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Working\solutions\tools\tests\"/>
    </mc:Choice>
  </mc:AlternateContent>
  <xr:revisionPtr revIDLastSave="0" documentId="13_ncr:1_{2C434047-6833-49A9-8997-DCCE26E1CB59}" xr6:coauthVersionLast="47" xr6:coauthVersionMax="47" xr10:uidLastSave="{00000000-0000-0000-0000-000000000000}"/>
  <bookViews>
    <workbookView xWindow="780" yWindow="450" windowWidth="27465" windowHeight="15150" xr2:uid="{D18210C6-9868-BA48-A5DB-ED80E88FFEB7}"/>
  </bookViews>
  <sheets>
    <sheet name="Variable Meta-analysis" sheetId="1" r:id="rId1"/>
  </sheets>
  <externalReferences>
    <externalReference r:id="rId2"/>
  </externalReferences>
  <definedNames>
    <definedName name="BuiltInLearningRate">'[1]First Cost'!$A$19</definedName>
    <definedName name="CH4CalcsCH4PPB">'[1]CH4 Calcs'!$A$64</definedName>
    <definedName name="CH4CalcsCH4Reduced">'[1]CH4 Calcs'!$A$7</definedName>
    <definedName name="CHRT_ADPN_data">OFFSET('[1]Unit Adoption Calculations'!$AY$136,'[1]Detailed Results'!$E$3-2014,0,'[1]Detailed Results'!$G$3-'[1]Detailed Results'!$E$3+1,1)</definedName>
    <definedName name="CHRT_ADPN_World">OFFSET('[1]Unit Adoption Calculations'!$C$135,'[1]Detailed Results'!$E$3-2014,0,'[1]Detailed Results'!$G$3-'[1]Detailed Results'!$E$3+1,1)</definedName>
    <definedName name="CHRT_ADPNReg_AsJ">OFFSET('[1]Unit Adoption Calculations'!$F$135,'[1]Detailed Results'!$E$3-2014,0,'[1]Detailed Results'!$G$3-'[1]Detailed Results'!$E$3+1,1)</definedName>
    <definedName name="CHRT_ADPNReg_AsJ_data">OFFSET('[1]Unit Adoption Calculations'!$AZ$136,'[1]Detailed Results'!$E$3-2014,2,'[1]Detailed Results'!$G$3-'[1]Detailed Results'!$E$3+1,1)</definedName>
    <definedName name="CHRT_ADPNReg_EEur">OFFSET('[1]Unit Adoption Calculations'!$E$135,'[1]Detailed Results'!$E$3-2014,0,'[1]Detailed Results'!$G$3-'[1]Detailed Results'!$E$3+1,1)</definedName>
    <definedName name="CHRT_ADPNReg_EEur_data">OFFSET('[1]Unit Adoption Calculations'!$AZ$136,'[1]Detailed Results'!$E$3-2014,1,'[1]Detailed Results'!$G$3-'[1]Detailed Results'!$E$3+1,1)</definedName>
    <definedName name="CHRT_ADPNReg_LAT">OFFSET('[1]Unit Adoption Calculations'!$G$135,'[1]Detailed Results'!$E$3-2014,0,'[1]Detailed Results'!$G$3-'[1]Detailed Results'!$E$3+1,1)</definedName>
    <definedName name="CHRT_ADPNReg_LAT_data">OFFSET('[1]Unit Adoption Calculations'!$AZ$136,'[1]Detailed Results'!$E$3-2014,4,'[1]Detailed Results'!$G$3-'[1]Detailed Results'!$E$3+1,1)</definedName>
    <definedName name="CHRT_ADPNReg_MEA">OFFSET('[1]Unit Adoption Calculations'!$G$135,'[1]Detailed Results'!$E$3-2014,0,'[1]Detailed Results'!$G$3-'[1]Detailed Results'!$E$3+1,1)</definedName>
    <definedName name="CHRT_ADPNReg_MEA_data">OFFSET('[1]Unit Adoption Calculations'!$AZ$136,'[1]Detailed Results'!$E$3-2014,3,'[1]Detailed Results'!$G$3-'[1]Detailed Results'!$E$3+1,1)</definedName>
    <definedName name="CHRT_ADPNReg_OECD90">OFFSET('[1]Unit Adoption Calculations'!$D$135,'[1]Detailed Results'!$E$3-2014,0,'[1]Detailed Results'!$G$3-'[1]Detailed Results'!$E$3+1,1)</definedName>
    <definedName name="CHRT_ADPNReg_OECD90_data">OFFSET('[1]Unit Adoption Calculations'!$AZ$136,'[1]Detailed Results'!$E$3-2014,0,'[1]Detailed Results'!$G$3-'[1]Detailed Results'!$E$3+1,1)</definedName>
    <definedName name="CHRT_ADYOY_OPT_SOL">OFFSET('[1]Unit Adoption Calculations'!$C$135,'[1]Detailed Results'!$E$3-2014,0,'[1]Detailed Results'!$G$3-'[1]Detailed Results'!$E$3+1,1)</definedName>
    <definedName name="CHRT_ADYOY_OPT_TAM">OFFSET('[1]Unit Adoption Calculations'!$B$69,'[1]Detailed Results'!$E$3-2014,0,'[1]Detailed Results'!$G$3-'[1]Detailed Results'!$E$3+1,1)</definedName>
    <definedName name="CHRT_ADYOY_OPT_TLA">OFFSET('[1]Unit Adoption Calculations'!$B$69,'[1]Detailed Results'!$E$3-2014,0,'[1]Detailed Results'!$G$3-'[1]Detailed Results'!$E$3+1,1)</definedName>
    <definedName name="CHRT_ADYOY_REF_SOL">OFFSET('[1]Unit Adoption Calculations'!$C$198,'[1]Detailed Results'!$E$3-2014,0,'[1]Detailed Results'!$G$3-'[1]Detailed Results'!$E$3+1,1)</definedName>
    <definedName name="CHRT_ADYOY_REF_TAM">OFFSET('[1]Unit Adoption Calculations'!$B$17,'[1]Detailed Results'!$E$3-2014,0,'[1]Detailed Results'!$G$3-'[1]Detailed Results'!$E$3+1,1)</definedName>
    <definedName name="CHRT_ADYOY_REF_TLA">OFFSET('[1]Unit Adoption Calculations'!$B$17,'[1]Detailed Results'!$E$3-2014,0,'[1]Detailed Results'!$G$3-'[1]Detailed Results'!$E$3+1,1)</definedName>
    <definedName name="CHRT_CO2Cumu_Data">OFFSET('[1]Detailed Results'!$S$41,'[1]Detailed Results'!$E$3-2014,0,'[1]Detailed Results'!$G$3-'[1]Detailed Results'!$E$3+1,1)</definedName>
    <definedName name="CHRT_CO2MMT_data">OFFSET('[1]CO2 Calcs'!$B$64,'[1]Detailed Results'!$E$3-2014,0,'[1]Detailed Results'!$G$3-'[1]Detailed Results'!$E$3+1,1)</definedName>
    <definedName name="CHRT_CO2MMT_World">OFFSET('[1]CO2 Calcs'!$B$64,'[1]Detailed Results'!$E$3-2014,0,'[1]Detailed Results'!$G$3-'[1]Detailed Results'!$E$3+1,1)</definedName>
    <definedName name="CHRT_CO2MMTReg_AsJ">OFFSET('[1]CO2 Calcs'!$B$64,'[1]Detailed Results'!$E$3-2014,3,'[1]Detailed Results'!$G$3-'[1]Detailed Results'!$E$3+1,1)</definedName>
    <definedName name="CHRT_CO2MMTReg_China">OFFSET('[1]CO2 Calcs'!$B$64,'[1]Detailed Results'!$E$3-2014,6,'[1]Detailed Results'!$G$3-'[1]Detailed Results'!$E$3+1,1)</definedName>
    <definedName name="CHRT_CO2MMTReg_EEur">OFFSET('[1]CO2 Calcs'!$B$64,'[1]Detailed Results'!$E$3-2014,2,'[1]Detailed Results'!$G$3-'[1]Detailed Results'!$E$3+1,1)</definedName>
    <definedName name="CHRT_CO2MMTReg_EU">OFFSET('[1]CO2 Calcs'!$B$64,'[1]Detailed Results'!$E$3-2014,8,'[1]Detailed Results'!$G$3-'[1]Detailed Results'!$E$3+1,1)</definedName>
    <definedName name="CHRT_CO2MMTReg_India">OFFSET('[1]CO2 Calcs'!$B$64,'[1]Detailed Results'!$E$3-2014,7,'[1]Detailed Results'!$G$3-'[1]Detailed Results'!$E$3+1,1)</definedName>
    <definedName name="CHRT_CO2MMTReg_LAT">OFFSET('[1]CO2 Calcs'!$B$64,'[1]Detailed Results'!$E$3-2014,5,'[1]Detailed Results'!$G$3-'[1]Detailed Results'!$E$3+1,1)</definedName>
    <definedName name="CHRT_CO2MMTReg_MEA">OFFSET('[1]CO2 Calcs'!$B$64,'[1]Detailed Results'!$E$3-2014,4,'[1]Detailed Results'!$G$3-'[1]Detailed Results'!$E$3+1,1)</definedName>
    <definedName name="CHRT_CO2MMTReg_OECD90">OFFSET('[1]CO2 Calcs'!$B$64,'[1]Detailed Results'!$E$3-2014,1,'[1]Detailed Results'!$G$3-'[1]Detailed Results'!$E$3+1,1)</definedName>
    <definedName name="CHRT_CO2MMTReg_USA">OFFSET('[1]CO2 Calcs'!$B$64,'[1]Detailed Results'!$E$3-2014,9,'[1]Detailed Results'!$G$3-'[1]Detailed Results'!$E$3+1,1)</definedName>
    <definedName name="CHRT_CO2PPM_data">OFFSET('[1]CO2 Calcs'!$B$171,'[1]Detailed Results'!$E$3-2014,0,'[1]Detailed Results'!$G$3-'[1]Detailed Results'!$E$3+1,1)</definedName>
    <definedName name="CHRT_CO2PPM_World">OFFSET('[1]CO2 Calcs'!$B$172,'[1]Detailed Results'!$E$3-2014,0,'[1]Detailed Results'!$G$3-'[1]Detailed Results'!$E$3+1,1)</definedName>
    <definedName name="CHRT_CO2SequestCumu">OFFSET('[1]Detailed Results'!$Y$41,'[1]Detailed Results'!$E$3-2014,0,'[1]Detailed Results'!$G$3-'[1]Detailed Results'!$E$3+1,1)</definedName>
    <definedName name="CHRT_CO2Sequestration">OFFSET('[1]CO2 Calcs'!$B$120,'[1]Detailed Results'!$E$3-2014,0,'[1]Detailed Results'!$G$3-'[1]Detailed Results'!$E$3+1,1)</definedName>
    <definedName name="CHRT_NPM_CONV">OFFSET('[1]Operating Cost'!$B$68,'[1]Detailed Results'!$E$3-2014,1,'[1]Detailed Results'!$G$3-'[1]Detailed Results'!$E$3+1,1)</definedName>
    <definedName name="CHRT_NPM_SOL">OFFSET('[1]Operating Cost'!$B$68,'[1]Detailed Results'!$E$3-2014,0,'[1]Detailed Results'!$G$3-'[1]Detailed Results'!$E$3+1,1)</definedName>
    <definedName name="CHRT_years">OFFSET('[1]Unit Adoption Calculations'!$A$17,'[1]Detailed Results'!$E$3-2014,0,'[1]Detailed Results'!$G$3-'[1]Detailed Results'!$E$3+1,1)</definedName>
    <definedName name="CHRT_Yield">OFFSET('[1]Detailed Results'!$V$41,'[1]Detailed Results'!$E$3-2014,0,'[1]Detailed Results'!$G$3-'[1]Detailed Results'!$E$3+1,1)</definedName>
    <definedName name="CO2CalcsCO2eqMMT">'[1]CO2 Calcs'!$A$61</definedName>
    <definedName name="CO2CalcsCO2eqPPM">'[1]CO2 Calcs'!$A$222</definedName>
    <definedName name="CO2CalcsCO2MMT">'[1]CO2 Calcs'!$A$7</definedName>
    <definedName name="CO2CalcsCO2PPM">'[1]CO2 Calcs'!$A$169</definedName>
    <definedName name="COMMONCONVERSIONS">'Variable Meta-analysis'!$Q$1</definedName>
    <definedName name="CustomAdoptionCustomizedAdoption">'[1]Custom PDS Adoption'!$A$17</definedName>
    <definedName name="CustomOPTTables">'[1]Custom PDS Adoption'!$A$77:$B$614</definedName>
    <definedName name="CustomREFTables">'[1]Custom REF Adoption'!$A$77:$B$614</definedName>
    <definedName name="CustomTLA">'[1]Advanced Controls'!$E$54</definedName>
    <definedName name="EmissionsFactorsBAUGridEFCO2">'[1]Emissions Factors'!$A$64</definedName>
    <definedName name="EmissionsFactorsBAUGridEFCO2eq">'[1]Emissions Factors'!$A$9</definedName>
    <definedName name="EmissionsFactorsOPTGridEFCO2">'[1]Emissions Factors'!$A$177</definedName>
    <definedName name="EmissionsFactorsOPTGridEFCO2eq">'[1]Emissions Factors'!$A$120</definedName>
    <definedName name="EnterSolutionName">'[1]Advanced Controls'!$C$40</definedName>
    <definedName name="EstimateLearningRate">'Variable Meta-analysis'!$A$1389</definedName>
    <definedName name="FirstCostFactoring">'[1]First Cost'!$A$91:$A$91</definedName>
    <definedName name="FirstCostForecast">'[1]First Cost'!$A$8</definedName>
    <definedName name="FirstCostSolution">'[1]Advanced Controls'!$B$92</definedName>
    <definedName name="FuelEmissionsFactor">'[1]Advanced Controls'!$I$123</definedName>
    <definedName name="FunctionalUnitOfMeasure">'[1]Advanced Controls'!$C$41</definedName>
    <definedName name="GlobArct">'[1]AEZ Data'!$B$780</definedName>
    <definedName name="GlobArid">'[1]AEZ Data'!$B$647</definedName>
    <definedName name="HelperTablesDefaultBAUInterpolation">'[1]Helper Tables'!$A$13</definedName>
    <definedName name="HelperTablesDefaultOPTInterpolation">'[1]Helper Tables'!$A$77</definedName>
    <definedName name="HelperTablesUsingPolynomials">'[1]Helper Tables'!$A$148</definedName>
    <definedName name="infinity">'[1]Helper Tables'!$Q$8</definedName>
    <definedName name="LifetimeCostSavingsFactoring">'[1]Operating Cost'!$A$254</definedName>
    <definedName name="LifetimeCostSavingsForecast">'[1]Operating Cost'!$A$120</definedName>
    <definedName name="OperatingCostFactoring">'[1]Operating Cost'!$A$527:$A$527</definedName>
    <definedName name="OperatingCostSavingCalculation">'[1]Operating Cost'!$A$9</definedName>
    <definedName name="SequestrationRates">'Variable Meta-analysis'!$C$761</definedName>
    <definedName name="TAMInputEU">'[1]TLA Data'!$A$520</definedName>
    <definedName name="TAMInputIndia">'[1]TLA Data'!$A$459</definedName>
    <definedName name="TAMInputOECD90">'[1]TLA Data'!$A$100</definedName>
    <definedName name="TAMInputUSA">'[1]TLA Data'!$A$581</definedName>
    <definedName name="TempHumid">'[1]AEZ Data'!$B$248</definedName>
    <definedName name="TempSemi">'[1]AEZ Data'!$B$514</definedName>
    <definedName name="Time1">NA()</definedName>
    <definedName name="Time2">NA()</definedName>
    <definedName name="TropHumid">'[1]AEZ Data'!$B$115</definedName>
    <definedName name="TropSemi">'[1]AEZ Data'!$B$381</definedName>
    <definedName name="UnitsAdoptionAnnualFunctionalUnitsAdoptedBAU">'[1]Unit Adoption Calculations'!$A$186</definedName>
    <definedName name="UnitsAdoptionAnnualFunctionalUnitsAdoptedOPT">'[1]Unit Adoption Calculations'!$A$124</definedName>
    <definedName name="UnitsAdoptionBAUGDPperCapitaTAM">'[1]Unit Adoption Calculations'!$BM$14</definedName>
    <definedName name="UnitsAdoptionBAUTAM">'[1]Unit Adoption Calculations'!$A$14</definedName>
    <definedName name="UnitsAdoptionCumulativeOperationalUnitsBAU">'[1]Unit Adoption Calculations'!$Q$186</definedName>
    <definedName name="UnitsAdoptionCumulativeOperationalUnitsOPT">'[1]Unit Adoption Calculations'!$Q$124</definedName>
    <definedName name="UnitsAdoptionDirectEmissionsSaved">'[1]Unit Adoption Calculations'!$AT$305</definedName>
    <definedName name="UnitsAdoptionEnergyUnitsSaved">'[1]Unit Adoption Calculations'!$A$305</definedName>
    <definedName name="UnitsAdoptionFuelUnitsAvoided">'[1]Unit Adoption Calculations'!$AD$305</definedName>
    <definedName name="UnitsAdoptionGDPperCapitaBAU">'[1]Unit Adoption Calculations'!$AN$14</definedName>
    <definedName name="UnitsAdoptionGDPperCapitaOPT">'[1]Unit Adoption Calculations'!$AN$66</definedName>
    <definedName name="UnitsAdoptionGDPScenarioBAU">'[1]Unit Adoption Calculations'!$AB$14</definedName>
    <definedName name="UnitsAdoptionGDPScenarioOPT">'[1]Unit Adoption Calculations'!$AB$66</definedName>
    <definedName name="UnitsAdoptionNetAnnualUnitsAdopted">'[1]Unit Adoption Calculations'!$A$249</definedName>
    <definedName name="UnitsAdoptionNewAdoptionUnitsBAU">'[1]Unit Adoption Calculations'!$AG$196</definedName>
    <definedName name="UnitsAdoptionNewAdoptionUnitsOPT">'[1]Unit Adoption Calculations'!$AG$134</definedName>
    <definedName name="UnitsAdoptionOPTGDPperCapitaTAM">'[1]Unit Adoption Calculations'!$BM$66</definedName>
    <definedName name="UnitsAdoptionOPTTAM">'[1]Unit Adoption Calculations'!$A$66</definedName>
    <definedName name="UnitsAdoptionOutput">'[1]Unit Adoption Calculations'!$A$69:$K$105</definedName>
    <definedName name="UnitsAdoptionPopulationScenarioBAU">'[1]Unit Adoption Calculations'!$P$14</definedName>
    <definedName name="UnitsAdoptionPopulationScenarioOPT">'[1]Unit Adoption Calculations'!$P$66</definedName>
    <definedName name="UnitsAdoptionTotalConventionalFunctionalUnitsBAU">'[1]Unit Adoption Calculations'!$Q$249</definedName>
    <definedName name="UnitsAdoptionTotalNewConventionalUnits">'[1]Unit Adoption Calculations'!$AG$249</definedName>
    <definedName name="UnitsAdoptionTotalUnitsBAU">'[1]Unit Adoption Calculations'!$AX$196</definedName>
    <definedName name="UnitsAdoptionTotalUnitsOPT">'[1]Unit Adoption Calculations'!$AX$134</definedName>
    <definedName name="Value1">NA()</definedName>
    <definedName name="Value2">NA()</definedName>
    <definedName name="Variable19">'Variable Meta-analysis'!$C$849</definedName>
    <definedName name="Variable20">'Variable Meta-analysis'!$C$814</definedName>
    <definedName name="Variable21">'Variable Meta-analysis'!$C$889</definedName>
    <definedName name="Variable22">'Variable Meta-analysis'!$C$926</definedName>
    <definedName name="Variable23">'Variable Meta-analysis'!$C$961</definedName>
    <definedName name="Variable24">'Variable Meta-analysis'!$C$260</definedName>
    <definedName name="Variable25">'Variable Meta-analysis'!$C$997</definedName>
    <definedName name="Variable26">'Variable Meta-analysis'!$C$1033</definedName>
    <definedName name="Variable27">'Variable Meta-analysis'!$C$1069</definedName>
    <definedName name="Variable28">'Variable Meta-analysis'!$C$1105</definedName>
    <definedName name="Variable29">'Variable Meta-analysis'!$C$1140</definedName>
    <definedName name="Variable30">'Variable Meta-analysis'!$C$225</definedName>
    <definedName name="Variable9">'Variable Meta-analysis'!$C$441</definedName>
    <definedName name="VariableAnnualEnergyConv">'Variable Meta-analysis'!$C$371</definedName>
    <definedName name="VariableAnnualEnergyReduced">'Variable Meta-analysis'!$C$405</definedName>
    <definedName name="VariableCH4Reduced">'Variable Meta-analysis'!$C$649</definedName>
    <definedName name="VariableCO2PerFuel">'Variable Meta-analysis'!$C$225</definedName>
    <definedName name="VariableConventionalAnnualCapacity">'Variable Meta-analysis'!$C$761</definedName>
    <definedName name="VariableConventionalDirectEmissions">'Variable Meta-analysis'!$C$543</definedName>
    <definedName name="VariableConventionalDisposal">'Variable Meta-analysis'!$C$295</definedName>
    <definedName name="VariableConventionalFirstCost">'Variable Meta-analysis'!$C$46</definedName>
    <definedName name="VariableConventionalIndirectCO2">'Variable Meta-analysis'!$C$686</definedName>
    <definedName name="VariableConventionalLifetime">'Variable Meta-analysis'!$C$615</definedName>
    <definedName name="VariableConventionalOperatingCost">'Variable Meta-analysis'!$C$153</definedName>
    <definedName name="VariableFuelConsumed">'Variable Meta-analysis'!$C$475</definedName>
    <definedName name="VariableFuelEfficiencyFactorSolution">'Variable Meta-analysis'!$C$509</definedName>
    <definedName name="VariableSolutionAnnualCapacity">'Variable Meta-analysis'!$C$926</definedName>
    <definedName name="VariableSolutionDirectEmissions">'Variable Meta-analysis'!$C$579</definedName>
    <definedName name="VariableSolutionDisposal">'Variable Meta-analysis'!$C$331</definedName>
    <definedName name="VariableSolutionFirstCost">'Variable Meta-analysis'!$C$115</definedName>
    <definedName name="VariableSolutionFuelEfficiencyFactor">'Variable Meta-analysis'!$C$509</definedName>
    <definedName name="VariableSolutionIndirectCO2">'Variable Meta-analysis'!$C$722</definedName>
    <definedName name="VariableSolutionLifetime">'Variable Meta-analysis'!$C$814</definedName>
    <definedName name="VariableSolutionOperatingCost">'Variable Meta-analysis'!$C$189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 l="1"/>
  <c r="I20" i="1" s="1"/>
  <c r="C1" i="1"/>
  <c r="AB38" i="1"/>
  <c r="E46" i="1"/>
  <c r="AQ46" i="1"/>
  <c r="AR46" i="1"/>
  <c r="AU47" i="1"/>
  <c r="AX47" i="1"/>
  <c r="BA47" i="1"/>
  <c r="BD47" i="1"/>
  <c r="BE66" i="1" s="1"/>
  <c r="BG47" i="1"/>
  <c r="BH50" i="1" s="1"/>
  <c r="BW47" i="1"/>
  <c r="BZ47" i="1"/>
  <c r="CC47" i="1"/>
  <c r="CC49" i="1" s="1"/>
  <c r="CF47" i="1"/>
  <c r="CI47" i="1"/>
  <c r="CL47" i="1"/>
  <c r="B49" i="1"/>
  <c r="S49" i="1"/>
  <c r="U49" i="1"/>
  <c r="V49" i="1"/>
  <c r="AS49" i="1"/>
  <c r="AU49" i="1"/>
  <c r="AV49" i="1"/>
  <c r="AX49" i="1"/>
  <c r="AY49" i="1"/>
  <c r="BA49" i="1"/>
  <c r="BB49" i="1"/>
  <c r="BJ49" i="1"/>
  <c r="BK49" i="1"/>
  <c r="BM49" i="1"/>
  <c r="BN49" i="1"/>
  <c r="BP49" i="1"/>
  <c r="BQ49" i="1"/>
  <c r="BS49" i="1"/>
  <c r="BT49" i="1"/>
  <c r="BW49" i="1"/>
  <c r="BZ49" i="1"/>
  <c r="CA49" i="1"/>
  <c r="CF49" i="1"/>
  <c r="CG49" i="1"/>
  <c r="CI49" i="1"/>
  <c r="CJ49" i="1"/>
  <c r="CJ69" i="1" s="1"/>
  <c r="CL49" i="1"/>
  <c r="CM49" i="1"/>
  <c r="B50" i="1"/>
  <c r="S50" i="1"/>
  <c r="U50" i="1"/>
  <c r="V50" i="1"/>
  <c r="AU50" i="1"/>
  <c r="AV50" i="1"/>
  <c r="AX50" i="1"/>
  <c r="AY50" i="1"/>
  <c r="BA50" i="1"/>
  <c r="BB50" i="1"/>
  <c r="BE50" i="1"/>
  <c r="BG50" i="1"/>
  <c r="BJ50" i="1"/>
  <c r="BK50" i="1"/>
  <c r="BM50" i="1"/>
  <c r="BN50" i="1"/>
  <c r="BP50" i="1"/>
  <c r="BQ50" i="1"/>
  <c r="BS50" i="1"/>
  <c r="BT50" i="1"/>
  <c r="BW50" i="1"/>
  <c r="BZ50" i="1"/>
  <c r="CA50" i="1"/>
  <c r="CF50" i="1"/>
  <c r="CG50" i="1"/>
  <c r="CI50" i="1"/>
  <c r="CJ50" i="1"/>
  <c r="CL50" i="1"/>
  <c r="CM50" i="1"/>
  <c r="B51" i="1"/>
  <c r="S51" i="1"/>
  <c r="T51" i="1" s="1"/>
  <c r="U51" i="1"/>
  <c r="V51" i="1"/>
  <c r="AU51" i="1"/>
  <c r="AV51" i="1"/>
  <c r="AX51" i="1"/>
  <c r="AY51" i="1"/>
  <c r="BA51" i="1"/>
  <c r="BB51" i="1"/>
  <c r="BJ51" i="1"/>
  <c r="BK51" i="1"/>
  <c r="BM51" i="1"/>
  <c r="BN51" i="1"/>
  <c r="BP51" i="1"/>
  <c r="BP75" i="1" s="1"/>
  <c r="BQ51" i="1"/>
  <c r="BS51" i="1"/>
  <c r="BT51" i="1"/>
  <c r="BW51" i="1"/>
  <c r="BX51" i="1"/>
  <c r="BZ51" i="1"/>
  <c r="CA51" i="1"/>
  <c r="CF51" i="1"/>
  <c r="CG51" i="1"/>
  <c r="CI51" i="1"/>
  <c r="CJ51" i="1"/>
  <c r="CL51" i="1"/>
  <c r="CM51" i="1"/>
  <c r="B52" i="1"/>
  <c r="S52" i="1"/>
  <c r="T52" i="1" s="1"/>
  <c r="U52" i="1"/>
  <c r="V52" i="1"/>
  <c r="AU52" i="1"/>
  <c r="AV52" i="1"/>
  <c r="AX52" i="1"/>
  <c r="AY52" i="1"/>
  <c r="BA52" i="1"/>
  <c r="BB52" i="1"/>
  <c r="BG52" i="1"/>
  <c r="BJ52" i="1"/>
  <c r="BK52" i="1"/>
  <c r="BM52" i="1"/>
  <c r="BN52" i="1"/>
  <c r="BP52" i="1"/>
  <c r="BQ52" i="1"/>
  <c r="BS52" i="1"/>
  <c r="BT52" i="1"/>
  <c r="BW52" i="1"/>
  <c r="BX52" i="1"/>
  <c r="BZ52" i="1"/>
  <c r="CA52" i="1"/>
  <c r="CF52" i="1"/>
  <c r="CG52" i="1"/>
  <c r="CI52" i="1"/>
  <c r="CJ52" i="1"/>
  <c r="CL52" i="1"/>
  <c r="CM52" i="1"/>
  <c r="B53" i="1"/>
  <c r="S53" i="1"/>
  <c r="T53" i="1"/>
  <c r="U53" i="1"/>
  <c r="V53" i="1"/>
  <c r="AU53" i="1"/>
  <c r="AV53" i="1"/>
  <c r="AX53" i="1"/>
  <c r="AY53" i="1"/>
  <c r="BA53" i="1"/>
  <c r="BB53" i="1"/>
  <c r="BJ53" i="1"/>
  <c r="BJ75" i="1" s="1"/>
  <c r="BK53" i="1"/>
  <c r="BK69" i="1" s="1"/>
  <c r="BM53" i="1"/>
  <c r="BN53" i="1"/>
  <c r="BP53" i="1"/>
  <c r="BQ53" i="1"/>
  <c r="BS53" i="1"/>
  <c r="BT53" i="1"/>
  <c r="BW53" i="1"/>
  <c r="BX53" i="1"/>
  <c r="BZ53" i="1"/>
  <c r="CA53" i="1"/>
  <c r="CC53" i="1"/>
  <c r="CF53" i="1"/>
  <c r="CG53" i="1"/>
  <c r="CI53" i="1"/>
  <c r="CJ53" i="1"/>
  <c r="CL53" i="1"/>
  <c r="CM53" i="1"/>
  <c r="B54" i="1"/>
  <c r="S54" i="1"/>
  <c r="T54" i="1"/>
  <c r="U54" i="1"/>
  <c r="V54" i="1"/>
  <c r="AU54" i="1"/>
  <c r="AV54" i="1"/>
  <c r="AX54" i="1"/>
  <c r="AY54" i="1"/>
  <c r="BA54" i="1"/>
  <c r="BB54" i="1"/>
  <c r="BJ54" i="1"/>
  <c r="BK54" i="1"/>
  <c r="BM54" i="1"/>
  <c r="BN54" i="1"/>
  <c r="BP54" i="1"/>
  <c r="BQ54" i="1"/>
  <c r="BS54" i="1"/>
  <c r="BT54" i="1"/>
  <c r="BW54" i="1"/>
  <c r="BX54" i="1"/>
  <c r="BZ54" i="1"/>
  <c r="CA54" i="1"/>
  <c r="CD54" i="1"/>
  <c r="CF54" i="1"/>
  <c r="CG54" i="1"/>
  <c r="CI54" i="1"/>
  <c r="CJ54" i="1"/>
  <c r="CL54" i="1"/>
  <c r="CM54" i="1"/>
  <c r="B55" i="1"/>
  <c r="S55" i="1"/>
  <c r="T55" i="1" s="1"/>
  <c r="U55" i="1"/>
  <c r="V55" i="1"/>
  <c r="AU55" i="1"/>
  <c r="AV55" i="1"/>
  <c r="AX55" i="1"/>
  <c r="AY55" i="1"/>
  <c r="BA55" i="1"/>
  <c r="BB55" i="1"/>
  <c r="BG55" i="1"/>
  <c r="BJ55" i="1"/>
  <c r="BK55" i="1"/>
  <c r="BM55" i="1"/>
  <c r="BN55" i="1"/>
  <c r="BP55" i="1"/>
  <c r="BQ55" i="1"/>
  <c r="BS55" i="1"/>
  <c r="BT55" i="1"/>
  <c r="BW55" i="1"/>
  <c r="BX55" i="1"/>
  <c r="BZ55" i="1"/>
  <c r="CA55" i="1"/>
  <c r="CF55" i="1"/>
  <c r="CG55" i="1"/>
  <c r="CI55" i="1"/>
  <c r="CJ55" i="1"/>
  <c r="CL55" i="1"/>
  <c r="CM55" i="1"/>
  <c r="B56" i="1"/>
  <c r="S56" i="1"/>
  <c r="T56" i="1"/>
  <c r="U56" i="1"/>
  <c r="V56" i="1"/>
  <c r="AU56" i="1"/>
  <c r="AV56" i="1"/>
  <c r="AX56" i="1"/>
  <c r="AY56" i="1"/>
  <c r="BA56" i="1"/>
  <c r="BB56" i="1"/>
  <c r="BJ56" i="1"/>
  <c r="BK56" i="1"/>
  <c r="BM56" i="1"/>
  <c r="BM75" i="1" s="1"/>
  <c r="BN56" i="1"/>
  <c r="BP56" i="1"/>
  <c r="BQ56" i="1"/>
  <c r="BS56" i="1"/>
  <c r="BT56" i="1"/>
  <c r="BW56" i="1"/>
  <c r="BX56" i="1"/>
  <c r="BZ56" i="1"/>
  <c r="CA56" i="1"/>
  <c r="CF56" i="1"/>
  <c r="CG56" i="1"/>
  <c r="CI56" i="1"/>
  <c r="CJ56" i="1"/>
  <c r="CL56" i="1"/>
  <c r="CM56" i="1"/>
  <c r="B57" i="1"/>
  <c r="S57" i="1"/>
  <c r="T57" i="1" s="1"/>
  <c r="U57" i="1"/>
  <c r="V57" i="1"/>
  <c r="AU57" i="1"/>
  <c r="AV57" i="1"/>
  <c r="AX57" i="1"/>
  <c r="AY57" i="1"/>
  <c r="BA57" i="1"/>
  <c r="BB57" i="1"/>
  <c r="BG57" i="1"/>
  <c r="BJ57" i="1"/>
  <c r="BK57" i="1"/>
  <c r="BM57" i="1"/>
  <c r="BN57" i="1"/>
  <c r="BP57" i="1"/>
  <c r="BQ57" i="1"/>
  <c r="BQ69" i="1" s="1"/>
  <c r="BS57" i="1"/>
  <c r="BS75" i="1" s="1"/>
  <c r="BT57" i="1"/>
  <c r="BW57" i="1"/>
  <c r="BX57" i="1"/>
  <c r="BZ57" i="1"/>
  <c r="CA57" i="1"/>
  <c r="CC57" i="1"/>
  <c r="CF57" i="1"/>
  <c r="CG57" i="1"/>
  <c r="CI57" i="1"/>
  <c r="CJ57" i="1"/>
  <c r="CL57" i="1"/>
  <c r="CM57" i="1"/>
  <c r="B58" i="1"/>
  <c r="S58" i="1"/>
  <c r="T58" i="1"/>
  <c r="U58" i="1"/>
  <c r="V58" i="1"/>
  <c r="AU58" i="1"/>
  <c r="AV58" i="1"/>
  <c r="AX58" i="1"/>
  <c r="AY58" i="1"/>
  <c r="BA58" i="1"/>
  <c r="BB58" i="1"/>
  <c r="BE58" i="1"/>
  <c r="BG58" i="1"/>
  <c r="BJ58" i="1"/>
  <c r="BK58" i="1"/>
  <c r="BM58" i="1"/>
  <c r="BN58" i="1"/>
  <c r="BP58" i="1"/>
  <c r="BQ58" i="1"/>
  <c r="BS58" i="1"/>
  <c r="BT58" i="1"/>
  <c r="BW58" i="1"/>
  <c r="BX58" i="1"/>
  <c r="BZ58" i="1"/>
  <c r="CA58" i="1"/>
  <c r="CD58" i="1"/>
  <c r="CF58" i="1"/>
  <c r="CG58" i="1"/>
  <c r="CI58" i="1"/>
  <c r="CJ58" i="1"/>
  <c r="CL58" i="1"/>
  <c r="CM58" i="1"/>
  <c r="B59" i="1"/>
  <c r="S59" i="1"/>
  <c r="T59" i="1" s="1"/>
  <c r="U59" i="1"/>
  <c r="V59" i="1"/>
  <c r="AU59" i="1"/>
  <c r="AV59" i="1"/>
  <c r="AX59" i="1"/>
  <c r="AY59" i="1"/>
  <c r="BA59" i="1"/>
  <c r="BB59" i="1"/>
  <c r="BJ59" i="1"/>
  <c r="BK59" i="1"/>
  <c r="BM59" i="1"/>
  <c r="BN59" i="1"/>
  <c r="BP59" i="1"/>
  <c r="BQ59" i="1"/>
  <c r="BS59" i="1"/>
  <c r="BT59" i="1"/>
  <c r="BW59" i="1"/>
  <c r="BX59" i="1"/>
  <c r="BZ59" i="1"/>
  <c r="CA59" i="1"/>
  <c r="CF59" i="1"/>
  <c r="CG59" i="1"/>
  <c r="CI59" i="1"/>
  <c r="CJ59" i="1"/>
  <c r="CL59" i="1"/>
  <c r="CM59" i="1"/>
  <c r="B60" i="1"/>
  <c r="S60" i="1"/>
  <c r="T60" i="1" s="1"/>
  <c r="U60" i="1"/>
  <c r="V60" i="1"/>
  <c r="AU60" i="1"/>
  <c r="AV60" i="1"/>
  <c r="AX60" i="1"/>
  <c r="AY60" i="1"/>
  <c r="BA60" i="1"/>
  <c r="BB60" i="1"/>
  <c r="BG60" i="1"/>
  <c r="BH60" i="1"/>
  <c r="BJ60" i="1"/>
  <c r="BK60" i="1"/>
  <c r="BM60" i="1"/>
  <c r="BN60" i="1"/>
  <c r="BP60" i="1"/>
  <c r="BQ60" i="1"/>
  <c r="BS60" i="1"/>
  <c r="BT60" i="1"/>
  <c r="BW60" i="1"/>
  <c r="BX60" i="1"/>
  <c r="BZ60" i="1"/>
  <c r="CA60" i="1"/>
  <c r="CF60" i="1"/>
  <c r="CG60" i="1"/>
  <c r="CI60" i="1"/>
  <c r="CJ60" i="1"/>
  <c r="CL60" i="1"/>
  <c r="CM60" i="1"/>
  <c r="B61" i="1"/>
  <c r="S61" i="1"/>
  <c r="T61" i="1" s="1"/>
  <c r="U61" i="1"/>
  <c r="V61" i="1"/>
  <c r="AU61" i="1"/>
  <c r="AV61" i="1"/>
  <c r="AX61" i="1"/>
  <c r="AY61" i="1"/>
  <c r="BA61" i="1"/>
  <c r="BB61" i="1"/>
  <c r="BG61" i="1"/>
  <c r="BH61" i="1"/>
  <c r="BJ61" i="1"/>
  <c r="BK61" i="1"/>
  <c r="BM61" i="1"/>
  <c r="BN61" i="1"/>
  <c r="BP61" i="1"/>
  <c r="BQ61" i="1"/>
  <c r="BS61" i="1"/>
  <c r="BT61" i="1"/>
  <c r="BW61" i="1"/>
  <c r="BX61" i="1"/>
  <c r="BZ61" i="1"/>
  <c r="CA61" i="1"/>
  <c r="CC61" i="1"/>
  <c r="CF61" i="1"/>
  <c r="CG61" i="1"/>
  <c r="CI61" i="1"/>
  <c r="CJ61" i="1"/>
  <c r="CL61" i="1"/>
  <c r="CM61" i="1"/>
  <c r="B62" i="1"/>
  <c r="S62" i="1"/>
  <c r="T62" i="1"/>
  <c r="U62" i="1"/>
  <c r="V62" i="1"/>
  <c r="AU62" i="1"/>
  <c r="AV62" i="1"/>
  <c r="AX62" i="1"/>
  <c r="AY62" i="1"/>
  <c r="BA62" i="1"/>
  <c r="BB62" i="1"/>
  <c r="BH62" i="1"/>
  <c r="BJ62" i="1"/>
  <c r="BK62" i="1"/>
  <c r="BM62" i="1"/>
  <c r="BN62" i="1"/>
  <c r="BP62" i="1"/>
  <c r="BQ62" i="1"/>
  <c r="BS62" i="1"/>
  <c r="BT62" i="1"/>
  <c r="BW62" i="1"/>
  <c r="BX62" i="1"/>
  <c r="BZ62" i="1"/>
  <c r="CA62" i="1"/>
  <c r="CD62" i="1"/>
  <c r="CF62" i="1"/>
  <c r="CG62" i="1"/>
  <c r="CI62" i="1"/>
  <c r="CJ62" i="1"/>
  <c r="CL62" i="1"/>
  <c r="CM62" i="1"/>
  <c r="B63" i="1"/>
  <c r="S63" i="1"/>
  <c r="T63" i="1" s="1"/>
  <c r="U63" i="1"/>
  <c r="V63" i="1"/>
  <c r="AU63" i="1"/>
  <c r="AV63" i="1"/>
  <c r="AX63" i="1"/>
  <c r="AY63" i="1"/>
  <c r="BA63" i="1"/>
  <c r="BB63" i="1"/>
  <c r="BG63" i="1"/>
  <c r="BH63" i="1"/>
  <c r="BJ63" i="1"/>
  <c r="BK63" i="1"/>
  <c r="BM63" i="1"/>
  <c r="BN63" i="1"/>
  <c r="BP63" i="1"/>
  <c r="BQ63" i="1"/>
  <c r="BS63" i="1"/>
  <c r="BT63" i="1"/>
  <c r="BW63" i="1"/>
  <c r="BX63" i="1"/>
  <c r="BZ63" i="1"/>
  <c r="CA63" i="1"/>
  <c r="CF63" i="1"/>
  <c r="CG63" i="1"/>
  <c r="CI63" i="1"/>
  <c r="CJ63" i="1"/>
  <c r="CL63" i="1"/>
  <c r="CM63" i="1"/>
  <c r="B64" i="1"/>
  <c r="S64" i="1"/>
  <c r="T64" i="1" s="1"/>
  <c r="U64" i="1"/>
  <c r="V64" i="1"/>
  <c r="AU64" i="1"/>
  <c r="AV64" i="1"/>
  <c r="AX64" i="1"/>
  <c r="AY64" i="1"/>
  <c r="BA64" i="1"/>
  <c r="BB64" i="1"/>
  <c r="BG64" i="1"/>
  <c r="BH64" i="1"/>
  <c r="BJ64" i="1"/>
  <c r="BK64" i="1"/>
  <c r="BM64" i="1"/>
  <c r="BN64" i="1"/>
  <c r="BP64" i="1"/>
  <c r="BQ64" i="1"/>
  <c r="BS64" i="1"/>
  <c r="BT64" i="1"/>
  <c r="BW64" i="1"/>
  <c r="BX64" i="1"/>
  <c r="BZ64" i="1"/>
  <c r="CA64" i="1"/>
  <c r="CF64" i="1"/>
  <c r="CG64" i="1"/>
  <c r="CI64" i="1"/>
  <c r="CJ64" i="1"/>
  <c r="CL64" i="1"/>
  <c r="CM64" i="1"/>
  <c r="B65" i="1"/>
  <c r="S65" i="1"/>
  <c r="T65" i="1"/>
  <c r="U65" i="1"/>
  <c r="V65" i="1"/>
  <c r="AU65" i="1"/>
  <c r="AV65" i="1"/>
  <c r="AX65" i="1"/>
  <c r="AY65" i="1"/>
  <c r="BA65" i="1"/>
  <c r="BB65" i="1"/>
  <c r="BG65" i="1"/>
  <c r="BH65" i="1"/>
  <c r="BJ65" i="1"/>
  <c r="BK65" i="1"/>
  <c r="BM65" i="1"/>
  <c r="BN65" i="1"/>
  <c r="BP65" i="1"/>
  <c r="BQ65" i="1"/>
  <c r="BS65" i="1"/>
  <c r="BT65" i="1"/>
  <c r="BW65" i="1"/>
  <c r="BX65" i="1"/>
  <c r="BZ65" i="1"/>
  <c r="CA65" i="1"/>
  <c r="CC65" i="1"/>
  <c r="CF65" i="1"/>
  <c r="CG65" i="1"/>
  <c r="CI65" i="1"/>
  <c r="CJ65" i="1"/>
  <c r="CL65" i="1"/>
  <c r="CM65" i="1"/>
  <c r="B66" i="1"/>
  <c r="S66" i="1"/>
  <c r="T66" i="1" s="1"/>
  <c r="U66" i="1"/>
  <c r="V66" i="1"/>
  <c r="AU66" i="1"/>
  <c r="AV66" i="1"/>
  <c r="AX66" i="1"/>
  <c r="AY66" i="1"/>
  <c r="BA66" i="1"/>
  <c r="BB66" i="1"/>
  <c r="BG66" i="1"/>
  <c r="BH66" i="1"/>
  <c r="BJ66" i="1"/>
  <c r="BK66" i="1"/>
  <c r="BM66" i="1"/>
  <c r="BN66" i="1"/>
  <c r="BP66" i="1"/>
  <c r="BQ66" i="1"/>
  <c r="BS66" i="1"/>
  <c r="BT66" i="1"/>
  <c r="BW66" i="1"/>
  <c r="BX66" i="1"/>
  <c r="BZ66" i="1"/>
  <c r="CA66" i="1"/>
  <c r="CD66" i="1"/>
  <c r="CF66" i="1"/>
  <c r="CG66" i="1"/>
  <c r="CI66" i="1"/>
  <c r="CJ66" i="1"/>
  <c r="CL66" i="1"/>
  <c r="CM66" i="1"/>
  <c r="B67" i="1"/>
  <c r="S67" i="1"/>
  <c r="T67" i="1" s="1"/>
  <c r="U67" i="1"/>
  <c r="V67" i="1"/>
  <c r="AU67" i="1"/>
  <c r="AU69" i="1" s="1"/>
  <c r="AV67" i="1"/>
  <c r="AX67" i="1"/>
  <c r="AY67" i="1"/>
  <c r="BA67" i="1"/>
  <c r="BA69" i="1" s="1"/>
  <c r="BB67" i="1"/>
  <c r="BG67" i="1"/>
  <c r="BH67" i="1"/>
  <c r="BJ67" i="1"/>
  <c r="BK67" i="1"/>
  <c r="BM67" i="1"/>
  <c r="BN67" i="1"/>
  <c r="BP67" i="1"/>
  <c r="BQ67" i="1"/>
  <c r="BS67" i="1"/>
  <c r="BT67" i="1"/>
  <c r="BW67" i="1"/>
  <c r="BX67" i="1"/>
  <c r="BZ67" i="1"/>
  <c r="BZ69" i="1" s="1"/>
  <c r="CA67" i="1"/>
  <c r="CF67" i="1"/>
  <c r="CF69" i="1" s="1"/>
  <c r="CG67" i="1"/>
  <c r="CI67" i="1"/>
  <c r="CJ67" i="1"/>
  <c r="CL67" i="1"/>
  <c r="CM67" i="1"/>
  <c r="B68" i="1"/>
  <c r="S68" i="1"/>
  <c r="T68" i="1"/>
  <c r="U68" i="1"/>
  <c r="V68" i="1"/>
  <c r="AU68" i="1"/>
  <c r="AV68" i="1"/>
  <c r="AX68" i="1"/>
  <c r="AY68" i="1"/>
  <c r="BA68" i="1"/>
  <c r="BB68" i="1"/>
  <c r="BG68" i="1"/>
  <c r="BH68" i="1"/>
  <c r="BJ68" i="1"/>
  <c r="BK68" i="1"/>
  <c r="BM68" i="1"/>
  <c r="BN68" i="1"/>
  <c r="BP68" i="1"/>
  <c r="BQ68" i="1"/>
  <c r="BS68" i="1"/>
  <c r="BT68" i="1"/>
  <c r="BW68" i="1"/>
  <c r="BX68" i="1"/>
  <c r="BZ68" i="1"/>
  <c r="CA68" i="1"/>
  <c r="CF68" i="1"/>
  <c r="CG68" i="1"/>
  <c r="CI68" i="1"/>
  <c r="CJ68" i="1"/>
  <c r="CL68" i="1"/>
  <c r="CM68" i="1"/>
  <c r="CM75" i="1" s="1"/>
  <c r="AY69" i="1"/>
  <c r="S74" i="1"/>
  <c r="AU75" i="1"/>
  <c r="AV75" i="1"/>
  <c r="AX75" i="1"/>
  <c r="BA75" i="1"/>
  <c r="BB75" i="1"/>
  <c r="BT75" i="1"/>
  <c r="BW75" i="1"/>
  <c r="S73" i="1" s="1"/>
  <c r="BZ75" i="1"/>
  <c r="CA75" i="1"/>
  <c r="CF75" i="1"/>
  <c r="CG75" i="1"/>
  <c r="CI75" i="1"/>
  <c r="CL75" i="1"/>
  <c r="AU76" i="1"/>
  <c r="AX76" i="1"/>
  <c r="AY76" i="1"/>
  <c r="BA76" i="1"/>
  <c r="BJ76" i="1"/>
  <c r="BK76" i="1"/>
  <c r="BM76" i="1"/>
  <c r="BP76" i="1"/>
  <c r="BQ76" i="1"/>
  <c r="BS76" i="1"/>
  <c r="BW76" i="1"/>
  <c r="BZ76" i="1"/>
  <c r="CF76" i="1"/>
  <c r="CI76" i="1"/>
  <c r="CJ76" i="1"/>
  <c r="CL76" i="1"/>
  <c r="A81" i="1"/>
  <c r="AQ81" i="1" s="1"/>
  <c r="AR81" i="1"/>
  <c r="AU83" i="1"/>
  <c r="AX83" i="1"/>
  <c r="BA83" i="1"/>
  <c r="BD83" i="1"/>
  <c r="BG83" i="1"/>
  <c r="B85" i="1"/>
  <c r="S85" i="1"/>
  <c r="T85" i="1" s="1"/>
  <c r="U85" i="1"/>
  <c r="AS85" i="1" s="1"/>
  <c r="V85" i="1"/>
  <c r="BJ85" i="1"/>
  <c r="BK85" i="1"/>
  <c r="BM85" i="1"/>
  <c r="BN85" i="1"/>
  <c r="BP85" i="1"/>
  <c r="BQ85" i="1"/>
  <c r="BS85" i="1"/>
  <c r="BT85" i="1"/>
  <c r="B86" i="1"/>
  <c r="S86" i="1"/>
  <c r="T86" i="1" s="1"/>
  <c r="U86" i="1"/>
  <c r="U105" i="1" s="1"/>
  <c r="V86" i="1"/>
  <c r="BJ86" i="1"/>
  <c r="BK86" i="1"/>
  <c r="BM86" i="1"/>
  <c r="BN86" i="1"/>
  <c r="BP86" i="1"/>
  <c r="BQ86" i="1"/>
  <c r="BS86" i="1"/>
  <c r="BT86" i="1"/>
  <c r="B87" i="1"/>
  <c r="S87" i="1"/>
  <c r="T87" i="1"/>
  <c r="U87" i="1"/>
  <c r="V87" i="1"/>
  <c r="BJ87" i="1"/>
  <c r="BK87" i="1"/>
  <c r="BM87" i="1"/>
  <c r="BN87" i="1"/>
  <c r="BP87" i="1"/>
  <c r="BQ87" i="1"/>
  <c r="BS87" i="1"/>
  <c r="BT87" i="1"/>
  <c r="B88" i="1"/>
  <c r="S88" i="1"/>
  <c r="S110" i="1" s="1"/>
  <c r="U88" i="1"/>
  <c r="V88" i="1"/>
  <c r="BJ88" i="1"/>
  <c r="BJ112" i="1" s="1"/>
  <c r="BK88" i="1"/>
  <c r="BM88" i="1"/>
  <c r="BN88" i="1"/>
  <c r="BP88" i="1"/>
  <c r="BQ88" i="1"/>
  <c r="BS88" i="1"/>
  <c r="BT88" i="1"/>
  <c r="B89" i="1"/>
  <c r="S89" i="1"/>
  <c r="T89" i="1" s="1"/>
  <c r="U89" i="1"/>
  <c r="V89" i="1"/>
  <c r="BJ89" i="1"/>
  <c r="BK89" i="1"/>
  <c r="BM89" i="1"/>
  <c r="BN89" i="1"/>
  <c r="BP89" i="1"/>
  <c r="BQ89" i="1"/>
  <c r="BS89" i="1"/>
  <c r="BT89" i="1"/>
  <c r="B90" i="1"/>
  <c r="S90" i="1"/>
  <c r="T90" i="1" s="1"/>
  <c r="U90" i="1"/>
  <c r="V90" i="1"/>
  <c r="BJ90" i="1"/>
  <c r="BK90" i="1"/>
  <c r="BM90" i="1"/>
  <c r="BN90" i="1"/>
  <c r="BP90" i="1"/>
  <c r="BQ90" i="1"/>
  <c r="BS90" i="1"/>
  <c r="BT90" i="1"/>
  <c r="B91" i="1"/>
  <c r="S91" i="1"/>
  <c r="T91" i="1"/>
  <c r="U91" i="1"/>
  <c r="V91" i="1"/>
  <c r="BJ91" i="1"/>
  <c r="BK91" i="1"/>
  <c r="BM91" i="1"/>
  <c r="BN91" i="1"/>
  <c r="BP91" i="1"/>
  <c r="BQ91" i="1"/>
  <c r="BS91" i="1"/>
  <c r="BT91" i="1"/>
  <c r="B92" i="1"/>
  <c r="S92" i="1"/>
  <c r="T92" i="1" s="1"/>
  <c r="U92" i="1"/>
  <c r="V92" i="1"/>
  <c r="BJ92" i="1"/>
  <c r="BK92" i="1"/>
  <c r="BM92" i="1"/>
  <c r="BN92" i="1"/>
  <c r="BP92" i="1"/>
  <c r="BQ92" i="1"/>
  <c r="BS92" i="1"/>
  <c r="BT92" i="1"/>
  <c r="B93" i="1"/>
  <c r="S93" i="1"/>
  <c r="T93" i="1" s="1"/>
  <c r="U93" i="1"/>
  <c r="V93" i="1"/>
  <c r="BJ93" i="1"/>
  <c r="BK93" i="1"/>
  <c r="BM93" i="1"/>
  <c r="BN93" i="1"/>
  <c r="BP93" i="1"/>
  <c r="BQ93" i="1"/>
  <c r="BS93" i="1"/>
  <c r="BT93" i="1"/>
  <c r="B94" i="1"/>
  <c r="S94" i="1"/>
  <c r="T94" i="1" s="1"/>
  <c r="U94" i="1"/>
  <c r="V94" i="1"/>
  <c r="BJ94" i="1"/>
  <c r="BK94" i="1"/>
  <c r="BM94" i="1"/>
  <c r="BN94" i="1"/>
  <c r="BP94" i="1"/>
  <c r="BQ94" i="1"/>
  <c r="BS94" i="1"/>
  <c r="BT94" i="1"/>
  <c r="B95" i="1"/>
  <c r="S95" i="1"/>
  <c r="T95" i="1"/>
  <c r="U95" i="1"/>
  <c r="V95" i="1"/>
  <c r="BJ95" i="1"/>
  <c r="BK95" i="1"/>
  <c r="BM95" i="1"/>
  <c r="BN95" i="1"/>
  <c r="BP95" i="1"/>
  <c r="BQ95" i="1"/>
  <c r="BS95" i="1"/>
  <c r="BT95" i="1"/>
  <c r="B96" i="1"/>
  <c r="S96" i="1"/>
  <c r="T96" i="1" s="1"/>
  <c r="U96" i="1"/>
  <c r="V96" i="1"/>
  <c r="BJ96" i="1"/>
  <c r="BK96" i="1"/>
  <c r="BM96" i="1"/>
  <c r="BN96" i="1"/>
  <c r="BP96" i="1"/>
  <c r="BQ96" i="1"/>
  <c r="BS96" i="1"/>
  <c r="BT96" i="1"/>
  <c r="B97" i="1"/>
  <c r="S97" i="1"/>
  <c r="T97" i="1" s="1"/>
  <c r="U97" i="1"/>
  <c r="V97" i="1"/>
  <c r="BJ97" i="1"/>
  <c r="BK97" i="1"/>
  <c r="BM97" i="1"/>
  <c r="BN97" i="1"/>
  <c r="BP97" i="1"/>
  <c r="BQ97" i="1"/>
  <c r="BS97" i="1"/>
  <c r="BT97" i="1"/>
  <c r="B98" i="1"/>
  <c r="S98" i="1"/>
  <c r="T98" i="1" s="1"/>
  <c r="U98" i="1"/>
  <c r="V98" i="1"/>
  <c r="BJ98" i="1"/>
  <c r="BK98" i="1"/>
  <c r="BM98" i="1"/>
  <c r="BN98" i="1"/>
  <c r="BP98" i="1"/>
  <c r="BQ98" i="1"/>
  <c r="BS98" i="1"/>
  <c r="BT98" i="1"/>
  <c r="B99" i="1"/>
  <c r="S99" i="1"/>
  <c r="T99" i="1" s="1"/>
  <c r="U99" i="1"/>
  <c r="V99" i="1"/>
  <c r="BJ99" i="1"/>
  <c r="BK99" i="1"/>
  <c r="BM99" i="1"/>
  <c r="BN99" i="1"/>
  <c r="BP99" i="1"/>
  <c r="BQ99" i="1"/>
  <c r="BS99" i="1"/>
  <c r="BT99" i="1"/>
  <c r="B100" i="1"/>
  <c r="S100" i="1"/>
  <c r="T100" i="1" s="1"/>
  <c r="U100" i="1"/>
  <c r="V100" i="1"/>
  <c r="BJ100" i="1"/>
  <c r="BK100" i="1"/>
  <c r="BM100" i="1"/>
  <c r="BN100" i="1"/>
  <c r="BP100" i="1"/>
  <c r="BQ100" i="1"/>
  <c r="BS100" i="1"/>
  <c r="BT100" i="1"/>
  <c r="B101" i="1"/>
  <c r="S101" i="1"/>
  <c r="T101" i="1"/>
  <c r="U101" i="1"/>
  <c r="V101" i="1"/>
  <c r="BJ101" i="1"/>
  <c r="BK101" i="1"/>
  <c r="BM101" i="1"/>
  <c r="BN101" i="1"/>
  <c r="BP101" i="1"/>
  <c r="BQ101" i="1"/>
  <c r="BS101" i="1"/>
  <c r="BT101" i="1"/>
  <c r="B102" i="1"/>
  <c r="S102" i="1"/>
  <c r="T102" i="1" s="1"/>
  <c r="U102" i="1"/>
  <c r="V102" i="1"/>
  <c r="BJ102" i="1"/>
  <c r="BK102" i="1"/>
  <c r="BM102" i="1"/>
  <c r="BM105" i="1" s="1"/>
  <c r="BN102" i="1"/>
  <c r="BP102" i="1"/>
  <c r="BQ102" i="1"/>
  <c r="BS102" i="1"/>
  <c r="BT102" i="1"/>
  <c r="B103" i="1"/>
  <c r="S103" i="1"/>
  <c r="T103" i="1" s="1"/>
  <c r="U103" i="1"/>
  <c r="V103" i="1"/>
  <c r="BJ103" i="1"/>
  <c r="BK103" i="1"/>
  <c r="BM103" i="1"/>
  <c r="BN103" i="1"/>
  <c r="BP103" i="1"/>
  <c r="BQ103" i="1"/>
  <c r="BS103" i="1"/>
  <c r="BT103" i="1"/>
  <c r="B104" i="1"/>
  <c r="S104" i="1"/>
  <c r="U104" i="1"/>
  <c r="V104" i="1"/>
  <c r="BJ104" i="1"/>
  <c r="BK104" i="1"/>
  <c r="BM104" i="1"/>
  <c r="BN104" i="1"/>
  <c r="BP104" i="1"/>
  <c r="BQ104" i="1"/>
  <c r="BS104" i="1"/>
  <c r="BT104" i="1"/>
  <c r="A115" i="1"/>
  <c r="AR115" i="1"/>
  <c r="AU116" i="1"/>
  <c r="AX116" i="1"/>
  <c r="BA116" i="1"/>
  <c r="BD116" i="1"/>
  <c r="BG116" i="1"/>
  <c r="B118" i="1"/>
  <c r="M118" i="1"/>
  <c r="S118" i="1" s="1"/>
  <c r="V118" i="1"/>
  <c r="BJ118" i="1"/>
  <c r="BK118" i="1"/>
  <c r="BM118" i="1"/>
  <c r="BN118" i="1"/>
  <c r="BP118" i="1"/>
  <c r="BQ118" i="1"/>
  <c r="BS118" i="1"/>
  <c r="BT118" i="1"/>
  <c r="B119" i="1"/>
  <c r="S119" i="1"/>
  <c r="U119" i="1"/>
  <c r="V119" i="1"/>
  <c r="BJ119" i="1"/>
  <c r="BK119" i="1"/>
  <c r="BM119" i="1"/>
  <c r="BN119" i="1"/>
  <c r="BP119" i="1"/>
  <c r="BQ119" i="1"/>
  <c r="BS119" i="1"/>
  <c r="BT119" i="1"/>
  <c r="B120" i="1"/>
  <c r="M120" i="1"/>
  <c r="S120" i="1" s="1"/>
  <c r="V120" i="1"/>
  <c r="BJ120" i="1"/>
  <c r="BK120" i="1"/>
  <c r="BM120" i="1"/>
  <c r="BN120" i="1"/>
  <c r="BP120" i="1"/>
  <c r="BQ120" i="1"/>
  <c r="BS120" i="1"/>
  <c r="BT120" i="1"/>
  <c r="B121" i="1"/>
  <c r="M121" i="1"/>
  <c r="S121" i="1"/>
  <c r="U121" i="1"/>
  <c r="V121" i="1"/>
  <c r="BJ121" i="1"/>
  <c r="BK121" i="1"/>
  <c r="BM121" i="1"/>
  <c r="BN121" i="1"/>
  <c r="BP121" i="1"/>
  <c r="BQ121" i="1"/>
  <c r="BS121" i="1"/>
  <c r="BT121" i="1"/>
  <c r="B122" i="1"/>
  <c r="M122" i="1"/>
  <c r="S122" i="1"/>
  <c r="U122" i="1"/>
  <c r="V122" i="1"/>
  <c r="BJ122" i="1"/>
  <c r="BK122" i="1"/>
  <c r="BM122" i="1"/>
  <c r="BN122" i="1"/>
  <c r="BP122" i="1"/>
  <c r="BQ122" i="1"/>
  <c r="BS122" i="1"/>
  <c r="BT122" i="1"/>
  <c r="B123" i="1"/>
  <c r="M123" i="1"/>
  <c r="S123" i="1"/>
  <c r="U123" i="1"/>
  <c r="V123" i="1"/>
  <c r="BJ123" i="1"/>
  <c r="BK123" i="1"/>
  <c r="BM123" i="1"/>
  <c r="BN123" i="1"/>
  <c r="BP123" i="1"/>
  <c r="BQ123" i="1"/>
  <c r="BS123" i="1"/>
  <c r="BT123" i="1"/>
  <c r="B124" i="1"/>
  <c r="M124" i="1"/>
  <c r="V124" i="1"/>
  <c r="BJ124" i="1"/>
  <c r="BK124" i="1"/>
  <c r="BM124" i="1"/>
  <c r="BN124" i="1"/>
  <c r="BP124" i="1"/>
  <c r="BQ124" i="1"/>
  <c r="BS124" i="1"/>
  <c r="BT124" i="1"/>
  <c r="B125" i="1"/>
  <c r="M125" i="1"/>
  <c r="S125" i="1" s="1"/>
  <c r="V125" i="1"/>
  <c r="BJ125" i="1"/>
  <c r="BK125" i="1"/>
  <c r="BM125" i="1"/>
  <c r="BN125" i="1"/>
  <c r="BP125" i="1"/>
  <c r="BQ125" i="1"/>
  <c r="BS125" i="1"/>
  <c r="BT125" i="1"/>
  <c r="B126" i="1"/>
  <c r="M126" i="1"/>
  <c r="S126" i="1" s="1"/>
  <c r="U126" i="1"/>
  <c r="V126" i="1"/>
  <c r="BJ126" i="1"/>
  <c r="BK126" i="1"/>
  <c r="BM126" i="1"/>
  <c r="BN126" i="1"/>
  <c r="BP126" i="1"/>
  <c r="BQ126" i="1"/>
  <c r="BS126" i="1"/>
  <c r="BT126" i="1"/>
  <c r="B127" i="1"/>
  <c r="M127" i="1"/>
  <c r="U127" i="1" s="1"/>
  <c r="S127" i="1"/>
  <c r="BS127" i="1" s="1"/>
  <c r="V127" i="1"/>
  <c r="BJ127" i="1"/>
  <c r="BK127" i="1"/>
  <c r="BM127" i="1"/>
  <c r="BN127" i="1"/>
  <c r="BP127" i="1"/>
  <c r="BQ127" i="1"/>
  <c r="B128" i="1"/>
  <c r="M128" i="1"/>
  <c r="U128" i="1" s="1"/>
  <c r="S128" i="1"/>
  <c r="BS128" i="1" s="1"/>
  <c r="V128" i="1"/>
  <c r="BJ128" i="1"/>
  <c r="BK128" i="1"/>
  <c r="BM128" i="1"/>
  <c r="BN128" i="1"/>
  <c r="BP128" i="1"/>
  <c r="BQ128" i="1"/>
  <c r="B129" i="1"/>
  <c r="S129" i="1"/>
  <c r="T129" i="1"/>
  <c r="U129" i="1"/>
  <c r="V129" i="1"/>
  <c r="BJ129" i="1"/>
  <c r="BK129" i="1"/>
  <c r="BM129" i="1"/>
  <c r="BN129" i="1"/>
  <c r="BP129" i="1"/>
  <c r="BQ129" i="1"/>
  <c r="BS129" i="1"/>
  <c r="BT129" i="1"/>
  <c r="B130" i="1"/>
  <c r="S130" i="1"/>
  <c r="T130" i="1" s="1"/>
  <c r="U130" i="1"/>
  <c r="V130" i="1"/>
  <c r="BJ130" i="1"/>
  <c r="BK130" i="1"/>
  <c r="BM130" i="1"/>
  <c r="BN130" i="1"/>
  <c r="BP130" i="1"/>
  <c r="BQ130" i="1"/>
  <c r="BS130" i="1"/>
  <c r="BT130" i="1"/>
  <c r="B131" i="1"/>
  <c r="S131" i="1"/>
  <c r="T131" i="1" s="1"/>
  <c r="U131" i="1"/>
  <c r="V131" i="1"/>
  <c r="BJ131" i="1"/>
  <c r="BK131" i="1"/>
  <c r="BM131" i="1"/>
  <c r="BN131" i="1"/>
  <c r="BP131" i="1"/>
  <c r="BQ131" i="1"/>
  <c r="BS131" i="1"/>
  <c r="BT131" i="1"/>
  <c r="B132" i="1"/>
  <c r="S132" i="1"/>
  <c r="T132" i="1" s="1"/>
  <c r="U132" i="1"/>
  <c r="V132" i="1"/>
  <c r="BJ132" i="1"/>
  <c r="BK132" i="1"/>
  <c r="BM132" i="1"/>
  <c r="BN132" i="1"/>
  <c r="BP132" i="1"/>
  <c r="BQ132" i="1"/>
  <c r="BS132" i="1"/>
  <c r="BT132" i="1"/>
  <c r="B133" i="1"/>
  <c r="S133" i="1"/>
  <c r="T133" i="1"/>
  <c r="U133" i="1"/>
  <c r="V133" i="1"/>
  <c r="BJ133" i="1"/>
  <c r="BK133" i="1"/>
  <c r="BM133" i="1"/>
  <c r="BN133" i="1"/>
  <c r="BP133" i="1"/>
  <c r="BQ133" i="1"/>
  <c r="BS133" i="1"/>
  <c r="BT133" i="1"/>
  <c r="B134" i="1"/>
  <c r="S134" i="1"/>
  <c r="T134" i="1" s="1"/>
  <c r="U134" i="1"/>
  <c r="V134" i="1"/>
  <c r="BJ134" i="1"/>
  <c r="BK134" i="1"/>
  <c r="BM134" i="1"/>
  <c r="BN134" i="1"/>
  <c r="BP134" i="1"/>
  <c r="BQ134" i="1"/>
  <c r="BS134" i="1"/>
  <c r="BT134" i="1"/>
  <c r="B135" i="1"/>
  <c r="S135" i="1"/>
  <c r="T135" i="1"/>
  <c r="U135" i="1"/>
  <c r="V135" i="1"/>
  <c r="BJ135" i="1"/>
  <c r="BK135" i="1"/>
  <c r="BM135" i="1"/>
  <c r="BN135" i="1"/>
  <c r="BP135" i="1"/>
  <c r="BQ135" i="1"/>
  <c r="BS135" i="1"/>
  <c r="BT135" i="1"/>
  <c r="B136" i="1"/>
  <c r="S136" i="1"/>
  <c r="T136" i="1" s="1"/>
  <c r="U136" i="1"/>
  <c r="V136" i="1"/>
  <c r="BJ136" i="1"/>
  <c r="BK136" i="1"/>
  <c r="BM136" i="1"/>
  <c r="BN136" i="1"/>
  <c r="BP136" i="1"/>
  <c r="BQ136" i="1"/>
  <c r="BS136" i="1"/>
  <c r="BT136" i="1"/>
  <c r="B137" i="1"/>
  <c r="S137" i="1"/>
  <c r="T137" i="1" s="1"/>
  <c r="U137" i="1"/>
  <c r="V137" i="1"/>
  <c r="BJ137" i="1"/>
  <c r="BK137" i="1"/>
  <c r="BK144" i="1" s="1"/>
  <c r="BM137" i="1"/>
  <c r="BN137" i="1"/>
  <c r="BP137" i="1"/>
  <c r="BQ137" i="1"/>
  <c r="BS137" i="1"/>
  <c r="BT137" i="1"/>
  <c r="AR153" i="1"/>
  <c r="AU154" i="1"/>
  <c r="AX154" i="1"/>
  <c r="BA154" i="1"/>
  <c r="BD154" i="1"/>
  <c r="BG154" i="1"/>
  <c r="B156" i="1"/>
  <c r="M156" i="1"/>
  <c r="V156" i="1"/>
  <c r="BJ156" i="1"/>
  <c r="BK156" i="1"/>
  <c r="BM156" i="1"/>
  <c r="BN156" i="1"/>
  <c r="BP156" i="1"/>
  <c r="BQ156" i="1"/>
  <c r="B157" i="1"/>
  <c r="K157" i="1"/>
  <c r="M157" i="1" s="1"/>
  <c r="V157" i="1"/>
  <c r="BJ157" i="1"/>
  <c r="BK157" i="1"/>
  <c r="BM157" i="1"/>
  <c r="BN157" i="1"/>
  <c r="BP157" i="1"/>
  <c r="BQ157" i="1"/>
  <c r="BS157" i="1"/>
  <c r="BT157" i="1"/>
  <c r="B158" i="1"/>
  <c r="K158" i="1"/>
  <c r="M158" i="1" s="1"/>
  <c r="S158" i="1" s="1"/>
  <c r="V158" i="1"/>
  <c r="BJ158" i="1"/>
  <c r="BK158" i="1"/>
  <c r="BM158" i="1"/>
  <c r="BN158" i="1"/>
  <c r="BP158" i="1"/>
  <c r="BQ158" i="1"/>
  <c r="BS158" i="1"/>
  <c r="BT158" i="1"/>
  <c r="B159" i="1"/>
  <c r="M159" i="1"/>
  <c r="S159" i="1" s="1"/>
  <c r="U159" i="1"/>
  <c r="V159" i="1"/>
  <c r="BJ159" i="1"/>
  <c r="BK159" i="1"/>
  <c r="BM159" i="1"/>
  <c r="BN159" i="1"/>
  <c r="BP159" i="1"/>
  <c r="BQ159" i="1"/>
  <c r="B160" i="1"/>
  <c r="K160" i="1"/>
  <c r="M160" i="1" s="1"/>
  <c r="V160" i="1"/>
  <c r="B161" i="1"/>
  <c r="M161" i="1"/>
  <c r="S161" i="1" s="1"/>
  <c r="BS161" i="1" s="1"/>
  <c r="V161" i="1"/>
  <c r="BJ161" i="1"/>
  <c r="BK161" i="1"/>
  <c r="BM161" i="1"/>
  <c r="BN161" i="1"/>
  <c r="BP161" i="1"/>
  <c r="BQ161" i="1"/>
  <c r="B162" i="1"/>
  <c r="K162" i="1"/>
  <c r="M162" i="1" s="1"/>
  <c r="U162" i="1" s="1"/>
  <c r="V162" i="1"/>
  <c r="BJ162" i="1"/>
  <c r="BK162" i="1"/>
  <c r="BM162" i="1"/>
  <c r="BN162" i="1"/>
  <c r="BP162" i="1"/>
  <c r="BQ162" i="1"/>
  <c r="BS162" i="1"/>
  <c r="BT162" i="1"/>
  <c r="B163" i="1"/>
  <c r="M163" i="1"/>
  <c r="U163" i="1" s="1"/>
  <c r="V163" i="1"/>
  <c r="BJ163" i="1"/>
  <c r="BK163" i="1"/>
  <c r="BM163" i="1"/>
  <c r="BN163" i="1"/>
  <c r="BP163" i="1"/>
  <c r="BQ163" i="1"/>
  <c r="BS163" i="1"/>
  <c r="BT163" i="1"/>
  <c r="B164" i="1"/>
  <c r="M164" i="1"/>
  <c r="S164" i="1"/>
  <c r="T164" i="1"/>
  <c r="U164" i="1"/>
  <c r="V164" i="1"/>
  <c r="BJ164" i="1"/>
  <c r="BK164" i="1"/>
  <c r="BM164" i="1"/>
  <c r="BN164" i="1"/>
  <c r="BP164" i="1"/>
  <c r="BQ164" i="1"/>
  <c r="BS164" i="1"/>
  <c r="BT164" i="1"/>
  <c r="B165" i="1"/>
  <c r="S165" i="1"/>
  <c r="T165" i="1" s="1"/>
  <c r="U165" i="1"/>
  <c r="V165" i="1"/>
  <c r="BJ165" i="1"/>
  <c r="BK165" i="1"/>
  <c r="BM165" i="1"/>
  <c r="BN165" i="1"/>
  <c r="BP165" i="1"/>
  <c r="BQ165" i="1"/>
  <c r="BS165" i="1"/>
  <c r="BT165" i="1"/>
  <c r="B166" i="1"/>
  <c r="S166" i="1"/>
  <c r="T166" i="1" s="1"/>
  <c r="U166" i="1"/>
  <c r="V166" i="1"/>
  <c r="BJ166" i="1"/>
  <c r="BK166" i="1"/>
  <c r="BM166" i="1"/>
  <c r="BN166" i="1"/>
  <c r="BP166" i="1"/>
  <c r="BQ166" i="1"/>
  <c r="BS166" i="1"/>
  <c r="BT166" i="1"/>
  <c r="B167" i="1"/>
  <c r="S167" i="1"/>
  <c r="T167" i="1" s="1"/>
  <c r="U167" i="1"/>
  <c r="V167" i="1"/>
  <c r="BJ167" i="1"/>
  <c r="BK167" i="1"/>
  <c r="BM167" i="1"/>
  <c r="BN167" i="1"/>
  <c r="BP167" i="1"/>
  <c r="BQ167" i="1"/>
  <c r="BS167" i="1"/>
  <c r="BT167" i="1"/>
  <c r="B168" i="1"/>
  <c r="S168" i="1"/>
  <c r="T168" i="1" s="1"/>
  <c r="U168" i="1"/>
  <c r="V168" i="1"/>
  <c r="BJ168" i="1"/>
  <c r="BK168" i="1"/>
  <c r="BM168" i="1"/>
  <c r="BN168" i="1"/>
  <c r="BP168" i="1"/>
  <c r="BQ168" i="1"/>
  <c r="BS168" i="1"/>
  <c r="BT168" i="1"/>
  <c r="B169" i="1"/>
  <c r="S169" i="1"/>
  <c r="T169" i="1"/>
  <c r="U169" i="1"/>
  <c r="V169" i="1"/>
  <c r="BJ169" i="1"/>
  <c r="BK169" i="1"/>
  <c r="BM169" i="1"/>
  <c r="BN169" i="1"/>
  <c r="BP169" i="1"/>
  <c r="BQ169" i="1"/>
  <c r="BS169" i="1"/>
  <c r="BT169" i="1"/>
  <c r="B170" i="1"/>
  <c r="S170" i="1"/>
  <c r="T170" i="1" s="1"/>
  <c r="U170" i="1"/>
  <c r="V170" i="1"/>
  <c r="BJ170" i="1"/>
  <c r="BK170" i="1"/>
  <c r="BM170" i="1"/>
  <c r="BN170" i="1"/>
  <c r="BP170" i="1"/>
  <c r="BQ170" i="1"/>
  <c r="BS170" i="1"/>
  <c r="BT170" i="1"/>
  <c r="B171" i="1"/>
  <c r="S171" i="1"/>
  <c r="T171" i="1" s="1"/>
  <c r="U171" i="1"/>
  <c r="V171" i="1"/>
  <c r="BJ171" i="1"/>
  <c r="BK171" i="1"/>
  <c r="BM171" i="1"/>
  <c r="BN171" i="1"/>
  <c r="BP171" i="1"/>
  <c r="BQ171" i="1"/>
  <c r="BS171" i="1"/>
  <c r="BT171" i="1"/>
  <c r="B172" i="1"/>
  <c r="S172" i="1"/>
  <c r="T172" i="1"/>
  <c r="U172" i="1"/>
  <c r="V172" i="1"/>
  <c r="BJ172" i="1"/>
  <c r="BK172" i="1"/>
  <c r="BM172" i="1"/>
  <c r="BN172" i="1"/>
  <c r="BP172" i="1"/>
  <c r="BQ172" i="1"/>
  <c r="BS172" i="1"/>
  <c r="BT172" i="1"/>
  <c r="B173" i="1"/>
  <c r="S173" i="1"/>
  <c r="T173" i="1" s="1"/>
  <c r="U173" i="1"/>
  <c r="V173" i="1"/>
  <c r="BJ173" i="1"/>
  <c r="BK173" i="1"/>
  <c r="BM173" i="1"/>
  <c r="BN173" i="1"/>
  <c r="BP173" i="1"/>
  <c r="BQ173" i="1"/>
  <c r="BS173" i="1"/>
  <c r="BT173" i="1"/>
  <c r="B174" i="1"/>
  <c r="S174" i="1"/>
  <c r="T174" i="1" s="1"/>
  <c r="U174" i="1"/>
  <c r="V174" i="1"/>
  <c r="BJ174" i="1"/>
  <c r="BK174" i="1"/>
  <c r="BM174" i="1"/>
  <c r="BN174" i="1"/>
  <c r="BP174" i="1"/>
  <c r="BQ174" i="1"/>
  <c r="BS174" i="1"/>
  <c r="BT174" i="1"/>
  <c r="B175" i="1"/>
  <c r="S175" i="1"/>
  <c r="T175" i="1" s="1"/>
  <c r="U175" i="1"/>
  <c r="V175" i="1"/>
  <c r="BJ175" i="1"/>
  <c r="BK175" i="1"/>
  <c r="BM175" i="1"/>
  <c r="BN175" i="1"/>
  <c r="BP175" i="1"/>
  <c r="BQ175" i="1"/>
  <c r="BS175" i="1"/>
  <c r="BT175" i="1"/>
  <c r="AR189" i="1"/>
  <c r="AU190" i="1"/>
  <c r="AX190" i="1"/>
  <c r="BA190" i="1"/>
  <c r="BD190" i="1"/>
  <c r="BG190" i="1"/>
  <c r="B192" i="1"/>
  <c r="M192" i="1"/>
  <c r="S192" i="1"/>
  <c r="U192" i="1"/>
  <c r="V192" i="1"/>
  <c r="AS192" i="1"/>
  <c r="BJ192" i="1"/>
  <c r="BK192" i="1"/>
  <c r="BM192" i="1"/>
  <c r="BN192" i="1"/>
  <c r="BP192" i="1"/>
  <c r="BQ192" i="1"/>
  <c r="BS192" i="1"/>
  <c r="BT192" i="1"/>
  <c r="B193" i="1"/>
  <c r="M193" i="1"/>
  <c r="V193" i="1"/>
  <c r="BJ193" i="1"/>
  <c r="BK193" i="1"/>
  <c r="BM193" i="1"/>
  <c r="BN193" i="1"/>
  <c r="BP193" i="1"/>
  <c r="BQ193" i="1"/>
  <c r="BS193" i="1"/>
  <c r="BT193" i="1"/>
  <c r="B194" i="1"/>
  <c r="M194" i="1"/>
  <c r="V194" i="1"/>
  <c r="BJ194" i="1"/>
  <c r="BJ218" i="1" s="1"/>
  <c r="BK194" i="1"/>
  <c r="BM194" i="1"/>
  <c r="BN194" i="1"/>
  <c r="BP194" i="1"/>
  <c r="BQ194" i="1"/>
  <c r="BS194" i="1"/>
  <c r="BT194" i="1"/>
  <c r="B195" i="1"/>
  <c r="M195" i="1"/>
  <c r="V195" i="1"/>
  <c r="BJ195" i="1"/>
  <c r="BK195" i="1"/>
  <c r="BM195" i="1"/>
  <c r="BN195" i="1"/>
  <c r="BP195" i="1"/>
  <c r="BQ195" i="1"/>
  <c r="BS195" i="1"/>
  <c r="BT195" i="1"/>
  <c r="B196" i="1"/>
  <c r="M196" i="1"/>
  <c r="V196" i="1"/>
  <c r="BJ196" i="1"/>
  <c r="BK196" i="1"/>
  <c r="BM196" i="1"/>
  <c r="BN196" i="1"/>
  <c r="BP196" i="1"/>
  <c r="BQ196" i="1"/>
  <c r="BS196" i="1"/>
  <c r="BT196" i="1"/>
  <c r="B197" i="1"/>
  <c r="M197" i="1"/>
  <c r="V197" i="1"/>
  <c r="BJ197" i="1"/>
  <c r="BK197" i="1"/>
  <c r="BM197" i="1"/>
  <c r="BN197" i="1"/>
  <c r="BP197" i="1"/>
  <c r="BQ197" i="1"/>
  <c r="BS197" i="1"/>
  <c r="BT197" i="1"/>
  <c r="B198" i="1"/>
  <c r="K198" i="1"/>
  <c r="M198" i="1" s="1"/>
  <c r="S198" i="1" s="1"/>
  <c r="U198" i="1"/>
  <c r="V198" i="1"/>
  <c r="BJ198" i="1"/>
  <c r="BK198" i="1"/>
  <c r="BM198" i="1"/>
  <c r="BN198" i="1"/>
  <c r="BP198" i="1"/>
  <c r="BQ198" i="1"/>
  <c r="BS198" i="1"/>
  <c r="BT198" i="1"/>
  <c r="B199" i="1"/>
  <c r="K199" i="1"/>
  <c r="M199" i="1"/>
  <c r="U199" i="1" s="1"/>
  <c r="V199" i="1"/>
  <c r="BJ199" i="1"/>
  <c r="BK199" i="1"/>
  <c r="BM199" i="1"/>
  <c r="BN199" i="1"/>
  <c r="BP199" i="1"/>
  <c r="BQ199" i="1"/>
  <c r="BS199" i="1"/>
  <c r="BT199" i="1"/>
  <c r="B200" i="1"/>
  <c r="M200" i="1"/>
  <c r="U200" i="1" s="1"/>
  <c r="V200" i="1"/>
  <c r="BJ200" i="1"/>
  <c r="BK200" i="1"/>
  <c r="BM200" i="1"/>
  <c r="BN200" i="1"/>
  <c r="BP200" i="1"/>
  <c r="BQ200" i="1"/>
  <c r="BS200" i="1"/>
  <c r="BT200" i="1"/>
  <c r="B201" i="1"/>
  <c r="M201" i="1"/>
  <c r="U201" i="1" s="1"/>
  <c r="V201" i="1"/>
  <c r="BJ201" i="1"/>
  <c r="BK201" i="1"/>
  <c r="BM201" i="1"/>
  <c r="BN201" i="1"/>
  <c r="BP201" i="1"/>
  <c r="BQ201" i="1"/>
  <c r="BS201" i="1"/>
  <c r="BT201" i="1"/>
  <c r="B202" i="1"/>
  <c r="M202" i="1"/>
  <c r="U202" i="1" s="1"/>
  <c r="V202" i="1"/>
  <c r="BJ202" i="1"/>
  <c r="BK202" i="1"/>
  <c r="BM202" i="1"/>
  <c r="BN202" i="1"/>
  <c r="BP202" i="1"/>
  <c r="BQ202" i="1"/>
  <c r="BS202" i="1"/>
  <c r="BT202" i="1"/>
  <c r="B203" i="1"/>
  <c r="S203" i="1"/>
  <c r="T203" i="1" s="1"/>
  <c r="U203" i="1"/>
  <c r="V203" i="1"/>
  <c r="B204" i="1"/>
  <c r="S204" i="1"/>
  <c r="T204" i="1"/>
  <c r="U204" i="1"/>
  <c r="V204" i="1"/>
  <c r="B205" i="1"/>
  <c r="S205" i="1"/>
  <c r="T205" i="1" s="1"/>
  <c r="U205" i="1"/>
  <c r="V205" i="1"/>
  <c r="B206" i="1"/>
  <c r="S206" i="1"/>
  <c r="T206" i="1" s="1"/>
  <c r="U206" i="1"/>
  <c r="V206" i="1"/>
  <c r="BJ206" i="1"/>
  <c r="BK206" i="1"/>
  <c r="BM206" i="1"/>
  <c r="BN206" i="1"/>
  <c r="BP206" i="1"/>
  <c r="BQ206" i="1"/>
  <c r="BS206" i="1"/>
  <c r="BT206" i="1"/>
  <c r="B207" i="1"/>
  <c r="S207" i="1"/>
  <c r="T207" i="1" s="1"/>
  <c r="U207" i="1"/>
  <c r="V207" i="1"/>
  <c r="BJ207" i="1"/>
  <c r="BK207" i="1"/>
  <c r="BM207" i="1"/>
  <c r="BN207" i="1"/>
  <c r="BP207" i="1"/>
  <c r="BQ207" i="1"/>
  <c r="BS207" i="1"/>
  <c r="BT207" i="1"/>
  <c r="B208" i="1"/>
  <c r="S208" i="1"/>
  <c r="T208" i="1"/>
  <c r="U208" i="1"/>
  <c r="V208" i="1"/>
  <c r="BJ208" i="1"/>
  <c r="BK208" i="1"/>
  <c r="BM208" i="1"/>
  <c r="BN208" i="1"/>
  <c r="BP208" i="1"/>
  <c r="BQ208" i="1"/>
  <c r="BS208" i="1"/>
  <c r="BT208" i="1"/>
  <c r="B209" i="1"/>
  <c r="S209" i="1"/>
  <c r="T209" i="1" s="1"/>
  <c r="U209" i="1"/>
  <c r="V209" i="1"/>
  <c r="BJ209" i="1"/>
  <c r="BK209" i="1"/>
  <c r="BM209" i="1"/>
  <c r="BN209" i="1"/>
  <c r="BP209" i="1"/>
  <c r="BQ209" i="1"/>
  <c r="BS209" i="1"/>
  <c r="BT209" i="1"/>
  <c r="B210" i="1"/>
  <c r="S210" i="1"/>
  <c r="T210" i="1"/>
  <c r="U210" i="1"/>
  <c r="V210" i="1"/>
  <c r="BJ210" i="1"/>
  <c r="BK210" i="1"/>
  <c r="BM210" i="1"/>
  <c r="BN210" i="1"/>
  <c r="BP210" i="1"/>
  <c r="BQ210" i="1"/>
  <c r="BS210" i="1"/>
  <c r="BT210" i="1"/>
  <c r="B211" i="1"/>
  <c r="S211" i="1"/>
  <c r="T211" i="1" s="1"/>
  <c r="U211" i="1"/>
  <c r="V211" i="1"/>
  <c r="BJ211" i="1"/>
  <c r="BK211" i="1"/>
  <c r="BM211" i="1"/>
  <c r="BN211" i="1"/>
  <c r="BP211" i="1"/>
  <c r="BQ211" i="1"/>
  <c r="BS211" i="1"/>
  <c r="BT211" i="1"/>
  <c r="AR225" i="1"/>
  <c r="AU226" i="1"/>
  <c r="AX226" i="1"/>
  <c r="BA226" i="1"/>
  <c r="BD226" i="1"/>
  <c r="BG226" i="1"/>
  <c r="B228" i="1"/>
  <c r="M228" i="1"/>
  <c r="V228" i="1"/>
  <c r="BJ228" i="1"/>
  <c r="BK228" i="1"/>
  <c r="BM228" i="1"/>
  <c r="BN228" i="1"/>
  <c r="BP228" i="1"/>
  <c r="BQ228" i="1"/>
  <c r="B229" i="1"/>
  <c r="M229" i="1"/>
  <c r="S229" i="1" s="1"/>
  <c r="V229" i="1"/>
  <c r="BJ229" i="1"/>
  <c r="BK229" i="1"/>
  <c r="BM229" i="1"/>
  <c r="BN229" i="1"/>
  <c r="BP229" i="1"/>
  <c r="BQ229" i="1"/>
  <c r="BS229" i="1"/>
  <c r="BT229" i="1"/>
  <c r="B230" i="1"/>
  <c r="M230" i="1"/>
  <c r="S230" i="1" s="1"/>
  <c r="U230" i="1"/>
  <c r="V230" i="1"/>
  <c r="BJ230" i="1"/>
  <c r="BK230" i="1"/>
  <c r="BM230" i="1"/>
  <c r="BN230" i="1"/>
  <c r="BP230" i="1"/>
  <c r="BQ230" i="1"/>
  <c r="BS230" i="1"/>
  <c r="BT230" i="1"/>
  <c r="B231" i="1"/>
  <c r="M231" i="1"/>
  <c r="S231" i="1"/>
  <c r="BS231" i="1" s="1"/>
  <c r="U231" i="1"/>
  <c r="V231" i="1"/>
  <c r="BJ231" i="1"/>
  <c r="BK231" i="1"/>
  <c r="BM231" i="1"/>
  <c r="BN231" i="1"/>
  <c r="BP231" i="1"/>
  <c r="BQ231" i="1"/>
  <c r="B232" i="1"/>
  <c r="M232" i="1"/>
  <c r="S232" i="1"/>
  <c r="BS232" i="1" s="1"/>
  <c r="U232" i="1"/>
  <c r="V232" i="1"/>
  <c r="BJ232" i="1"/>
  <c r="BK232" i="1"/>
  <c r="BM232" i="1"/>
  <c r="BN232" i="1"/>
  <c r="BP232" i="1"/>
  <c r="BQ232" i="1"/>
  <c r="B233" i="1"/>
  <c r="M233" i="1"/>
  <c r="S233" i="1"/>
  <c r="BS233" i="1" s="1"/>
  <c r="U233" i="1"/>
  <c r="V233" i="1"/>
  <c r="BJ233" i="1"/>
  <c r="BK233" i="1"/>
  <c r="BM233" i="1"/>
  <c r="BN233" i="1"/>
  <c r="BP233" i="1"/>
  <c r="BQ233" i="1"/>
  <c r="B234" i="1"/>
  <c r="M234" i="1"/>
  <c r="S234" i="1"/>
  <c r="U234" i="1"/>
  <c r="V234" i="1"/>
  <c r="BJ234" i="1"/>
  <c r="BK234" i="1"/>
  <c r="BM234" i="1"/>
  <c r="BN234" i="1"/>
  <c r="BP234" i="1"/>
  <c r="BQ234" i="1"/>
  <c r="BS234" i="1"/>
  <c r="BT234" i="1"/>
  <c r="B235" i="1"/>
  <c r="M235" i="1"/>
  <c r="U235" i="1" s="1"/>
  <c r="V235" i="1"/>
  <c r="BJ235" i="1"/>
  <c r="BK235" i="1"/>
  <c r="BM235" i="1"/>
  <c r="BN235" i="1"/>
  <c r="BP235" i="1"/>
  <c r="BQ235" i="1"/>
  <c r="BS235" i="1"/>
  <c r="BT235" i="1"/>
  <c r="B236" i="1"/>
  <c r="M236" i="1"/>
  <c r="S236" i="1" s="1"/>
  <c r="U236" i="1"/>
  <c r="V236" i="1"/>
  <c r="BJ236" i="1"/>
  <c r="BK236" i="1"/>
  <c r="BM236" i="1"/>
  <c r="BN236" i="1"/>
  <c r="BP236" i="1"/>
  <c r="BQ236" i="1"/>
  <c r="BS236" i="1"/>
  <c r="BT236" i="1"/>
  <c r="B237" i="1"/>
  <c r="M237" i="1"/>
  <c r="S237" i="1"/>
  <c r="U237" i="1"/>
  <c r="V237" i="1"/>
  <c r="BJ237" i="1"/>
  <c r="BK237" i="1"/>
  <c r="BM237" i="1"/>
  <c r="BN237" i="1"/>
  <c r="BP237" i="1"/>
  <c r="BQ237" i="1"/>
  <c r="BS237" i="1"/>
  <c r="BT237" i="1"/>
  <c r="B238" i="1"/>
  <c r="S238" i="1"/>
  <c r="T238" i="1"/>
  <c r="U238" i="1"/>
  <c r="V238" i="1"/>
  <c r="BJ238" i="1"/>
  <c r="BK238" i="1"/>
  <c r="BM238" i="1"/>
  <c r="BN238" i="1"/>
  <c r="BP238" i="1"/>
  <c r="BQ238" i="1"/>
  <c r="BS238" i="1"/>
  <c r="BT238" i="1"/>
  <c r="B239" i="1"/>
  <c r="S239" i="1"/>
  <c r="T239" i="1" s="1"/>
  <c r="U239" i="1"/>
  <c r="V239" i="1"/>
  <c r="BJ239" i="1"/>
  <c r="BK239" i="1"/>
  <c r="BM239" i="1"/>
  <c r="BN239" i="1"/>
  <c r="BP239" i="1"/>
  <c r="BQ239" i="1"/>
  <c r="BS239" i="1"/>
  <c r="BT239" i="1"/>
  <c r="B240" i="1"/>
  <c r="S240" i="1"/>
  <c r="T240" i="1" s="1"/>
  <c r="U240" i="1"/>
  <c r="V240" i="1"/>
  <c r="BJ240" i="1"/>
  <c r="BK240" i="1"/>
  <c r="BM240" i="1"/>
  <c r="BN240" i="1"/>
  <c r="BP240" i="1"/>
  <c r="BQ240" i="1"/>
  <c r="BS240" i="1"/>
  <c r="BT240" i="1"/>
  <c r="B241" i="1"/>
  <c r="S241" i="1"/>
  <c r="T241" i="1" s="1"/>
  <c r="U241" i="1"/>
  <c r="V241" i="1"/>
  <c r="BJ241" i="1"/>
  <c r="BK241" i="1"/>
  <c r="BM241" i="1"/>
  <c r="BN241" i="1"/>
  <c r="BP241" i="1"/>
  <c r="BQ241" i="1"/>
  <c r="BS241" i="1"/>
  <c r="BT241" i="1"/>
  <c r="B242" i="1"/>
  <c r="S242" i="1"/>
  <c r="T242" i="1"/>
  <c r="U242" i="1"/>
  <c r="V242" i="1"/>
  <c r="BJ242" i="1"/>
  <c r="BK242" i="1"/>
  <c r="BM242" i="1"/>
  <c r="BN242" i="1"/>
  <c r="BP242" i="1"/>
  <c r="BQ242" i="1"/>
  <c r="BS242" i="1"/>
  <c r="BT242" i="1"/>
  <c r="B243" i="1"/>
  <c r="S243" i="1"/>
  <c r="T243" i="1" s="1"/>
  <c r="U243" i="1"/>
  <c r="V243" i="1"/>
  <c r="BJ243" i="1"/>
  <c r="BK243" i="1"/>
  <c r="BM243" i="1"/>
  <c r="BN243" i="1"/>
  <c r="BP243" i="1"/>
  <c r="BQ243" i="1"/>
  <c r="BS243" i="1"/>
  <c r="BT243" i="1"/>
  <c r="B244" i="1"/>
  <c r="S244" i="1"/>
  <c r="T244" i="1" s="1"/>
  <c r="U244" i="1"/>
  <c r="V244" i="1"/>
  <c r="BJ244" i="1"/>
  <c r="BK244" i="1"/>
  <c r="BM244" i="1"/>
  <c r="BN244" i="1"/>
  <c r="BP244" i="1"/>
  <c r="BQ244" i="1"/>
  <c r="BS244" i="1"/>
  <c r="BT244" i="1"/>
  <c r="B245" i="1"/>
  <c r="S245" i="1"/>
  <c r="T245" i="1" s="1"/>
  <c r="U245" i="1"/>
  <c r="V245" i="1"/>
  <c r="BJ245" i="1"/>
  <c r="BK245" i="1"/>
  <c r="BM245" i="1"/>
  <c r="BN245" i="1"/>
  <c r="BP245" i="1"/>
  <c r="BQ245" i="1"/>
  <c r="BS245" i="1"/>
  <c r="BT245" i="1"/>
  <c r="B246" i="1"/>
  <c r="S246" i="1"/>
  <c r="T246" i="1"/>
  <c r="U246" i="1"/>
  <c r="V246" i="1"/>
  <c r="BJ246" i="1"/>
  <c r="BK246" i="1"/>
  <c r="BM246" i="1"/>
  <c r="BN246" i="1"/>
  <c r="BP246" i="1"/>
  <c r="BQ246" i="1"/>
  <c r="BS246" i="1"/>
  <c r="BT246" i="1"/>
  <c r="B247" i="1"/>
  <c r="S247" i="1"/>
  <c r="T247" i="1" s="1"/>
  <c r="U247" i="1"/>
  <c r="V247" i="1"/>
  <c r="BJ247" i="1"/>
  <c r="BK247" i="1"/>
  <c r="BM247" i="1"/>
  <c r="BN247" i="1"/>
  <c r="BP247" i="1"/>
  <c r="BQ247" i="1"/>
  <c r="BS247" i="1"/>
  <c r="BT247" i="1"/>
  <c r="BM255" i="1"/>
  <c r="AR260" i="1"/>
  <c r="AU261" i="1"/>
  <c r="AX261" i="1"/>
  <c r="BA261" i="1"/>
  <c r="BD261" i="1"/>
  <c r="BG261" i="1"/>
  <c r="B263" i="1"/>
  <c r="M263" i="1"/>
  <c r="S263" i="1" s="1"/>
  <c r="V263" i="1"/>
  <c r="BJ263" i="1"/>
  <c r="BK263" i="1"/>
  <c r="BM263" i="1"/>
  <c r="BN263" i="1"/>
  <c r="BP263" i="1"/>
  <c r="BQ263" i="1"/>
  <c r="BS263" i="1"/>
  <c r="BT263" i="1"/>
  <c r="BT289" i="1" s="1"/>
  <c r="B264" i="1"/>
  <c r="M264" i="1"/>
  <c r="V264" i="1"/>
  <c r="BJ264" i="1"/>
  <c r="BK264" i="1"/>
  <c r="BM264" i="1"/>
  <c r="BN264" i="1"/>
  <c r="BP264" i="1"/>
  <c r="BQ264" i="1"/>
  <c r="BS264" i="1"/>
  <c r="BT264" i="1"/>
  <c r="B265" i="1"/>
  <c r="M265" i="1"/>
  <c r="V265" i="1"/>
  <c r="BJ265" i="1"/>
  <c r="BK265" i="1"/>
  <c r="BM265" i="1"/>
  <c r="BN265" i="1"/>
  <c r="BP265" i="1"/>
  <c r="BQ265" i="1"/>
  <c r="BS265" i="1"/>
  <c r="BT265" i="1"/>
  <c r="B266" i="1"/>
  <c r="M266" i="1"/>
  <c r="V266" i="1"/>
  <c r="BJ266" i="1"/>
  <c r="BK266" i="1"/>
  <c r="BM266" i="1"/>
  <c r="BN266" i="1"/>
  <c r="BP266" i="1"/>
  <c r="BQ266" i="1"/>
  <c r="BS266" i="1"/>
  <c r="BT266" i="1"/>
  <c r="B267" i="1"/>
  <c r="M267" i="1"/>
  <c r="V267" i="1"/>
  <c r="BJ267" i="1"/>
  <c r="BK267" i="1"/>
  <c r="BM267" i="1"/>
  <c r="BN267" i="1"/>
  <c r="BP267" i="1"/>
  <c r="BQ267" i="1"/>
  <c r="BS267" i="1"/>
  <c r="BT267" i="1"/>
  <c r="B268" i="1"/>
  <c r="M268" i="1"/>
  <c r="V268" i="1"/>
  <c r="BJ268" i="1"/>
  <c r="BK268" i="1"/>
  <c r="BM268" i="1"/>
  <c r="BN268" i="1"/>
  <c r="BP268" i="1"/>
  <c r="BQ268" i="1"/>
  <c r="BS268" i="1"/>
  <c r="BT268" i="1"/>
  <c r="B269" i="1"/>
  <c r="M269" i="1"/>
  <c r="V269" i="1"/>
  <c r="BJ269" i="1"/>
  <c r="BK269" i="1"/>
  <c r="BM269" i="1"/>
  <c r="BN269" i="1"/>
  <c r="BP269" i="1"/>
  <c r="BQ269" i="1"/>
  <c r="BS269" i="1"/>
  <c r="BT269" i="1"/>
  <c r="B270" i="1"/>
  <c r="M270" i="1"/>
  <c r="V270" i="1"/>
  <c r="BJ270" i="1"/>
  <c r="BK270" i="1"/>
  <c r="BM270" i="1"/>
  <c r="BN270" i="1"/>
  <c r="BP270" i="1"/>
  <c r="BQ270" i="1"/>
  <c r="BS270" i="1"/>
  <c r="BT270" i="1"/>
  <c r="B271" i="1"/>
  <c r="M271" i="1"/>
  <c r="V271" i="1"/>
  <c r="BJ271" i="1"/>
  <c r="BK271" i="1"/>
  <c r="BM271" i="1"/>
  <c r="BN271" i="1"/>
  <c r="BP271" i="1"/>
  <c r="BQ271" i="1"/>
  <c r="BS271" i="1"/>
  <c r="BT271" i="1"/>
  <c r="B272" i="1"/>
  <c r="M272" i="1"/>
  <c r="V272" i="1"/>
  <c r="BJ272" i="1"/>
  <c r="BK272" i="1"/>
  <c r="BM272" i="1"/>
  <c r="BN272" i="1"/>
  <c r="BP272" i="1"/>
  <c r="BQ272" i="1"/>
  <c r="BS272" i="1"/>
  <c r="BT272" i="1"/>
  <c r="B273" i="1"/>
  <c r="M273" i="1"/>
  <c r="V273" i="1"/>
  <c r="BJ273" i="1"/>
  <c r="BK273" i="1"/>
  <c r="BM273" i="1"/>
  <c r="BN273" i="1"/>
  <c r="BP273" i="1"/>
  <c r="BQ273" i="1"/>
  <c r="BS273" i="1"/>
  <c r="BT273" i="1"/>
  <c r="B274" i="1"/>
  <c r="M274" i="1"/>
  <c r="V274" i="1"/>
  <c r="BJ274" i="1"/>
  <c r="BK274" i="1"/>
  <c r="BM274" i="1"/>
  <c r="BN274" i="1"/>
  <c r="BP274" i="1"/>
  <c r="BQ274" i="1"/>
  <c r="BS274" i="1"/>
  <c r="BT274" i="1"/>
  <c r="B275" i="1"/>
  <c r="M275" i="1"/>
  <c r="V275" i="1"/>
  <c r="BJ275" i="1"/>
  <c r="BK275" i="1"/>
  <c r="BM275" i="1"/>
  <c r="BN275" i="1"/>
  <c r="BP275" i="1"/>
  <c r="BQ275" i="1"/>
  <c r="BS275" i="1"/>
  <c r="BT275" i="1"/>
  <c r="B276" i="1"/>
  <c r="S276" i="1"/>
  <c r="T276" i="1" s="1"/>
  <c r="U276" i="1"/>
  <c r="V276" i="1"/>
  <c r="BJ276" i="1"/>
  <c r="BK276" i="1"/>
  <c r="BM276" i="1"/>
  <c r="BN276" i="1"/>
  <c r="BP276" i="1"/>
  <c r="BQ276" i="1"/>
  <c r="BS276" i="1"/>
  <c r="BT276" i="1"/>
  <c r="B277" i="1"/>
  <c r="S277" i="1"/>
  <c r="T277" i="1" s="1"/>
  <c r="U277" i="1"/>
  <c r="V277" i="1"/>
  <c r="BJ277" i="1"/>
  <c r="BK277" i="1"/>
  <c r="BM277" i="1"/>
  <c r="BN277" i="1"/>
  <c r="BP277" i="1"/>
  <c r="BQ277" i="1"/>
  <c r="BS277" i="1"/>
  <c r="BT277" i="1"/>
  <c r="B278" i="1"/>
  <c r="S278" i="1"/>
  <c r="T278" i="1" s="1"/>
  <c r="U278" i="1"/>
  <c r="V278" i="1"/>
  <c r="BJ278" i="1"/>
  <c r="BK278" i="1"/>
  <c r="BM278" i="1"/>
  <c r="BN278" i="1"/>
  <c r="BP278" i="1"/>
  <c r="BQ278" i="1"/>
  <c r="BS278" i="1"/>
  <c r="BT278" i="1"/>
  <c r="B279" i="1"/>
  <c r="S279" i="1"/>
  <c r="T279" i="1"/>
  <c r="U279" i="1"/>
  <c r="V279" i="1"/>
  <c r="BJ279" i="1"/>
  <c r="BK279" i="1"/>
  <c r="BM279" i="1"/>
  <c r="BN279" i="1"/>
  <c r="BP279" i="1"/>
  <c r="BQ279" i="1"/>
  <c r="BS279" i="1"/>
  <c r="BT279" i="1"/>
  <c r="B280" i="1"/>
  <c r="S280" i="1"/>
  <c r="T280" i="1" s="1"/>
  <c r="U280" i="1"/>
  <c r="V280" i="1"/>
  <c r="BJ280" i="1"/>
  <c r="BK280" i="1"/>
  <c r="BM280" i="1"/>
  <c r="BN280" i="1"/>
  <c r="BP280" i="1"/>
  <c r="BQ280" i="1"/>
  <c r="BS280" i="1"/>
  <c r="BT280" i="1"/>
  <c r="B281" i="1"/>
  <c r="S281" i="1"/>
  <c r="T281" i="1" s="1"/>
  <c r="U281" i="1"/>
  <c r="V281" i="1"/>
  <c r="BJ281" i="1"/>
  <c r="BK281" i="1"/>
  <c r="BM281" i="1"/>
  <c r="BN281" i="1"/>
  <c r="BP281" i="1"/>
  <c r="BQ281" i="1"/>
  <c r="BS281" i="1"/>
  <c r="BT281" i="1"/>
  <c r="B282" i="1"/>
  <c r="S282" i="1"/>
  <c r="T282" i="1" s="1"/>
  <c r="U282" i="1"/>
  <c r="V282" i="1"/>
  <c r="BJ282" i="1"/>
  <c r="BK282" i="1"/>
  <c r="BM282" i="1"/>
  <c r="BN282" i="1"/>
  <c r="BP282" i="1"/>
  <c r="BQ282" i="1"/>
  <c r="BS282" i="1"/>
  <c r="BT282" i="1"/>
  <c r="BT283" i="1"/>
  <c r="AR295" i="1"/>
  <c r="AU296" i="1"/>
  <c r="AX296" i="1"/>
  <c r="BA296" i="1"/>
  <c r="BD296" i="1"/>
  <c r="BG296" i="1"/>
  <c r="B298" i="1"/>
  <c r="O298" i="1"/>
  <c r="U298" i="1" s="1"/>
  <c r="S298" i="1"/>
  <c r="V298" i="1"/>
  <c r="BJ298" i="1"/>
  <c r="BK298" i="1"/>
  <c r="BM298" i="1"/>
  <c r="BN298" i="1"/>
  <c r="BP298" i="1"/>
  <c r="BQ298" i="1"/>
  <c r="BS298" i="1"/>
  <c r="BT298" i="1"/>
  <c r="B299" i="1"/>
  <c r="O299" i="1"/>
  <c r="U299" i="1" s="1"/>
  <c r="S299" i="1"/>
  <c r="V299" i="1"/>
  <c r="BJ299" i="1"/>
  <c r="BK299" i="1"/>
  <c r="BM299" i="1"/>
  <c r="BN299" i="1"/>
  <c r="BP299" i="1"/>
  <c r="BQ299" i="1"/>
  <c r="BS299" i="1"/>
  <c r="BT299" i="1"/>
  <c r="B300" i="1"/>
  <c r="O300" i="1"/>
  <c r="U300" i="1" s="1"/>
  <c r="S300" i="1"/>
  <c r="V300" i="1"/>
  <c r="BJ300" i="1"/>
  <c r="BK300" i="1"/>
  <c r="BM300" i="1"/>
  <c r="BN300" i="1"/>
  <c r="BP300" i="1"/>
  <c r="BQ300" i="1"/>
  <c r="BS300" i="1"/>
  <c r="BT300" i="1"/>
  <c r="B301" i="1"/>
  <c r="O301" i="1"/>
  <c r="S301" i="1"/>
  <c r="U301" i="1"/>
  <c r="V301" i="1"/>
  <c r="BJ301" i="1"/>
  <c r="BK301" i="1"/>
  <c r="BM301" i="1"/>
  <c r="BM324" i="1" s="1"/>
  <c r="BN301" i="1"/>
  <c r="BP301" i="1"/>
  <c r="BQ301" i="1"/>
  <c r="BS301" i="1"/>
  <c r="BT301" i="1"/>
  <c r="B302" i="1"/>
  <c r="O302" i="1"/>
  <c r="S302" i="1"/>
  <c r="S318" i="1" s="1"/>
  <c r="U302" i="1"/>
  <c r="V302" i="1"/>
  <c r="BJ302" i="1"/>
  <c r="BK302" i="1"/>
  <c r="BM302" i="1"/>
  <c r="BN302" i="1"/>
  <c r="BP302" i="1"/>
  <c r="BQ302" i="1"/>
  <c r="BS302" i="1"/>
  <c r="BT302" i="1"/>
  <c r="B303" i="1"/>
  <c r="O303" i="1"/>
  <c r="U303" i="1" s="1"/>
  <c r="S303" i="1"/>
  <c r="V303" i="1"/>
  <c r="BJ303" i="1"/>
  <c r="BK303" i="1"/>
  <c r="BM303" i="1"/>
  <c r="BN303" i="1"/>
  <c r="BP303" i="1"/>
  <c r="BQ303" i="1"/>
  <c r="BS303" i="1"/>
  <c r="BT303" i="1"/>
  <c r="B304" i="1"/>
  <c r="O304" i="1"/>
  <c r="S304" i="1"/>
  <c r="U304" i="1"/>
  <c r="V304" i="1"/>
  <c r="BJ304" i="1"/>
  <c r="BK304" i="1"/>
  <c r="BM304" i="1"/>
  <c r="BN304" i="1"/>
  <c r="BP304" i="1"/>
  <c r="BQ304" i="1"/>
  <c r="BS304" i="1"/>
  <c r="BT304" i="1"/>
  <c r="B305" i="1"/>
  <c r="S305" i="1"/>
  <c r="T305" i="1" s="1"/>
  <c r="U305" i="1"/>
  <c r="V305" i="1"/>
  <c r="BJ305" i="1"/>
  <c r="BK305" i="1"/>
  <c r="BM305" i="1"/>
  <c r="BN305" i="1"/>
  <c r="BP305" i="1"/>
  <c r="BQ305" i="1"/>
  <c r="BS305" i="1"/>
  <c r="BT305" i="1"/>
  <c r="B306" i="1"/>
  <c r="S306" i="1"/>
  <c r="T306" i="1" s="1"/>
  <c r="U306" i="1"/>
  <c r="V306" i="1"/>
  <c r="BJ306" i="1"/>
  <c r="BK306" i="1"/>
  <c r="BM306" i="1"/>
  <c r="BN306" i="1"/>
  <c r="BP306" i="1"/>
  <c r="BQ306" i="1"/>
  <c r="BS306" i="1"/>
  <c r="BT306" i="1"/>
  <c r="B307" i="1"/>
  <c r="S307" i="1"/>
  <c r="T307" i="1" s="1"/>
  <c r="U307" i="1"/>
  <c r="V307" i="1"/>
  <c r="BJ307" i="1"/>
  <c r="BK307" i="1"/>
  <c r="BM307" i="1"/>
  <c r="BN307" i="1"/>
  <c r="BP307" i="1"/>
  <c r="BQ307" i="1"/>
  <c r="BS307" i="1"/>
  <c r="BT307" i="1"/>
  <c r="B308" i="1"/>
  <c r="S308" i="1"/>
  <c r="T308" i="1"/>
  <c r="U308" i="1"/>
  <c r="V308" i="1"/>
  <c r="BJ308" i="1"/>
  <c r="BK308" i="1"/>
  <c r="BM308" i="1"/>
  <c r="BN308" i="1"/>
  <c r="BP308" i="1"/>
  <c r="BQ308" i="1"/>
  <c r="BS308" i="1"/>
  <c r="BT308" i="1"/>
  <c r="B309" i="1"/>
  <c r="S309" i="1"/>
  <c r="T309" i="1" s="1"/>
  <c r="U309" i="1"/>
  <c r="V309" i="1"/>
  <c r="BJ309" i="1"/>
  <c r="BK309" i="1"/>
  <c r="BM309" i="1"/>
  <c r="BN309" i="1"/>
  <c r="BP309" i="1"/>
  <c r="BQ309" i="1"/>
  <c r="BS309" i="1"/>
  <c r="BT309" i="1"/>
  <c r="B310" i="1"/>
  <c r="S310" i="1"/>
  <c r="T310" i="1" s="1"/>
  <c r="U310" i="1"/>
  <c r="V310" i="1"/>
  <c r="BJ310" i="1"/>
  <c r="BK310" i="1"/>
  <c r="BM310" i="1"/>
  <c r="BN310" i="1"/>
  <c r="BP310" i="1"/>
  <c r="BQ310" i="1"/>
  <c r="BS310" i="1"/>
  <c r="BT310" i="1"/>
  <c r="B311" i="1"/>
  <c r="S311" i="1"/>
  <c r="T311" i="1" s="1"/>
  <c r="U311" i="1"/>
  <c r="V311" i="1"/>
  <c r="BJ311" i="1"/>
  <c r="BK311" i="1"/>
  <c r="BM311" i="1"/>
  <c r="BN311" i="1"/>
  <c r="BP311" i="1"/>
  <c r="BQ311" i="1"/>
  <c r="BS311" i="1"/>
  <c r="BT311" i="1"/>
  <c r="B312" i="1"/>
  <c r="S312" i="1"/>
  <c r="T312" i="1"/>
  <c r="U312" i="1"/>
  <c r="V312" i="1"/>
  <c r="BJ312" i="1"/>
  <c r="BK312" i="1"/>
  <c r="BM312" i="1"/>
  <c r="BN312" i="1"/>
  <c r="BP312" i="1"/>
  <c r="BQ312" i="1"/>
  <c r="BS312" i="1"/>
  <c r="BT312" i="1"/>
  <c r="B313" i="1"/>
  <c r="S313" i="1"/>
  <c r="T313" i="1" s="1"/>
  <c r="U313" i="1"/>
  <c r="V313" i="1"/>
  <c r="BJ313" i="1"/>
  <c r="BK313" i="1"/>
  <c r="BM313" i="1"/>
  <c r="BN313" i="1"/>
  <c r="BP313" i="1"/>
  <c r="BQ313" i="1"/>
  <c r="BS313" i="1"/>
  <c r="BT313" i="1"/>
  <c r="B314" i="1"/>
  <c r="S314" i="1"/>
  <c r="T314" i="1" s="1"/>
  <c r="U314" i="1"/>
  <c r="V314" i="1"/>
  <c r="BJ314" i="1"/>
  <c r="BK314" i="1"/>
  <c r="BM314" i="1"/>
  <c r="BN314" i="1"/>
  <c r="BP314" i="1"/>
  <c r="BQ314" i="1"/>
  <c r="BS314" i="1"/>
  <c r="BT314" i="1"/>
  <c r="B315" i="1"/>
  <c r="S315" i="1"/>
  <c r="T315" i="1" s="1"/>
  <c r="U315" i="1"/>
  <c r="V315" i="1"/>
  <c r="BJ315" i="1"/>
  <c r="BK315" i="1"/>
  <c r="BM315" i="1"/>
  <c r="BN315" i="1"/>
  <c r="BP315" i="1"/>
  <c r="BQ315" i="1"/>
  <c r="BS315" i="1"/>
  <c r="BT315" i="1"/>
  <c r="B316" i="1"/>
  <c r="S316" i="1"/>
  <c r="T316" i="1" s="1"/>
  <c r="U316" i="1"/>
  <c r="V316" i="1"/>
  <c r="BJ316" i="1"/>
  <c r="BK316" i="1"/>
  <c r="BM316" i="1"/>
  <c r="BN316" i="1"/>
  <c r="BP316" i="1"/>
  <c r="BQ316" i="1"/>
  <c r="BS316" i="1"/>
  <c r="BT316" i="1"/>
  <c r="B317" i="1"/>
  <c r="S317" i="1"/>
  <c r="T317" i="1" s="1"/>
  <c r="U317" i="1"/>
  <c r="V317" i="1"/>
  <c r="BJ317" i="1"/>
  <c r="BK317" i="1"/>
  <c r="BM317" i="1"/>
  <c r="BN317" i="1"/>
  <c r="BP317" i="1"/>
  <c r="BQ317" i="1"/>
  <c r="BS317" i="1"/>
  <c r="BT317" i="1"/>
  <c r="S323" i="1"/>
  <c r="BS324" i="1"/>
  <c r="AR331" i="1"/>
  <c r="AU332" i="1"/>
  <c r="AX332" i="1"/>
  <c r="BA332" i="1"/>
  <c r="BD332" i="1"/>
  <c r="BG332" i="1"/>
  <c r="B334" i="1"/>
  <c r="S334" i="1"/>
  <c r="U334" i="1"/>
  <c r="V334" i="1"/>
  <c r="AS334" i="1"/>
  <c r="BJ334" i="1"/>
  <c r="BK334" i="1"/>
  <c r="BM334" i="1"/>
  <c r="BN334" i="1"/>
  <c r="BP334" i="1"/>
  <c r="BQ334" i="1"/>
  <c r="BS334" i="1"/>
  <c r="BT334" i="1"/>
  <c r="B335" i="1"/>
  <c r="S335" i="1"/>
  <c r="U335" i="1"/>
  <c r="V335" i="1"/>
  <c r="BJ335" i="1"/>
  <c r="BK335" i="1"/>
  <c r="BM335" i="1"/>
  <c r="BN335" i="1"/>
  <c r="BP335" i="1"/>
  <c r="BQ335" i="1"/>
  <c r="BS335" i="1"/>
  <c r="BT335" i="1"/>
  <c r="B336" i="1"/>
  <c r="S336" i="1"/>
  <c r="U336" i="1"/>
  <c r="V336" i="1"/>
  <c r="BJ336" i="1"/>
  <c r="BK336" i="1"/>
  <c r="BM336" i="1"/>
  <c r="BN336" i="1"/>
  <c r="BP336" i="1"/>
  <c r="BQ336" i="1"/>
  <c r="BS336" i="1"/>
  <c r="BT336" i="1"/>
  <c r="B337" i="1"/>
  <c r="K337" i="1"/>
  <c r="S337" i="1"/>
  <c r="U337" i="1"/>
  <c r="V337" i="1"/>
  <c r="BJ337" i="1"/>
  <c r="BK337" i="1"/>
  <c r="BM337" i="1"/>
  <c r="BN337" i="1"/>
  <c r="BP337" i="1"/>
  <c r="BQ337" i="1"/>
  <c r="BS337" i="1"/>
  <c r="BT337" i="1"/>
  <c r="B338" i="1"/>
  <c r="K338" i="1"/>
  <c r="S338" i="1" s="1"/>
  <c r="V338" i="1"/>
  <c r="BJ338" i="1"/>
  <c r="BK338" i="1"/>
  <c r="BM338" i="1"/>
  <c r="BN338" i="1"/>
  <c r="BP338" i="1"/>
  <c r="BQ338" i="1"/>
  <c r="BS338" i="1"/>
  <c r="BT338" i="1"/>
  <c r="B339" i="1"/>
  <c r="K339" i="1"/>
  <c r="U339" i="1" s="1"/>
  <c r="S339" i="1"/>
  <c r="V339" i="1"/>
  <c r="BJ339" i="1"/>
  <c r="BK339" i="1"/>
  <c r="BM339" i="1"/>
  <c r="BN339" i="1"/>
  <c r="BP339" i="1"/>
  <c r="BQ339" i="1"/>
  <c r="BS339" i="1"/>
  <c r="BT339" i="1"/>
  <c r="B340" i="1"/>
  <c r="K340" i="1"/>
  <c r="V340" i="1"/>
  <c r="BJ340" i="1"/>
  <c r="BK340" i="1"/>
  <c r="BM340" i="1"/>
  <c r="BN340" i="1"/>
  <c r="BP340" i="1"/>
  <c r="BQ340" i="1"/>
  <c r="BS340" i="1"/>
  <c r="BT340" i="1"/>
  <c r="B341" i="1"/>
  <c r="K341" i="1"/>
  <c r="U341" i="1" s="1"/>
  <c r="S341" i="1"/>
  <c r="V341" i="1"/>
  <c r="BJ341" i="1"/>
  <c r="BK341" i="1"/>
  <c r="BM341" i="1"/>
  <c r="BN341" i="1"/>
  <c r="BP341" i="1"/>
  <c r="BQ341" i="1"/>
  <c r="BS341" i="1"/>
  <c r="BT341" i="1"/>
  <c r="B342" i="1"/>
  <c r="K342" i="1"/>
  <c r="S342" i="1" s="1"/>
  <c r="U342" i="1"/>
  <c r="V342" i="1"/>
  <c r="BJ342" i="1"/>
  <c r="BK342" i="1"/>
  <c r="BM342" i="1"/>
  <c r="BN342" i="1"/>
  <c r="BP342" i="1"/>
  <c r="BQ342" i="1"/>
  <c r="BS342" i="1"/>
  <c r="BT342" i="1"/>
  <c r="B343" i="1"/>
  <c r="K343" i="1"/>
  <c r="S343" i="1"/>
  <c r="U343" i="1"/>
  <c r="V343" i="1"/>
  <c r="BJ343" i="1"/>
  <c r="BK343" i="1"/>
  <c r="BM343" i="1"/>
  <c r="BN343" i="1"/>
  <c r="BP343" i="1"/>
  <c r="BQ343" i="1"/>
  <c r="BS343" i="1"/>
  <c r="BT343" i="1"/>
  <c r="B344" i="1"/>
  <c r="K344" i="1"/>
  <c r="U344" i="1" s="1"/>
  <c r="V344" i="1"/>
  <c r="BJ344" i="1"/>
  <c r="BK344" i="1"/>
  <c r="BM344" i="1"/>
  <c r="BN344" i="1"/>
  <c r="BP344" i="1"/>
  <c r="BQ344" i="1"/>
  <c r="BS344" i="1"/>
  <c r="BT344" i="1"/>
  <c r="B345" i="1"/>
  <c r="K345" i="1"/>
  <c r="S345" i="1" s="1"/>
  <c r="U345" i="1"/>
  <c r="V345" i="1"/>
  <c r="BJ345" i="1"/>
  <c r="BK345" i="1"/>
  <c r="BM345" i="1"/>
  <c r="BN345" i="1"/>
  <c r="BP345" i="1"/>
  <c r="BQ345" i="1"/>
  <c r="BS345" i="1"/>
  <c r="BT345" i="1"/>
  <c r="B346" i="1"/>
  <c r="K346" i="1"/>
  <c r="S346" i="1"/>
  <c r="U346" i="1"/>
  <c r="V346" i="1"/>
  <c r="BJ346" i="1"/>
  <c r="BK346" i="1"/>
  <c r="BM346" i="1"/>
  <c r="BN346" i="1"/>
  <c r="BP346" i="1"/>
  <c r="BQ346" i="1"/>
  <c r="BS346" i="1"/>
  <c r="BT346" i="1"/>
  <c r="B347" i="1"/>
  <c r="S347" i="1"/>
  <c r="T347" i="1"/>
  <c r="U347" i="1"/>
  <c r="V347" i="1"/>
  <c r="BJ347" i="1"/>
  <c r="BK347" i="1"/>
  <c r="BM347" i="1"/>
  <c r="BN347" i="1"/>
  <c r="BP347" i="1"/>
  <c r="BQ347" i="1"/>
  <c r="BS347" i="1"/>
  <c r="BT347" i="1"/>
  <c r="B348" i="1"/>
  <c r="S348" i="1"/>
  <c r="T348" i="1" s="1"/>
  <c r="U348" i="1"/>
  <c r="V348" i="1"/>
  <c r="BJ348" i="1"/>
  <c r="BK348" i="1"/>
  <c r="BM348" i="1"/>
  <c r="BN348" i="1"/>
  <c r="BP348" i="1"/>
  <c r="BQ348" i="1"/>
  <c r="BS348" i="1"/>
  <c r="BT348" i="1"/>
  <c r="B349" i="1"/>
  <c r="S349" i="1"/>
  <c r="T349" i="1" s="1"/>
  <c r="U349" i="1"/>
  <c r="V349" i="1"/>
  <c r="BJ349" i="1"/>
  <c r="BK349" i="1"/>
  <c r="BM349" i="1"/>
  <c r="BN349" i="1"/>
  <c r="BP349" i="1"/>
  <c r="BQ349" i="1"/>
  <c r="BS349" i="1"/>
  <c r="BT349" i="1"/>
  <c r="B350" i="1"/>
  <c r="S350" i="1"/>
  <c r="T350" i="1" s="1"/>
  <c r="U350" i="1"/>
  <c r="V350" i="1"/>
  <c r="BJ350" i="1"/>
  <c r="BK350" i="1"/>
  <c r="BM350" i="1"/>
  <c r="BN350" i="1"/>
  <c r="BP350" i="1"/>
  <c r="BQ350" i="1"/>
  <c r="BS350" i="1"/>
  <c r="BT350" i="1"/>
  <c r="B351" i="1"/>
  <c r="S351" i="1"/>
  <c r="T351" i="1"/>
  <c r="U351" i="1"/>
  <c r="V351" i="1"/>
  <c r="BJ351" i="1"/>
  <c r="BK351" i="1"/>
  <c r="BM351" i="1"/>
  <c r="BN351" i="1"/>
  <c r="BP351" i="1"/>
  <c r="BQ351" i="1"/>
  <c r="BS351" i="1"/>
  <c r="BT351" i="1"/>
  <c r="B352" i="1"/>
  <c r="S352" i="1"/>
  <c r="T352" i="1" s="1"/>
  <c r="U352" i="1"/>
  <c r="V352" i="1"/>
  <c r="BJ352" i="1"/>
  <c r="BK352" i="1"/>
  <c r="BM352" i="1"/>
  <c r="BN352" i="1"/>
  <c r="BP352" i="1"/>
  <c r="BQ352" i="1"/>
  <c r="BS352" i="1"/>
  <c r="BT352" i="1"/>
  <c r="B353" i="1"/>
  <c r="S353" i="1"/>
  <c r="T353" i="1" s="1"/>
  <c r="U353" i="1"/>
  <c r="V353" i="1"/>
  <c r="BJ353" i="1"/>
  <c r="BK353" i="1"/>
  <c r="BM353" i="1"/>
  <c r="BN353" i="1"/>
  <c r="BP353" i="1"/>
  <c r="BQ353" i="1"/>
  <c r="BS353" i="1"/>
  <c r="BT353" i="1"/>
  <c r="BS354" i="1"/>
  <c r="BJ360" i="1"/>
  <c r="AR371" i="1"/>
  <c r="AU372" i="1"/>
  <c r="AX372" i="1"/>
  <c r="BA372" i="1"/>
  <c r="BD372" i="1"/>
  <c r="BG372" i="1"/>
  <c r="B374" i="1"/>
  <c r="S374" i="1"/>
  <c r="U374" i="1"/>
  <c r="AS374" i="1" s="1"/>
  <c r="V374" i="1"/>
  <c r="BJ374" i="1"/>
  <c r="BK374" i="1"/>
  <c r="BM374" i="1"/>
  <c r="BN374" i="1"/>
  <c r="BP374" i="1"/>
  <c r="BQ374" i="1"/>
  <c r="BS374" i="1"/>
  <c r="BT374" i="1"/>
  <c r="B375" i="1"/>
  <c r="S375" i="1"/>
  <c r="T375" i="1" s="1"/>
  <c r="U375" i="1"/>
  <c r="V375" i="1"/>
  <c r="BJ375" i="1"/>
  <c r="BK375" i="1"/>
  <c r="BM375" i="1"/>
  <c r="BN375" i="1"/>
  <c r="BP375" i="1"/>
  <c r="BQ375" i="1"/>
  <c r="BS375" i="1"/>
  <c r="BT375" i="1"/>
  <c r="B376" i="1"/>
  <c r="S376" i="1"/>
  <c r="T376" i="1"/>
  <c r="U376" i="1"/>
  <c r="V376" i="1"/>
  <c r="BJ376" i="1"/>
  <c r="BK376" i="1"/>
  <c r="BM376" i="1"/>
  <c r="BN376" i="1"/>
  <c r="BP376" i="1"/>
  <c r="BQ376" i="1"/>
  <c r="BS376" i="1"/>
  <c r="BT376" i="1"/>
  <c r="BT401" i="1" s="1"/>
  <c r="B377" i="1"/>
  <c r="S377" i="1"/>
  <c r="T377" i="1" s="1"/>
  <c r="U377" i="1"/>
  <c r="V377" i="1"/>
  <c r="BJ377" i="1"/>
  <c r="BK377" i="1"/>
  <c r="BM377" i="1"/>
  <c r="BN377" i="1"/>
  <c r="BP377" i="1"/>
  <c r="BQ377" i="1"/>
  <c r="BS377" i="1"/>
  <c r="BT377" i="1"/>
  <c r="B378" i="1"/>
  <c r="S378" i="1"/>
  <c r="T378" i="1" s="1"/>
  <c r="U378" i="1"/>
  <c r="V378" i="1"/>
  <c r="BJ378" i="1"/>
  <c r="BK378" i="1"/>
  <c r="BM378" i="1"/>
  <c r="BN378" i="1"/>
  <c r="BP378" i="1"/>
  <c r="BQ378" i="1"/>
  <c r="BS378" i="1"/>
  <c r="BT378" i="1"/>
  <c r="B379" i="1"/>
  <c r="S379" i="1"/>
  <c r="T379" i="1" s="1"/>
  <c r="U379" i="1"/>
  <c r="V379" i="1"/>
  <c r="BJ379" i="1"/>
  <c r="BK379" i="1"/>
  <c r="BM379" i="1"/>
  <c r="BN379" i="1"/>
  <c r="BP379" i="1"/>
  <c r="BQ379" i="1"/>
  <c r="BS379" i="1"/>
  <c r="BT379" i="1"/>
  <c r="B380" i="1"/>
  <c r="S380" i="1"/>
  <c r="T380" i="1"/>
  <c r="U380" i="1"/>
  <c r="V380" i="1"/>
  <c r="BJ380" i="1"/>
  <c r="BK380" i="1"/>
  <c r="BM380" i="1"/>
  <c r="BN380" i="1"/>
  <c r="BP380" i="1"/>
  <c r="BQ380" i="1"/>
  <c r="BS380" i="1"/>
  <c r="BT380" i="1"/>
  <c r="B381" i="1"/>
  <c r="S381" i="1"/>
  <c r="T381" i="1" s="1"/>
  <c r="U381" i="1"/>
  <c r="V381" i="1"/>
  <c r="BJ381" i="1"/>
  <c r="BK381" i="1"/>
  <c r="BM381" i="1"/>
  <c r="BN381" i="1"/>
  <c r="BP381" i="1"/>
  <c r="BQ381" i="1"/>
  <c r="BS381" i="1"/>
  <c r="BT381" i="1"/>
  <c r="B382" i="1"/>
  <c r="S382" i="1"/>
  <c r="T382" i="1" s="1"/>
  <c r="U382" i="1"/>
  <c r="V382" i="1"/>
  <c r="BJ382" i="1"/>
  <c r="BK382" i="1"/>
  <c r="BM382" i="1"/>
  <c r="BN382" i="1"/>
  <c r="BP382" i="1"/>
  <c r="BQ382" i="1"/>
  <c r="BS382" i="1"/>
  <c r="BT382" i="1"/>
  <c r="B383" i="1"/>
  <c r="S383" i="1"/>
  <c r="T383" i="1" s="1"/>
  <c r="U383" i="1"/>
  <c r="V383" i="1"/>
  <c r="BJ383" i="1"/>
  <c r="BK383" i="1"/>
  <c r="BM383" i="1"/>
  <c r="BN383" i="1"/>
  <c r="BP383" i="1"/>
  <c r="BQ383" i="1"/>
  <c r="BS383" i="1"/>
  <c r="BT383" i="1"/>
  <c r="B384" i="1"/>
  <c r="S384" i="1"/>
  <c r="T384" i="1"/>
  <c r="U384" i="1"/>
  <c r="V384" i="1"/>
  <c r="BJ384" i="1"/>
  <c r="BK384" i="1"/>
  <c r="BM384" i="1"/>
  <c r="BN384" i="1"/>
  <c r="BP384" i="1"/>
  <c r="BQ384" i="1"/>
  <c r="BS384" i="1"/>
  <c r="BT384" i="1"/>
  <c r="B385" i="1"/>
  <c r="S385" i="1"/>
  <c r="T385" i="1" s="1"/>
  <c r="U385" i="1"/>
  <c r="V385" i="1"/>
  <c r="BJ385" i="1"/>
  <c r="BK385" i="1"/>
  <c r="BM385" i="1"/>
  <c r="BN385" i="1"/>
  <c r="BP385" i="1"/>
  <c r="BQ385" i="1"/>
  <c r="BS385" i="1"/>
  <c r="BT385" i="1"/>
  <c r="B386" i="1"/>
  <c r="S386" i="1"/>
  <c r="T386" i="1" s="1"/>
  <c r="U386" i="1"/>
  <c r="V386" i="1"/>
  <c r="BJ386" i="1"/>
  <c r="BK386" i="1"/>
  <c r="BM386" i="1"/>
  <c r="BN386" i="1"/>
  <c r="BP386" i="1"/>
  <c r="BQ386" i="1"/>
  <c r="BS386" i="1"/>
  <c r="BT386" i="1"/>
  <c r="B387" i="1"/>
  <c r="S387" i="1"/>
  <c r="T387" i="1" s="1"/>
  <c r="U387" i="1"/>
  <c r="V387" i="1"/>
  <c r="BJ387" i="1"/>
  <c r="BK387" i="1"/>
  <c r="BM387" i="1"/>
  <c r="BN387" i="1"/>
  <c r="BP387" i="1"/>
  <c r="BQ387" i="1"/>
  <c r="BS387" i="1"/>
  <c r="BT387" i="1"/>
  <c r="B388" i="1"/>
  <c r="S388" i="1"/>
  <c r="T388" i="1" s="1"/>
  <c r="U388" i="1"/>
  <c r="V388" i="1"/>
  <c r="BJ388" i="1"/>
  <c r="BK388" i="1"/>
  <c r="BM388" i="1"/>
  <c r="BN388" i="1"/>
  <c r="BP388" i="1"/>
  <c r="BQ388" i="1"/>
  <c r="BS388" i="1"/>
  <c r="BT388" i="1"/>
  <c r="B389" i="1"/>
  <c r="S389" i="1"/>
  <c r="T389" i="1" s="1"/>
  <c r="U389" i="1"/>
  <c r="V389" i="1"/>
  <c r="BJ389" i="1"/>
  <c r="BK389" i="1"/>
  <c r="BM389" i="1"/>
  <c r="BN389" i="1"/>
  <c r="BP389" i="1"/>
  <c r="BQ389" i="1"/>
  <c r="BS389" i="1"/>
  <c r="BT389" i="1"/>
  <c r="B390" i="1"/>
  <c r="S390" i="1"/>
  <c r="T390" i="1"/>
  <c r="U390" i="1"/>
  <c r="V390" i="1"/>
  <c r="BJ390" i="1"/>
  <c r="BK390" i="1"/>
  <c r="BM390" i="1"/>
  <c r="BN390" i="1"/>
  <c r="BP390" i="1"/>
  <c r="BQ390" i="1"/>
  <c r="BS390" i="1"/>
  <c r="BT390" i="1"/>
  <c r="B391" i="1"/>
  <c r="S391" i="1"/>
  <c r="T391" i="1" s="1"/>
  <c r="U391" i="1"/>
  <c r="V391" i="1"/>
  <c r="BJ391" i="1"/>
  <c r="BK391" i="1"/>
  <c r="BM391" i="1"/>
  <c r="BN391" i="1"/>
  <c r="BP391" i="1"/>
  <c r="BQ391" i="1"/>
  <c r="BS391" i="1"/>
  <c r="BT391" i="1"/>
  <c r="B392" i="1"/>
  <c r="S392" i="1"/>
  <c r="T392" i="1"/>
  <c r="U392" i="1"/>
  <c r="V392" i="1"/>
  <c r="BJ392" i="1"/>
  <c r="BK392" i="1"/>
  <c r="BM392" i="1"/>
  <c r="BN392" i="1"/>
  <c r="BP392" i="1"/>
  <c r="BQ392" i="1"/>
  <c r="BS392" i="1"/>
  <c r="BT392" i="1"/>
  <c r="B393" i="1"/>
  <c r="S393" i="1"/>
  <c r="T393" i="1" s="1"/>
  <c r="U393" i="1"/>
  <c r="V393" i="1"/>
  <c r="BJ393" i="1"/>
  <c r="BK393" i="1"/>
  <c r="BM393" i="1"/>
  <c r="BN393" i="1"/>
  <c r="BP393" i="1"/>
  <c r="BQ393" i="1"/>
  <c r="BS393" i="1"/>
  <c r="BT393" i="1"/>
  <c r="AR405" i="1"/>
  <c r="AU406" i="1"/>
  <c r="AX406" i="1"/>
  <c r="BA406" i="1"/>
  <c r="BD406" i="1"/>
  <c r="BG406" i="1"/>
  <c r="B408" i="1"/>
  <c r="S408" i="1"/>
  <c r="T408" i="1" s="1"/>
  <c r="U408" i="1"/>
  <c r="AS408" i="1" s="1"/>
  <c r="V408" i="1"/>
  <c r="BJ408" i="1"/>
  <c r="BK408" i="1"/>
  <c r="BM408" i="1"/>
  <c r="BN408" i="1"/>
  <c r="BP408" i="1"/>
  <c r="BQ408" i="1"/>
  <c r="BS408" i="1"/>
  <c r="BT408" i="1"/>
  <c r="B409" i="1"/>
  <c r="S409" i="1"/>
  <c r="T409" i="1" s="1"/>
  <c r="U409" i="1"/>
  <c r="V409" i="1"/>
  <c r="BJ409" i="1"/>
  <c r="BK409" i="1"/>
  <c r="BM409" i="1"/>
  <c r="BN409" i="1"/>
  <c r="BP409" i="1"/>
  <c r="BQ409" i="1"/>
  <c r="BS409" i="1"/>
  <c r="BT409" i="1"/>
  <c r="B410" i="1"/>
  <c r="S410" i="1"/>
  <c r="T410" i="1"/>
  <c r="U410" i="1"/>
  <c r="V410" i="1"/>
  <c r="BJ410" i="1"/>
  <c r="BK410" i="1"/>
  <c r="BM410" i="1"/>
  <c r="BN410" i="1"/>
  <c r="BP410" i="1"/>
  <c r="BQ410" i="1"/>
  <c r="BS410" i="1"/>
  <c r="BT410" i="1"/>
  <c r="B411" i="1"/>
  <c r="S411" i="1"/>
  <c r="U411" i="1"/>
  <c r="V411" i="1"/>
  <c r="BJ411" i="1"/>
  <c r="BK411" i="1"/>
  <c r="BM411" i="1"/>
  <c r="BN411" i="1"/>
  <c r="BP411" i="1"/>
  <c r="BQ411" i="1"/>
  <c r="BS411" i="1"/>
  <c r="BT411" i="1"/>
  <c r="B412" i="1"/>
  <c r="S412" i="1"/>
  <c r="T412" i="1"/>
  <c r="U412" i="1"/>
  <c r="V412" i="1"/>
  <c r="BJ412" i="1"/>
  <c r="BK412" i="1"/>
  <c r="BM412" i="1"/>
  <c r="BN412" i="1"/>
  <c r="BP412" i="1"/>
  <c r="BQ412" i="1"/>
  <c r="BS412" i="1"/>
  <c r="BT412" i="1"/>
  <c r="B413" i="1"/>
  <c r="S413" i="1"/>
  <c r="T413" i="1" s="1"/>
  <c r="U413" i="1"/>
  <c r="V413" i="1"/>
  <c r="BJ413" i="1"/>
  <c r="BK413" i="1"/>
  <c r="BM413" i="1"/>
  <c r="BN413" i="1"/>
  <c r="BP413" i="1"/>
  <c r="BQ413" i="1"/>
  <c r="BS413" i="1"/>
  <c r="BT413" i="1"/>
  <c r="B414" i="1"/>
  <c r="S414" i="1"/>
  <c r="T414" i="1" s="1"/>
  <c r="U414" i="1"/>
  <c r="V414" i="1"/>
  <c r="BJ414" i="1"/>
  <c r="BK414" i="1"/>
  <c r="BM414" i="1"/>
  <c r="BN414" i="1"/>
  <c r="BP414" i="1"/>
  <c r="BQ414" i="1"/>
  <c r="BS414" i="1"/>
  <c r="BT414" i="1"/>
  <c r="B415" i="1"/>
  <c r="S415" i="1"/>
  <c r="T415" i="1" s="1"/>
  <c r="U415" i="1"/>
  <c r="V415" i="1"/>
  <c r="BJ415" i="1"/>
  <c r="BK415" i="1"/>
  <c r="BM415" i="1"/>
  <c r="BN415" i="1"/>
  <c r="BP415" i="1"/>
  <c r="BQ415" i="1"/>
  <c r="BS415" i="1"/>
  <c r="BT415" i="1"/>
  <c r="B416" i="1"/>
  <c r="S416" i="1"/>
  <c r="T416" i="1"/>
  <c r="U416" i="1"/>
  <c r="V416" i="1"/>
  <c r="BJ416" i="1"/>
  <c r="BK416" i="1"/>
  <c r="BM416" i="1"/>
  <c r="BN416" i="1"/>
  <c r="BP416" i="1"/>
  <c r="BQ416" i="1"/>
  <c r="BS416" i="1"/>
  <c r="BT416" i="1"/>
  <c r="B417" i="1"/>
  <c r="S417" i="1"/>
  <c r="T417" i="1" s="1"/>
  <c r="U417" i="1"/>
  <c r="V417" i="1"/>
  <c r="BJ417" i="1"/>
  <c r="BK417" i="1"/>
  <c r="BM417" i="1"/>
  <c r="BN417" i="1"/>
  <c r="BP417" i="1"/>
  <c r="BQ417" i="1"/>
  <c r="BS417" i="1"/>
  <c r="BT417" i="1"/>
  <c r="B418" i="1"/>
  <c r="S418" i="1"/>
  <c r="T418" i="1" s="1"/>
  <c r="U418" i="1"/>
  <c r="V418" i="1"/>
  <c r="BJ418" i="1"/>
  <c r="BK418" i="1"/>
  <c r="BM418" i="1"/>
  <c r="BN418" i="1"/>
  <c r="BP418" i="1"/>
  <c r="BQ418" i="1"/>
  <c r="BS418" i="1"/>
  <c r="BT418" i="1"/>
  <c r="B419" i="1"/>
  <c r="S419" i="1"/>
  <c r="T419" i="1" s="1"/>
  <c r="U419" i="1"/>
  <c r="V419" i="1"/>
  <c r="BJ419" i="1"/>
  <c r="BK419" i="1"/>
  <c r="BM419" i="1"/>
  <c r="BN419" i="1"/>
  <c r="BP419" i="1"/>
  <c r="BQ419" i="1"/>
  <c r="BS419" i="1"/>
  <c r="BT419" i="1"/>
  <c r="B420" i="1"/>
  <c r="S420" i="1"/>
  <c r="T420" i="1"/>
  <c r="U420" i="1"/>
  <c r="V420" i="1"/>
  <c r="BJ420" i="1"/>
  <c r="BK420" i="1"/>
  <c r="BM420" i="1"/>
  <c r="BN420" i="1"/>
  <c r="BP420" i="1"/>
  <c r="BQ420" i="1"/>
  <c r="BS420" i="1"/>
  <c r="BT420" i="1"/>
  <c r="B421" i="1"/>
  <c r="S421" i="1"/>
  <c r="T421" i="1" s="1"/>
  <c r="U421" i="1"/>
  <c r="V421" i="1"/>
  <c r="BJ421" i="1"/>
  <c r="BK421" i="1"/>
  <c r="BM421" i="1"/>
  <c r="BN421" i="1"/>
  <c r="BP421" i="1"/>
  <c r="BQ421" i="1"/>
  <c r="BS421" i="1"/>
  <c r="BT421" i="1"/>
  <c r="B422" i="1"/>
  <c r="S422" i="1"/>
  <c r="T422" i="1" s="1"/>
  <c r="U422" i="1"/>
  <c r="V422" i="1"/>
  <c r="BJ422" i="1"/>
  <c r="BK422" i="1"/>
  <c r="BM422" i="1"/>
  <c r="BN422" i="1"/>
  <c r="BP422" i="1"/>
  <c r="BQ422" i="1"/>
  <c r="BS422" i="1"/>
  <c r="BT422" i="1"/>
  <c r="B423" i="1"/>
  <c r="S423" i="1"/>
  <c r="T423" i="1" s="1"/>
  <c r="U423" i="1"/>
  <c r="V423" i="1"/>
  <c r="BJ423" i="1"/>
  <c r="BK423" i="1"/>
  <c r="BM423" i="1"/>
  <c r="BN423" i="1"/>
  <c r="BP423" i="1"/>
  <c r="BQ423" i="1"/>
  <c r="BS423" i="1"/>
  <c r="BT423" i="1"/>
  <c r="B424" i="1"/>
  <c r="S424" i="1"/>
  <c r="T424" i="1"/>
  <c r="U424" i="1"/>
  <c r="V424" i="1"/>
  <c r="BJ424" i="1"/>
  <c r="BK424" i="1"/>
  <c r="BM424" i="1"/>
  <c r="BN424" i="1"/>
  <c r="BP424" i="1"/>
  <c r="BQ424" i="1"/>
  <c r="BS424" i="1"/>
  <c r="BT424" i="1"/>
  <c r="B425" i="1"/>
  <c r="S425" i="1"/>
  <c r="T425" i="1" s="1"/>
  <c r="U425" i="1"/>
  <c r="V425" i="1"/>
  <c r="BJ425" i="1"/>
  <c r="BK425" i="1"/>
  <c r="BM425" i="1"/>
  <c r="BN425" i="1"/>
  <c r="BP425" i="1"/>
  <c r="BQ425" i="1"/>
  <c r="BS425" i="1"/>
  <c r="BT425" i="1"/>
  <c r="B426" i="1"/>
  <c r="S426" i="1"/>
  <c r="T426" i="1" s="1"/>
  <c r="U426" i="1"/>
  <c r="V426" i="1"/>
  <c r="BJ426" i="1"/>
  <c r="BK426" i="1"/>
  <c r="BM426" i="1"/>
  <c r="BN426" i="1"/>
  <c r="BP426" i="1"/>
  <c r="BQ426" i="1"/>
  <c r="BS426" i="1"/>
  <c r="BT426" i="1"/>
  <c r="B427" i="1"/>
  <c r="S427" i="1"/>
  <c r="T427" i="1" s="1"/>
  <c r="U427" i="1"/>
  <c r="V427" i="1"/>
  <c r="BJ427" i="1"/>
  <c r="BK427" i="1"/>
  <c r="BM427" i="1"/>
  <c r="BN427" i="1"/>
  <c r="BP427" i="1"/>
  <c r="BQ427" i="1"/>
  <c r="BS427" i="1"/>
  <c r="BT427" i="1"/>
  <c r="AR441" i="1"/>
  <c r="AU442" i="1"/>
  <c r="AX442" i="1"/>
  <c r="BA442" i="1"/>
  <c r="BD442" i="1"/>
  <c r="BG442" i="1"/>
  <c r="B444" i="1"/>
  <c r="S444" i="1"/>
  <c r="T444" i="1"/>
  <c r="U444" i="1"/>
  <c r="AS444" i="1" s="1"/>
  <c r="V444" i="1"/>
  <c r="BJ444" i="1"/>
  <c r="BK444" i="1"/>
  <c r="BM444" i="1"/>
  <c r="BN444" i="1"/>
  <c r="BP444" i="1"/>
  <c r="BQ444" i="1"/>
  <c r="BS444" i="1"/>
  <c r="BT444" i="1"/>
  <c r="B445" i="1"/>
  <c r="S445" i="1"/>
  <c r="T445" i="1" s="1"/>
  <c r="U445" i="1"/>
  <c r="V445" i="1"/>
  <c r="BJ445" i="1"/>
  <c r="BK445" i="1"/>
  <c r="BM445" i="1"/>
  <c r="BN445" i="1"/>
  <c r="BP445" i="1"/>
  <c r="BQ445" i="1"/>
  <c r="BS445" i="1"/>
  <c r="BT445" i="1"/>
  <c r="B446" i="1"/>
  <c r="S446" i="1"/>
  <c r="T446" i="1" s="1"/>
  <c r="U446" i="1"/>
  <c r="V446" i="1"/>
  <c r="BJ446" i="1"/>
  <c r="BK446" i="1"/>
  <c r="BM446" i="1"/>
  <c r="BN446" i="1"/>
  <c r="BP446" i="1"/>
  <c r="BQ446" i="1"/>
  <c r="BS446" i="1"/>
  <c r="BT446" i="1"/>
  <c r="B447" i="1"/>
  <c r="S447" i="1"/>
  <c r="T447" i="1"/>
  <c r="U447" i="1"/>
  <c r="V447" i="1"/>
  <c r="BJ447" i="1"/>
  <c r="BK447" i="1"/>
  <c r="BM447" i="1"/>
  <c r="BN447" i="1"/>
  <c r="BP447" i="1"/>
  <c r="BQ447" i="1"/>
  <c r="BQ471" i="1" s="1"/>
  <c r="BS447" i="1"/>
  <c r="BT447" i="1"/>
  <c r="B448" i="1"/>
  <c r="S448" i="1"/>
  <c r="U448" i="1"/>
  <c r="V448" i="1"/>
  <c r="BJ448" i="1"/>
  <c r="BK448" i="1"/>
  <c r="BM448" i="1"/>
  <c r="BN448" i="1"/>
  <c r="BP448" i="1"/>
  <c r="BQ448" i="1"/>
  <c r="BS448" i="1"/>
  <c r="BT448" i="1"/>
  <c r="B449" i="1"/>
  <c r="S449" i="1"/>
  <c r="T449" i="1" s="1"/>
  <c r="U449" i="1"/>
  <c r="V449" i="1"/>
  <c r="BJ449" i="1"/>
  <c r="BK449" i="1"/>
  <c r="BM449" i="1"/>
  <c r="BN449" i="1"/>
  <c r="BP449" i="1"/>
  <c r="BQ449" i="1"/>
  <c r="BS449" i="1"/>
  <c r="BT449" i="1"/>
  <c r="B450" i="1"/>
  <c r="S450" i="1"/>
  <c r="T450" i="1" s="1"/>
  <c r="U450" i="1"/>
  <c r="V450" i="1"/>
  <c r="BJ450" i="1"/>
  <c r="BK450" i="1"/>
  <c r="BM450" i="1"/>
  <c r="BN450" i="1"/>
  <c r="BP450" i="1"/>
  <c r="BQ450" i="1"/>
  <c r="BS450" i="1"/>
  <c r="BT450" i="1"/>
  <c r="B451" i="1"/>
  <c r="S451" i="1"/>
  <c r="T451" i="1"/>
  <c r="U451" i="1"/>
  <c r="V451" i="1"/>
  <c r="BJ451" i="1"/>
  <c r="BK451" i="1"/>
  <c r="BM451" i="1"/>
  <c r="BN451" i="1"/>
  <c r="BP451" i="1"/>
  <c r="BQ451" i="1"/>
  <c r="BS451" i="1"/>
  <c r="BT451" i="1"/>
  <c r="B452" i="1"/>
  <c r="S452" i="1"/>
  <c r="T452" i="1" s="1"/>
  <c r="U452" i="1"/>
  <c r="V452" i="1"/>
  <c r="BJ452" i="1"/>
  <c r="BK452" i="1"/>
  <c r="BM452" i="1"/>
  <c r="BN452" i="1"/>
  <c r="BP452" i="1"/>
  <c r="BQ452" i="1"/>
  <c r="BS452" i="1"/>
  <c r="BT452" i="1"/>
  <c r="B453" i="1"/>
  <c r="S453" i="1"/>
  <c r="T453" i="1" s="1"/>
  <c r="U453" i="1"/>
  <c r="V453" i="1"/>
  <c r="BJ453" i="1"/>
  <c r="BK453" i="1"/>
  <c r="BM453" i="1"/>
  <c r="BN453" i="1"/>
  <c r="BP453" i="1"/>
  <c r="BQ453" i="1"/>
  <c r="BS453" i="1"/>
  <c r="BT453" i="1"/>
  <c r="B454" i="1"/>
  <c r="S454" i="1"/>
  <c r="T454" i="1" s="1"/>
  <c r="U454" i="1"/>
  <c r="V454" i="1"/>
  <c r="BJ454" i="1"/>
  <c r="BK454" i="1"/>
  <c r="BM454" i="1"/>
  <c r="BN454" i="1"/>
  <c r="BP454" i="1"/>
  <c r="BQ454" i="1"/>
  <c r="BS454" i="1"/>
  <c r="BT454" i="1"/>
  <c r="B455" i="1"/>
  <c r="S455" i="1"/>
  <c r="T455" i="1" s="1"/>
  <c r="U455" i="1"/>
  <c r="V455" i="1"/>
  <c r="BJ455" i="1"/>
  <c r="BK455" i="1"/>
  <c r="BM455" i="1"/>
  <c r="BN455" i="1"/>
  <c r="BP455" i="1"/>
  <c r="BQ455" i="1"/>
  <c r="BS455" i="1"/>
  <c r="BT455" i="1"/>
  <c r="B456" i="1"/>
  <c r="S456" i="1"/>
  <c r="T456" i="1" s="1"/>
  <c r="U456" i="1"/>
  <c r="V456" i="1"/>
  <c r="BJ456" i="1"/>
  <c r="BK456" i="1"/>
  <c r="BM456" i="1"/>
  <c r="BN456" i="1"/>
  <c r="BP456" i="1"/>
  <c r="BQ456" i="1"/>
  <c r="BS456" i="1"/>
  <c r="BT456" i="1"/>
  <c r="B457" i="1"/>
  <c r="S457" i="1"/>
  <c r="T457" i="1"/>
  <c r="U457" i="1"/>
  <c r="V457" i="1"/>
  <c r="BJ457" i="1"/>
  <c r="BK457" i="1"/>
  <c r="BM457" i="1"/>
  <c r="BN457" i="1"/>
  <c r="BP457" i="1"/>
  <c r="BQ457" i="1"/>
  <c r="BS457" i="1"/>
  <c r="BT457" i="1"/>
  <c r="B458" i="1"/>
  <c r="S458" i="1"/>
  <c r="T458" i="1" s="1"/>
  <c r="U458" i="1"/>
  <c r="V458" i="1"/>
  <c r="BJ458" i="1"/>
  <c r="BK458" i="1"/>
  <c r="BM458" i="1"/>
  <c r="BN458" i="1"/>
  <c r="BP458" i="1"/>
  <c r="BQ458" i="1"/>
  <c r="BS458" i="1"/>
  <c r="BT458" i="1"/>
  <c r="B459" i="1"/>
  <c r="S459" i="1"/>
  <c r="T459" i="1"/>
  <c r="U459" i="1"/>
  <c r="V459" i="1"/>
  <c r="BJ459" i="1"/>
  <c r="BK459" i="1"/>
  <c r="BM459" i="1"/>
  <c r="BN459" i="1"/>
  <c r="BP459" i="1"/>
  <c r="BQ459" i="1"/>
  <c r="BS459" i="1"/>
  <c r="BT459" i="1"/>
  <c r="B460" i="1"/>
  <c r="S460" i="1"/>
  <c r="T460" i="1" s="1"/>
  <c r="U460" i="1"/>
  <c r="V460" i="1"/>
  <c r="BJ460" i="1"/>
  <c r="BK460" i="1"/>
  <c r="BM460" i="1"/>
  <c r="BN460" i="1"/>
  <c r="BP460" i="1"/>
  <c r="BQ460" i="1"/>
  <c r="BS460" i="1"/>
  <c r="BT460" i="1"/>
  <c r="B461" i="1"/>
  <c r="S461" i="1"/>
  <c r="T461" i="1" s="1"/>
  <c r="U461" i="1"/>
  <c r="V461" i="1"/>
  <c r="BJ461" i="1"/>
  <c r="BJ470" i="1" s="1"/>
  <c r="BK461" i="1"/>
  <c r="BM461" i="1"/>
  <c r="BN461" i="1"/>
  <c r="BP461" i="1"/>
  <c r="BQ461" i="1"/>
  <c r="BS461" i="1"/>
  <c r="BT461" i="1"/>
  <c r="B462" i="1"/>
  <c r="S462" i="1"/>
  <c r="T462" i="1" s="1"/>
  <c r="U462" i="1"/>
  <c r="V462" i="1"/>
  <c r="BJ462" i="1"/>
  <c r="BK462" i="1"/>
  <c r="BM462" i="1"/>
  <c r="BN462" i="1"/>
  <c r="BP462" i="1"/>
  <c r="BQ462" i="1"/>
  <c r="BS462" i="1"/>
  <c r="BT462" i="1"/>
  <c r="B463" i="1"/>
  <c r="S463" i="1"/>
  <c r="T463" i="1"/>
  <c r="U463" i="1"/>
  <c r="V463" i="1"/>
  <c r="BJ463" i="1"/>
  <c r="BK463" i="1"/>
  <c r="BM463" i="1"/>
  <c r="BN463" i="1"/>
  <c r="BP463" i="1"/>
  <c r="BQ463" i="1"/>
  <c r="BS463" i="1"/>
  <c r="BT463" i="1"/>
  <c r="AR475" i="1"/>
  <c r="AU476" i="1"/>
  <c r="AX476" i="1"/>
  <c r="BA476" i="1"/>
  <c r="BD476" i="1"/>
  <c r="BG476" i="1"/>
  <c r="B478" i="1"/>
  <c r="N478" i="1"/>
  <c r="S478" i="1"/>
  <c r="T478" i="1"/>
  <c r="U478" i="1"/>
  <c r="AS478" i="1" s="1"/>
  <c r="V478" i="1"/>
  <c r="BJ478" i="1"/>
  <c r="BK478" i="1"/>
  <c r="BM478" i="1"/>
  <c r="BM505" i="1" s="1"/>
  <c r="BN478" i="1"/>
  <c r="BN505" i="1" s="1"/>
  <c r="BP478" i="1"/>
  <c r="BQ478" i="1"/>
  <c r="BS478" i="1"/>
  <c r="BS505" i="1" s="1"/>
  <c r="BT478" i="1"/>
  <c r="B479" i="1"/>
  <c r="N479" i="1"/>
  <c r="S479" i="1"/>
  <c r="U479" i="1"/>
  <c r="V479" i="1"/>
  <c r="BJ479" i="1"/>
  <c r="BK479" i="1"/>
  <c r="BM479" i="1"/>
  <c r="BN479" i="1"/>
  <c r="BP479" i="1"/>
  <c r="BQ479" i="1"/>
  <c r="BS479" i="1"/>
  <c r="BT479" i="1"/>
  <c r="B480" i="1"/>
  <c r="N480" i="1"/>
  <c r="V480" i="1" s="1"/>
  <c r="S480" i="1"/>
  <c r="T480" i="1" s="1"/>
  <c r="U480" i="1"/>
  <c r="BJ480" i="1"/>
  <c r="BK480" i="1"/>
  <c r="BM480" i="1"/>
  <c r="BN480" i="1"/>
  <c r="BP480" i="1"/>
  <c r="BQ480" i="1"/>
  <c r="BS480" i="1"/>
  <c r="BT480" i="1"/>
  <c r="B481" i="1"/>
  <c r="N481" i="1"/>
  <c r="S481" i="1"/>
  <c r="T481" i="1" s="1"/>
  <c r="U481" i="1"/>
  <c r="V481" i="1"/>
  <c r="BJ481" i="1"/>
  <c r="BK481" i="1"/>
  <c r="BM481" i="1"/>
  <c r="BN481" i="1"/>
  <c r="BP481" i="1"/>
  <c r="BQ481" i="1"/>
  <c r="BS481" i="1"/>
  <c r="BT481" i="1"/>
  <c r="B482" i="1"/>
  <c r="N482" i="1"/>
  <c r="S482" i="1"/>
  <c r="T482" i="1" s="1"/>
  <c r="U482" i="1"/>
  <c r="V482" i="1"/>
  <c r="BJ482" i="1"/>
  <c r="BK482" i="1"/>
  <c r="BM482" i="1"/>
  <c r="BN482" i="1"/>
  <c r="BP482" i="1"/>
  <c r="BQ482" i="1"/>
  <c r="BS482" i="1"/>
  <c r="BT482" i="1"/>
  <c r="B483" i="1"/>
  <c r="N483" i="1"/>
  <c r="V483" i="1" s="1"/>
  <c r="S483" i="1"/>
  <c r="T483" i="1" s="1"/>
  <c r="U483" i="1"/>
  <c r="BJ483" i="1"/>
  <c r="BK483" i="1"/>
  <c r="BM483" i="1"/>
  <c r="BN483" i="1"/>
  <c r="BP483" i="1"/>
  <c r="BQ483" i="1"/>
  <c r="BS483" i="1"/>
  <c r="BT483" i="1"/>
  <c r="B484" i="1"/>
  <c r="N484" i="1"/>
  <c r="V484" i="1" s="1"/>
  <c r="S484" i="1"/>
  <c r="T484" i="1" s="1"/>
  <c r="U484" i="1"/>
  <c r="BJ484" i="1"/>
  <c r="BK484" i="1"/>
  <c r="BM484" i="1"/>
  <c r="BN484" i="1"/>
  <c r="BP484" i="1"/>
  <c r="BQ484" i="1"/>
  <c r="BS484" i="1"/>
  <c r="BT484" i="1"/>
  <c r="B485" i="1"/>
  <c r="N485" i="1"/>
  <c r="V485" i="1" s="1"/>
  <c r="S485" i="1"/>
  <c r="T485" i="1" s="1"/>
  <c r="U485" i="1"/>
  <c r="BJ485" i="1"/>
  <c r="BK485" i="1"/>
  <c r="BM485" i="1"/>
  <c r="BN485" i="1"/>
  <c r="BP485" i="1"/>
  <c r="BQ485" i="1"/>
  <c r="BS485" i="1"/>
  <c r="BT485" i="1"/>
  <c r="B486" i="1"/>
  <c r="N486" i="1"/>
  <c r="V486" i="1" s="1"/>
  <c r="S486" i="1"/>
  <c r="T486" i="1" s="1"/>
  <c r="U486" i="1"/>
  <c r="BJ486" i="1"/>
  <c r="BK486" i="1"/>
  <c r="BM486" i="1"/>
  <c r="BN486" i="1"/>
  <c r="BP486" i="1"/>
  <c r="BQ486" i="1"/>
  <c r="BS486" i="1"/>
  <c r="BT486" i="1"/>
  <c r="B487" i="1"/>
  <c r="N487" i="1"/>
  <c r="V487" i="1" s="1"/>
  <c r="S487" i="1"/>
  <c r="T487" i="1" s="1"/>
  <c r="U487" i="1"/>
  <c r="BJ487" i="1"/>
  <c r="BK487" i="1"/>
  <c r="BM487" i="1"/>
  <c r="BN487" i="1"/>
  <c r="BP487" i="1"/>
  <c r="BQ487" i="1"/>
  <c r="BS487" i="1"/>
  <c r="BT487" i="1"/>
  <c r="B488" i="1"/>
  <c r="N488" i="1"/>
  <c r="V488" i="1" s="1"/>
  <c r="S488" i="1"/>
  <c r="T488" i="1" s="1"/>
  <c r="U488" i="1"/>
  <c r="BJ488" i="1"/>
  <c r="BK488" i="1"/>
  <c r="BM488" i="1"/>
  <c r="BN488" i="1"/>
  <c r="BP488" i="1"/>
  <c r="BQ488" i="1"/>
  <c r="BS488" i="1"/>
  <c r="BT488" i="1"/>
  <c r="B489" i="1"/>
  <c r="N489" i="1"/>
  <c r="V489" i="1" s="1"/>
  <c r="S489" i="1"/>
  <c r="T489" i="1" s="1"/>
  <c r="U489" i="1"/>
  <c r="BJ489" i="1"/>
  <c r="BK489" i="1"/>
  <c r="BM489" i="1"/>
  <c r="BN489" i="1"/>
  <c r="BP489" i="1"/>
  <c r="BQ489" i="1"/>
  <c r="BS489" i="1"/>
  <c r="BT489" i="1"/>
  <c r="B490" i="1"/>
  <c r="N490" i="1"/>
  <c r="V490" i="1" s="1"/>
  <c r="S490" i="1"/>
  <c r="T490" i="1" s="1"/>
  <c r="U490" i="1"/>
  <c r="BJ490" i="1"/>
  <c r="BK490" i="1"/>
  <c r="BM490" i="1"/>
  <c r="BN490" i="1"/>
  <c r="BP490" i="1"/>
  <c r="BQ490" i="1"/>
  <c r="BS490" i="1"/>
  <c r="BT490" i="1"/>
  <c r="B491" i="1"/>
  <c r="N491" i="1"/>
  <c r="V491" i="1" s="1"/>
  <c r="S491" i="1"/>
  <c r="T491" i="1" s="1"/>
  <c r="U491" i="1"/>
  <c r="BJ491" i="1"/>
  <c r="BK491" i="1"/>
  <c r="BM491" i="1"/>
  <c r="BN491" i="1"/>
  <c r="BP491" i="1"/>
  <c r="BQ491" i="1"/>
  <c r="BS491" i="1"/>
  <c r="BT491" i="1"/>
  <c r="B492" i="1"/>
  <c r="N492" i="1"/>
  <c r="V492" i="1" s="1"/>
  <c r="S492" i="1"/>
  <c r="T492" i="1" s="1"/>
  <c r="U492" i="1"/>
  <c r="BJ492" i="1"/>
  <c r="BK492" i="1"/>
  <c r="BM492" i="1"/>
  <c r="BN492" i="1"/>
  <c r="BP492" i="1"/>
  <c r="BQ492" i="1"/>
  <c r="BS492" i="1"/>
  <c r="BT492" i="1"/>
  <c r="B493" i="1"/>
  <c r="N493" i="1"/>
  <c r="V493" i="1" s="1"/>
  <c r="S493" i="1"/>
  <c r="T493" i="1" s="1"/>
  <c r="U493" i="1"/>
  <c r="BJ493" i="1"/>
  <c r="BK493" i="1"/>
  <c r="BM493" i="1"/>
  <c r="BN493" i="1"/>
  <c r="BP493" i="1"/>
  <c r="BQ493" i="1"/>
  <c r="BS493" i="1"/>
  <c r="BT493" i="1"/>
  <c r="B494" i="1"/>
  <c r="N494" i="1"/>
  <c r="V494" i="1" s="1"/>
  <c r="S494" i="1"/>
  <c r="T494" i="1" s="1"/>
  <c r="U494" i="1"/>
  <c r="BJ494" i="1"/>
  <c r="BK494" i="1"/>
  <c r="BM494" i="1"/>
  <c r="BN494" i="1"/>
  <c r="BP494" i="1"/>
  <c r="BQ494" i="1"/>
  <c r="BS494" i="1"/>
  <c r="BT494" i="1"/>
  <c r="B495" i="1"/>
  <c r="N495" i="1"/>
  <c r="V495" i="1" s="1"/>
  <c r="S495" i="1"/>
  <c r="T495" i="1" s="1"/>
  <c r="U495" i="1"/>
  <c r="BJ495" i="1"/>
  <c r="BK495" i="1"/>
  <c r="BM495" i="1"/>
  <c r="BN495" i="1"/>
  <c r="BP495" i="1"/>
  <c r="BQ495" i="1"/>
  <c r="BS495" i="1"/>
  <c r="BT495" i="1"/>
  <c r="B496" i="1"/>
  <c r="N496" i="1"/>
  <c r="V496" i="1" s="1"/>
  <c r="S496" i="1"/>
  <c r="T496" i="1" s="1"/>
  <c r="U496" i="1"/>
  <c r="BJ496" i="1"/>
  <c r="BK496" i="1"/>
  <c r="BM496" i="1"/>
  <c r="BN496" i="1"/>
  <c r="BP496" i="1"/>
  <c r="BQ496" i="1"/>
  <c r="BS496" i="1"/>
  <c r="BT496" i="1"/>
  <c r="B497" i="1"/>
  <c r="N497" i="1"/>
  <c r="V497" i="1" s="1"/>
  <c r="S497" i="1"/>
  <c r="T497" i="1" s="1"/>
  <c r="U497" i="1"/>
  <c r="BJ497" i="1"/>
  <c r="BK497" i="1"/>
  <c r="BM497" i="1"/>
  <c r="BN497" i="1"/>
  <c r="BP497" i="1"/>
  <c r="BQ497" i="1"/>
  <c r="BS497" i="1"/>
  <c r="BT497" i="1"/>
  <c r="BN498" i="1"/>
  <c r="BM504" i="1"/>
  <c r="AU510" i="1"/>
  <c r="AX510" i="1"/>
  <c r="BA510" i="1"/>
  <c r="BD510" i="1"/>
  <c r="BG510" i="1"/>
  <c r="B512" i="1"/>
  <c r="S512" i="1"/>
  <c r="T512" i="1" s="1"/>
  <c r="U512" i="1"/>
  <c r="V512" i="1"/>
  <c r="BJ512" i="1"/>
  <c r="BK512" i="1"/>
  <c r="BM512" i="1"/>
  <c r="BN512" i="1"/>
  <c r="BP512" i="1"/>
  <c r="BQ512" i="1"/>
  <c r="BS512" i="1"/>
  <c r="BT512" i="1"/>
  <c r="B513" i="1"/>
  <c r="S513" i="1"/>
  <c r="T513" i="1" s="1"/>
  <c r="U513" i="1"/>
  <c r="V513" i="1"/>
  <c r="BJ513" i="1"/>
  <c r="BK513" i="1"/>
  <c r="BM513" i="1"/>
  <c r="BN513" i="1"/>
  <c r="BP513" i="1"/>
  <c r="BQ513" i="1"/>
  <c r="BS513" i="1"/>
  <c r="BT513" i="1"/>
  <c r="B514" i="1"/>
  <c r="S514" i="1"/>
  <c r="T514" i="1" s="1"/>
  <c r="U514" i="1"/>
  <c r="V514" i="1"/>
  <c r="BJ514" i="1"/>
  <c r="BK514" i="1"/>
  <c r="BM514" i="1"/>
  <c r="BN514" i="1"/>
  <c r="BP514" i="1"/>
  <c r="BQ514" i="1"/>
  <c r="BS514" i="1"/>
  <c r="BT514" i="1"/>
  <c r="B515" i="1"/>
  <c r="S515" i="1"/>
  <c r="T515" i="1" s="1"/>
  <c r="U515" i="1"/>
  <c r="V515" i="1"/>
  <c r="BJ515" i="1"/>
  <c r="BK515" i="1"/>
  <c r="BM515" i="1"/>
  <c r="BN515" i="1"/>
  <c r="BP515" i="1"/>
  <c r="BQ515" i="1"/>
  <c r="BS515" i="1"/>
  <c r="BT515" i="1"/>
  <c r="B516" i="1"/>
  <c r="S516" i="1"/>
  <c r="T516" i="1" s="1"/>
  <c r="U516" i="1"/>
  <c r="V516" i="1"/>
  <c r="BJ516" i="1"/>
  <c r="BK516" i="1"/>
  <c r="BM516" i="1"/>
  <c r="BN516" i="1"/>
  <c r="BP516" i="1"/>
  <c r="BQ516" i="1"/>
  <c r="BS516" i="1"/>
  <c r="BT516" i="1"/>
  <c r="B517" i="1"/>
  <c r="S517" i="1"/>
  <c r="U517" i="1"/>
  <c r="V517" i="1"/>
  <c r="BJ517" i="1"/>
  <c r="BK517" i="1"/>
  <c r="BM517" i="1"/>
  <c r="BN517" i="1"/>
  <c r="BP517" i="1"/>
  <c r="BQ517" i="1"/>
  <c r="BS517" i="1"/>
  <c r="BT517" i="1"/>
  <c r="B518" i="1"/>
  <c r="S518" i="1"/>
  <c r="T518" i="1"/>
  <c r="U518" i="1"/>
  <c r="V518" i="1"/>
  <c r="BJ518" i="1"/>
  <c r="BK518" i="1"/>
  <c r="BM518" i="1"/>
  <c r="BN518" i="1"/>
  <c r="BP518" i="1"/>
  <c r="BQ518" i="1"/>
  <c r="BS518" i="1"/>
  <c r="BT518" i="1"/>
  <c r="B519" i="1"/>
  <c r="S519" i="1"/>
  <c r="T519" i="1" s="1"/>
  <c r="U519" i="1"/>
  <c r="V519" i="1"/>
  <c r="BJ519" i="1"/>
  <c r="BK519" i="1"/>
  <c r="BM519" i="1"/>
  <c r="BN519" i="1"/>
  <c r="BP519" i="1"/>
  <c r="BQ519" i="1"/>
  <c r="BS519" i="1"/>
  <c r="BT519" i="1"/>
  <c r="B520" i="1"/>
  <c r="S520" i="1"/>
  <c r="T520" i="1"/>
  <c r="U520" i="1"/>
  <c r="V520" i="1"/>
  <c r="BJ520" i="1"/>
  <c r="BK520" i="1"/>
  <c r="BM520" i="1"/>
  <c r="BN520" i="1"/>
  <c r="BP520" i="1"/>
  <c r="BQ520" i="1"/>
  <c r="BS520" i="1"/>
  <c r="BT520" i="1"/>
  <c r="B521" i="1"/>
  <c r="S521" i="1"/>
  <c r="T521" i="1" s="1"/>
  <c r="U521" i="1"/>
  <c r="V521" i="1"/>
  <c r="BJ521" i="1"/>
  <c r="BK521" i="1"/>
  <c r="BM521" i="1"/>
  <c r="BN521" i="1"/>
  <c r="BP521" i="1"/>
  <c r="BQ521" i="1"/>
  <c r="BS521" i="1"/>
  <c r="BT521" i="1"/>
  <c r="B522" i="1"/>
  <c r="S522" i="1"/>
  <c r="T522" i="1" s="1"/>
  <c r="U522" i="1"/>
  <c r="V522" i="1"/>
  <c r="BJ522" i="1"/>
  <c r="BK522" i="1"/>
  <c r="BM522" i="1"/>
  <c r="BN522" i="1"/>
  <c r="BP522" i="1"/>
  <c r="BQ522" i="1"/>
  <c r="BS522" i="1"/>
  <c r="BT522" i="1"/>
  <c r="B523" i="1"/>
  <c r="S523" i="1"/>
  <c r="T523" i="1" s="1"/>
  <c r="U523" i="1"/>
  <c r="V523" i="1"/>
  <c r="BJ523" i="1"/>
  <c r="BK523" i="1"/>
  <c r="BM523" i="1"/>
  <c r="BN523" i="1"/>
  <c r="BP523" i="1"/>
  <c r="BQ523" i="1"/>
  <c r="BS523" i="1"/>
  <c r="BT523" i="1"/>
  <c r="B524" i="1"/>
  <c r="S524" i="1"/>
  <c r="T524" i="1" s="1"/>
  <c r="U524" i="1"/>
  <c r="V524" i="1"/>
  <c r="BJ524" i="1"/>
  <c r="BK524" i="1"/>
  <c r="BM524" i="1"/>
  <c r="BN524" i="1"/>
  <c r="BP524" i="1"/>
  <c r="BQ524" i="1"/>
  <c r="BS524" i="1"/>
  <c r="BT524" i="1"/>
  <c r="B525" i="1"/>
  <c r="S525" i="1"/>
  <c r="T525" i="1"/>
  <c r="U525" i="1"/>
  <c r="V525" i="1"/>
  <c r="BJ525" i="1"/>
  <c r="BK525" i="1"/>
  <c r="BM525" i="1"/>
  <c r="BN525" i="1"/>
  <c r="BP525" i="1"/>
  <c r="BQ525" i="1"/>
  <c r="BS525" i="1"/>
  <c r="BT525" i="1"/>
  <c r="B526" i="1"/>
  <c r="S526" i="1"/>
  <c r="T526" i="1" s="1"/>
  <c r="U526" i="1"/>
  <c r="V526" i="1"/>
  <c r="BJ526" i="1"/>
  <c r="BK526" i="1"/>
  <c r="BM526" i="1"/>
  <c r="BN526" i="1"/>
  <c r="BP526" i="1"/>
  <c r="BQ526" i="1"/>
  <c r="BS526" i="1"/>
  <c r="BT526" i="1"/>
  <c r="B527" i="1"/>
  <c r="S527" i="1"/>
  <c r="T527" i="1" s="1"/>
  <c r="U527" i="1"/>
  <c r="V527" i="1"/>
  <c r="BJ527" i="1"/>
  <c r="BK527" i="1"/>
  <c r="BM527" i="1"/>
  <c r="BN527" i="1"/>
  <c r="BP527" i="1"/>
  <c r="BQ527" i="1"/>
  <c r="BS527" i="1"/>
  <c r="BT527" i="1"/>
  <c r="B528" i="1"/>
  <c r="S528" i="1"/>
  <c r="T528" i="1" s="1"/>
  <c r="U528" i="1"/>
  <c r="V528" i="1"/>
  <c r="BJ528" i="1"/>
  <c r="BK528" i="1"/>
  <c r="BM528" i="1"/>
  <c r="BN528" i="1"/>
  <c r="BP528" i="1"/>
  <c r="BQ528" i="1"/>
  <c r="BS528" i="1"/>
  <c r="BT528" i="1"/>
  <c r="B529" i="1"/>
  <c r="S529" i="1"/>
  <c r="T529" i="1"/>
  <c r="U529" i="1"/>
  <c r="V529" i="1"/>
  <c r="BJ529" i="1"/>
  <c r="BK529" i="1"/>
  <c r="BM529" i="1"/>
  <c r="BN529" i="1"/>
  <c r="BP529" i="1"/>
  <c r="BQ529" i="1"/>
  <c r="BS529" i="1"/>
  <c r="BT529" i="1"/>
  <c r="B530" i="1"/>
  <c r="S530" i="1"/>
  <c r="T530" i="1" s="1"/>
  <c r="U530" i="1"/>
  <c r="V530" i="1"/>
  <c r="BJ530" i="1"/>
  <c r="BK530" i="1"/>
  <c r="BM530" i="1"/>
  <c r="BN530" i="1"/>
  <c r="BP530" i="1"/>
  <c r="BQ530" i="1"/>
  <c r="BS530" i="1"/>
  <c r="BT530" i="1"/>
  <c r="B531" i="1"/>
  <c r="S531" i="1"/>
  <c r="T531" i="1" s="1"/>
  <c r="U531" i="1"/>
  <c r="V531" i="1"/>
  <c r="BJ531" i="1"/>
  <c r="BK531" i="1"/>
  <c r="BM531" i="1"/>
  <c r="BN531" i="1"/>
  <c r="BP531" i="1"/>
  <c r="BQ531" i="1"/>
  <c r="BS531" i="1"/>
  <c r="BT531" i="1"/>
  <c r="BP532" i="1"/>
  <c r="AR543" i="1"/>
  <c r="AU544" i="1"/>
  <c r="AX544" i="1"/>
  <c r="BA544" i="1"/>
  <c r="BD544" i="1"/>
  <c r="BG544" i="1"/>
  <c r="B546" i="1"/>
  <c r="N546" i="1"/>
  <c r="S546" i="1"/>
  <c r="U546" i="1"/>
  <c r="AS546" i="1" s="1"/>
  <c r="V546" i="1"/>
  <c r="BJ546" i="1"/>
  <c r="BJ573" i="1" s="1"/>
  <c r="BK546" i="1"/>
  <c r="BM546" i="1"/>
  <c r="BN546" i="1"/>
  <c r="BP546" i="1"/>
  <c r="BQ546" i="1"/>
  <c r="BS546" i="1"/>
  <c r="BT546" i="1"/>
  <c r="B547" i="1"/>
  <c r="N547" i="1"/>
  <c r="S547" i="1"/>
  <c r="T547" i="1" s="1"/>
  <c r="U547" i="1"/>
  <c r="V547" i="1"/>
  <c r="BJ547" i="1"/>
  <c r="BK547" i="1"/>
  <c r="BM547" i="1"/>
  <c r="BN547" i="1"/>
  <c r="BP547" i="1"/>
  <c r="BQ547" i="1"/>
  <c r="BQ566" i="1" s="1"/>
  <c r="BS547" i="1"/>
  <c r="BT547" i="1"/>
  <c r="B548" i="1"/>
  <c r="N548" i="1"/>
  <c r="S548" i="1"/>
  <c r="T548" i="1" s="1"/>
  <c r="U548" i="1"/>
  <c r="V548" i="1"/>
  <c r="BJ548" i="1"/>
  <c r="BK548" i="1"/>
  <c r="BM548" i="1"/>
  <c r="BN548" i="1"/>
  <c r="BP548" i="1"/>
  <c r="BQ548" i="1"/>
  <c r="BS548" i="1"/>
  <c r="BT548" i="1"/>
  <c r="B549" i="1"/>
  <c r="N549" i="1"/>
  <c r="V549" i="1" s="1"/>
  <c r="S549" i="1"/>
  <c r="T549" i="1" s="1"/>
  <c r="U549" i="1"/>
  <c r="BJ549" i="1"/>
  <c r="BK549" i="1"/>
  <c r="BM549" i="1"/>
  <c r="BN549" i="1"/>
  <c r="BP549" i="1"/>
  <c r="BQ549" i="1"/>
  <c r="BS549" i="1"/>
  <c r="BT549" i="1"/>
  <c r="B550" i="1"/>
  <c r="N550" i="1"/>
  <c r="V550" i="1" s="1"/>
  <c r="S550" i="1"/>
  <c r="T550" i="1" s="1"/>
  <c r="U550" i="1"/>
  <c r="BJ550" i="1"/>
  <c r="BK550" i="1"/>
  <c r="BM550" i="1"/>
  <c r="BN550" i="1"/>
  <c r="BP550" i="1"/>
  <c r="BQ550" i="1"/>
  <c r="BS550" i="1"/>
  <c r="BT550" i="1"/>
  <c r="B551" i="1"/>
  <c r="N551" i="1"/>
  <c r="S551" i="1"/>
  <c r="T551" i="1" s="1"/>
  <c r="U551" i="1"/>
  <c r="V551" i="1"/>
  <c r="BJ551" i="1"/>
  <c r="BK551" i="1"/>
  <c r="BM551" i="1"/>
  <c r="BN551" i="1"/>
  <c r="BP551" i="1"/>
  <c r="BQ551" i="1"/>
  <c r="BS551" i="1"/>
  <c r="BT551" i="1"/>
  <c r="B552" i="1"/>
  <c r="N552" i="1"/>
  <c r="S552" i="1"/>
  <c r="T552" i="1" s="1"/>
  <c r="U552" i="1"/>
  <c r="V552" i="1"/>
  <c r="BJ552" i="1"/>
  <c r="BK552" i="1"/>
  <c r="BM552" i="1"/>
  <c r="BN552" i="1"/>
  <c r="BP552" i="1"/>
  <c r="BQ552" i="1"/>
  <c r="BS552" i="1"/>
  <c r="BT552" i="1"/>
  <c r="B553" i="1"/>
  <c r="N553" i="1"/>
  <c r="S553" i="1"/>
  <c r="T553" i="1" s="1"/>
  <c r="U553" i="1"/>
  <c r="V553" i="1"/>
  <c r="BJ553" i="1"/>
  <c r="BK553" i="1"/>
  <c r="BM553" i="1"/>
  <c r="BN553" i="1"/>
  <c r="BP553" i="1"/>
  <c r="BQ553" i="1"/>
  <c r="BS553" i="1"/>
  <c r="BT553" i="1"/>
  <c r="B554" i="1"/>
  <c r="N554" i="1"/>
  <c r="V554" i="1" s="1"/>
  <c r="S554" i="1"/>
  <c r="T554" i="1" s="1"/>
  <c r="U554" i="1"/>
  <c r="BJ554" i="1"/>
  <c r="BK554" i="1"/>
  <c r="BM554" i="1"/>
  <c r="BN554" i="1"/>
  <c r="BP554" i="1"/>
  <c r="BQ554" i="1"/>
  <c r="BS554" i="1"/>
  <c r="BT554" i="1"/>
  <c r="B555" i="1"/>
  <c r="N555" i="1"/>
  <c r="S555" i="1"/>
  <c r="T555" i="1" s="1"/>
  <c r="U555" i="1"/>
  <c r="V555" i="1"/>
  <c r="BJ555" i="1"/>
  <c r="BK555" i="1"/>
  <c r="BM555" i="1"/>
  <c r="BN555" i="1"/>
  <c r="BP555" i="1"/>
  <c r="BQ555" i="1"/>
  <c r="BS555" i="1"/>
  <c r="BT555" i="1"/>
  <c r="B556" i="1"/>
  <c r="N556" i="1"/>
  <c r="V556" i="1" s="1"/>
  <c r="S556" i="1"/>
  <c r="T556" i="1" s="1"/>
  <c r="U556" i="1"/>
  <c r="BJ556" i="1"/>
  <c r="BK556" i="1"/>
  <c r="BM556" i="1"/>
  <c r="BN556" i="1"/>
  <c r="BP556" i="1"/>
  <c r="BQ556" i="1"/>
  <c r="BS556" i="1"/>
  <c r="BT556" i="1"/>
  <c r="B557" i="1"/>
  <c r="N557" i="1"/>
  <c r="S557" i="1"/>
  <c r="T557" i="1" s="1"/>
  <c r="U557" i="1"/>
  <c r="V557" i="1"/>
  <c r="BJ557" i="1"/>
  <c r="BK557" i="1"/>
  <c r="BM557" i="1"/>
  <c r="BN557" i="1"/>
  <c r="BP557" i="1"/>
  <c r="BQ557" i="1"/>
  <c r="BS557" i="1"/>
  <c r="BT557" i="1"/>
  <c r="B558" i="1"/>
  <c r="N558" i="1"/>
  <c r="V558" i="1" s="1"/>
  <c r="S558" i="1"/>
  <c r="T558" i="1" s="1"/>
  <c r="U558" i="1"/>
  <c r="BJ558" i="1"/>
  <c r="BK558" i="1"/>
  <c r="BM558" i="1"/>
  <c r="BN558" i="1"/>
  <c r="BP558" i="1"/>
  <c r="BQ558" i="1"/>
  <c r="BS558" i="1"/>
  <c r="BT558" i="1"/>
  <c r="B559" i="1"/>
  <c r="N559" i="1"/>
  <c r="S559" i="1"/>
  <c r="T559" i="1" s="1"/>
  <c r="U559" i="1"/>
  <c r="V559" i="1"/>
  <c r="BJ559" i="1"/>
  <c r="BK559" i="1"/>
  <c r="BM559" i="1"/>
  <c r="BN559" i="1"/>
  <c r="BP559" i="1"/>
  <c r="BQ559" i="1"/>
  <c r="BS559" i="1"/>
  <c r="BT559" i="1"/>
  <c r="B560" i="1"/>
  <c r="N560" i="1"/>
  <c r="S560" i="1"/>
  <c r="T560" i="1" s="1"/>
  <c r="U560" i="1"/>
  <c r="V560" i="1"/>
  <c r="BJ560" i="1"/>
  <c r="BK560" i="1"/>
  <c r="BM560" i="1"/>
  <c r="BN560" i="1"/>
  <c r="BP560" i="1"/>
  <c r="BQ560" i="1"/>
  <c r="BS560" i="1"/>
  <c r="BT560" i="1"/>
  <c r="B561" i="1"/>
  <c r="N561" i="1"/>
  <c r="V561" i="1" s="1"/>
  <c r="S561" i="1"/>
  <c r="U561" i="1"/>
  <c r="BJ561" i="1"/>
  <c r="BK561" i="1"/>
  <c r="BM561" i="1"/>
  <c r="BN561" i="1"/>
  <c r="BN573" i="1" s="1"/>
  <c r="BP561" i="1"/>
  <c r="BQ561" i="1"/>
  <c r="BS561" i="1"/>
  <c r="BT561" i="1"/>
  <c r="B562" i="1"/>
  <c r="N562" i="1"/>
  <c r="V562" i="1" s="1"/>
  <c r="S562" i="1"/>
  <c r="T562" i="1" s="1"/>
  <c r="U562" i="1"/>
  <c r="BJ562" i="1"/>
  <c r="BK562" i="1"/>
  <c r="BM562" i="1"/>
  <c r="BN562" i="1"/>
  <c r="BP562" i="1"/>
  <c r="BQ562" i="1"/>
  <c r="BS562" i="1"/>
  <c r="BT562" i="1"/>
  <c r="B563" i="1"/>
  <c r="N563" i="1"/>
  <c r="S563" i="1"/>
  <c r="T563" i="1" s="1"/>
  <c r="U563" i="1"/>
  <c r="V563" i="1"/>
  <c r="BJ563" i="1"/>
  <c r="BK563" i="1"/>
  <c r="BM563" i="1"/>
  <c r="BN563" i="1"/>
  <c r="BP563" i="1"/>
  <c r="BQ563" i="1"/>
  <c r="BS563" i="1"/>
  <c r="BT563" i="1"/>
  <c r="B564" i="1"/>
  <c r="N564" i="1"/>
  <c r="S564" i="1"/>
  <c r="T564" i="1" s="1"/>
  <c r="U564" i="1"/>
  <c r="V564" i="1"/>
  <c r="BJ564" i="1"/>
  <c r="BK564" i="1"/>
  <c r="BM564" i="1"/>
  <c r="BN564" i="1"/>
  <c r="BP564" i="1"/>
  <c r="BQ564" i="1"/>
  <c r="BS564" i="1"/>
  <c r="BT564" i="1"/>
  <c r="B565" i="1"/>
  <c r="N565" i="1"/>
  <c r="S565" i="1"/>
  <c r="T565" i="1" s="1"/>
  <c r="U565" i="1"/>
  <c r="V565" i="1"/>
  <c r="BJ565" i="1"/>
  <c r="BK565" i="1"/>
  <c r="BM565" i="1"/>
  <c r="BN565" i="1"/>
  <c r="BP565" i="1"/>
  <c r="BQ565" i="1"/>
  <c r="BS565" i="1"/>
  <c r="BT565" i="1"/>
  <c r="A570" i="1"/>
  <c r="BQ573" i="1"/>
  <c r="AR579" i="1"/>
  <c r="AU580" i="1"/>
  <c r="AX580" i="1"/>
  <c r="BA580" i="1"/>
  <c r="BD580" i="1"/>
  <c r="BG580" i="1"/>
  <c r="B582" i="1"/>
  <c r="N582" i="1"/>
  <c r="V582" i="1" s="1"/>
  <c r="S582" i="1"/>
  <c r="U582" i="1"/>
  <c r="AS582" i="1" s="1"/>
  <c r="BJ582" i="1"/>
  <c r="BJ602" i="1" s="1"/>
  <c r="BK582" i="1"/>
  <c r="BM582" i="1"/>
  <c r="BN582" i="1"/>
  <c r="BP582" i="1"/>
  <c r="BQ582" i="1"/>
  <c r="BS582" i="1"/>
  <c r="BT582" i="1"/>
  <c r="B583" i="1"/>
  <c r="N583" i="1"/>
  <c r="S583" i="1"/>
  <c r="U583" i="1"/>
  <c r="V583" i="1"/>
  <c r="BJ583" i="1"/>
  <c r="BJ608" i="1" s="1"/>
  <c r="BJ603" i="1" s="1"/>
  <c r="BK583" i="1"/>
  <c r="BM583" i="1"/>
  <c r="BN583" i="1"/>
  <c r="BP583" i="1"/>
  <c r="BQ583" i="1"/>
  <c r="BS583" i="1"/>
  <c r="BT583" i="1"/>
  <c r="B584" i="1"/>
  <c r="N584" i="1"/>
  <c r="S584" i="1"/>
  <c r="T584" i="1"/>
  <c r="U584" i="1"/>
  <c r="V584" i="1"/>
  <c r="BJ584" i="1"/>
  <c r="BK584" i="1"/>
  <c r="BM584" i="1"/>
  <c r="BN584" i="1"/>
  <c r="BP584" i="1"/>
  <c r="BQ584" i="1"/>
  <c r="BS584" i="1"/>
  <c r="BT584" i="1"/>
  <c r="B585" i="1"/>
  <c r="N585" i="1"/>
  <c r="S585" i="1"/>
  <c r="T585" i="1" s="1"/>
  <c r="U585" i="1"/>
  <c r="V585" i="1"/>
  <c r="BJ585" i="1"/>
  <c r="BK585" i="1"/>
  <c r="BM585" i="1"/>
  <c r="BN585" i="1"/>
  <c r="BP585" i="1"/>
  <c r="BQ585" i="1"/>
  <c r="BS585" i="1"/>
  <c r="BT585" i="1"/>
  <c r="B586" i="1"/>
  <c r="N586" i="1"/>
  <c r="V586" i="1" s="1"/>
  <c r="S586" i="1"/>
  <c r="T586" i="1"/>
  <c r="U586" i="1"/>
  <c r="BJ586" i="1"/>
  <c r="BK586" i="1"/>
  <c r="BM586" i="1"/>
  <c r="BN586" i="1"/>
  <c r="BP586" i="1"/>
  <c r="BQ586" i="1"/>
  <c r="BS586" i="1"/>
  <c r="BT586" i="1"/>
  <c r="B587" i="1"/>
  <c r="N587" i="1"/>
  <c r="V587" i="1" s="1"/>
  <c r="S587" i="1"/>
  <c r="T587" i="1" s="1"/>
  <c r="U587" i="1"/>
  <c r="BJ587" i="1"/>
  <c r="BK587" i="1"/>
  <c r="BM587" i="1"/>
  <c r="BN587" i="1"/>
  <c r="BP587" i="1"/>
  <c r="BQ587" i="1"/>
  <c r="BS587" i="1"/>
  <c r="BT587" i="1"/>
  <c r="B588" i="1"/>
  <c r="N588" i="1"/>
  <c r="V588" i="1" s="1"/>
  <c r="S588" i="1"/>
  <c r="T588" i="1" s="1"/>
  <c r="U588" i="1"/>
  <c r="BJ588" i="1"/>
  <c r="BK588" i="1"/>
  <c r="BM588" i="1"/>
  <c r="BN588" i="1"/>
  <c r="BP588" i="1"/>
  <c r="BQ588" i="1"/>
  <c r="BS588" i="1"/>
  <c r="BT588" i="1"/>
  <c r="B589" i="1"/>
  <c r="N589" i="1"/>
  <c r="S589" i="1"/>
  <c r="T589" i="1" s="1"/>
  <c r="U589" i="1"/>
  <c r="V589" i="1"/>
  <c r="BJ589" i="1"/>
  <c r="BK589" i="1"/>
  <c r="BM589" i="1"/>
  <c r="BN589" i="1"/>
  <c r="BP589" i="1"/>
  <c r="BQ589" i="1"/>
  <c r="BS589" i="1"/>
  <c r="BT589" i="1"/>
  <c r="B590" i="1"/>
  <c r="N590" i="1"/>
  <c r="S590" i="1"/>
  <c r="T590" i="1"/>
  <c r="U590" i="1"/>
  <c r="V590" i="1"/>
  <c r="BJ590" i="1"/>
  <c r="BK590" i="1"/>
  <c r="BM590" i="1"/>
  <c r="BN590" i="1"/>
  <c r="BP590" i="1"/>
  <c r="BQ590" i="1"/>
  <c r="BS590" i="1"/>
  <c r="BT590" i="1"/>
  <c r="B591" i="1"/>
  <c r="N591" i="1"/>
  <c r="S591" i="1"/>
  <c r="T591" i="1" s="1"/>
  <c r="U591" i="1"/>
  <c r="V591" i="1"/>
  <c r="BJ591" i="1"/>
  <c r="BK591" i="1"/>
  <c r="BM591" i="1"/>
  <c r="BN591" i="1"/>
  <c r="BP591" i="1"/>
  <c r="BQ591" i="1"/>
  <c r="BS591" i="1"/>
  <c r="BT591" i="1"/>
  <c r="B592" i="1"/>
  <c r="N592" i="1"/>
  <c r="V592" i="1" s="1"/>
  <c r="S592" i="1"/>
  <c r="T592" i="1"/>
  <c r="U592" i="1"/>
  <c r="BJ592" i="1"/>
  <c r="BK592" i="1"/>
  <c r="BM592" i="1"/>
  <c r="BN592" i="1"/>
  <c r="BP592" i="1"/>
  <c r="BQ592" i="1"/>
  <c r="BS592" i="1"/>
  <c r="BT592" i="1"/>
  <c r="B593" i="1"/>
  <c r="N593" i="1"/>
  <c r="V593" i="1" s="1"/>
  <c r="S593" i="1"/>
  <c r="T593" i="1" s="1"/>
  <c r="U593" i="1"/>
  <c r="BJ593" i="1"/>
  <c r="BK593" i="1"/>
  <c r="BM593" i="1"/>
  <c r="BN593" i="1"/>
  <c r="BP593" i="1"/>
  <c r="BQ593" i="1"/>
  <c r="BS593" i="1"/>
  <c r="BT593" i="1"/>
  <c r="B594" i="1"/>
  <c r="N594" i="1"/>
  <c r="V594" i="1" s="1"/>
  <c r="S594" i="1"/>
  <c r="T594" i="1" s="1"/>
  <c r="U594" i="1"/>
  <c r="BJ594" i="1"/>
  <c r="BK594" i="1"/>
  <c r="BM594" i="1"/>
  <c r="BN594" i="1"/>
  <c r="BP594" i="1"/>
  <c r="BQ594" i="1"/>
  <c r="BS594" i="1"/>
  <c r="BT594" i="1"/>
  <c r="B595" i="1"/>
  <c r="N595" i="1"/>
  <c r="S595" i="1"/>
  <c r="T595" i="1" s="1"/>
  <c r="U595" i="1"/>
  <c r="V595" i="1"/>
  <c r="BJ595" i="1"/>
  <c r="BK595" i="1"/>
  <c r="BM595" i="1"/>
  <c r="BN595" i="1"/>
  <c r="BP595" i="1"/>
  <c r="BQ595" i="1"/>
  <c r="BS595" i="1"/>
  <c r="BT595" i="1"/>
  <c r="B596" i="1"/>
  <c r="N596" i="1"/>
  <c r="S596" i="1"/>
  <c r="T596" i="1"/>
  <c r="U596" i="1"/>
  <c r="V596" i="1"/>
  <c r="BJ596" i="1"/>
  <c r="BK596" i="1"/>
  <c r="BM596" i="1"/>
  <c r="BN596" i="1"/>
  <c r="BP596" i="1"/>
  <c r="BQ596" i="1"/>
  <c r="BS596" i="1"/>
  <c r="BT596" i="1"/>
  <c r="B597" i="1"/>
  <c r="N597" i="1"/>
  <c r="S597" i="1"/>
  <c r="T597" i="1" s="1"/>
  <c r="U597" i="1"/>
  <c r="V597" i="1"/>
  <c r="BJ597" i="1"/>
  <c r="BK597" i="1"/>
  <c r="BM597" i="1"/>
  <c r="BN597" i="1"/>
  <c r="BP597" i="1"/>
  <c r="BQ597" i="1"/>
  <c r="BS597" i="1"/>
  <c r="BT597" i="1"/>
  <c r="B598" i="1"/>
  <c r="N598" i="1"/>
  <c r="V598" i="1" s="1"/>
  <c r="S598" i="1"/>
  <c r="T598" i="1"/>
  <c r="U598" i="1"/>
  <c r="BJ598" i="1"/>
  <c r="BK598" i="1"/>
  <c r="BM598" i="1"/>
  <c r="BN598" i="1"/>
  <c r="BP598" i="1"/>
  <c r="BQ598" i="1"/>
  <c r="BS598" i="1"/>
  <c r="BT598" i="1"/>
  <c r="B599" i="1"/>
  <c r="N599" i="1"/>
  <c r="V599" i="1" s="1"/>
  <c r="S599" i="1"/>
  <c r="T599" i="1" s="1"/>
  <c r="U599" i="1"/>
  <c r="BJ599" i="1"/>
  <c r="BK599" i="1"/>
  <c r="BM599" i="1"/>
  <c r="BN599" i="1"/>
  <c r="BP599" i="1"/>
  <c r="BQ599" i="1"/>
  <c r="BS599" i="1"/>
  <c r="BT599" i="1"/>
  <c r="B600" i="1"/>
  <c r="N600" i="1"/>
  <c r="V600" i="1" s="1"/>
  <c r="S600" i="1"/>
  <c r="T600" i="1" s="1"/>
  <c r="U600" i="1"/>
  <c r="BJ600" i="1"/>
  <c r="BK600" i="1"/>
  <c r="BM600" i="1"/>
  <c r="BN600" i="1"/>
  <c r="BP600" i="1"/>
  <c r="BQ600" i="1"/>
  <c r="BS600" i="1"/>
  <c r="BT600" i="1"/>
  <c r="B601" i="1"/>
  <c r="N601" i="1"/>
  <c r="S601" i="1"/>
  <c r="U601" i="1"/>
  <c r="V601" i="1"/>
  <c r="BJ601" i="1"/>
  <c r="BK601" i="1"/>
  <c r="BM601" i="1"/>
  <c r="BN601" i="1"/>
  <c r="BP601" i="1"/>
  <c r="BQ601" i="1"/>
  <c r="BS601" i="1"/>
  <c r="BT601" i="1"/>
  <c r="U602" i="1"/>
  <c r="BQ602" i="1"/>
  <c r="AR615" i="1"/>
  <c r="AU616" i="1"/>
  <c r="AX616" i="1"/>
  <c r="BA616" i="1"/>
  <c r="BD616" i="1"/>
  <c r="BG616" i="1"/>
  <c r="B618" i="1"/>
  <c r="N618" i="1"/>
  <c r="S618" i="1"/>
  <c r="T618" i="1" s="1"/>
  <c r="U618" i="1"/>
  <c r="AS618" i="1" s="1"/>
  <c r="V618" i="1"/>
  <c r="BJ618" i="1"/>
  <c r="BK618" i="1"/>
  <c r="BM618" i="1"/>
  <c r="BN618" i="1"/>
  <c r="BP618" i="1"/>
  <c r="BP644" i="1" s="1"/>
  <c r="BQ618" i="1"/>
  <c r="BS618" i="1"/>
  <c r="BT618" i="1"/>
  <c r="B619" i="1"/>
  <c r="N619" i="1"/>
  <c r="S619" i="1"/>
  <c r="U619" i="1"/>
  <c r="V619" i="1"/>
  <c r="BJ619" i="1"/>
  <c r="BK619" i="1"/>
  <c r="BM619" i="1"/>
  <c r="BN619" i="1"/>
  <c r="BP619" i="1"/>
  <c r="BQ619" i="1"/>
  <c r="BS619" i="1"/>
  <c r="BT619" i="1"/>
  <c r="B620" i="1"/>
  <c r="N620" i="1"/>
  <c r="V620" i="1" s="1"/>
  <c r="S620" i="1"/>
  <c r="T620" i="1"/>
  <c r="U620" i="1"/>
  <c r="BJ620" i="1"/>
  <c r="BK620" i="1"/>
  <c r="BM620" i="1"/>
  <c r="BN620" i="1"/>
  <c r="BP620" i="1"/>
  <c r="BQ620" i="1"/>
  <c r="BS620" i="1"/>
  <c r="BT620" i="1"/>
  <c r="B621" i="1"/>
  <c r="N621" i="1"/>
  <c r="V621" i="1" s="1"/>
  <c r="S621" i="1"/>
  <c r="T621" i="1" s="1"/>
  <c r="U621" i="1"/>
  <c r="BJ621" i="1"/>
  <c r="BK621" i="1"/>
  <c r="BM621" i="1"/>
  <c r="BN621" i="1"/>
  <c r="BP621" i="1"/>
  <c r="BQ621" i="1"/>
  <c r="BS621" i="1"/>
  <c r="BT621" i="1"/>
  <c r="B622" i="1"/>
  <c r="N622" i="1"/>
  <c r="V622" i="1" s="1"/>
  <c r="S622" i="1"/>
  <c r="U622" i="1"/>
  <c r="BJ622" i="1"/>
  <c r="BK622" i="1"/>
  <c r="BM622" i="1"/>
  <c r="BN622" i="1"/>
  <c r="BP622" i="1"/>
  <c r="BQ622" i="1"/>
  <c r="BQ645" i="1" s="1"/>
  <c r="BS622" i="1"/>
  <c r="BT622" i="1"/>
  <c r="B623" i="1"/>
  <c r="N623" i="1"/>
  <c r="S623" i="1"/>
  <c r="T623" i="1" s="1"/>
  <c r="U623" i="1"/>
  <c r="V623" i="1"/>
  <c r="BJ623" i="1"/>
  <c r="BK623" i="1"/>
  <c r="BM623" i="1"/>
  <c r="BN623" i="1"/>
  <c r="BP623" i="1"/>
  <c r="BQ623" i="1"/>
  <c r="BS623" i="1"/>
  <c r="BT623" i="1"/>
  <c r="B624" i="1"/>
  <c r="N624" i="1"/>
  <c r="S624" i="1"/>
  <c r="T624" i="1"/>
  <c r="U624" i="1"/>
  <c r="V624" i="1"/>
  <c r="BJ624" i="1"/>
  <c r="BK624" i="1"/>
  <c r="BM624" i="1"/>
  <c r="BN624" i="1"/>
  <c r="BP624" i="1"/>
  <c r="BP638" i="1" s="1"/>
  <c r="BQ624" i="1"/>
  <c r="BS624" i="1"/>
  <c r="BT624" i="1"/>
  <c r="B625" i="1"/>
  <c r="N625" i="1"/>
  <c r="S625" i="1"/>
  <c r="T625" i="1" s="1"/>
  <c r="U625" i="1"/>
  <c r="V625" i="1"/>
  <c r="BJ625" i="1"/>
  <c r="BK625" i="1"/>
  <c r="BM625" i="1"/>
  <c r="BN625" i="1"/>
  <c r="BP625" i="1"/>
  <c r="BQ625" i="1"/>
  <c r="BS625" i="1"/>
  <c r="BT625" i="1"/>
  <c r="B626" i="1"/>
  <c r="N626" i="1"/>
  <c r="V626" i="1" s="1"/>
  <c r="S626" i="1"/>
  <c r="T626" i="1"/>
  <c r="U626" i="1"/>
  <c r="BJ626" i="1"/>
  <c r="BK626" i="1"/>
  <c r="BM626" i="1"/>
  <c r="BN626" i="1"/>
  <c r="BP626" i="1"/>
  <c r="BQ626" i="1"/>
  <c r="BS626" i="1"/>
  <c r="BT626" i="1"/>
  <c r="B627" i="1"/>
  <c r="N627" i="1"/>
  <c r="V627" i="1" s="1"/>
  <c r="S627" i="1"/>
  <c r="T627" i="1" s="1"/>
  <c r="U627" i="1"/>
  <c r="BJ627" i="1"/>
  <c r="BK627" i="1"/>
  <c r="BM627" i="1"/>
  <c r="BN627" i="1"/>
  <c r="BP627" i="1"/>
  <c r="BQ627" i="1"/>
  <c r="BS627" i="1"/>
  <c r="BT627" i="1"/>
  <c r="B628" i="1"/>
  <c r="N628" i="1"/>
  <c r="V628" i="1" s="1"/>
  <c r="S628" i="1"/>
  <c r="T628" i="1" s="1"/>
  <c r="U628" i="1"/>
  <c r="BJ628" i="1"/>
  <c r="BK628" i="1"/>
  <c r="BM628" i="1"/>
  <c r="BN628" i="1"/>
  <c r="BP628" i="1"/>
  <c r="BQ628" i="1"/>
  <c r="BS628" i="1"/>
  <c r="BT628" i="1"/>
  <c r="B629" i="1"/>
  <c r="N629" i="1"/>
  <c r="S629" i="1"/>
  <c r="T629" i="1" s="1"/>
  <c r="U629" i="1"/>
  <c r="V629" i="1"/>
  <c r="BJ629" i="1"/>
  <c r="BK629" i="1"/>
  <c r="BM629" i="1"/>
  <c r="BN629" i="1"/>
  <c r="BP629" i="1"/>
  <c r="BQ629" i="1"/>
  <c r="BS629" i="1"/>
  <c r="BT629" i="1"/>
  <c r="B630" i="1"/>
  <c r="N630" i="1"/>
  <c r="S630" i="1"/>
  <c r="T630" i="1"/>
  <c r="U630" i="1"/>
  <c r="V630" i="1"/>
  <c r="BJ630" i="1"/>
  <c r="BK630" i="1"/>
  <c r="BM630" i="1"/>
  <c r="BN630" i="1"/>
  <c r="BP630" i="1"/>
  <c r="BQ630" i="1"/>
  <c r="BS630" i="1"/>
  <c r="BT630" i="1"/>
  <c r="B631" i="1"/>
  <c r="N631" i="1"/>
  <c r="S631" i="1"/>
  <c r="T631" i="1" s="1"/>
  <c r="U631" i="1"/>
  <c r="V631" i="1"/>
  <c r="BJ631" i="1"/>
  <c r="BK631" i="1"/>
  <c r="BM631" i="1"/>
  <c r="BN631" i="1"/>
  <c r="BP631" i="1"/>
  <c r="BQ631" i="1"/>
  <c r="BS631" i="1"/>
  <c r="BT631" i="1"/>
  <c r="B632" i="1"/>
  <c r="N632" i="1"/>
  <c r="V632" i="1" s="1"/>
  <c r="S632" i="1"/>
  <c r="T632" i="1"/>
  <c r="U632" i="1"/>
  <c r="BJ632" i="1"/>
  <c r="BK632" i="1"/>
  <c r="BM632" i="1"/>
  <c r="BN632" i="1"/>
  <c r="BP632" i="1"/>
  <c r="BQ632" i="1"/>
  <c r="BS632" i="1"/>
  <c r="BT632" i="1"/>
  <c r="B633" i="1"/>
  <c r="N633" i="1"/>
  <c r="V633" i="1" s="1"/>
  <c r="S633" i="1"/>
  <c r="T633" i="1" s="1"/>
  <c r="U633" i="1"/>
  <c r="BJ633" i="1"/>
  <c r="BK633" i="1"/>
  <c r="BM633" i="1"/>
  <c r="BN633" i="1"/>
  <c r="BP633" i="1"/>
  <c r="BQ633" i="1"/>
  <c r="BS633" i="1"/>
  <c r="BT633" i="1"/>
  <c r="B634" i="1"/>
  <c r="N634" i="1"/>
  <c r="V634" i="1" s="1"/>
  <c r="S634" i="1"/>
  <c r="T634" i="1" s="1"/>
  <c r="U634" i="1"/>
  <c r="BJ634" i="1"/>
  <c r="BK634" i="1"/>
  <c r="BM634" i="1"/>
  <c r="BN634" i="1"/>
  <c r="BP634" i="1"/>
  <c r="BQ634" i="1"/>
  <c r="BS634" i="1"/>
  <c r="BT634" i="1"/>
  <c r="B635" i="1"/>
  <c r="N635" i="1"/>
  <c r="S635" i="1"/>
  <c r="T635" i="1" s="1"/>
  <c r="U635" i="1"/>
  <c r="V635" i="1"/>
  <c r="BJ635" i="1"/>
  <c r="BK635" i="1"/>
  <c r="BM635" i="1"/>
  <c r="BN635" i="1"/>
  <c r="BP635" i="1"/>
  <c r="BQ635" i="1"/>
  <c r="BS635" i="1"/>
  <c r="BT635" i="1"/>
  <c r="B636" i="1"/>
  <c r="N636" i="1"/>
  <c r="S636" i="1"/>
  <c r="T636" i="1"/>
  <c r="U636" i="1"/>
  <c r="V636" i="1"/>
  <c r="BJ636" i="1"/>
  <c r="BK636" i="1"/>
  <c r="BM636" i="1"/>
  <c r="BN636" i="1"/>
  <c r="BP636" i="1"/>
  <c r="BQ636" i="1"/>
  <c r="BS636" i="1"/>
  <c r="BT636" i="1"/>
  <c r="B637" i="1"/>
  <c r="N637" i="1"/>
  <c r="S637" i="1"/>
  <c r="T637" i="1" s="1"/>
  <c r="U637" i="1"/>
  <c r="V637" i="1"/>
  <c r="BJ637" i="1"/>
  <c r="BK637" i="1"/>
  <c r="BM637" i="1"/>
  <c r="BN637" i="1"/>
  <c r="BP637" i="1"/>
  <c r="BQ637" i="1"/>
  <c r="BS637" i="1"/>
  <c r="BT637" i="1"/>
  <c r="BN644" i="1"/>
  <c r="BT644" i="1"/>
  <c r="BK645" i="1"/>
  <c r="AR649" i="1"/>
  <c r="AU650" i="1"/>
  <c r="AX650" i="1"/>
  <c r="BA650" i="1"/>
  <c r="BD650" i="1"/>
  <c r="BG650" i="1"/>
  <c r="B652" i="1"/>
  <c r="M652" i="1"/>
  <c r="S652" i="1" s="1"/>
  <c r="V652" i="1"/>
  <c r="BJ652" i="1"/>
  <c r="BK652" i="1"/>
  <c r="BM652" i="1"/>
  <c r="BN652" i="1"/>
  <c r="BP652" i="1"/>
  <c r="BQ652" i="1"/>
  <c r="BS652" i="1"/>
  <c r="BT652" i="1"/>
  <c r="B653" i="1"/>
  <c r="M653" i="1"/>
  <c r="U653" i="1" s="1"/>
  <c r="S653" i="1"/>
  <c r="V653" i="1"/>
  <c r="BJ653" i="1"/>
  <c r="BK653" i="1"/>
  <c r="BM653" i="1"/>
  <c r="BN653" i="1"/>
  <c r="BP653" i="1"/>
  <c r="BQ653" i="1"/>
  <c r="BS653" i="1"/>
  <c r="BT653" i="1"/>
  <c r="B654" i="1"/>
  <c r="M654" i="1"/>
  <c r="V654" i="1"/>
  <c r="BJ654" i="1"/>
  <c r="BK654" i="1"/>
  <c r="BM654" i="1"/>
  <c r="BN654" i="1"/>
  <c r="BP654" i="1"/>
  <c r="BP679" i="1" s="1"/>
  <c r="BQ654" i="1"/>
  <c r="BS654" i="1"/>
  <c r="BS679" i="1" s="1"/>
  <c r="BT654" i="1"/>
  <c r="B655" i="1"/>
  <c r="M655" i="1"/>
  <c r="S655" i="1"/>
  <c r="U655" i="1"/>
  <c r="V655" i="1"/>
  <c r="BJ655" i="1"/>
  <c r="BK655" i="1"/>
  <c r="BM655" i="1"/>
  <c r="BN655" i="1"/>
  <c r="BP655" i="1"/>
  <c r="BQ655" i="1"/>
  <c r="BS655" i="1"/>
  <c r="BT655" i="1"/>
  <c r="B656" i="1"/>
  <c r="M656" i="1"/>
  <c r="S656" i="1"/>
  <c r="U656" i="1"/>
  <c r="V656" i="1"/>
  <c r="BJ656" i="1"/>
  <c r="BK656" i="1"/>
  <c r="BM656" i="1"/>
  <c r="BM679" i="1" s="1"/>
  <c r="BN656" i="1"/>
  <c r="BP656" i="1"/>
  <c r="BQ656" i="1"/>
  <c r="BS656" i="1"/>
  <c r="BT656" i="1"/>
  <c r="B657" i="1"/>
  <c r="N657" i="1"/>
  <c r="V657" i="1" s="1"/>
  <c r="S657" i="1"/>
  <c r="T657" i="1" s="1"/>
  <c r="U657" i="1"/>
  <c r="BJ657" i="1"/>
  <c r="BK657" i="1"/>
  <c r="BM657" i="1"/>
  <c r="BN657" i="1"/>
  <c r="BP657" i="1"/>
  <c r="BQ657" i="1"/>
  <c r="BS657" i="1"/>
  <c r="BT657" i="1"/>
  <c r="B658" i="1"/>
  <c r="N658" i="1"/>
  <c r="V658" i="1" s="1"/>
  <c r="S658" i="1"/>
  <c r="T658" i="1" s="1"/>
  <c r="U658" i="1"/>
  <c r="BJ658" i="1"/>
  <c r="BK658" i="1"/>
  <c r="BM658" i="1"/>
  <c r="BN658" i="1"/>
  <c r="BP658" i="1"/>
  <c r="BQ658" i="1"/>
  <c r="BS658" i="1"/>
  <c r="BT658" i="1"/>
  <c r="B659" i="1"/>
  <c r="N659" i="1"/>
  <c r="S659" i="1"/>
  <c r="T659" i="1" s="1"/>
  <c r="U659" i="1"/>
  <c r="V659" i="1"/>
  <c r="BJ659" i="1"/>
  <c r="BK659" i="1"/>
  <c r="BM659" i="1"/>
  <c r="BN659" i="1"/>
  <c r="BP659" i="1"/>
  <c r="BQ659" i="1"/>
  <c r="BS659" i="1"/>
  <c r="BT659" i="1"/>
  <c r="B660" i="1"/>
  <c r="N660" i="1"/>
  <c r="V660" i="1" s="1"/>
  <c r="S660" i="1"/>
  <c r="T660" i="1" s="1"/>
  <c r="U660" i="1"/>
  <c r="BJ660" i="1"/>
  <c r="BK660" i="1"/>
  <c r="BM660" i="1"/>
  <c r="BN660" i="1"/>
  <c r="BP660" i="1"/>
  <c r="BQ660" i="1"/>
  <c r="BS660" i="1"/>
  <c r="BT660" i="1"/>
  <c r="B661" i="1"/>
  <c r="N661" i="1"/>
  <c r="S661" i="1"/>
  <c r="T661" i="1" s="1"/>
  <c r="U661" i="1"/>
  <c r="V661" i="1"/>
  <c r="BJ661" i="1"/>
  <c r="BK661" i="1"/>
  <c r="BM661" i="1"/>
  <c r="BN661" i="1"/>
  <c r="BP661" i="1"/>
  <c r="BQ661" i="1"/>
  <c r="BS661" i="1"/>
  <c r="BT661" i="1"/>
  <c r="B662" i="1"/>
  <c r="N662" i="1"/>
  <c r="V662" i="1" s="1"/>
  <c r="S662" i="1"/>
  <c r="T662" i="1" s="1"/>
  <c r="U662" i="1"/>
  <c r="BJ662" i="1"/>
  <c r="BK662" i="1"/>
  <c r="BM662" i="1"/>
  <c r="BN662" i="1"/>
  <c r="BP662" i="1"/>
  <c r="BQ662" i="1"/>
  <c r="BS662" i="1"/>
  <c r="BT662" i="1"/>
  <c r="B663" i="1"/>
  <c r="N663" i="1"/>
  <c r="S663" i="1"/>
  <c r="T663" i="1" s="1"/>
  <c r="U663" i="1"/>
  <c r="V663" i="1"/>
  <c r="BJ663" i="1"/>
  <c r="BK663" i="1"/>
  <c r="BM663" i="1"/>
  <c r="BN663" i="1"/>
  <c r="BP663" i="1"/>
  <c r="BQ663" i="1"/>
  <c r="BS663" i="1"/>
  <c r="BT663" i="1"/>
  <c r="BT678" i="1" s="1"/>
  <c r="B664" i="1"/>
  <c r="N664" i="1"/>
  <c r="V664" i="1" s="1"/>
  <c r="S664" i="1"/>
  <c r="T664" i="1" s="1"/>
  <c r="U664" i="1"/>
  <c r="BJ664" i="1"/>
  <c r="BK664" i="1"/>
  <c r="BM664" i="1"/>
  <c r="BN664" i="1"/>
  <c r="BP664" i="1"/>
  <c r="BQ664" i="1"/>
  <c r="BS664" i="1"/>
  <c r="BT664" i="1"/>
  <c r="B665" i="1"/>
  <c r="N665" i="1"/>
  <c r="S665" i="1"/>
  <c r="T665" i="1" s="1"/>
  <c r="U665" i="1"/>
  <c r="V665" i="1"/>
  <c r="BJ665" i="1"/>
  <c r="BK665" i="1"/>
  <c r="BM665" i="1"/>
  <c r="BN665" i="1"/>
  <c r="BP665" i="1"/>
  <c r="BQ665" i="1"/>
  <c r="BS665" i="1"/>
  <c r="BT665" i="1"/>
  <c r="B666" i="1"/>
  <c r="N666" i="1"/>
  <c r="V666" i="1" s="1"/>
  <c r="S666" i="1"/>
  <c r="T666" i="1" s="1"/>
  <c r="U666" i="1"/>
  <c r="BJ666" i="1"/>
  <c r="BK666" i="1"/>
  <c r="BM666" i="1"/>
  <c r="BN666" i="1"/>
  <c r="BP666" i="1"/>
  <c r="BQ666" i="1"/>
  <c r="BS666" i="1"/>
  <c r="BT666" i="1"/>
  <c r="B667" i="1"/>
  <c r="N667" i="1"/>
  <c r="S667" i="1"/>
  <c r="T667" i="1" s="1"/>
  <c r="U667" i="1"/>
  <c r="V667" i="1"/>
  <c r="BJ667" i="1"/>
  <c r="BK667" i="1"/>
  <c r="BM667" i="1"/>
  <c r="BN667" i="1"/>
  <c r="BP667" i="1"/>
  <c r="BQ667" i="1"/>
  <c r="BS667" i="1"/>
  <c r="BT667" i="1"/>
  <c r="B668" i="1"/>
  <c r="N668" i="1"/>
  <c r="S668" i="1"/>
  <c r="T668" i="1" s="1"/>
  <c r="U668" i="1"/>
  <c r="V668" i="1"/>
  <c r="BJ668" i="1"/>
  <c r="BK668" i="1"/>
  <c r="BM668" i="1"/>
  <c r="BN668" i="1"/>
  <c r="BP668" i="1"/>
  <c r="BQ668" i="1"/>
  <c r="BS668" i="1"/>
  <c r="BT668" i="1"/>
  <c r="B669" i="1"/>
  <c r="N669" i="1"/>
  <c r="V669" i="1" s="1"/>
  <c r="S669" i="1"/>
  <c r="T669" i="1" s="1"/>
  <c r="U669" i="1"/>
  <c r="BJ669" i="1"/>
  <c r="BK669" i="1"/>
  <c r="BM669" i="1"/>
  <c r="BN669" i="1"/>
  <c r="BP669" i="1"/>
  <c r="BQ669" i="1"/>
  <c r="BS669" i="1"/>
  <c r="BT669" i="1"/>
  <c r="B670" i="1"/>
  <c r="N670" i="1"/>
  <c r="V670" i="1" s="1"/>
  <c r="S670" i="1"/>
  <c r="T670" i="1" s="1"/>
  <c r="U670" i="1"/>
  <c r="BJ670" i="1"/>
  <c r="BK670" i="1"/>
  <c r="BM670" i="1"/>
  <c r="BN670" i="1"/>
  <c r="BP670" i="1"/>
  <c r="BQ670" i="1"/>
  <c r="BS670" i="1"/>
  <c r="BT670" i="1"/>
  <c r="B671" i="1"/>
  <c r="N671" i="1"/>
  <c r="S671" i="1"/>
  <c r="T671" i="1" s="1"/>
  <c r="U671" i="1"/>
  <c r="V671" i="1"/>
  <c r="BJ671" i="1"/>
  <c r="BK671" i="1"/>
  <c r="BM671" i="1"/>
  <c r="BN671" i="1"/>
  <c r="BP671" i="1"/>
  <c r="BQ671" i="1"/>
  <c r="BS671" i="1"/>
  <c r="BT671" i="1"/>
  <c r="BT672" i="1" s="1"/>
  <c r="BT673" i="1" s="1"/>
  <c r="AR686" i="1"/>
  <c r="AU687" i="1"/>
  <c r="AX687" i="1"/>
  <c r="BA687" i="1"/>
  <c r="BD687" i="1"/>
  <c r="BG687" i="1"/>
  <c r="B689" i="1"/>
  <c r="S689" i="1"/>
  <c r="T689" i="1"/>
  <c r="U689" i="1"/>
  <c r="AS689" i="1" s="1"/>
  <c r="V689" i="1"/>
  <c r="BJ689" i="1"/>
  <c r="BK689" i="1"/>
  <c r="BM689" i="1"/>
  <c r="BN689" i="1"/>
  <c r="BP689" i="1"/>
  <c r="BQ689" i="1"/>
  <c r="BS689" i="1"/>
  <c r="BT689" i="1"/>
  <c r="B690" i="1"/>
  <c r="S690" i="1"/>
  <c r="T690" i="1"/>
  <c r="U690" i="1"/>
  <c r="V690" i="1"/>
  <c r="BJ690" i="1"/>
  <c r="BK690" i="1"/>
  <c r="BM690" i="1"/>
  <c r="BN690" i="1"/>
  <c r="BP690" i="1"/>
  <c r="BQ690" i="1"/>
  <c r="BS690" i="1"/>
  <c r="BT690" i="1"/>
  <c r="B691" i="1"/>
  <c r="S691" i="1"/>
  <c r="T691" i="1" s="1"/>
  <c r="U691" i="1"/>
  <c r="V691" i="1"/>
  <c r="BJ691" i="1"/>
  <c r="BK691" i="1"/>
  <c r="BM691" i="1"/>
  <c r="BN691" i="1"/>
  <c r="BP691" i="1"/>
  <c r="BQ691" i="1"/>
  <c r="BS691" i="1"/>
  <c r="BT691" i="1"/>
  <c r="B692" i="1"/>
  <c r="S692" i="1"/>
  <c r="T692" i="1" s="1"/>
  <c r="U692" i="1"/>
  <c r="V692" i="1"/>
  <c r="BJ692" i="1"/>
  <c r="BK692" i="1"/>
  <c r="BM692" i="1"/>
  <c r="BN692" i="1"/>
  <c r="BP692" i="1"/>
  <c r="BQ692" i="1"/>
  <c r="BS692" i="1"/>
  <c r="BT692" i="1"/>
  <c r="B693" i="1"/>
  <c r="S693" i="1"/>
  <c r="T693" i="1" s="1"/>
  <c r="U693" i="1"/>
  <c r="V693" i="1"/>
  <c r="BJ693" i="1"/>
  <c r="BK693" i="1"/>
  <c r="BM693" i="1"/>
  <c r="BN693" i="1"/>
  <c r="BP693" i="1"/>
  <c r="BP715" i="1" s="1"/>
  <c r="BQ693" i="1"/>
  <c r="BS693" i="1"/>
  <c r="BT693" i="1"/>
  <c r="B694" i="1"/>
  <c r="S694" i="1"/>
  <c r="T694" i="1"/>
  <c r="U694" i="1"/>
  <c r="V694" i="1"/>
  <c r="BJ694" i="1"/>
  <c r="BK694" i="1"/>
  <c r="BM694" i="1"/>
  <c r="BN694" i="1"/>
  <c r="BP694" i="1"/>
  <c r="BQ694" i="1"/>
  <c r="BS694" i="1"/>
  <c r="BT694" i="1"/>
  <c r="B695" i="1"/>
  <c r="S695" i="1"/>
  <c r="T695" i="1" s="1"/>
  <c r="U695" i="1"/>
  <c r="V695" i="1"/>
  <c r="BJ695" i="1"/>
  <c r="BK695" i="1"/>
  <c r="BM695" i="1"/>
  <c r="BN695" i="1"/>
  <c r="BP695" i="1"/>
  <c r="BQ695" i="1"/>
  <c r="BS695" i="1"/>
  <c r="BT695" i="1"/>
  <c r="B696" i="1"/>
  <c r="S696" i="1"/>
  <c r="T696" i="1"/>
  <c r="U696" i="1"/>
  <c r="V696" i="1"/>
  <c r="BJ696" i="1"/>
  <c r="BK696" i="1"/>
  <c r="BM696" i="1"/>
  <c r="BN696" i="1"/>
  <c r="BP696" i="1"/>
  <c r="BQ696" i="1"/>
  <c r="BS696" i="1"/>
  <c r="BT696" i="1"/>
  <c r="B697" i="1"/>
  <c r="S697" i="1"/>
  <c r="T697" i="1" s="1"/>
  <c r="U697" i="1"/>
  <c r="V697" i="1"/>
  <c r="BJ697" i="1"/>
  <c r="BK697" i="1"/>
  <c r="BM697" i="1"/>
  <c r="BN697" i="1"/>
  <c r="BP697" i="1"/>
  <c r="BQ697" i="1"/>
  <c r="BS697" i="1"/>
  <c r="BT697" i="1"/>
  <c r="B698" i="1"/>
  <c r="S698" i="1"/>
  <c r="T698" i="1"/>
  <c r="U698" i="1"/>
  <c r="V698" i="1"/>
  <c r="BJ698" i="1"/>
  <c r="BK698" i="1"/>
  <c r="BM698" i="1"/>
  <c r="BN698" i="1"/>
  <c r="BP698" i="1"/>
  <c r="BQ698" i="1"/>
  <c r="BS698" i="1"/>
  <c r="BT698" i="1"/>
  <c r="B699" i="1"/>
  <c r="S699" i="1"/>
  <c r="T699" i="1" s="1"/>
  <c r="U699" i="1"/>
  <c r="V699" i="1"/>
  <c r="BJ699" i="1"/>
  <c r="BK699" i="1"/>
  <c r="BM699" i="1"/>
  <c r="BN699" i="1"/>
  <c r="BP699" i="1"/>
  <c r="BQ699" i="1"/>
  <c r="BS699" i="1"/>
  <c r="BT699" i="1"/>
  <c r="B700" i="1"/>
  <c r="S700" i="1"/>
  <c r="T700" i="1" s="1"/>
  <c r="U700" i="1"/>
  <c r="V700" i="1"/>
  <c r="BJ700" i="1"/>
  <c r="BK700" i="1"/>
  <c r="BM700" i="1"/>
  <c r="BN700" i="1"/>
  <c r="BP700" i="1"/>
  <c r="BQ700" i="1"/>
  <c r="BS700" i="1"/>
  <c r="BT700" i="1"/>
  <c r="B701" i="1"/>
  <c r="S701" i="1"/>
  <c r="T701" i="1" s="1"/>
  <c r="U701" i="1"/>
  <c r="V701" i="1"/>
  <c r="BJ701" i="1"/>
  <c r="BK701" i="1"/>
  <c r="BM701" i="1"/>
  <c r="BN701" i="1"/>
  <c r="BP701" i="1"/>
  <c r="BQ701" i="1"/>
  <c r="BS701" i="1"/>
  <c r="BT701" i="1"/>
  <c r="B702" i="1"/>
  <c r="S702" i="1"/>
  <c r="T702" i="1"/>
  <c r="U702" i="1"/>
  <c r="V702" i="1"/>
  <c r="BE702" i="1"/>
  <c r="BJ702" i="1"/>
  <c r="BK702" i="1"/>
  <c r="BM702" i="1"/>
  <c r="BN702" i="1"/>
  <c r="BP702" i="1"/>
  <c r="BQ702" i="1"/>
  <c r="BS702" i="1"/>
  <c r="BT702" i="1"/>
  <c r="B703" i="1"/>
  <c r="S703" i="1"/>
  <c r="T703" i="1" s="1"/>
  <c r="U703" i="1"/>
  <c r="V703" i="1"/>
  <c r="BJ703" i="1"/>
  <c r="BK703" i="1"/>
  <c r="BM703" i="1"/>
  <c r="BN703" i="1"/>
  <c r="BP703" i="1"/>
  <c r="BQ703" i="1"/>
  <c r="BS703" i="1"/>
  <c r="BT703" i="1"/>
  <c r="B704" i="1"/>
  <c r="S704" i="1"/>
  <c r="T704" i="1" s="1"/>
  <c r="U704" i="1"/>
  <c r="V704" i="1"/>
  <c r="BJ704" i="1"/>
  <c r="BK704" i="1"/>
  <c r="BM704" i="1"/>
  <c r="BN704" i="1"/>
  <c r="BP704" i="1"/>
  <c r="BQ704" i="1"/>
  <c r="BS704" i="1"/>
  <c r="BT704" i="1"/>
  <c r="B705" i="1"/>
  <c r="S705" i="1"/>
  <c r="T705" i="1" s="1"/>
  <c r="U705" i="1"/>
  <c r="V705" i="1"/>
  <c r="BJ705" i="1"/>
  <c r="BK705" i="1"/>
  <c r="BM705" i="1"/>
  <c r="BN705" i="1"/>
  <c r="BP705" i="1"/>
  <c r="BQ705" i="1"/>
  <c r="BS705" i="1"/>
  <c r="BT705" i="1"/>
  <c r="B706" i="1"/>
  <c r="S706" i="1"/>
  <c r="T706" i="1"/>
  <c r="U706" i="1"/>
  <c r="V706" i="1"/>
  <c r="BJ706" i="1"/>
  <c r="BK706" i="1"/>
  <c r="BM706" i="1"/>
  <c r="BN706" i="1"/>
  <c r="BP706" i="1"/>
  <c r="BQ706" i="1"/>
  <c r="BS706" i="1"/>
  <c r="BT706" i="1"/>
  <c r="B707" i="1"/>
  <c r="S707" i="1"/>
  <c r="T707" i="1" s="1"/>
  <c r="U707" i="1"/>
  <c r="V707" i="1"/>
  <c r="BJ707" i="1"/>
  <c r="BK707" i="1"/>
  <c r="BM707" i="1"/>
  <c r="BN707" i="1"/>
  <c r="BP707" i="1"/>
  <c r="BQ707" i="1"/>
  <c r="BS707" i="1"/>
  <c r="BT707" i="1"/>
  <c r="B708" i="1"/>
  <c r="S708" i="1"/>
  <c r="T708" i="1"/>
  <c r="U708" i="1"/>
  <c r="V708" i="1"/>
  <c r="BJ708" i="1"/>
  <c r="BK708" i="1"/>
  <c r="BM708" i="1"/>
  <c r="BN708" i="1"/>
  <c r="BP708" i="1"/>
  <c r="BQ708" i="1"/>
  <c r="BS708" i="1"/>
  <c r="BT708" i="1"/>
  <c r="T713" i="1" a="1"/>
  <c r="T713" i="1" s="1"/>
  <c r="A717" i="1"/>
  <c r="AR722" i="1"/>
  <c r="AU723" i="1"/>
  <c r="AX723" i="1"/>
  <c r="BA723" i="1"/>
  <c r="BD723" i="1"/>
  <c r="BG723" i="1"/>
  <c r="B725" i="1"/>
  <c r="S725" i="1"/>
  <c r="T725" i="1" s="1"/>
  <c r="U725" i="1"/>
  <c r="AS725" i="1" s="1"/>
  <c r="V725" i="1"/>
  <c r="BJ725" i="1"/>
  <c r="BK725" i="1"/>
  <c r="BM725" i="1"/>
  <c r="BN725" i="1"/>
  <c r="BP725" i="1"/>
  <c r="BQ725" i="1"/>
  <c r="BS725" i="1"/>
  <c r="BT725" i="1"/>
  <c r="B726" i="1"/>
  <c r="S726" i="1"/>
  <c r="U726" i="1"/>
  <c r="V726" i="1"/>
  <c r="BJ726" i="1"/>
  <c r="BK726" i="1"/>
  <c r="BM726" i="1"/>
  <c r="BN726" i="1"/>
  <c r="BP726" i="1"/>
  <c r="BQ726" i="1"/>
  <c r="BS726" i="1"/>
  <c r="BT726" i="1"/>
  <c r="B727" i="1"/>
  <c r="S727" i="1"/>
  <c r="T727" i="1" s="1"/>
  <c r="U727" i="1"/>
  <c r="V727" i="1"/>
  <c r="BJ727" i="1"/>
  <c r="BJ752" i="1" s="1"/>
  <c r="BK727" i="1"/>
  <c r="BM727" i="1"/>
  <c r="BN727" i="1"/>
  <c r="BP727" i="1"/>
  <c r="BQ727" i="1"/>
  <c r="BS727" i="1"/>
  <c r="BT727" i="1"/>
  <c r="B728" i="1"/>
  <c r="S728" i="1"/>
  <c r="T728" i="1" s="1"/>
  <c r="U728" i="1"/>
  <c r="V728" i="1"/>
  <c r="BG728" i="1"/>
  <c r="BJ728" i="1"/>
  <c r="BK728" i="1"/>
  <c r="BM728" i="1"/>
  <c r="BN728" i="1"/>
  <c r="BP728" i="1"/>
  <c r="BQ728" i="1"/>
  <c r="BS728" i="1"/>
  <c r="BT728" i="1"/>
  <c r="B729" i="1"/>
  <c r="S729" i="1"/>
  <c r="T729" i="1"/>
  <c r="U729" i="1"/>
  <c r="V729" i="1"/>
  <c r="BJ729" i="1"/>
  <c r="BK729" i="1"/>
  <c r="BM729" i="1"/>
  <c r="BN729" i="1"/>
  <c r="BP729" i="1"/>
  <c r="BQ729" i="1"/>
  <c r="BS729" i="1"/>
  <c r="BT729" i="1"/>
  <c r="B730" i="1"/>
  <c r="S730" i="1"/>
  <c r="T730" i="1" s="1"/>
  <c r="U730" i="1"/>
  <c r="V730" i="1"/>
  <c r="BJ730" i="1"/>
  <c r="BK730" i="1"/>
  <c r="BM730" i="1"/>
  <c r="BN730" i="1"/>
  <c r="BP730" i="1"/>
  <c r="BQ730" i="1"/>
  <c r="BS730" i="1"/>
  <c r="BT730" i="1"/>
  <c r="B731" i="1"/>
  <c r="S731" i="1"/>
  <c r="T731" i="1" s="1"/>
  <c r="U731" i="1"/>
  <c r="V731" i="1"/>
  <c r="AV731" i="1"/>
  <c r="BJ731" i="1"/>
  <c r="BK731" i="1"/>
  <c r="BM731" i="1"/>
  <c r="BN731" i="1"/>
  <c r="BP731" i="1"/>
  <c r="BQ731" i="1"/>
  <c r="BS731" i="1"/>
  <c r="BT731" i="1"/>
  <c r="B732" i="1"/>
  <c r="S732" i="1"/>
  <c r="T732" i="1" s="1"/>
  <c r="U732" i="1"/>
  <c r="V732" i="1"/>
  <c r="BJ732" i="1"/>
  <c r="BK732" i="1"/>
  <c r="BM732" i="1"/>
  <c r="BN732" i="1"/>
  <c r="BP732" i="1"/>
  <c r="BQ732" i="1"/>
  <c r="BS732" i="1"/>
  <c r="BT732" i="1"/>
  <c r="B733" i="1"/>
  <c r="S733" i="1"/>
  <c r="T733" i="1" s="1"/>
  <c r="U733" i="1"/>
  <c r="V733" i="1"/>
  <c r="BJ733" i="1"/>
  <c r="BK733" i="1"/>
  <c r="BM733" i="1"/>
  <c r="BN733" i="1"/>
  <c r="BP733" i="1"/>
  <c r="BQ733" i="1"/>
  <c r="BS733" i="1"/>
  <c r="BT733" i="1"/>
  <c r="B734" i="1"/>
  <c r="S734" i="1"/>
  <c r="T734" i="1" s="1"/>
  <c r="U734" i="1"/>
  <c r="V734" i="1"/>
  <c r="BJ734" i="1"/>
  <c r="BK734" i="1"/>
  <c r="BM734" i="1"/>
  <c r="BN734" i="1"/>
  <c r="BP734" i="1"/>
  <c r="BQ734" i="1"/>
  <c r="BS734" i="1"/>
  <c r="BT734" i="1"/>
  <c r="B735" i="1"/>
  <c r="S735" i="1"/>
  <c r="T735" i="1"/>
  <c r="U735" i="1"/>
  <c r="V735" i="1"/>
  <c r="BB735" i="1"/>
  <c r="BJ735" i="1"/>
  <c r="BK735" i="1"/>
  <c r="BM735" i="1"/>
  <c r="BN735" i="1"/>
  <c r="BP735" i="1"/>
  <c r="BQ735" i="1"/>
  <c r="BS735" i="1"/>
  <c r="BT735" i="1"/>
  <c r="B736" i="1"/>
  <c r="S736" i="1"/>
  <c r="T736" i="1" s="1"/>
  <c r="U736" i="1"/>
  <c r="V736" i="1"/>
  <c r="BJ736" i="1"/>
  <c r="BK736" i="1"/>
  <c r="BM736" i="1"/>
  <c r="BN736" i="1"/>
  <c r="BP736" i="1"/>
  <c r="BQ736" i="1"/>
  <c r="BS736" i="1"/>
  <c r="BT736" i="1"/>
  <c r="B737" i="1"/>
  <c r="S737" i="1"/>
  <c r="T737" i="1"/>
  <c r="U737" i="1"/>
  <c r="V737" i="1"/>
  <c r="BJ737" i="1"/>
  <c r="BK737" i="1"/>
  <c r="BM737" i="1"/>
  <c r="BN737" i="1"/>
  <c r="BP737" i="1"/>
  <c r="BQ737" i="1"/>
  <c r="BS737" i="1"/>
  <c r="BT737" i="1"/>
  <c r="B738" i="1"/>
  <c r="S738" i="1"/>
  <c r="T738" i="1" s="1"/>
  <c r="U738" i="1"/>
  <c r="V738" i="1"/>
  <c r="BJ738" i="1"/>
  <c r="BK738" i="1"/>
  <c r="BM738" i="1"/>
  <c r="BN738" i="1"/>
  <c r="BP738" i="1"/>
  <c r="BQ738" i="1"/>
  <c r="BS738" i="1"/>
  <c r="BT738" i="1"/>
  <c r="B739" i="1"/>
  <c r="S739" i="1"/>
  <c r="T739" i="1" s="1"/>
  <c r="U739" i="1"/>
  <c r="V739" i="1"/>
  <c r="BH739" i="1"/>
  <c r="BJ739" i="1"/>
  <c r="BK739" i="1"/>
  <c r="BM739" i="1"/>
  <c r="BN739" i="1"/>
  <c r="BP739" i="1"/>
  <c r="BQ739" i="1"/>
  <c r="BS739" i="1"/>
  <c r="BT739" i="1"/>
  <c r="B740" i="1"/>
  <c r="S740" i="1"/>
  <c r="T740" i="1" s="1"/>
  <c r="U740" i="1"/>
  <c r="V740" i="1"/>
  <c r="BJ740" i="1"/>
  <c r="BK740" i="1"/>
  <c r="BM740" i="1"/>
  <c r="BN740" i="1"/>
  <c r="BP740" i="1"/>
  <c r="BQ740" i="1"/>
  <c r="BS740" i="1"/>
  <c r="BT740" i="1"/>
  <c r="B741" i="1"/>
  <c r="S741" i="1"/>
  <c r="T741" i="1"/>
  <c r="U741" i="1"/>
  <c r="V741" i="1"/>
  <c r="BJ741" i="1"/>
  <c r="BK741" i="1"/>
  <c r="BM741" i="1"/>
  <c r="BN741" i="1"/>
  <c r="BP741" i="1"/>
  <c r="BQ741" i="1"/>
  <c r="BS741" i="1"/>
  <c r="BT741" i="1"/>
  <c r="B742" i="1"/>
  <c r="S742" i="1"/>
  <c r="T742" i="1" s="1"/>
  <c r="U742" i="1"/>
  <c r="V742" i="1"/>
  <c r="BA742" i="1"/>
  <c r="BG742" i="1"/>
  <c r="BJ742" i="1"/>
  <c r="BK742" i="1"/>
  <c r="BM742" i="1"/>
  <c r="BN742" i="1"/>
  <c r="BP742" i="1"/>
  <c r="BQ742" i="1"/>
  <c r="BS742" i="1"/>
  <c r="BT742" i="1"/>
  <c r="B743" i="1"/>
  <c r="S743" i="1"/>
  <c r="T743" i="1"/>
  <c r="U743" i="1"/>
  <c r="V743" i="1"/>
  <c r="BB743" i="1"/>
  <c r="BH743" i="1"/>
  <c r="BJ743" i="1"/>
  <c r="BK743" i="1"/>
  <c r="BM743" i="1"/>
  <c r="BN743" i="1"/>
  <c r="BP743" i="1"/>
  <c r="BQ743" i="1"/>
  <c r="BS743" i="1"/>
  <c r="BT743" i="1"/>
  <c r="B744" i="1"/>
  <c r="S744" i="1"/>
  <c r="T744" i="1" s="1"/>
  <c r="U744" i="1"/>
  <c r="V744" i="1"/>
  <c r="BA744" i="1"/>
  <c r="BG744" i="1"/>
  <c r="BJ744" i="1"/>
  <c r="BK744" i="1"/>
  <c r="BM744" i="1"/>
  <c r="BN744" i="1"/>
  <c r="BP744" i="1"/>
  <c r="BQ744" i="1"/>
  <c r="BS744" i="1"/>
  <c r="BT744" i="1"/>
  <c r="BN745" i="1"/>
  <c r="A749" i="1"/>
  <c r="AR761" i="1"/>
  <c r="AU762" i="1"/>
  <c r="AV739" i="1" s="1"/>
  <c r="AX762" i="1"/>
  <c r="AX777" i="1" s="1"/>
  <c r="BA762" i="1"/>
  <c r="BA699" i="1" s="1"/>
  <c r="BD762" i="1"/>
  <c r="BD732" i="1" s="1"/>
  <c r="BG762" i="1"/>
  <c r="BH729" i="1" s="1"/>
  <c r="B764" i="1"/>
  <c r="S764" i="1"/>
  <c r="U764" i="1"/>
  <c r="V764" i="1"/>
  <c r="AS764" i="1"/>
  <c r="BA764" i="1"/>
  <c r="BB764" i="1"/>
  <c r="BG764" i="1"/>
  <c r="BH764" i="1"/>
  <c r="BJ764" i="1"/>
  <c r="BK764" i="1"/>
  <c r="BM764" i="1"/>
  <c r="BN764" i="1"/>
  <c r="BP764" i="1"/>
  <c r="BQ764" i="1"/>
  <c r="BS764" i="1"/>
  <c r="BT764" i="1"/>
  <c r="B765" i="1"/>
  <c r="S765" i="1"/>
  <c r="T765" i="1"/>
  <c r="AV765" i="1" s="1"/>
  <c r="U765" i="1"/>
  <c r="AS765" i="1" s="1"/>
  <c r="V765" i="1"/>
  <c r="BA765" i="1"/>
  <c r="BB765" i="1"/>
  <c r="BG765" i="1"/>
  <c r="BH765" i="1"/>
  <c r="BH803" i="1" s="1"/>
  <c r="BH804" i="1" s="1"/>
  <c r="BJ765" i="1"/>
  <c r="BK765" i="1"/>
  <c r="BM765" i="1"/>
  <c r="BN765" i="1"/>
  <c r="BP765" i="1"/>
  <c r="BQ765" i="1"/>
  <c r="BS765" i="1"/>
  <c r="BT765" i="1"/>
  <c r="B766" i="1"/>
  <c r="S766" i="1"/>
  <c r="T766" i="1"/>
  <c r="U766" i="1"/>
  <c r="AS766" i="1" s="1"/>
  <c r="V766" i="1"/>
  <c r="BB766" i="1"/>
  <c r="BG766" i="1"/>
  <c r="BH766" i="1"/>
  <c r="BJ766" i="1"/>
  <c r="BK766" i="1"/>
  <c r="BM766" i="1"/>
  <c r="BN766" i="1"/>
  <c r="BP766" i="1"/>
  <c r="BQ766" i="1"/>
  <c r="BS766" i="1"/>
  <c r="BT766" i="1"/>
  <c r="B767" i="1"/>
  <c r="S767" i="1"/>
  <c r="T767" i="1"/>
  <c r="AV767" i="1" s="1"/>
  <c r="U767" i="1"/>
  <c r="V767" i="1"/>
  <c r="AS767" i="1"/>
  <c r="BA767" i="1"/>
  <c r="BB767" i="1"/>
  <c r="BD767" i="1"/>
  <c r="BH767" i="1"/>
  <c r="BJ767" i="1"/>
  <c r="BK767" i="1"/>
  <c r="BM767" i="1"/>
  <c r="BN767" i="1"/>
  <c r="BP767" i="1"/>
  <c r="BQ767" i="1"/>
  <c r="BS767" i="1"/>
  <c r="BT767" i="1"/>
  <c r="B768" i="1"/>
  <c r="S768" i="1"/>
  <c r="T768" i="1" s="1"/>
  <c r="U768" i="1"/>
  <c r="V768" i="1"/>
  <c r="AS768" i="1"/>
  <c r="BA768" i="1"/>
  <c r="BB768" i="1"/>
  <c r="BG768" i="1"/>
  <c r="BH768" i="1"/>
  <c r="BJ768" i="1"/>
  <c r="BK768" i="1"/>
  <c r="BM768" i="1"/>
  <c r="BN768" i="1"/>
  <c r="BP768" i="1"/>
  <c r="BQ768" i="1"/>
  <c r="BS768" i="1"/>
  <c r="BT768" i="1"/>
  <c r="B769" i="1"/>
  <c r="S769" i="1"/>
  <c r="T769" i="1"/>
  <c r="AV769" i="1" s="1"/>
  <c r="U769" i="1"/>
  <c r="AS769" i="1" s="1"/>
  <c r="V769" i="1"/>
  <c r="BA769" i="1"/>
  <c r="BB769" i="1"/>
  <c r="BG769" i="1"/>
  <c r="BH769" i="1"/>
  <c r="BJ769" i="1"/>
  <c r="BK769" i="1"/>
  <c r="BM769" i="1"/>
  <c r="BN769" i="1"/>
  <c r="BP769" i="1"/>
  <c r="BQ769" i="1"/>
  <c r="BS769" i="1"/>
  <c r="BT769" i="1"/>
  <c r="B770" i="1"/>
  <c r="S770" i="1"/>
  <c r="U770" i="1"/>
  <c r="AS770" i="1" s="1"/>
  <c r="V770" i="1"/>
  <c r="AU770" i="1"/>
  <c r="AX770" i="1"/>
  <c r="BB770" i="1"/>
  <c r="BG770" i="1"/>
  <c r="BH770" i="1"/>
  <c r="BJ770" i="1"/>
  <c r="BK770" i="1"/>
  <c r="BM770" i="1"/>
  <c r="BN770" i="1"/>
  <c r="BP770" i="1"/>
  <c r="BQ770" i="1"/>
  <c r="BS770" i="1"/>
  <c r="BT770" i="1"/>
  <c r="B771" i="1"/>
  <c r="S771" i="1"/>
  <c r="U771" i="1"/>
  <c r="AS771" i="1" s="1"/>
  <c r="V771" i="1"/>
  <c r="AU771" i="1"/>
  <c r="AV771" i="1"/>
  <c r="BA771" i="1"/>
  <c r="BB771" i="1"/>
  <c r="BD771" i="1"/>
  <c r="BH771" i="1"/>
  <c r="BJ771" i="1"/>
  <c r="BK771" i="1"/>
  <c r="BM771" i="1"/>
  <c r="BN771" i="1"/>
  <c r="BP771" i="1"/>
  <c r="BQ771" i="1"/>
  <c r="BS771" i="1"/>
  <c r="BT771" i="1"/>
  <c r="B772" i="1"/>
  <c r="S772" i="1"/>
  <c r="U772" i="1"/>
  <c r="V772" i="1"/>
  <c r="AS772" i="1"/>
  <c r="AU772" i="1"/>
  <c r="AV772" i="1"/>
  <c r="BA772" i="1"/>
  <c r="BB772" i="1"/>
  <c r="BG772" i="1"/>
  <c r="BH772" i="1"/>
  <c r="BJ772" i="1"/>
  <c r="BJ810" i="1" s="1"/>
  <c r="BK772" i="1"/>
  <c r="BM772" i="1"/>
  <c r="BN772" i="1"/>
  <c r="BP772" i="1"/>
  <c r="BQ772" i="1"/>
  <c r="BS772" i="1"/>
  <c r="BT772" i="1"/>
  <c r="B773" i="1"/>
  <c r="S773" i="1"/>
  <c r="U773" i="1"/>
  <c r="V773" i="1"/>
  <c r="AS773" i="1"/>
  <c r="BA773" i="1"/>
  <c r="BB773" i="1"/>
  <c r="BG773" i="1"/>
  <c r="BH773" i="1"/>
  <c r="BJ773" i="1"/>
  <c r="BK773" i="1"/>
  <c r="BM773" i="1"/>
  <c r="BN773" i="1"/>
  <c r="BN803" i="1" s="1"/>
  <c r="BP773" i="1"/>
  <c r="BQ773" i="1"/>
  <c r="BS773" i="1"/>
  <c r="BT773" i="1"/>
  <c r="B774" i="1"/>
  <c r="S774" i="1"/>
  <c r="T774" i="1"/>
  <c r="U774" i="1"/>
  <c r="V774" i="1"/>
  <c r="AS774" i="1"/>
  <c r="AX774" i="1"/>
  <c r="BA774" i="1"/>
  <c r="BB774" i="1"/>
  <c r="BE774" i="1"/>
  <c r="BG774" i="1"/>
  <c r="BH774" i="1"/>
  <c r="BJ774" i="1"/>
  <c r="BK774" i="1"/>
  <c r="BM774" i="1"/>
  <c r="BN774" i="1"/>
  <c r="BP774" i="1"/>
  <c r="BQ774" i="1"/>
  <c r="BQ809" i="1" s="1"/>
  <c r="BS774" i="1"/>
  <c r="BT774" i="1"/>
  <c r="B775" i="1"/>
  <c r="S775" i="1"/>
  <c r="U775" i="1"/>
  <c r="AS775" i="1" s="1"/>
  <c r="V775" i="1"/>
  <c r="BA775" i="1"/>
  <c r="BB775" i="1"/>
  <c r="BD775" i="1"/>
  <c r="BG775" i="1"/>
  <c r="BH775" i="1"/>
  <c r="BJ775" i="1"/>
  <c r="BK775" i="1"/>
  <c r="BM775" i="1"/>
  <c r="BN775" i="1"/>
  <c r="BP775" i="1"/>
  <c r="BQ775" i="1"/>
  <c r="BS775" i="1"/>
  <c r="BT775" i="1"/>
  <c r="B776" i="1"/>
  <c r="S776" i="1"/>
  <c r="U776" i="1"/>
  <c r="V776" i="1"/>
  <c r="AS776" i="1"/>
  <c r="BA776" i="1"/>
  <c r="BB776" i="1"/>
  <c r="BE776" i="1"/>
  <c r="BG776" i="1"/>
  <c r="BH776" i="1"/>
  <c r="BJ776" i="1"/>
  <c r="BK776" i="1"/>
  <c r="BM776" i="1"/>
  <c r="BN776" i="1"/>
  <c r="BP776" i="1"/>
  <c r="BQ776" i="1"/>
  <c r="BS776" i="1"/>
  <c r="BT776" i="1"/>
  <c r="B777" i="1"/>
  <c r="S777" i="1"/>
  <c r="U777" i="1"/>
  <c r="AS777" i="1" s="1"/>
  <c r="V777" i="1"/>
  <c r="BA777" i="1"/>
  <c r="BB777" i="1"/>
  <c r="BE777" i="1"/>
  <c r="BG777" i="1"/>
  <c r="BH777" i="1"/>
  <c r="BJ777" i="1"/>
  <c r="BK777" i="1"/>
  <c r="BM777" i="1"/>
  <c r="BN777" i="1"/>
  <c r="BP777" i="1"/>
  <c r="BQ777" i="1"/>
  <c r="BS777" i="1"/>
  <c r="BT777" i="1"/>
  <c r="B778" i="1"/>
  <c r="S778" i="1"/>
  <c r="U778" i="1"/>
  <c r="AS778" i="1" s="1"/>
  <c r="V778" i="1"/>
  <c r="AX778" i="1"/>
  <c r="BA778" i="1"/>
  <c r="BB778" i="1"/>
  <c r="BD778" i="1"/>
  <c r="BE778" i="1"/>
  <c r="BG778" i="1"/>
  <c r="BH778" i="1"/>
  <c r="BJ778" i="1"/>
  <c r="BK778" i="1"/>
  <c r="BM778" i="1"/>
  <c r="BN778" i="1"/>
  <c r="BP778" i="1"/>
  <c r="BQ778" i="1"/>
  <c r="BS778" i="1"/>
  <c r="BT778" i="1"/>
  <c r="B779" i="1"/>
  <c r="S779" i="1"/>
  <c r="U779" i="1"/>
  <c r="V779" i="1"/>
  <c r="AS779" i="1"/>
  <c r="AU779" i="1"/>
  <c r="BA779" i="1"/>
  <c r="BB779" i="1"/>
  <c r="BD779" i="1"/>
  <c r="BG779" i="1"/>
  <c r="BH779" i="1"/>
  <c r="BJ779" i="1"/>
  <c r="BK779" i="1"/>
  <c r="BM779" i="1"/>
  <c r="BN779" i="1"/>
  <c r="BP779" i="1"/>
  <c r="BQ779" i="1"/>
  <c r="BS779" i="1"/>
  <c r="BT779" i="1"/>
  <c r="B780" i="1"/>
  <c r="S780" i="1"/>
  <c r="U780" i="1"/>
  <c r="AS780" i="1" s="1"/>
  <c r="V780" i="1"/>
  <c r="BA780" i="1"/>
  <c r="BB780" i="1"/>
  <c r="BE780" i="1"/>
  <c r="BG780" i="1"/>
  <c r="BH780" i="1"/>
  <c r="BJ780" i="1"/>
  <c r="BK780" i="1"/>
  <c r="BM780" i="1"/>
  <c r="BN780" i="1"/>
  <c r="BP780" i="1"/>
  <c r="BQ780" i="1"/>
  <c r="BS780" i="1"/>
  <c r="BT780" i="1"/>
  <c r="B781" i="1"/>
  <c r="S781" i="1"/>
  <c r="U781" i="1"/>
  <c r="AS781" i="1" s="1"/>
  <c r="V781" i="1"/>
  <c r="AU781" i="1"/>
  <c r="AX781" i="1"/>
  <c r="BA781" i="1"/>
  <c r="BB781" i="1"/>
  <c r="BE781" i="1"/>
  <c r="BG781" i="1"/>
  <c r="BH781" i="1"/>
  <c r="BJ781" i="1"/>
  <c r="BK781" i="1"/>
  <c r="BM781" i="1"/>
  <c r="BN781" i="1"/>
  <c r="BP781" i="1"/>
  <c r="BQ781" i="1"/>
  <c r="BS781" i="1"/>
  <c r="BT781" i="1"/>
  <c r="B782" i="1"/>
  <c r="S782" i="1"/>
  <c r="U782" i="1"/>
  <c r="AS782" i="1" s="1"/>
  <c r="V782" i="1"/>
  <c r="BA782" i="1"/>
  <c r="BB782" i="1"/>
  <c r="BD782" i="1"/>
  <c r="BE782" i="1"/>
  <c r="BG782" i="1"/>
  <c r="BH782" i="1"/>
  <c r="BJ782" i="1"/>
  <c r="BK782" i="1"/>
  <c r="BM782" i="1"/>
  <c r="BN782" i="1"/>
  <c r="BP782" i="1"/>
  <c r="BQ782" i="1"/>
  <c r="BS782" i="1"/>
  <c r="BT782" i="1"/>
  <c r="B783" i="1"/>
  <c r="S783" i="1"/>
  <c r="U783" i="1"/>
  <c r="V783" i="1"/>
  <c r="AS783" i="1"/>
  <c r="AU783" i="1"/>
  <c r="BA783" i="1"/>
  <c r="BB783" i="1"/>
  <c r="BD783" i="1"/>
  <c r="BG783" i="1"/>
  <c r="BH783" i="1"/>
  <c r="BJ783" i="1"/>
  <c r="BK783" i="1"/>
  <c r="BM783" i="1"/>
  <c r="BN783" i="1"/>
  <c r="BP783" i="1"/>
  <c r="BQ783" i="1"/>
  <c r="BS783" i="1"/>
  <c r="BT783" i="1"/>
  <c r="B784" i="1"/>
  <c r="S784" i="1"/>
  <c r="U784" i="1"/>
  <c r="V784" i="1"/>
  <c r="AS784" i="1"/>
  <c r="AU784" i="1"/>
  <c r="BA784" i="1"/>
  <c r="BB784" i="1"/>
  <c r="BE784" i="1"/>
  <c r="BG784" i="1"/>
  <c r="BH784" i="1"/>
  <c r="BJ784" i="1"/>
  <c r="BK784" i="1"/>
  <c r="BM784" i="1"/>
  <c r="BN784" i="1"/>
  <c r="BP784" i="1"/>
  <c r="BQ784" i="1"/>
  <c r="BS784" i="1"/>
  <c r="BT784" i="1"/>
  <c r="B785" i="1"/>
  <c r="K785" i="1"/>
  <c r="S785" i="1" s="1"/>
  <c r="U785" i="1"/>
  <c r="AS785" i="1" s="1"/>
  <c r="V785" i="1"/>
  <c r="BA785" i="1"/>
  <c r="BB785" i="1"/>
  <c r="BD785" i="1"/>
  <c r="BE785" i="1"/>
  <c r="BG785" i="1"/>
  <c r="BH785" i="1"/>
  <c r="BH809" i="1" s="1"/>
  <c r="BJ785" i="1"/>
  <c r="BK785" i="1"/>
  <c r="BM785" i="1"/>
  <c r="BN785" i="1"/>
  <c r="BP785" i="1"/>
  <c r="BQ785" i="1"/>
  <c r="BS785" i="1"/>
  <c r="BT785" i="1"/>
  <c r="B786" i="1"/>
  <c r="K786" i="1"/>
  <c r="U786" i="1" s="1"/>
  <c r="AS786" i="1" s="1"/>
  <c r="V786" i="1"/>
  <c r="BA786" i="1"/>
  <c r="BB786" i="1"/>
  <c r="BE786" i="1"/>
  <c r="BG786" i="1"/>
  <c r="BH786" i="1"/>
  <c r="BJ786" i="1"/>
  <c r="BK786" i="1"/>
  <c r="BM786" i="1"/>
  <c r="BN786" i="1"/>
  <c r="BP786" i="1"/>
  <c r="BQ786" i="1"/>
  <c r="BS786" i="1"/>
  <c r="BT786" i="1"/>
  <c r="B787" i="1"/>
  <c r="K787" i="1"/>
  <c r="S787" i="1" s="1"/>
  <c r="V787" i="1"/>
  <c r="AU787" i="1"/>
  <c r="BA787" i="1"/>
  <c r="BB787" i="1"/>
  <c r="BD787" i="1"/>
  <c r="BG787" i="1"/>
  <c r="BH787" i="1"/>
  <c r="BJ787" i="1"/>
  <c r="BK787" i="1"/>
  <c r="BM787" i="1"/>
  <c r="BN787" i="1"/>
  <c r="BP787" i="1"/>
  <c r="BQ787" i="1"/>
  <c r="BS787" i="1"/>
  <c r="BT787" i="1"/>
  <c r="B788" i="1"/>
  <c r="K788" i="1"/>
  <c r="S788" i="1"/>
  <c r="U788" i="1"/>
  <c r="V788" i="1"/>
  <c r="AU788" i="1"/>
  <c r="BA788" i="1"/>
  <c r="BB788" i="1"/>
  <c r="BE788" i="1"/>
  <c r="BG788" i="1"/>
  <c r="BH788" i="1"/>
  <c r="BJ788" i="1"/>
  <c r="BK788" i="1"/>
  <c r="BM788" i="1"/>
  <c r="BN788" i="1"/>
  <c r="BP788" i="1"/>
  <c r="BQ788" i="1"/>
  <c r="BS788" i="1"/>
  <c r="BT788" i="1"/>
  <c r="B789" i="1"/>
  <c r="S789" i="1"/>
  <c r="U789" i="1"/>
  <c r="V789" i="1"/>
  <c r="AU789" i="1"/>
  <c r="BA789" i="1"/>
  <c r="BB789" i="1"/>
  <c r="BG789" i="1"/>
  <c r="BH789" i="1"/>
  <c r="BJ789" i="1"/>
  <c r="BK789" i="1"/>
  <c r="BM789" i="1"/>
  <c r="BN789" i="1"/>
  <c r="BP789" i="1"/>
  <c r="BQ789" i="1"/>
  <c r="BS789" i="1"/>
  <c r="BT789" i="1"/>
  <c r="B790" i="1"/>
  <c r="K790" i="1"/>
  <c r="U790" i="1" s="1"/>
  <c r="V790" i="1"/>
  <c r="BA790" i="1"/>
  <c r="BB790" i="1"/>
  <c r="BD790" i="1"/>
  <c r="BE790" i="1"/>
  <c r="BG790" i="1"/>
  <c r="BH790" i="1"/>
  <c r="BJ790" i="1"/>
  <c r="BK790" i="1"/>
  <c r="BM790" i="1"/>
  <c r="BN790" i="1"/>
  <c r="BP790" i="1"/>
  <c r="BQ790" i="1"/>
  <c r="B791" i="1"/>
  <c r="S791" i="1"/>
  <c r="U791" i="1"/>
  <c r="V791" i="1"/>
  <c r="AX791" i="1"/>
  <c r="BA791" i="1"/>
  <c r="BD791" i="1"/>
  <c r="BE791" i="1"/>
  <c r="BG791" i="1"/>
  <c r="BH791" i="1"/>
  <c r="BJ791" i="1"/>
  <c r="BK791" i="1"/>
  <c r="BM791" i="1"/>
  <c r="BN791" i="1"/>
  <c r="BP791" i="1"/>
  <c r="BQ791" i="1"/>
  <c r="BS791" i="1"/>
  <c r="BT791" i="1"/>
  <c r="B792" i="1"/>
  <c r="S792" i="1"/>
  <c r="T792" i="1" s="1"/>
  <c r="U792" i="1"/>
  <c r="V792" i="1"/>
  <c r="AU792" i="1"/>
  <c r="AV792" i="1"/>
  <c r="AY792" i="1"/>
  <c r="BA792" i="1"/>
  <c r="BB792" i="1"/>
  <c r="BD792" i="1"/>
  <c r="BE792" i="1"/>
  <c r="BG792" i="1"/>
  <c r="BH792" i="1"/>
  <c r="BJ792" i="1"/>
  <c r="BK792" i="1"/>
  <c r="BM792" i="1"/>
  <c r="BN792" i="1"/>
  <c r="BP792" i="1"/>
  <c r="BQ792" i="1"/>
  <c r="BS792" i="1"/>
  <c r="BT792" i="1"/>
  <c r="B793" i="1"/>
  <c r="S793" i="1"/>
  <c r="T793" i="1" s="1"/>
  <c r="U793" i="1"/>
  <c r="V793" i="1"/>
  <c r="BA793" i="1"/>
  <c r="BB793" i="1"/>
  <c r="BD793" i="1"/>
  <c r="BE793" i="1"/>
  <c r="BG793" i="1"/>
  <c r="BH793" i="1"/>
  <c r="BJ793" i="1"/>
  <c r="BK793" i="1"/>
  <c r="BM793" i="1"/>
  <c r="BN793" i="1"/>
  <c r="BP793" i="1"/>
  <c r="BQ793" i="1"/>
  <c r="BS793" i="1"/>
  <c r="BT793" i="1"/>
  <c r="B794" i="1"/>
  <c r="S794" i="1"/>
  <c r="T794" i="1" s="1"/>
  <c r="U794" i="1"/>
  <c r="V794" i="1"/>
  <c r="AU794" i="1"/>
  <c r="AV794" i="1"/>
  <c r="BA794" i="1"/>
  <c r="BB794" i="1"/>
  <c r="BD794" i="1"/>
  <c r="BG794" i="1"/>
  <c r="BH794" i="1"/>
  <c r="BJ794" i="1"/>
  <c r="BK794" i="1"/>
  <c r="BM794" i="1"/>
  <c r="BN794" i="1"/>
  <c r="BP794" i="1"/>
  <c r="BQ794" i="1"/>
  <c r="BS794" i="1"/>
  <c r="BT794" i="1"/>
  <c r="B795" i="1"/>
  <c r="S795" i="1"/>
  <c r="T795" i="1" s="1"/>
  <c r="U795" i="1"/>
  <c r="V795" i="1"/>
  <c r="AU795" i="1"/>
  <c r="AV795" i="1"/>
  <c r="BA795" i="1"/>
  <c r="BB795" i="1"/>
  <c r="BD795" i="1"/>
  <c r="BE795" i="1"/>
  <c r="BG795" i="1"/>
  <c r="BH795" i="1"/>
  <c r="BJ795" i="1"/>
  <c r="BK795" i="1"/>
  <c r="BM795" i="1"/>
  <c r="BN795" i="1"/>
  <c r="BP795" i="1"/>
  <c r="BQ795" i="1"/>
  <c r="BS795" i="1"/>
  <c r="BT795" i="1"/>
  <c r="B796" i="1"/>
  <c r="S796" i="1"/>
  <c r="T796" i="1" s="1"/>
  <c r="U796" i="1"/>
  <c r="V796" i="1"/>
  <c r="AY796" i="1"/>
  <c r="BA796" i="1"/>
  <c r="BB796" i="1"/>
  <c r="BD796" i="1"/>
  <c r="BE796" i="1"/>
  <c r="BG796" i="1"/>
  <c r="BH796" i="1"/>
  <c r="BJ796" i="1"/>
  <c r="BK796" i="1"/>
  <c r="BM796" i="1"/>
  <c r="BN796" i="1"/>
  <c r="BP796" i="1"/>
  <c r="BQ796" i="1"/>
  <c r="BS796" i="1"/>
  <c r="BT796" i="1"/>
  <c r="B797" i="1"/>
  <c r="S797" i="1"/>
  <c r="T797" i="1" s="1"/>
  <c r="U797" i="1"/>
  <c r="V797" i="1"/>
  <c r="AU797" i="1"/>
  <c r="AV797" i="1"/>
  <c r="BA797" i="1"/>
  <c r="BB797" i="1"/>
  <c r="BD797" i="1"/>
  <c r="BE797" i="1"/>
  <c r="BG797" i="1"/>
  <c r="BH797" i="1"/>
  <c r="BJ797" i="1"/>
  <c r="BK797" i="1"/>
  <c r="BM797" i="1"/>
  <c r="BN797" i="1"/>
  <c r="BP797" i="1"/>
  <c r="BQ797" i="1"/>
  <c r="BS797" i="1"/>
  <c r="BT797" i="1"/>
  <c r="B798" i="1"/>
  <c r="S798" i="1"/>
  <c r="T798" i="1" s="1"/>
  <c r="U798" i="1"/>
  <c r="V798" i="1"/>
  <c r="AV798" i="1"/>
  <c r="BA798" i="1"/>
  <c r="BB798" i="1"/>
  <c r="BD798" i="1"/>
  <c r="BG798" i="1"/>
  <c r="BH798" i="1"/>
  <c r="BJ798" i="1"/>
  <c r="BK798" i="1"/>
  <c r="BM798" i="1"/>
  <c r="BN798" i="1"/>
  <c r="BP798" i="1"/>
  <c r="BQ798" i="1"/>
  <c r="BS798" i="1"/>
  <c r="BT798" i="1"/>
  <c r="B799" i="1"/>
  <c r="S799" i="1"/>
  <c r="T799" i="1" s="1"/>
  <c r="U799" i="1"/>
  <c r="V799" i="1"/>
  <c r="AU799" i="1"/>
  <c r="AV799" i="1"/>
  <c r="AX799" i="1"/>
  <c r="BA799" i="1"/>
  <c r="BB799" i="1"/>
  <c r="BD799" i="1"/>
  <c r="BE799" i="1"/>
  <c r="BG799" i="1"/>
  <c r="BH799" i="1"/>
  <c r="BJ799" i="1"/>
  <c r="BK799" i="1"/>
  <c r="BM799" i="1"/>
  <c r="BN799" i="1"/>
  <c r="BP799" i="1"/>
  <c r="BQ799" i="1"/>
  <c r="BS799" i="1"/>
  <c r="BT799" i="1"/>
  <c r="B800" i="1"/>
  <c r="S800" i="1"/>
  <c r="T800" i="1" s="1"/>
  <c r="U800" i="1"/>
  <c r="V800" i="1"/>
  <c r="AV800" i="1"/>
  <c r="AY800" i="1"/>
  <c r="BA800" i="1"/>
  <c r="BA803" i="1" s="1"/>
  <c r="BB800" i="1"/>
  <c r="BD800" i="1"/>
  <c r="BE800" i="1"/>
  <c r="BG800" i="1"/>
  <c r="BG803" i="1" s="1"/>
  <c r="BH800" i="1"/>
  <c r="BJ800" i="1"/>
  <c r="BK800" i="1"/>
  <c r="BM800" i="1"/>
  <c r="BN800" i="1"/>
  <c r="BP800" i="1"/>
  <c r="BQ800" i="1"/>
  <c r="BS800" i="1"/>
  <c r="BT800" i="1"/>
  <c r="B801" i="1"/>
  <c r="S801" i="1"/>
  <c r="T801" i="1"/>
  <c r="U801" i="1"/>
  <c r="V801" i="1"/>
  <c r="AU801" i="1"/>
  <c r="AV801" i="1"/>
  <c r="BA801" i="1"/>
  <c r="BB801" i="1"/>
  <c r="BD801" i="1"/>
  <c r="BE801" i="1"/>
  <c r="BG801" i="1"/>
  <c r="BH801" i="1"/>
  <c r="BH810" i="1" s="1"/>
  <c r="BJ801" i="1"/>
  <c r="BK801" i="1"/>
  <c r="BM801" i="1"/>
  <c r="BN801" i="1"/>
  <c r="BP801" i="1"/>
  <c r="BQ801" i="1"/>
  <c r="BS801" i="1"/>
  <c r="BT801" i="1"/>
  <c r="B802" i="1"/>
  <c r="S802" i="1"/>
  <c r="T802" i="1"/>
  <c r="U802" i="1"/>
  <c r="V802" i="1"/>
  <c r="AU802" i="1"/>
  <c r="AV802" i="1"/>
  <c r="AX802" i="1"/>
  <c r="BA802" i="1"/>
  <c r="BB802" i="1"/>
  <c r="BD802" i="1"/>
  <c r="BE802" i="1"/>
  <c r="BG802" i="1"/>
  <c r="BH802" i="1"/>
  <c r="BJ802" i="1"/>
  <c r="BK802" i="1"/>
  <c r="BM802" i="1"/>
  <c r="BN802" i="1"/>
  <c r="BP802" i="1"/>
  <c r="BQ802" i="1"/>
  <c r="BS802" i="1"/>
  <c r="BT802" i="1"/>
  <c r="A807" i="1"/>
  <c r="BA809" i="1"/>
  <c r="BA808" i="1" s="1"/>
  <c r="BG809" i="1"/>
  <c r="BK809" i="1"/>
  <c r="BM809" i="1"/>
  <c r="AR814" i="1"/>
  <c r="AU815" i="1"/>
  <c r="AX815" i="1"/>
  <c r="BA815" i="1"/>
  <c r="BD815" i="1"/>
  <c r="BG815" i="1"/>
  <c r="B817" i="1"/>
  <c r="S817" i="1"/>
  <c r="T817" i="1" s="1"/>
  <c r="U817" i="1"/>
  <c r="AS817" i="1" s="1"/>
  <c r="V817" i="1"/>
  <c r="AU817" i="1"/>
  <c r="AV817" i="1"/>
  <c r="AX817" i="1"/>
  <c r="BA817" i="1"/>
  <c r="BB817" i="1"/>
  <c r="BD817" i="1"/>
  <c r="BE817" i="1"/>
  <c r="BG817" i="1"/>
  <c r="BH817" i="1"/>
  <c r="BJ817" i="1"/>
  <c r="BK817" i="1"/>
  <c r="BK843" i="1" s="1"/>
  <c r="BK842" i="1" s="1"/>
  <c r="BM817" i="1"/>
  <c r="BN817" i="1"/>
  <c r="BP817" i="1"/>
  <c r="BP843" i="1" s="1"/>
  <c r="BQ817" i="1"/>
  <c r="BQ843" i="1" s="1"/>
  <c r="BS817" i="1"/>
  <c r="BT817" i="1"/>
  <c r="B818" i="1"/>
  <c r="S818" i="1"/>
  <c r="T818" i="1" s="1"/>
  <c r="U818" i="1"/>
  <c r="V818" i="1"/>
  <c r="AU818" i="1"/>
  <c r="AU844" i="1" s="1"/>
  <c r="AV818" i="1"/>
  <c r="AX818" i="1"/>
  <c r="AY818" i="1"/>
  <c r="BA818" i="1"/>
  <c r="BB818" i="1"/>
  <c r="BD818" i="1"/>
  <c r="BE818" i="1"/>
  <c r="BG818" i="1"/>
  <c r="BH818" i="1"/>
  <c r="BJ818" i="1"/>
  <c r="BK818" i="1"/>
  <c r="BK837" i="1" s="1"/>
  <c r="BM818" i="1"/>
  <c r="BN818" i="1"/>
  <c r="BP818" i="1"/>
  <c r="BQ818" i="1"/>
  <c r="BS818" i="1"/>
  <c r="BS844" i="1" s="1"/>
  <c r="BT818" i="1"/>
  <c r="B819" i="1"/>
  <c r="S819" i="1"/>
  <c r="T819" i="1" s="1"/>
  <c r="U819" i="1"/>
  <c r="V819" i="1"/>
  <c r="AU819" i="1"/>
  <c r="AU843" i="1" s="1"/>
  <c r="AV819" i="1"/>
  <c r="AY819" i="1"/>
  <c r="BA819" i="1"/>
  <c r="BA843" i="1" s="1"/>
  <c r="BA842" i="1" s="1"/>
  <c r="BB819" i="1"/>
  <c r="BD819" i="1"/>
  <c r="BE819" i="1"/>
  <c r="BG819" i="1"/>
  <c r="BG843" i="1" s="1"/>
  <c r="BH819" i="1"/>
  <c r="BJ819" i="1"/>
  <c r="BK819" i="1"/>
  <c r="BM819" i="1"/>
  <c r="BN819" i="1"/>
  <c r="BP819" i="1"/>
  <c r="BQ819" i="1"/>
  <c r="BS819" i="1"/>
  <c r="BT819" i="1"/>
  <c r="B820" i="1"/>
  <c r="S820" i="1"/>
  <c r="T820" i="1" s="1"/>
  <c r="U820" i="1"/>
  <c r="V820" i="1"/>
  <c r="AU820" i="1"/>
  <c r="BA820" i="1"/>
  <c r="BB820" i="1"/>
  <c r="BB844" i="1" s="1"/>
  <c r="BD820" i="1"/>
  <c r="BE820" i="1"/>
  <c r="BG820" i="1"/>
  <c r="BH820" i="1"/>
  <c r="BJ820" i="1"/>
  <c r="BK820" i="1"/>
  <c r="BM820" i="1"/>
  <c r="BN820" i="1"/>
  <c r="BP820" i="1"/>
  <c r="BQ820" i="1"/>
  <c r="BS820" i="1"/>
  <c r="BT820" i="1"/>
  <c r="BT844" i="1" s="1"/>
  <c r="B821" i="1"/>
  <c r="S821" i="1"/>
  <c r="T821" i="1" s="1"/>
  <c r="U821" i="1"/>
  <c r="V821" i="1"/>
  <c r="AU821" i="1"/>
  <c r="AV821" i="1"/>
  <c r="AX821" i="1"/>
  <c r="BA821" i="1"/>
  <c r="BB821" i="1"/>
  <c r="BD821" i="1"/>
  <c r="BE821" i="1"/>
  <c r="BG821" i="1"/>
  <c r="BH821" i="1"/>
  <c r="BJ821" i="1"/>
  <c r="BK821" i="1"/>
  <c r="BM821" i="1"/>
  <c r="BN821" i="1"/>
  <c r="BP821" i="1"/>
  <c r="BQ821" i="1"/>
  <c r="BS821" i="1"/>
  <c r="BT821" i="1"/>
  <c r="B822" i="1"/>
  <c r="S822" i="1"/>
  <c r="T822" i="1" s="1"/>
  <c r="U822" i="1"/>
  <c r="V822" i="1"/>
  <c r="AU822" i="1"/>
  <c r="AV822" i="1"/>
  <c r="AX822" i="1"/>
  <c r="AY822" i="1"/>
  <c r="BA822" i="1"/>
  <c r="BB822" i="1"/>
  <c r="BD822" i="1"/>
  <c r="BE822" i="1"/>
  <c r="BG822" i="1"/>
  <c r="BH822" i="1"/>
  <c r="BJ822" i="1"/>
  <c r="BK822" i="1"/>
  <c r="BM822" i="1"/>
  <c r="BN822" i="1"/>
  <c r="BP822" i="1"/>
  <c r="BQ822" i="1"/>
  <c r="BS822" i="1"/>
  <c r="BT822" i="1"/>
  <c r="B823" i="1"/>
  <c r="S823" i="1"/>
  <c r="T823" i="1" s="1"/>
  <c r="U823" i="1"/>
  <c r="V823" i="1"/>
  <c r="AU823" i="1"/>
  <c r="AV823" i="1"/>
  <c r="AY823" i="1"/>
  <c r="BA823" i="1"/>
  <c r="BB823" i="1"/>
  <c r="BD823" i="1"/>
  <c r="BE823" i="1"/>
  <c r="BG823" i="1"/>
  <c r="BH823" i="1"/>
  <c r="BJ823" i="1"/>
  <c r="BK823" i="1"/>
  <c r="BM823" i="1"/>
  <c r="BM844" i="1" s="1"/>
  <c r="BN823" i="1"/>
  <c r="BP823" i="1"/>
  <c r="BQ823" i="1"/>
  <c r="BS823" i="1"/>
  <c r="BT823" i="1"/>
  <c r="B824" i="1"/>
  <c r="S824" i="1"/>
  <c r="T824" i="1"/>
  <c r="U824" i="1"/>
  <c r="V824" i="1"/>
  <c r="AU824" i="1"/>
  <c r="AV824" i="1"/>
  <c r="BA824" i="1"/>
  <c r="BB824" i="1"/>
  <c r="BD824" i="1"/>
  <c r="BE824" i="1"/>
  <c r="BG824" i="1"/>
  <c r="BH824" i="1"/>
  <c r="BJ824" i="1"/>
  <c r="BK824" i="1"/>
  <c r="BM824" i="1"/>
  <c r="BN824" i="1"/>
  <c r="BP824" i="1"/>
  <c r="BQ824" i="1"/>
  <c r="BQ837" i="1" s="1"/>
  <c r="BQ838" i="1" s="1"/>
  <c r="BS824" i="1"/>
  <c r="BT824" i="1"/>
  <c r="B825" i="1"/>
  <c r="S825" i="1"/>
  <c r="T825" i="1"/>
  <c r="U825" i="1"/>
  <c r="V825" i="1"/>
  <c r="AU825" i="1"/>
  <c r="AV825" i="1"/>
  <c r="AX825" i="1"/>
  <c r="BA825" i="1"/>
  <c r="BB825" i="1"/>
  <c r="BD825" i="1"/>
  <c r="BE825" i="1"/>
  <c r="BG825" i="1"/>
  <c r="BH825" i="1"/>
  <c r="BJ825" i="1"/>
  <c r="BK825" i="1"/>
  <c r="BM825" i="1"/>
  <c r="BN825" i="1"/>
  <c r="BP825" i="1"/>
  <c r="BQ825" i="1"/>
  <c r="BS825" i="1"/>
  <c r="BT825" i="1"/>
  <c r="B826" i="1"/>
  <c r="S826" i="1"/>
  <c r="T826" i="1" s="1"/>
  <c r="U826" i="1"/>
  <c r="V826" i="1"/>
  <c r="AU826" i="1"/>
  <c r="AV826" i="1"/>
  <c r="AX826" i="1"/>
  <c r="AY826" i="1"/>
  <c r="BA826" i="1"/>
  <c r="BB826" i="1"/>
  <c r="BD826" i="1"/>
  <c r="BE826" i="1"/>
  <c r="BG826" i="1"/>
  <c r="BH826" i="1"/>
  <c r="BJ826" i="1"/>
  <c r="BK826" i="1"/>
  <c r="BM826" i="1"/>
  <c r="BN826" i="1"/>
  <c r="BP826" i="1"/>
  <c r="BQ826" i="1"/>
  <c r="BS826" i="1"/>
  <c r="BT826" i="1"/>
  <c r="B827" i="1"/>
  <c r="S827" i="1"/>
  <c r="T827" i="1" s="1"/>
  <c r="U827" i="1"/>
  <c r="V827" i="1"/>
  <c r="AU827" i="1"/>
  <c r="AV827" i="1"/>
  <c r="AY827" i="1"/>
  <c r="BA827" i="1"/>
  <c r="BB827" i="1"/>
  <c r="BD827" i="1"/>
  <c r="BE827" i="1"/>
  <c r="BG827" i="1"/>
  <c r="BH827" i="1"/>
  <c r="BJ827" i="1"/>
  <c r="BK827" i="1"/>
  <c r="BM827" i="1"/>
  <c r="BN827" i="1"/>
  <c r="BP827" i="1"/>
  <c r="BQ827" i="1"/>
  <c r="BS827" i="1"/>
  <c r="BT827" i="1"/>
  <c r="B828" i="1"/>
  <c r="S828" i="1"/>
  <c r="T828" i="1" s="1"/>
  <c r="U828" i="1"/>
  <c r="V828" i="1"/>
  <c r="AU828" i="1"/>
  <c r="AV828" i="1"/>
  <c r="BA828" i="1"/>
  <c r="BB828" i="1"/>
  <c r="BD828" i="1"/>
  <c r="BE828" i="1"/>
  <c r="BG828" i="1"/>
  <c r="BH828" i="1"/>
  <c r="BJ828" i="1"/>
  <c r="BK828" i="1"/>
  <c r="BM828" i="1"/>
  <c r="BN828" i="1"/>
  <c r="BN844" i="1" s="1"/>
  <c r="BP828" i="1"/>
  <c r="BQ828" i="1"/>
  <c r="BS828" i="1"/>
  <c r="BT828" i="1"/>
  <c r="B829" i="1"/>
  <c r="S829" i="1"/>
  <c r="T829" i="1" s="1"/>
  <c r="U829" i="1"/>
  <c r="V829" i="1"/>
  <c r="AU829" i="1"/>
  <c r="AV829" i="1"/>
  <c r="AX829" i="1"/>
  <c r="BA829" i="1"/>
  <c r="BB829" i="1"/>
  <c r="BD829" i="1"/>
  <c r="BE829" i="1"/>
  <c r="BG829" i="1"/>
  <c r="BH829" i="1"/>
  <c r="BJ829" i="1"/>
  <c r="BK829" i="1"/>
  <c r="BM829" i="1"/>
  <c r="BN829" i="1"/>
  <c r="BP829" i="1"/>
  <c r="BQ829" i="1"/>
  <c r="BS829" i="1"/>
  <c r="BT829" i="1"/>
  <c r="B830" i="1"/>
  <c r="S830" i="1"/>
  <c r="T830" i="1" s="1"/>
  <c r="U830" i="1"/>
  <c r="V830" i="1"/>
  <c r="AU830" i="1"/>
  <c r="AV830" i="1"/>
  <c r="AX830" i="1"/>
  <c r="AY830" i="1"/>
  <c r="BA830" i="1"/>
  <c r="BB830" i="1"/>
  <c r="BD830" i="1"/>
  <c r="BE830" i="1"/>
  <c r="BG830" i="1"/>
  <c r="BH830" i="1"/>
  <c r="BJ830" i="1"/>
  <c r="BK830" i="1"/>
  <c r="BM830" i="1"/>
  <c r="BN830" i="1"/>
  <c r="BP830" i="1"/>
  <c r="BQ830" i="1"/>
  <c r="BS830" i="1"/>
  <c r="BT830" i="1"/>
  <c r="B831" i="1"/>
  <c r="S831" i="1"/>
  <c r="T831" i="1" s="1"/>
  <c r="U831" i="1"/>
  <c r="V831" i="1"/>
  <c r="AU831" i="1"/>
  <c r="AV831" i="1"/>
  <c r="AY831" i="1"/>
  <c r="BA831" i="1"/>
  <c r="BB831" i="1"/>
  <c r="BD831" i="1"/>
  <c r="BE831" i="1"/>
  <c r="BG831" i="1"/>
  <c r="BH831" i="1"/>
  <c r="BJ831" i="1"/>
  <c r="BK831" i="1"/>
  <c r="BM831" i="1"/>
  <c r="BN831" i="1"/>
  <c r="BP831" i="1"/>
  <c r="BQ831" i="1"/>
  <c r="BS831" i="1"/>
  <c r="BT831" i="1"/>
  <c r="B832" i="1"/>
  <c r="S832" i="1"/>
  <c r="T832" i="1"/>
  <c r="U832" i="1"/>
  <c r="V832" i="1"/>
  <c r="AU832" i="1"/>
  <c r="AV832" i="1"/>
  <c r="AX832" i="1"/>
  <c r="BA832" i="1"/>
  <c r="BB832" i="1"/>
  <c r="BD832" i="1"/>
  <c r="BE832" i="1"/>
  <c r="BG832" i="1"/>
  <c r="BH832" i="1"/>
  <c r="BJ832" i="1"/>
  <c r="BK832" i="1"/>
  <c r="BM832" i="1"/>
  <c r="BN832" i="1"/>
  <c r="BP832" i="1"/>
  <c r="BQ832" i="1"/>
  <c r="BS832" i="1"/>
  <c r="BT832" i="1"/>
  <c r="B833" i="1"/>
  <c r="S833" i="1"/>
  <c r="T833" i="1" s="1"/>
  <c r="U833" i="1"/>
  <c r="V833" i="1"/>
  <c r="AU833" i="1"/>
  <c r="AV833" i="1"/>
  <c r="AX833" i="1"/>
  <c r="AY833" i="1"/>
  <c r="BA833" i="1"/>
  <c r="BB833" i="1"/>
  <c r="BD833" i="1"/>
  <c r="BE833" i="1"/>
  <c r="BG833" i="1"/>
  <c r="BH833" i="1"/>
  <c r="BJ833" i="1"/>
  <c r="BK833" i="1"/>
  <c r="BM833" i="1"/>
  <c r="BN833" i="1"/>
  <c r="BP833" i="1"/>
  <c r="BQ833" i="1"/>
  <c r="BS833" i="1"/>
  <c r="BT833" i="1"/>
  <c r="B834" i="1"/>
  <c r="S834" i="1"/>
  <c r="T834" i="1" s="1"/>
  <c r="U834" i="1"/>
  <c r="V834" i="1"/>
  <c r="AU834" i="1"/>
  <c r="AV834" i="1"/>
  <c r="AX834" i="1"/>
  <c r="AY834" i="1"/>
  <c r="BA834" i="1"/>
  <c r="BB834" i="1"/>
  <c r="BD834" i="1"/>
  <c r="BE834" i="1"/>
  <c r="BG834" i="1"/>
  <c r="BH834" i="1"/>
  <c r="BJ834" i="1"/>
  <c r="BK834" i="1"/>
  <c r="BM834" i="1"/>
  <c r="BN834" i="1"/>
  <c r="BP834" i="1"/>
  <c r="BQ834" i="1"/>
  <c r="BS834" i="1"/>
  <c r="BT834" i="1"/>
  <c r="B835" i="1"/>
  <c r="S835" i="1"/>
  <c r="T835" i="1" s="1"/>
  <c r="U835" i="1"/>
  <c r="V835" i="1"/>
  <c r="AU835" i="1"/>
  <c r="AV835" i="1"/>
  <c r="AY835" i="1"/>
  <c r="BA835" i="1"/>
  <c r="BA844" i="1" s="1"/>
  <c r="BB835" i="1"/>
  <c r="BD835" i="1"/>
  <c r="BE835" i="1"/>
  <c r="BG835" i="1"/>
  <c r="BH835" i="1"/>
  <c r="BJ835" i="1"/>
  <c r="BK835" i="1"/>
  <c r="BM835" i="1"/>
  <c r="BN835" i="1"/>
  <c r="BP835" i="1"/>
  <c r="BQ835" i="1"/>
  <c r="BS835" i="1"/>
  <c r="BT835" i="1"/>
  <c r="B836" i="1"/>
  <c r="S836" i="1"/>
  <c r="T836" i="1" s="1"/>
  <c r="U836" i="1"/>
  <c r="V836" i="1"/>
  <c r="AU836" i="1"/>
  <c r="AU837" i="1" s="1"/>
  <c r="AV836" i="1"/>
  <c r="AX836" i="1"/>
  <c r="BA836" i="1"/>
  <c r="BA837" i="1" s="1"/>
  <c r="BB836" i="1"/>
  <c r="BD836" i="1"/>
  <c r="BE836" i="1"/>
  <c r="BG836" i="1"/>
  <c r="BG837" i="1" s="1"/>
  <c r="BH836" i="1"/>
  <c r="BJ836" i="1"/>
  <c r="BK836" i="1"/>
  <c r="BM836" i="1"/>
  <c r="BN836" i="1"/>
  <c r="BP836" i="1"/>
  <c r="BQ836" i="1"/>
  <c r="BS836" i="1"/>
  <c r="BT836" i="1"/>
  <c r="BE837" i="1"/>
  <c r="BE838" i="1" s="1"/>
  <c r="A841" i="1"/>
  <c r="BD843" i="1"/>
  <c r="BE843" i="1"/>
  <c r="AR849" i="1"/>
  <c r="AU850" i="1"/>
  <c r="AX850" i="1"/>
  <c r="BA850" i="1"/>
  <c r="BD850" i="1"/>
  <c r="BG850" i="1"/>
  <c r="B852" i="1"/>
  <c r="S852" i="1"/>
  <c r="T852" i="1"/>
  <c r="U852" i="1"/>
  <c r="AS852" i="1" s="1"/>
  <c r="V852" i="1"/>
  <c r="AU852" i="1"/>
  <c r="AU872" i="1" s="1"/>
  <c r="AV852" i="1"/>
  <c r="AX852" i="1"/>
  <c r="BA852" i="1"/>
  <c r="BA872" i="1" s="1"/>
  <c r="BB852" i="1"/>
  <c r="BB872" i="1" s="1"/>
  <c r="BD852" i="1"/>
  <c r="BD878" i="1" s="1"/>
  <c r="BD877" i="1" s="1"/>
  <c r="BE852" i="1"/>
  <c r="BG852" i="1"/>
  <c r="BG872" i="1" s="1"/>
  <c r="BH852" i="1"/>
  <c r="BJ852" i="1"/>
  <c r="BJ878" i="1" s="1"/>
  <c r="BJ877" i="1" s="1"/>
  <c r="BK852" i="1"/>
  <c r="BM852" i="1"/>
  <c r="BN852" i="1"/>
  <c r="BP852" i="1"/>
  <c r="BQ852" i="1"/>
  <c r="BS852" i="1"/>
  <c r="BT852" i="1"/>
  <c r="B853" i="1"/>
  <c r="S853" i="1"/>
  <c r="T853" i="1" s="1"/>
  <c r="U853" i="1"/>
  <c r="V853" i="1"/>
  <c r="AU853" i="1"/>
  <c r="AV853" i="1"/>
  <c r="AX853" i="1"/>
  <c r="AY853" i="1"/>
  <c r="BA853" i="1"/>
  <c r="BB853" i="1"/>
  <c r="BD853" i="1"/>
  <c r="BE853" i="1"/>
  <c r="BG853" i="1"/>
  <c r="BG879" i="1" s="1"/>
  <c r="BH853" i="1"/>
  <c r="BJ853" i="1"/>
  <c r="BK853" i="1"/>
  <c r="BM853" i="1"/>
  <c r="BM879" i="1" s="1"/>
  <c r="BN853" i="1"/>
  <c r="BP853" i="1"/>
  <c r="BQ853" i="1"/>
  <c r="BS853" i="1"/>
  <c r="BT853" i="1"/>
  <c r="B854" i="1"/>
  <c r="S854" i="1"/>
  <c r="T854" i="1" s="1"/>
  <c r="U854" i="1"/>
  <c r="V854" i="1"/>
  <c r="AU854" i="1"/>
  <c r="AV854" i="1"/>
  <c r="AX854" i="1"/>
  <c r="AY854" i="1"/>
  <c r="BA854" i="1"/>
  <c r="BB854" i="1"/>
  <c r="BD854" i="1"/>
  <c r="BE854" i="1"/>
  <c r="BG854" i="1"/>
  <c r="BH854" i="1"/>
  <c r="BJ854" i="1"/>
  <c r="BK854" i="1"/>
  <c r="BM854" i="1"/>
  <c r="BN854" i="1"/>
  <c r="BP854" i="1"/>
  <c r="BQ854" i="1"/>
  <c r="BS854" i="1"/>
  <c r="BS879" i="1" s="1"/>
  <c r="BT854" i="1"/>
  <c r="B855" i="1"/>
  <c r="S855" i="1"/>
  <c r="T855" i="1" s="1"/>
  <c r="U855" i="1"/>
  <c r="V855" i="1"/>
  <c r="AU855" i="1"/>
  <c r="AU879" i="1" s="1"/>
  <c r="AV855" i="1"/>
  <c r="AY855" i="1"/>
  <c r="BA855" i="1"/>
  <c r="BA879" i="1" s="1"/>
  <c r="BB855" i="1"/>
  <c r="BD855" i="1"/>
  <c r="BE855" i="1"/>
  <c r="BG855" i="1"/>
  <c r="BH855" i="1"/>
  <c r="BJ855" i="1"/>
  <c r="BK855" i="1"/>
  <c r="BM855" i="1"/>
  <c r="BN855" i="1"/>
  <c r="BP855" i="1"/>
  <c r="BQ855" i="1"/>
  <c r="BS855" i="1"/>
  <c r="BT855" i="1"/>
  <c r="B856" i="1"/>
  <c r="S856" i="1"/>
  <c r="T856" i="1" s="1"/>
  <c r="U856" i="1"/>
  <c r="V856" i="1"/>
  <c r="AU856" i="1"/>
  <c r="AV856" i="1"/>
  <c r="AX856" i="1"/>
  <c r="BA856" i="1"/>
  <c r="BB856" i="1"/>
  <c r="BD856" i="1"/>
  <c r="BE856" i="1"/>
  <c r="BG856" i="1"/>
  <c r="BH856" i="1"/>
  <c r="BJ856" i="1"/>
  <c r="BK856" i="1"/>
  <c r="BM856" i="1"/>
  <c r="BN856" i="1"/>
  <c r="BP856" i="1"/>
  <c r="BP878" i="1" s="1"/>
  <c r="BQ856" i="1"/>
  <c r="BS856" i="1"/>
  <c r="BT856" i="1"/>
  <c r="B857" i="1"/>
  <c r="S857" i="1"/>
  <c r="T857" i="1" s="1"/>
  <c r="U857" i="1"/>
  <c r="V857" i="1"/>
  <c r="AU857" i="1"/>
  <c r="AV857" i="1"/>
  <c r="AX857" i="1"/>
  <c r="AY857" i="1"/>
  <c r="BA857" i="1"/>
  <c r="BB857" i="1"/>
  <c r="BD857" i="1"/>
  <c r="BE857" i="1"/>
  <c r="BG857" i="1"/>
  <c r="BH857" i="1"/>
  <c r="BJ857" i="1"/>
  <c r="BK857" i="1"/>
  <c r="BM857" i="1"/>
  <c r="BN857" i="1"/>
  <c r="BP857" i="1"/>
  <c r="BQ857" i="1"/>
  <c r="BS857" i="1"/>
  <c r="BT857" i="1"/>
  <c r="B858" i="1"/>
  <c r="S858" i="1"/>
  <c r="T858" i="1" s="1"/>
  <c r="U858" i="1"/>
  <c r="V858" i="1"/>
  <c r="AU858" i="1"/>
  <c r="AV858" i="1"/>
  <c r="AX858" i="1"/>
  <c r="AY858" i="1"/>
  <c r="BA858" i="1"/>
  <c r="BB858" i="1"/>
  <c r="BD858" i="1"/>
  <c r="BE858" i="1"/>
  <c r="BG858" i="1"/>
  <c r="BH858" i="1"/>
  <c r="BJ858" i="1"/>
  <c r="BK858" i="1"/>
  <c r="BM858" i="1"/>
  <c r="BN858" i="1"/>
  <c r="BP858" i="1"/>
  <c r="BQ858" i="1"/>
  <c r="BS858" i="1"/>
  <c r="BT858" i="1"/>
  <c r="B859" i="1"/>
  <c r="S859" i="1"/>
  <c r="T859" i="1" s="1"/>
  <c r="U859" i="1"/>
  <c r="V859" i="1"/>
  <c r="AU859" i="1"/>
  <c r="AV859" i="1"/>
  <c r="AY859" i="1"/>
  <c r="BA859" i="1"/>
  <c r="BB859" i="1"/>
  <c r="BD859" i="1"/>
  <c r="BE859" i="1"/>
  <c r="BG859" i="1"/>
  <c r="BH859" i="1"/>
  <c r="BJ859" i="1"/>
  <c r="BJ872" i="1" s="1"/>
  <c r="BK859" i="1"/>
  <c r="BM859" i="1"/>
  <c r="BN859" i="1"/>
  <c r="BP859" i="1"/>
  <c r="BQ859" i="1"/>
  <c r="BS859" i="1"/>
  <c r="BT859" i="1"/>
  <c r="B860" i="1"/>
  <c r="S860" i="1"/>
  <c r="T860" i="1" s="1"/>
  <c r="U860" i="1"/>
  <c r="V860" i="1"/>
  <c r="AU860" i="1"/>
  <c r="AV860" i="1"/>
  <c r="AX860" i="1"/>
  <c r="BA860" i="1"/>
  <c r="BB860" i="1"/>
  <c r="BD860" i="1"/>
  <c r="BE860" i="1"/>
  <c r="BG860" i="1"/>
  <c r="BH860" i="1"/>
  <c r="BJ860" i="1"/>
  <c r="BK860" i="1"/>
  <c r="BM860" i="1"/>
  <c r="BN860" i="1"/>
  <c r="BP860" i="1"/>
  <c r="BQ860" i="1"/>
  <c r="BS860" i="1"/>
  <c r="BT860" i="1"/>
  <c r="B861" i="1"/>
  <c r="S861" i="1"/>
  <c r="T861" i="1" s="1"/>
  <c r="U861" i="1"/>
  <c r="V861" i="1"/>
  <c r="AU861" i="1"/>
  <c r="AV861" i="1"/>
  <c r="AX861" i="1"/>
  <c r="AY861" i="1"/>
  <c r="BA861" i="1"/>
  <c r="BB861" i="1"/>
  <c r="BD861" i="1"/>
  <c r="BE861" i="1"/>
  <c r="BG861" i="1"/>
  <c r="BH861" i="1"/>
  <c r="BJ861" i="1"/>
  <c r="BK861" i="1"/>
  <c r="BM861" i="1"/>
  <c r="BN861" i="1"/>
  <c r="BP861" i="1"/>
  <c r="BQ861" i="1"/>
  <c r="BS861" i="1"/>
  <c r="BT861" i="1"/>
  <c r="B862" i="1"/>
  <c r="S862" i="1"/>
  <c r="T862" i="1" s="1"/>
  <c r="U862" i="1"/>
  <c r="V862" i="1"/>
  <c r="AU862" i="1"/>
  <c r="AV862" i="1"/>
  <c r="AX862" i="1"/>
  <c r="AY862" i="1"/>
  <c r="BA862" i="1"/>
  <c r="BB862" i="1"/>
  <c r="BD862" i="1"/>
  <c r="BE862" i="1"/>
  <c r="BG862" i="1"/>
  <c r="BH862" i="1"/>
  <c r="BJ862" i="1"/>
  <c r="BK862" i="1"/>
  <c r="BM862" i="1"/>
  <c r="BN862" i="1"/>
  <c r="BP862" i="1"/>
  <c r="BQ862" i="1"/>
  <c r="BS862" i="1"/>
  <c r="BT862" i="1"/>
  <c r="B863" i="1"/>
  <c r="S863" i="1"/>
  <c r="T863" i="1" s="1"/>
  <c r="U863" i="1"/>
  <c r="V863" i="1"/>
  <c r="AU863" i="1"/>
  <c r="AV863" i="1"/>
  <c r="AX863" i="1"/>
  <c r="AY863" i="1"/>
  <c r="BA863" i="1"/>
  <c r="BB863" i="1"/>
  <c r="BD863" i="1"/>
  <c r="BE863" i="1"/>
  <c r="BG863" i="1"/>
  <c r="BH863" i="1"/>
  <c r="BJ863" i="1"/>
  <c r="BK863" i="1"/>
  <c r="BM863" i="1"/>
  <c r="BN863" i="1"/>
  <c r="BP863" i="1"/>
  <c r="BQ863" i="1"/>
  <c r="BS863" i="1"/>
  <c r="BT863" i="1"/>
  <c r="B864" i="1"/>
  <c r="S864" i="1"/>
  <c r="T864" i="1" s="1"/>
  <c r="U864" i="1"/>
  <c r="V864" i="1"/>
  <c r="AU864" i="1"/>
  <c r="AV864" i="1"/>
  <c r="AX864" i="1"/>
  <c r="AY864" i="1"/>
  <c r="BA864" i="1"/>
  <c r="BB864" i="1"/>
  <c r="BD864" i="1"/>
  <c r="BE864" i="1"/>
  <c r="BG864" i="1"/>
  <c r="BH864" i="1"/>
  <c r="BJ864" i="1"/>
  <c r="BK864" i="1"/>
  <c r="BM864" i="1"/>
  <c r="BN864" i="1"/>
  <c r="BP864" i="1"/>
  <c r="BQ864" i="1"/>
  <c r="BS864" i="1"/>
  <c r="BT864" i="1"/>
  <c r="B865" i="1"/>
  <c r="S865" i="1"/>
  <c r="T865" i="1"/>
  <c r="U865" i="1"/>
  <c r="V865" i="1"/>
  <c r="AU865" i="1"/>
  <c r="AV865" i="1"/>
  <c r="AX865" i="1"/>
  <c r="AY865" i="1"/>
  <c r="BA865" i="1"/>
  <c r="BB865" i="1"/>
  <c r="BD865" i="1"/>
  <c r="BE865" i="1"/>
  <c r="BG865" i="1"/>
  <c r="BH865" i="1"/>
  <c r="BJ865" i="1"/>
  <c r="BK865" i="1"/>
  <c r="BM865" i="1"/>
  <c r="BN865" i="1"/>
  <c r="BP865" i="1"/>
  <c r="BQ865" i="1"/>
  <c r="BS865" i="1"/>
  <c r="BT865" i="1"/>
  <c r="B866" i="1"/>
  <c r="S866" i="1"/>
  <c r="T866" i="1" s="1"/>
  <c r="U866" i="1"/>
  <c r="V866" i="1"/>
  <c r="AU866" i="1"/>
  <c r="AV866" i="1"/>
  <c r="AX866" i="1"/>
  <c r="AY866" i="1"/>
  <c r="BA866" i="1"/>
  <c r="BB866" i="1"/>
  <c r="BD866" i="1"/>
  <c r="BE866" i="1"/>
  <c r="BG866" i="1"/>
  <c r="BH866" i="1"/>
  <c r="BJ866" i="1"/>
  <c r="BK866" i="1"/>
  <c r="BM866" i="1"/>
  <c r="BN866" i="1"/>
  <c r="BP866" i="1"/>
  <c r="BQ866" i="1"/>
  <c r="BS866" i="1"/>
  <c r="BT866" i="1"/>
  <c r="B867" i="1"/>
  <c r="S867" i="1"/>
  <c r="T867" i="1" s="1"/>
  <c r="U867" i="1"/>
  <c r="V867" i="1"/>
  <c r="AU867" i="1"/>
  <c r="AV867" i="1"/>
  <c r="AX867" i="1"/>
  <c r="AY867" i="1"/>
  <c r="BA867" i="1"/>
  <c r="BB867" i="1"/>
  <c r="BD867" i="1"/>
  <c r="BE867" i="1"/>
  <c r="BG867" i="1"/>
  <c r="BH867" i="1"/>
  <c r="BJ867" i="1"/>
  <c r="BK867" i="1"/>
  <c r="BM867" i="1"/>
  <c r="BN867" i="1"/>
  <c r="BP867" i="1"/>
  <c r="BQ867" i="1"/>
  <c r="BS867" i="1"/>
  <c r="BT867" i="1"/>
  <c r="B868" i="1"/>
  <c r="S868" i="1"/>
  <c r="T868" i="1" s="1"/>
  <c r="U868" i="1"/>
  <c r="V868" i="1"/>
  <c r="AU868" i="1"/>
  <c r="AV868" i="1"/>
  <c r="AX868" i="1"/>
  <c r="AY868" i="1"/>
  <c r="BA868" i="1"/>
  <c r="BB868" i="1"/>
  <c r="BD868" i="1"/>
  <c r="BE868" i="1"/>
  <c r="BG868" i="1"/>
  <c r="BH868" i="1"/>
  <c r="BJ868" i="1"/>
  <c r="BK868" i="1"/>
  <c r="BM868" i="1"/>
  <c r="BN868" i="1"/>
  <c r="BP868" i="1"/>
  <c r="BQ868" i="1"/>
  <c r="BS868" i="1"/>
  <c r="BT868" i="1"/>
  <c r="B869" i="1"/>
  <c r="S869" i="1"/>
  <c r="T869" i="1" s="1"/>
  <c r="U869" i="1"/>
  <c r="V869" i="1"/>
  <c r="AU869" i="1"/>
  <c r="AV869" i="1"/>
  <c r="AX869" i="1"/>
  <c r="AY869" i="1"/>
  <c r="BA869" i="1"/>
  <c r="BB869" i="1"/>
  <c r="BD869" i="1"/>
  <c r="BE869" i="1"/>
  <c r="BG869" i="1"/>
  <c r="BH869" i="1"/>
  <c r="BJ869" i="1"/>
  <c r="BK869" i="1"/>
  <c r="BM869" i="1"/>
  <c r="BN869" i="1"/>
  <c r="BP869" i="1"/>
  <c r="BQ869" i="1"/>
  <c r="BS869" i="1"/>
  <c r="BT869" i="1"/>
  <c r="B870" i="1"/>
  <c r="S870" i="1"/>
  <c r="T870" i="1" s="1"/>
  <c r="U870" i="1"/>
  <c r="V870" i="1"/>
  <c r="AU870" i="1"/>
  <c r="AV870" i="1"/>
  <c r="AX870" i="1"/>
  <c r="AY870" i="1"/>
  <c r="BA870" i="1"/>
  <c r="BB870" i="1"/>
  <c r="BD870" i="1"/>
  <c r="BE870" i="1"/>
  <c r="BG870" i="1"/>
  <c r="BH870" i="1"/>
  <c r="BJ870" i="1"/>
  <c r="BK870" i="1"/>
  <c r="BM870" i="1"/>
  <c r="BN870" i="1"/>
  <c r="BP870" i="1"/>
  <c r="BQ870" i="1"/>
  <c r="BS870" i="1"/>
  <c r="BT870" i="1"/>
  <c r="B871" i="1"/>
  <c r="S871" i="1"/>
  <c r="T871" i="1" s="1"/>
  <c r="U871" i="1"/>
  <c r="V871" i="1"/>
  <c r="AU871" i="1"/>
  <c r="AV871" i="1"/>
  <c r="AX871" i="1"/>
  <c r="AY871" i="1"/>
  <c r="BA871" i="1"/>
  <c r="BB871" i="1"/>
  <c r="BD871" i="1"/>
  <c r="BE871" i="1"/>
  <c r="BG871" i="1"/>
  <c r="BH871" i="1"/>
  <c r="BJ871" i="1"/>
  <c r="BK871" i="1"/>
  <c r="BM871" i="1"/>
  <c r="BN871" i="1"/>
  <c r="BP871" i="1"/>
  <c r="BQ871" i="1"/>
  <c r="BS871" i="1"/>
  <c r="BT871" i="1"/>
  <c r="BD872" i="1"/>
  <c r="A882" i="1"/>
  <c r="AR889" i="1"/>
  <c r="AU890" i="1"/>
  <c r="AX890" i="1"/>
  <c r="BA890" i="1"/>
  <c r="BD890" i="1"/>
  <c r="BG890" i="1"/>
  <c r="B892" i="1"/>
  <c r="M892" i="1"/>
  <c r="S892" i="1" s="1"/>
  <c r="V892" i="1"/>
  <c r="AU892" i="1"/>
  <c r="AV892" i="1"/>
  <c r="AX892" i="1"/>
  <c r="AX912" i="1" s="1"/>
  <c r="AY892" i="1"/>
  <c r="BA892" i="1"/>
  <c r="BB892" i="1"/>
  <c r="BD892" i="1"/>
  <c r="BD912" i="1" s="1"/>
  <c r="BE892" i="1"/>
  <c r="BG892" i="1"/>
  <c r="BG918" i="1" s="1"/>
  <c r="BH892" i="1"/>
  <c r="BJ892" i="1"/>
  <c r="BK892" i="1"/>
  <c r="BM892" i="1"/>
  <c r="BN892" i="1"/>
  <c r="BP892" i="1"/>
  <c r="BQ892" i="1"/>
  <c r="BS892" i="1"/>
  <c r="BT892" i="1"/>
  <c r="B893" i="1"/>
  <c r="M893" i="1"/>
  <c r="S893" i="1" s="1"/>
  <c r="U893" i="1"/>
  <c r="V893" i="1"/>
  <c r="AU893" i="1"/>
  <c r="AV893" i="1"/>
  <c r="AX893" i="1"/>
  <c r="AY893" i="1"/>
  <c r="BA893" i="1"/>
  <c r="BB893" i="1"/>
  <c r="BD893" i="1"/>
  <c r="BD919" i="1" s="1"/>
  <c r="BE893" i="1"/>
  <c r="BG893" i="1"/>
  <c r="BH893" i="1"/>
  <c r="BJ893" i="1"/>
  <c r="BJ919" i="1" s="1"/>
  <c r="BK893" i="1"/>
  <c r="BM893" i="1"/>
  <c r="BN893" i="1"/>
  <c r="BP893" i="1"/>
  <c r="BQ893" i="1"/>
  <c r="BS893" i="1"/>
  <c r="BT893" i="1"/>
  <c r="B894" i="1"/>
  <c r="M894" i="1"/>
  <c r="S894" i="1" s="1"/>
  <c r="V894" i="1"/>
  <c r="AU894" i="1"/>
  <c r="AV894" i="1"/>
  <c r="AX894" i="1"/>
  <c r="AY894" i="1"/>
  <c r="BA894" i="1"/>
  <c r="BB894" i="1"/>
  <c r="BD894" i="1"/>
  <c r="BE894" i="1"/>
  <c r="BG894" i="1"/>
  <c r="BH894" i="1"/>
  <c r="BJ894" i="1"/>
  <c r="BK894" i="1"/>
  <c r="BM894" i="1"/>
  <c r="BM912" i="1" s="1"/>
  <c r="BN894" i="1"/>
  <c r="BP894" i="1"/>
  <c r="BQ894" i="1"/>
  <c r="BS894" i="1"/>
  <c r="BT894" i="1"/>
  <c r="B895" i="1"/>
  <c r="M895" i="1"/>
  <c r="S895" i="1" s="1"/>
  <c r="V895" i="1"/>
  <c r="AU895" i="1"/>
  <c r="AV895" i="1"/>
  <c r="AX895" i="1"/>
  <c r="AX919" i="1" s="1"/>
  <c r="AY895" i="1"/>
  <c r="BA895" i="1"/>
  <c r="BB895" i="1"/>
  <c r="BD895" i="1"/>
  <c r="BE895" i="1"/>
  <c r="BG895" i="1"/>
  <c r="BH895" i="1"/>
  <c r="BJ895" i="1"/>
  <c r="BK895" i="1"/>
  <c r="BM895" i="1"/>
  <c r="BN895" i="1"/>
  <c r="BP895" i="1"/>
  <c r="BQ895" i="1"/>
  <c r="BS895" i="1"/>
  <c r="BT895" i="1"/>
  <c r="B896" i="1"/>
  <c r="M896" i="1"/>
  <c r="S896" i="1" s="1"/>
  <c r="U896" i="1"/>
  <c r="V896" i="1"/>
  <c r="AU896" i="1"/>
  <c r="AV896" i="1"/>
  <c r="AX896" i="1"/>
  <c r="AY896" i="1"/>
  <c r="BA896" i="1"/>
  <c r="BB896" i="1"/>
  <c r="BD896" i="1"/>
  <c r="BE896" i="1"/>
  <c r="BG896" i="1"/>
  <c r="BH896" i="1"/>
  <c r="BJ896" i="1"/>
  <c r="BK896" i="1"/>
  <c r="BM896" i="1"/>
  <c r="BN896" i="1"/>
  <c r="BP896" i="1"/>
  <c r="BQ896" i="1"/>
  <c r="BS896" i="1"/>
  <c r="BT896" i="1"/>
  <c r="B897" i="1"/>
  <c r="M897" i="1"/>
  <c r="S897" i="1" s="1"/>
  <c r="V897" i="1"/>
  <c r="AU897" i="1"/>
  <c r="AV897" i="1"/>
  <c r="AX897" i="1"/>
  <c r="AY897" i="1"/>
  <c r="BA897" i="1"/>
  <c r="BB897" i="1"/>
  <c r="BD897" i="1"/>
  <c r="BE897" i="1"/>
  <c r="BG897" i="1"/>
  <c r="BH897" i="1"/>
  <c r="BJ897" i="1"/>
  <c r="BK897" i="1"/>
  <c r="BM897" i="1"/>
  <c r="BN897" i="1"/>
  <c r="BP897" i="1"/>
  <c r="BQ897" i="1"/>
  <c r="BS897" i="1"/>
  <c r="BT897" i="1"/>
  <c r="B898" i="1"/>
  <c r="K898" i="1"/>
  <c r="M898" i="1" s="1"/>
  <c r="V898" i="1"/>
  <c r="AU898" i="1"/>
  <c r="AV898" i="1"/>
  <c r="AX898" i="1"/>
  <c r="AY898" i="1"/>
  <c r="BA898" i="1"/>
  <c r="BB898" i="1"/>
  <c r="BD898" i="1"/>
  <c r="BE898" i="1"/>
  <c r="BG898" i="1"/>
  <c r="BH898" i="1"/>
  <c r="BJ898" i="1"/>
  <c r="BK898" i="1"/>
  <c r="BM898" i="1"/>
  <c r="BN898" i="1"/>
  <c r="BP898" i="1"/>
  <c r="BQ898" i="1"/>
  <c r="BS898" i="1"/>
  <c r="BT898" i="1"/>
  <c r="B899" i="1"/>
  <c r="M899" i="1"/>
  <c r="S899" i="1" s="1"/>
  <c r="U899" i="1"/>
  <c r="V899" i="1"/>
  <c r="AU899" i="1"/>
  <c r="AV899" i="1"/>
  <c r="AX899" i="1"/>
  <c r="AY899" i="1"/>
  <c r="BA899" i="1"/>
  <c r="BB899" i="1"/>
  <c r="BD899" i="1"/>
  <c r="BE899" i="1"/>
  <c r="BG899" i="1"/>
  <c r="BH899" i="1"/>
  <c r="BJ899" i="1"/>
  <c r="BK899" i="1"/>
  <c r="BM899" i="1"/>
  <c r="BN899" i="1"/>
  <c r="BP899" i="1"/>
  <c r="BQ899" i="1"/>
  <c r="B900" i="1"/>
  <c r="S900" i="1"/>
  <c r="T900" i="1" s="1"/>
  <c r="U900" i="1"/>
  <c r="V900" i="1"/>
  <c r="AU900" i="1"/>
  <c r="AV900" i="1"/>
  <c r="AX900" i="1"/>
  <c r="AY900" i="1"/>
  <c r="BA900" i="1"/>
  <c r="BB900" i="1"/>
  <c r="BD900" i="1"/>
  <c r="BE900" i="1"/>
  <c r="BG900" i="1"/>
  <c r="BH900" i="1"/>
  <c r="BJ900" i="1"/>
  <c r="BK900" i="1"/>
  <c r="BM900" i="1"/>
  <c r="BM918" i="1" s="1"/>
  <c r="BM917" i="1" s="1"/>
  <c r="BN900" i="1"/>
  <c r="BP900" i="1"/>
  <c r="BQ900" i="1"/>
  <c r="BS900" i="1"/>
  <c r="BT900" i="1"/>
  <c r="B901" i="1"/>
  <c r="S901" i="1"/>
  <c r="T901" i="1" s="1"/>
  <c r="U901" i="1"/>
  <c r="V901" i="1"/>
  <c r="AU901" i="1"/>
  <c r="AV901" i="1"/>
  <c r="AX901" i="1"/>
  <c r="AY901" i="1"/>
  <c r="BA901" i="1"/>
  <c r="BB901" i="1"/>
  <c r="BD901" i="1"/>
  <c r="BE901" i="1"/>
  <c r="BG901" i="1"/>
  <c r="BH901" i="1"/>
  <c r="BJ901" i="1"/>
  <c r="BK901" i="1"/>
  <c r="BM901" i="1"/>
  <c r="BN901" i="1"/>
  <c r="BP901" i="1"/>
  <c r="BQ901" i="1"/>
  <c r="BS901" i="1"/>
  <c r="BT901" i="1"/>
  <c r="B902" i="1"/>
  <c r="S902" i="1"/>
  <c r="T902" i="1" s="1"/>
  <c r="U902" i="1"/>
  <c r="V902" i="1"/>
  <c r="AU902" i="1"/>
  <c r="AV902" i="1"/>
  <c r="AX902" i="1"/>
  <c r="AY902" i="1"/>
  <c r="BA902" i="1"/>
  <c r="BB902" i="1"/>
  <c r="BD902" i="1"/>
  <c r="BE902" i="1"/>
  <c r="BG902" i="1"/>
  <c r="BH902" i="1"/>
  <c r="BJ902" i="1"/>
  <c r="BK902" i="1"/>
  <c r="BM902" i="1"/>
  <c r="BN902" i="1"/>
  <c r="BP902" i="1"/>
  <c r="BQ902" i="1"/>
  <c r="BS902" i="1"/>
  <c r="BT902" i="1"/>
  <c r="B903" i="1"/>
  <c r="S903" i="1"/>
  <c r="T903" i="1" s="1"/>
  <c r="U903" i="1"/>
  <c r="V903" i="1"/>
  <c r="AU903" i="1"/>
  <c r="AV903" i="1"/>
  <c r="AX903" i="1"/>
  <c r="AY903" i="1"/>
  <c r="BA903" i="1"/>
  <c r="BB903" i="1"/>
  <c r="BD903" i="1"/>
  <c r="BE903" i="1"/>
  <c r="BG903" i="1"/>
  <c r="BH903" i="1"/>
  <c r="BJ903" i="1"/>
  <c r="BK903" i="1"/>
  <c r="BM903" i="1"/>
  <c r="BN903" i="1"/>
  <c r="BP903" i="1"/>
  <c r="BQ903" i="1"/>
  <c r="BS903" i="1"/>
  <c r="BT903" i="1"/>
  <c r="B904" i="1"/>
  <c r="S904" i="1"/>
  <c r="T904" i="1" s="1"/>
  <c r="U904" i="1"/>
  <c r="V904" i="1"/>
  <c r="AU904" i="1"/>
  <c r="AV904" i="1"/>
  <c r="AX904" i="1"/>
  <c r="AY904" i="1"/>
  <c r="BA904" i="1"/>
  <c r="BB904" i="1"/>
  <c r="BD904" i="1"/>
  <c r="BE904" i="1"/>
  <c r="BG904" i="1"/>
  <c r="BH904" i="1"/>
  <c r="BJ904" i="1"/>
  <c r="BK904" i="1"/>
  <c r="BM904" i="1"/>
  <c r="BN904" i="1"/>
  <c r="BP904" i="1"/>
  <c r="BQ904" i="1"/>
  <c r="BS904" i="1"/>
  <c r="BT904" i="1"/>
  <c r="B905" i="1"/>
  <c r="S905" i="1"/>
  <c r="T905" i="1" s="1"/>
  <c r="U905" i="1"/>
  <c r="V905" i="1"/>
  <c r="AU905" i="1"/>
  <c r="AV905" i="1"/>
  <c r="AX905" i="1"/>
  <c r="AY905" i="1"/>
  <c r="BA905" i="1"/>
  <c r="BB905" i="1"/>
  <c r="BD905" i="1"/>
  <c r="BE905" i="1"/>
  <c r="BG905" i="1"/>
  <c r="BH905" i="1"/>
  <c r="BJ905" i="1"/>
  <c r="BK905" i="1"/>
  <c r="BM905" i="1"/>
  <c r="BN905" i="1"/>
  <c r="BP905" i="1"/>
  <c r="BQ905" i="1"/>
  <c r="BS905" i="1"/>
  <c r="BT905" i="1"/>
  <c r="B906" i="1"/>
  <c r="S906" i="1"/>
  <c r="T906" i="1" s="1"/>
  <c r="U906" i="1"/>
  <c r="V906" i="1"/>
  <c r="AU906" i="1"/>
  <c r="AV906" i="1"/>
  <c r="AX906" i="1"/>
  <c r="AY906" i="1"/>
  <c r="BA906" i="1"/>
  <c r="BB906" i="1"/>
  <c r="BD906" i="1"/>
  <c r="BE906" i="1"/>
  <c r="BG906" i="1"/>
  <c r="BH906" i="1"/>
  <c r="BJ906" i="1"/>
  <c r="BK906" i="1"/>
  <c r="BM906" i="1"/>
  <c r="BN906" i="1"/>
  <c r="BP906" i="1"/>
  <c r="BQ906" i="1"/>
  <c r="BS906" i="1"/>
  <c r="BT906" i="1"/>
  <c r="B907" i="1"/>
  <c r="S907" i="1"/>
  <c r="T907" i="1"/>
  <c r="U907" i="1"/>
  <c r="V907" i="1"/>
  <c r="AU907" i="1"/>
  <c r="AV907" i="1"/>
  <c r="AX907" i="1"/>
  <c r="AY907" i="1"/>
  <c r="BA907" i="1"/>
  <c r="BB907" i="1"/>
  <c r="BD907" i="1"/>
  <c r="BE907" i="1"/>
  <c r="BG907" i="1"/>
  <c r="BH907" i="1"/>
  <c r="BJ907" i="1"/>
  <c r="BK907" i="1"/>
  <c r="BM907" i="1"/>
  <c r="BN907" i="1"/>
  <c r="BP907" i="1"/>
  <c r="BQ907" i="1"/>
  <c r="BS907" i="1"/>
  <c r="BT907" i="1"/>
  <c r="B908" i="1"/>
  <c r="S908" i="1"/>
  <c r="T908" i="1" s="1"/>
  <c r="U908" i="1"/>
  <c r="V908" i="1"/>
  <c r="AU908" i="1"/>
  <c r="AV908" i="1"/>
  <c r="AX908" i="1"/>
  <c r="AY908" i="1"/>
  <c r="BA908" i="1"/>
  <c r="BB908" i="1"/>
  <c r="BD908" i="1"/>
  <c r="BE908" i="1"/>
  <c r="BG908" i="1"/>
  <c r="BH908" i="1"/>
  <c r="BJ908" i="1"/>
  <c r="BK908" i="1"/>
  <c r="BM908" i="1"/>
  <c r="BN908" i="1"/>
  <c r="BP908" i="1"/>
  <c r="BQ908" i="1"/>
  <c r="BS908" i="1"/>
  <c r="BT908" i="1"/>
  <c r="B909" i="1"/>
  <c r="S909" i="1"/>
  <c r="T909" i="1" s="1"/>
  <c r="U909" i="1"/>
  <c r="V909" i="1"/>
  <c r="AU909" i="1"/>
  <c r="AV909" i="1"/>
  <c r="AX909" i="1"/>
  <c r="AY909" i="1"/>
  <c r="BA909" i="1"/>
  <c r="BB909" i="1"/>
  <c r="BD909" i="1"/>
  <c r="BE909" i="1"/>
  <c r="BG909" i="1"/>
  <c r="BH909" i="1"/>
  <c r="BJ909" i="1"/>
  <c r="BK909" i="1"/>
  <c r="BM909" i="1"/>
  <c r="BN909" i="1"/>
  <c r="BP909" i="1"/>
  <c r="BQ909" i="1"/>
  <c r="BS909" i="1"/>
  <c r="BT909" i="1"/>
  <c r="B910" i="1"/>
  <c r="S910" i="1"/>
  <c r="T910" i="1" s="1"/>
  <c r="U910" i="1"/>
  <c r="V910" i="1"/>
  <c r="AU910" i="1"/>
  <c r="AV910" i="1"/>
  <c r="AX910" i="1"/>
  <c r="AY910" i="1"/>
  <c r="BA910" i="1"/>
  <c r="BB910" i="1"/>
  <c r="BD910" i="1"/>
  <c r="BE910" i="1"/>
  <c r="BG910" i="1"/>
  <c r="BH910" i="1"/>
  <c r="BJ910" i="1"/>
  <c r="BK910" i="1"/>
  <c r="BM910" i="1"/>
  <c r="BN910" i="1"/>
  <c r="BP910" i="1"/>
  <c r="BQ910" i="1"/>
  <c r="BS910" i="1"/>
  <c r="BT910" i="1"/>
  <c r="B911" i="1"/>
  <c r="S911" i="1"/>
  <c r="T911" i="1"/>
  <c r="U911" i="1"/>
  <c r="V911" i="1"/>
  <c r="AU911" i="1"/>
  <c r="AV911" i="1"/>
  <c r="AX911" i="1"/>
  <c r="AY911" i="1"/>
  <c r="BA911" i="1"/>
  <c r="BB911" i="1"/>
  <c r="BD911" i="1"/>
  <c r="BE911" i="1"/>
  <c r="BG911" i="1"/>
  <c r="BH911" i="1"/>
  <c r="BJ911" i="1"/>
  <c r="BK911" i="1"/>
  <c r="BM911" i="1"/>
  <c r="BN911" i="1"/>
  <c r="BP911" i="1"/>
  <c r="BQ911" i="1"/>
  <c r="BS911" i="1"/>
  <c r="BT911" i="1"/>
  <c r="AU912" i="1"/>
  <c r="BA912" i="1"/>
  <c r="AU918" i="1"/>
  <c r="AU917" i="1" s="1"/>
  <c r="BA918" i="1"/>
  <c r="BP919" i="1"/>
  <c r="A923" i="1"/>
  <c r="AR926" i="1"/>
  <c r="AU927" i="1"/>
  <c r="AX927" i="1"/>
  <c r="BA927" i="1"/>
  <c r="BD927" i="1"/>
  <c r="BG927" i="1"/>
  <c r="B929" i="1"/>
  <c r="S929" i="1"/>
  <c r="T929" i="1" s="1"/>
  <c r="U929" i="1"/>
  <c r="AS929" i="1" s="1"/>
  <c r="V929" i="1"/>
  <c r="AU929" i="1"/>
  <c r="AU956" i="1" s="1"/>
  <c r="AV929" i="1"/>
  <c r="AX929" i="1"/>
  <c r="AX955" i="1" s="1"/>
  <c r="AY929" i="1"/>
  <c r="BA929" i="1"/>
  <c r="BB929" i="1"/>
  <c r="BD929" i="1"/>
  <c r="BE929" i="1"/>
  <c r="BG929" i="1"/>
  <c r="BH929" i="1"/>
  <c r="BJ929" i="1"/>
  <c r="BK929" i="1"/>
  <c r="BM929" i="1"/>
  <c r="BN929" i="1"/>
  <c r="BP929" i="1"/>
  <c r="BQ929" i="1"/>
  <c r="BS929" i="1"/>
  <c r="BT929" i="1"/>
  <c r="B930" i="1"/>
  <c r="S930" i="1"/>
  <c r="T930" i="1" s="1"/>
  <c r="U930" i="1"/>
  <c r="V930" i="1"/>
  <c r="AU930" i="1"/>
  <c r="AV930" i="1"/>
  <c r="AX930" i="1"/>
  <c r="AY930" i="1"/>
  <c r="BA930" i="1"/>
  <c r="BB930" i="1"/>
  <c r="BD930" i="1"/>
  <c r="BE930" i="1"/>
  <c r="BG930" i="1"/>
  <c r="BH930" i="1"/>
  <c r="BJ930" i="1"/>
  <c r="BK930" i="1"/>
  <c r="BM930" i="1"/>
  <c r="BN930" i="1"/>
  <c r="BP930" i="1"/>
  <c r="BQ930" i="1"/>
  <c r="BS930" i="1"/>
  <c r="BT930" i="1"/>
  <c r="B931" i="1"/>
  <c r="S931" i="1"/>
  <c r="T931" i="1" s="1"/>
  <c r="U931" i="1"/>
  <c r="V931" i="1"/>
  <c r="AU931" i="1"/>
  <c r="AV931" i="1"/>
  <c r="AX931" i="1"/>
  <c r="AY931" i="1"/>
  <c r="BA931" i="1"/>
  <c r="BB931" i="1"/>
  <c r="BD931" i="1"/>
  <c r="BE931" i="1"/>
  <c r="BG931" i="1"/>
  <c r="BH931" i="1"/>
  <c r="BJ931" i="1"/>
  <c r="BK931" i="1"/>
  <c r="BM931" i="1"/>
  <c r="BN931" i="1"/>
  <c r="BP931" i="1"/>
  <c r="BQ931" i="1"/>
  <c r="BS931" i="1"/>
  <c r="BT931" i="1"/>
  <c r="B932" i="1"/>
  <c r="S932" i="1"/>
  <c r="U932" i="1"/>
  <c r="V932" i="1"/>
  <c r="AU932" i="1"/>
  <c r="AV932" i="1"/>
  <c r="AX932" i="1"/>
  <c r="AY932" i="1"/>
  <c r="BA932" i="1"/>
  <c r="BB932" i="1"/>
  <c r="BD932" i="1"/>
  <c r="BE932" i="1"/>
  <c r="BG932" i="1"/>
  <c r="BH932" i="1"/>
  <c r="BJ932" i="1"/>
  <c r="BK932" i="1"/>
  <c r="BM932" i="1"/>
  <c r="BN932" i="1"/>
  <c r="BP932" i="1"/>
  <c r="BQ932" i="1"/>
  <c r="BS932" i="1"/>
  <c r="BT932" i="1"/>
  <c r="B933" i="1"/>
  <c r="S933" i="1"/>
  <c r="T933" i="1"/>
  <c r="U933" i="1"/>
  <c r="V933" i="1"/>
  <c r="AU933" i="1"/>
  <c r="AV933" i="1"/>
  <c r="AX933" i="1"/>
  <c r="AY933" i="1"/>
  <c r="BA933" i="1"/>
  <c r="BB933" i="1"/>
  <c r="BD933" i="1"/>
  <c r="BE933" i="1"/>
  <c r="BG933" i="1"/>
  <c r="BH933" i="1"/>
  <c r="BJ933" i="1"/>
  <c r="BK933" i="1"/>
  <c r="BM933" i="1"/>
  <c r="BN933" i="1"/>
  <c r="BP933" i="1"/>
  <c r="BQ933" i="1"/>
  <c r="BS933" i="1"/>
  <c r="BT933" i="1"/>
  <c r="B934" i="1"/>
  <c r="S934" i="1"/>
  <c r="T934" i="1" s="1"/>
  <c r="U934" i="1"/>
  <c r="V934" i="1"/>
  <c r="AU934" i="1"/>
  <c r="AV934" i="1"/>
  <c r="AX934" i="1"/>
  <c r="AY934" i="1"/>
  <c r="BA934" i="1"/>
  <c r="BB934" i="1"/>
  <c r="BD934" i="1"/>
  <c r="BE934" i="1"/>
  <c r="BG934" i="1"/>
  <c r="BH934" i="1"/>
  <c r="BJ934" i="1"/>
  <c r="BK934" i="1"/>
  <c r="BM934" i="1"/>
  <c r="BN934" i="1"/>
  <c r="BP934" i="1"/>
  <c r="BQ934" i="1"/>
  <c r="BS934" i="1"/>
  <c r="BT934" i="1"/>
  <c r="B935" i="1"/>
  <c r="S935" i="1"/>
  <c r="T935" i="1" s="1"/>
  <c r="U935" i="1"/>
  <c r="V935" i="1"/>
  <c r="AU935" i="1"/>
  <c r="AV935" i="1"/>
  <c r="AX935" i="1"/>
  <c r="AY935" i="1"/>
  <c r="BA935" i="1"/>
  <c r="BB935" i="1"/>
  <c r="BD935" i="1"/>
  <c r="BE935" i="1"/>
  <c r="BG935" i="1"/>
  <c r="BH935" i="1"/>
  <c r="BJ935" i="1"/>
  <c r="BK935" i="1"/>
  <c r="BK949" i="1" s="1"/>
  <c r="BM935" i="1"/>
  <c r="BN935" i="1"/>
  <c r="BP935" i="1"/>
  <c r="BQ935" i="1"/>
  <c r="BS935" i="1"/>
  <c r="BT935" i="1"/>
  <c r="B936" i="1"/>
  <c r="S936" i="1"/>
  <c r="T936" i="1" s="1"/>
  <c r="U936" i="1"/>
  <c r="V936" i="1"/>
  <c r="AU936" i="1"/>
  <c r="AV936" i="1"/>
  <c r="AX936" i="1"/>
  <c r="AY936" i="1"/>
  <c r="BA936" i="1"/>
  <c r="BB936" i="1"/>
  <c r="BD936" i="1"/>
  <c r="BE936" i="1"/>
  <c r="BG936" i="1"/>
  <c r="BH936" i="1"/>
  <c r="BJ936" i="1"/>
  <c r="BK936" i="1"/>
  <c r="BM936" i="1"/>
  <c r="BN936" i="1"/>
  <c r="BP936" i="1"/>
  <c r="BQ936" i="1"/>
  <c r="BS936" i="1"/>
  <c r="BT936" i="1"/>
  <c r="B937" i="1"/>
  <c r="S937" i="1"/>
  <c r="T937" i="1" s="1"/>
  <c r="U937" i="1"/>
  <c r="V937" i="1"/>
  <c r="AU937" i="1"/>
  <c r="AV937" i="1"/>
  <c r="AX937" i="1"/>
  <c r="AY937" i="1"/>
  <c r="BA937" i="1"/>
  <c r="BB937" i="1"/>
  <c r="BD937" i="1"/>
  <c r="BE937" i="1"/>
  <c r="BG937" i="1"/>
  <c r="BH937" i="1"/>
  <c r="BJ937" i="1"/>
  <c r="BK937" i="1"/>
  <c r="BM937" i="1"/>
  <c r="BN937" i="1"/>
  <c r="BP937" i="1"/>
  <c r="BQ937" i="1"/>
  <c r="BS937" i="1"/>
  <c r="BT937" i="1"/>
  <c r="B938" i="1"/>
  <c r="S938" i="1"/>
  <c r="T938" i="1" s="1"/>
  <c r="U938" i="1"/>
  <c r="V938" i="1"/>
  <c r="AU938" i="1"/>
  <c r="AV938" i="1"/>
  <c r="AX938" i="1"/>
  <c r="AY938" i="1"/>
  <c r="BA938" i="1"/>
  <c r="BB938" i="1"/>
  <c r="BD938" i="1"/>
  <c r="BE938" i="1"/>
  <c r="BG938" i="1"/>
  <c r="BH938" i="1"/>
  <c r="BJ938" i="1"/>
  <c r="BK938" i="1"/>
  <c r="BM938" i="1"/>
  <c r="BN938" i="1"/>
  <c r="BP938" i="1"/>
  <c r="BQ938" i="1"/>
  <c r="BS938" i="1"/>
  <c r="BT938" i="1"/>
  <c r="B939" i="1"/>
  <c r="S939" i="1"/>
  <c r="T939" i="1" s="1"/>
  <c r="U939" i="1"/>
  <c r="V939" i="1"/>
  <c r="AU939" i="1"/>
  <c r="AV939" i="1"/>
  <c r="AX939" i="1"/>
  <c r="AY939" i="1"/>
  <c r="BA939" i="1"/>
  <c r="BB939" i="1"/>
  <c r="BD939" i="1"/>
  <c r="BE939" i="1"/>
  <c r="BG939" i="1"/>
  <c r="BH939" i="1"/>
  <c r="BJ939" i="1"/>
  <c r="BK939" i="1"/>
  <c r="BM939" i="1"/>
  <c r="BN939" i="1"/>
  <c r="BP939" i="1"/>
  <c r="BQ939" i="1"/>
  <c r="BS939" i="1"/>
  <c r="BT939" i="1"/>
  <c r="B940" i="1"/>
  <c r="S940" i="1"/>
  <c r="T940" i="1" s="1"/>
  <c r="U940" i="1"/>
  <c r="V940" i="1"/>
  <c r="AU940" i="1"/>
  <c r="AV940" i="1"/>
  <c r="AX940" i="1"/>
  <c r="AY940" i="1"/>
  <c r="BA940" i="1"/>
  <c r="BB940" i="1"/>
  <c r="BD940" i="1"/>
  <c r="BE940" i="1"/>
  <c r="BG940" i="1"/>
  <c r="BH940" i="1"/>
  <c r="BJ940" i="1"/>
  <c r="BK940" i="1"/>
  <c r="BM940" i="1"/>
  <c r="BN940" i="1"/>
  <c r="BP940" i="1"/>
  <c r="BQ940" i="1"/>
  <c r="BS940" i="1"/>
  <c r="BT940" i="1"/>
  <c r="B941" i="1"/>
  <c r="S941" i="1"/>
  <c r="T941" i="1"/>
  <c r="U941" i="1"/>
  <c r="V941" i="1"/>
  <c r="AU941" i="1"/>
  <c r="AV941" i="1"/>
  <c r="AX941" i="1"/>
  <c r="AY941" i="1"/>
  <c r="BA941" i="1"/>
  <c r="BB941" i="1"/>
  <c r="BD941" i="1"/>
  <c r="BE941" i="1"/>
  <c r="BG941" i="1"/>
  <c r="BH941" i="1"/>
  <c r="BJ941" i="1"/>
  <c r="BK941" i="1"/>
  <c r="BM941" i="1"/>
  <c r="BN941" i="1"/>
  <c r="BP941" i="1"/>
  <c r="BQ941" i="1"/>
  <c r="BS941" i="1"/>
  <c r="BT941" i="1"/>
  <c r="B942" i="1"/>
  <c r="S942" i="1"/>
  <c r="T942" i="1" s="1"/>
  <c r="U942" i="1"/>
  <c r="V942" i="1"/>
  <c r="AU942" i="1"/>
  <c r="AV942" i="1"/>
  <c r="AX942" i="1"/>
  <c r="AY942" i="1"/>
  <c r="BA942" i="1"/>
  <c r="BB942" i="1"/>
  <c r="BD942" i="1"/>
  <c r="BE942" i="1"/>
  <c r="BG942" i="1"/>
  <c r="BH942" i="1"/>
  <c r="BJ942" i="1"/>
  <c r="BK942" i="1"/>
  <c r="BM942" i="1"/>
  <c r="BN942" i="1"/>
  <c r="BP942" i="1"/>
  <c r="BQ942" i="1"/>
  <c r="BS942" i="1"/>
  <c r="BT942" i="1"/>
  <c r="B943" i="1"/>
  <c r="S943" i="1"/>
  <c r="T943" i="1" s="1"/>
  <c r="U943" i="1"/>
  <c r="V943" i="1"/>
  <c r="AU943" i="1"/>
  <c r="AV943" i="1"/>
  <c r="AX943" i="1"/>
  <c r="AY943" i="1"/>
  <c r="BA943" i="1"/>
  <c r="BB943" i="1"/>
  <c r="BD943" i="1"/>
  <c r="BE943" i="1"/>
  <c r="BG943" i="1"/>
  <c r="BH943" i="1"/>
  <c r="BJ943" i="1"/>
  <c r="BK943" i="1"/>
  <c r="BM943" i="1"/>
  <c r="BN943" i="1"/>
  <c r="BP943" i="1"/>
  <c r="BQ943" i="1"/>
  <c r="BS943" i="1"/>
  <c r="BT943" i="1"/>
  <c r="B944" i="1"/>
  <c r="S944" i="1"/>
  <c r="T944" i="1" s="1"/>
  <c r="U944" i="1"/>
  <c r="V944" i="1"/>
  <c r="AU944" i="1"/>
  <c r="AV944" i="1"/>
  <c r="AX944" i="1"/>
  <c r="AY944" i="1"/>
  <c r="BA944" i="1"/>
  <c r="BB944" i="1"/>
  <c r="BD944" i="1"/>
  <c r="BE944" i="1"/>
  <c r="BG944" i="1"/>
  <c r="BH944" i="1"/>
  <c r="BJ944" i="1"/>
  <c r="BK944" i="1"/>
  <c r="BM944" i="1"/>
  <c r="BN944" i="1"/>
  <c r="BP944" i="1"/>
  <c r="BQ944" i="1"/>
  <c r="BS944" i="1"/>
  <c r="BT944" i="1"/>
  <c r="B945" i="1"/>
  <c r="S945" i="1"/>
  <c r="T945" i="1"/>
  <c r="U945" i="1"/>
  <c r="V945" i="1"/>
  <c r="AU945" i="1"/>
  <c r="AV945" i="1"/>
  <c r="AX945" i="1"/>
  <c r="AY945" i="1"/>
  <c r="BA945" i="1"/>
  <c r="BB945" i="1"/>
  <c r="BD945" i="1"/>
  <c r="BE945" i="1"/>
  <c r="BG945" i="1"/>
  <c r="BH945" i="1"/>
  <c r="BJ945" i="1"/>
  <c r="BK945" i="1"/>
  <c r="BM945" i="1"/>
  <c r="BN945" i="1"/>
  <c r="BP945" i="1"/>
  <c r="BQ945" i="1"/>
  <c r="BS945" i="1"/>
  <c r="BT945" i="1"/>
  <c r="B946" i="1"/>
  <c r="S946" i="1"/>
  <c r="T946" i="1" s="1"/>
  <c r="U946" i="1"/>
  <c r="V946" i="1"/>
  <c r="AU946" i="1"/>
  <c r="AV946" i="1"/>
  <c r="AX946" i="1"/>
  <c r="AY946" i="1"/>
  <c r="BA946" i="1"/>
  <c r="BB946" i="1"/>
  <c r="BD946" i="1"/>
  <c r="BE946" i="1"/>
  <c r="BG946" i="1"/>
  <c r="BH946" i="1"/>
  <c r="BJ946" i="1"/>
  <c r="BK946" i="1"/>
  <c r="BM946" i="1"/>
  <c r="BN946" i="1"/>
  <c r="BP946" i="1"/>
  <c r="BQ946" i="1"/>
  <c r="BS946" i="1"/>
  <c r="BT946" i="1"/>
  <c r="B947" i="1"/>
  <c r="S947" i="1"/>
  <c r="T947" i="1" s="1"/>
  <c r="U947" i="1"/>
  <c r="V947" i="1"/>
  <c r="AU947" i="1"/>
  <c r="AV947" i="1"/>
  <c r="AX947" i="1"/>
  <c r="AY947" i="1"/>
  <c r="BA947" i="1"/>
  <c r="BB947" i="1"/>
  <c r="BD947" i="1"/>
  <c r="BE947" i="1"/>
  <c r="BG947" i="1"/>
  <c r="BH947" i="1"/>
  <c r="BJ947" i="1"/>
  <c r="BK947" i="1"/>
  <c r="BM947" i="1"/>
  <c r="BN947" i="1"/>
  <c r="BP947" i="1"/>
  <c r="BQ947" i="1"/>
  <c r="BS947" i="1"/>
  <c r="BT947" i="1"/>
  <c r="B948" i="1"/>
  <c r="S948" i="1"/>
  <c r="T948" i="1" s="1"/>
  <c r="U948" i="1"/>
  <c r="V948" i="1"/>
  <c r="AU948" i="1"/>
  <c r="AV948" i="1"/>
  <c r="AX948" i="1"/>
  <c r="AY948" i="1"/>
  <c r="BA948" i="1"/>
  <c r="BB948" i="1"/>
  <c r="BD948" i="1"/>
  <c r="BE948" i="1"/>
  <c r="BG948" i="1"/>
  <c r="BH948" i="1"/>
  <c r="BJ948" i="1"/>
  <c r="BK948" i="1"/>
  <c r="BM948" i="1"/>
  <c r="BN948" i="1"/>
  <c r="BP948" i="1"/>
  <c r="BQ948" i="1"/>
  <c r="BS948" i="1"/>
  <c r="BT948" i="1"/>
  <c r="A953" i="1"/>
  <c r="BS956" i="1"/>
  <c r="AR961" i="1"/>
  <c r="AU962" i="1"/>
  <c r="AX962" i="1"/>
  <c r="BA962" i="1"/>
  <c r="BD962" i="1"/>
  <c r="BG962" i="1"/>
  <c r="B964" i="1"/>
  <c r="S964" i="1"/>
  <c r="T964" i="1" s="1"/>
  <c r="U964" i="1"/>
  <c r="AS964" i="1" s="1"/>
  <c r="V964" i="1"/>
  <c r="AU964" i="1"/>
  <c r="AU991" i="1" s="1"/>
  <c r="AV964" i="1"/>
  <c r="AX964" i="1"/>
  <c r="AX990" i="1" s="1"/>
  <c r="AY964" i="1"/>
  <c r="BA964" i="1"/>
  <c r="BB964" i="1"/>
  <c r="BD964" i="1"/>
  <c r="BE964" i="1"/>
  <c r="BG964" i="1"/>
  <c r="BH964" i="1"/>
  <c r="BJ964" i="1"/>
  <c r="BK964" i="1"/>
  <c r="BM964" i="1"/>
  <c r="BN964" i="1"/>
  <c r="BP964" i="1"/>
  <c r="BQ964" i="1"/>
  <c r="BS964" i="1"/>
  <c r="BT964" i="1"/>
  <c r="B965" i="1"/>
  <c r="S965" i="1"/>
  <c r="T965" i="1"/>
  <c r="U965" i="1"/>
  <c r="V965" i="1"/>
  <c r="AU965" i="1"/>
  <c r="AV965" i="1"/>
  <c r="AX965" i="1"/>
  <c r="AY965" i="1"/>
  <c r="BA965" i="1"/>
  <c r="BB965" i="1"/>
  <c r="BD965" i="1"/>
  <c r="BE965" i="1"/>
  <c r="BG965" i="1"/>
  <c r="BH965" i="1"/>
  <c r="BJ965" i="1"/>
  <c r="BK965" i="1"/>
  <c r="BM965" i="1"/>
  <c r="BN965" i="1"/>
  <c r="BP965" i="1"/>
  <c r="BQ965" i="1"/>
  <c r="BS965" i="1"/>
  <c r="BT965" i="1"/>
  <c r="B966" i="1"/>
  <c r="S966" i="1"/>
  <c r="T966" i="1" s="1"/>
  <c r="U966" i="1"/>
  <c r="V966" i="1"/>
  <c r="AU966" i="1"/>
  <c r="AV966" i="1"/>
  <c r="AX966" i="1"/>
  <c r="AY966" i="1"/>
  <c r="BA966" i="1"/>
  <c r="BB966" i="1"/>
  <c r="BD966" i="1"/>
  <c r="BE966" i="1"/>
  <c r="BG966" i="1"/>
  <c r="BH966" i="1"/>
  <c r="BJ966" i="1"/>
  <c r="BK966" i="1"/>
  <c r="BM966" i="1"/>
  <c r="BN966" i="1"/>
  <c r="BP966" i="1"/>
  <c r="BQ966" i="1"/>
  <c r="BS966" i="1"/>
  <c r="BT966" i="1"/>
  <c r="B967" i="1"/>
  <c r="S967" i="1"/>
  <c r="T967" i="1" s="1"/>
  <c r="U967" i="1"/>
  <c r="V967" i="1"/>
  <c r="AU967" i="1"/>
  <c r="AV967" i="1"/>
  <c r="AX967" i="1"/>
  <c r="AY967" i="1"/>
  <c r="BA967" i="1"/>
  <c r="BB967" i="1"/>
  <c r="BD967" i="1"/>
  <c r="BE967" i="1"/>
  <c r="BG967" i="1"/>
  <c r="BH967" i="1"/>
  <c r="BJ967" i="1"/>
  <c r="BJ984" i="1" s="1"/>
  <c r="BK967" i="1"/>
  <c r="BM967" i="1"/>
  <c r="BN967" i="1"/>
  <c r="BP967" i="1"/>
  <c r="BQ967" i="1"/>
  <c r="BS967" i="1"/>
  <c r="BT967" i="1"/>
  <c r="B968" i="1"/>
  <c r="S968" i="1"/>
  <c r="U968" i="1"/>
  <c r="V968" i="1"/>
  <c r="AU968" i="1"/>
  <c r="AV968" i="1"/>
  <c r="AX968" i="1"/>
  <c r="AY968" i="1"/>
  <c r="BA968" i="1"/>
  <c r="BB968" i="1"/>
  <c r="BD968" i="1"/>
  <c r="BE968" i="1"/>
  <c r="BG968" i="1"/>
  <c r="BH968" i="1"/>
  <c r="BJ968" i="1"/>
  <c r="BK968" i="1"/>
  <c r="BM968" i="1"/>
  <c r="BN968" i="1"/>
  <c r="BP968" i="1"/>
  <c r="BQ968" i="1"/>
  <c r="BS968" i="1"/>
  <c r="BT968" i="1"/>
  <c r="B969" i="1"/>
  <c r="S969" i="1"/>
  <c r="T969" i="1" s="1"/>
  <c r="U969" i="1"/>
  <c r="V969" i="1"/>
  <c r="AU969" i="1"/>
  <c r="AV969" i="1"/>
  <c r="AX969" i="1"/>
  <c r="AY969" i="1"/>
  <c r="BA969" i="1"/>
  <c r="BB969" i="1"/>
  <c r="BD969" i="1"/>
  <c r="BE969" i="1"/>
  <c r="BG969" i="1"/>
  <c r="BH969" i="1"/>
  <c r="BJ969" i="1"/>
  <c r="BK969" i="1"/>
  <c r="BM969" i="1"/>
  <c r="BN969" i="1"/>
  <c r="BP969" i="1"/>
  <c r="BQ969" i="1"/>
  <c r="BS969" i="1"/>
  <c r="BT969" i="1"/>
  <c r="B970" i="1"/>
  <c r="S970" i="1"/>
  <c r="T970" i="1" s="1"/>
  <c r="U970" i="1"/>
  <c r="V970" i="1"/>
  <c r="AU970" i="1"/>
  <c r="AV970" i="1"/>
  <c r="AX970" i="1"/>
  <c r="AY970" i="1"/>
  <c r="BA970" i="1"/>
  <c r="BB970" i="1"/>
  <c r="BD970" i="1"/>
  <c r="BD990" i="1" s="1"/>
  <c r="BE970" i="1"/>
  <c r="BG970" i="1"/>
  <c r="BH970" i="1"/>
  <c r="BJ970" i="1"/>
  <c r="BK970" i="1"/>
  <c r="BM970" i="1"/>
  <c r="BN970" i="1"/>
  <c r="BP970" i="1"/>
  <c r="BQ970" i="1"/>
  <c r="BS970" i="1"/>
  <c r="BT970" i="1"/>
  <c r="B971" i="1"/>
  <c r="S971" i="1"/>
  <c r="T971" i="1" s="1"/>
  <c r="U971" i="1"/>
  <c r="V971" i="1"/>
  <c r="AU971" i="1"/>
  <c r="AV971" i="1"/>
  <c r="AX971" i="1"/>
  <c r="AY971" i="1"/>
  <c r="BA971" i="1"/>
  <c r="BB971" i="1"/>
  <c r="BD971" i="1"/>
  <c r="BE971" i="1"/>
  <c r="BG971" i="1"/>
  <c r="BH971" i="1"/>
  <c r="BJ971" i="1"/>
  <c r="BK971" i="1"/>
  <c r="BM971" i="1"/>
  <c r="BN971" i="1"/>
  <c r="BP971" i="1"/>
  <c r="BQ971" i="1"/>
  <c r="BS971" i="1"/>
  <c r="BT971" i="1"/>
  <c r="B972" i="1"/>
  <c r="S972" i="1"/>
  <c r="T972" i="1" s="1"/>
  <c r="U972" i="1"/>
  <c r="V972" i="1"/>
  <c r="AU972" i="1"/>
  <c r="AV972" i="1"/>
  <c r="AX972" i="1"/>
  <c r="AY972" i="1"/>
  <c r="BA972" i="1"/>
  <c r="BB972" i="1"/>
  <c r="BD972" i="1"/>
  <c r="BE972" i="1"/>
  <c r="BG972" i="1"/>
  <c r="BH972" i="1"/>
  <c r="BJ972" i="1"/>
  <c r="BK972" i="1"/>
  <c r="BM972" i="1"/>
  <c r="BN972" i="1"/>
  <c r="BP972" i="1"/>
  <c r="BQ972" i="1"/>
  <c r="BS972" i="1"/>
  <c r="BT972" i="1"/>
  <c r="B973" i="1"/>
  <c r="S973" i="1"/>
  <c r="T973" i="1" s="1"/>
  <c r="U973" i="1"/>
  <c r="V973" i="1"/>
  <c r="AU973" i="1"/>
  <c r="AV973" i="1"/>
  <c r="AX973" i="1"/>
  <c r="AY973" i="1"/>
  <c r="BA973" i="1"/>
  <c r="BB973" i="1"/>
  <c r="BD973" i="1"/>
  <c r="BE973" i="1"/>
  <c r="BG973" i="1"/>
  <c r="BH973" i="1"/>
  <c r="BJ973" i="1"/>
  <c r="BK973" i="1"/>
  <c r="BM973" i="1"/>
  <c r="BN973" i="1"/>
  <c r="BP973" i="1"/>
  <c r="BQ973" i="1"/>
  <c r="BS973" i="1"/>
  <c r="BT973" i="1"/>
  <c r="B974" i="1"/>
  <c r="S974" i="1"/>
  <c r="T974" i="1" s="1"/>
  <c r="U974" i="1"/>
  <c r="V974" i="1"/>
  <c r="AU974" i="1"/>
  <c r="AV974" i="1"/>
  <c r="AX974" i="1"/>
  <c r="AY974" i="1"/>
  <c r="BA974" i="1"/>
  <c r="BB974" i="1"/>
  <c r="BD974" i="1"/>
  <c r="BE974" i="1"/>
  <c r="BG974" i="1"/>
  <c r="BH974" i="1"/>
  <c r="BJ974" i="1"/>
  <c r="BK974" i="1"/>
  <c r="BM974" i="1"/>
  <c r="BN974" i="1"/>
  <c r="BP974" i="1"/>
  <c r="BQ974" i="1"/>
  <c r="BS974" i="1"/>
  <c r="BT974" i="1"/>
  <c r="B975" i="1"/>
  <c r="S975" i="1"/>
  <c r="T975" i="1" s="1"/>
  <c r="U975" i="1"/>
  <c r="V975" i="1"/>
  <c r="AU975" i="1"/>
  <c r="AV975" i="1"/>
  <c r="AX975" i="1"/>
  <c r="AY975" i="1"/>
  <c r="BA975" i="1"/>
  <c r="BB975" i="1"/>
  <c r="BD975" i="1"/>
  <c r="BE975" i="1"/>
  <c r="BG975" i="1"/>
  <c r="BH975" i="1"/>
  <c r="BJ975" i="1"/>
  <c r="BK975" i="1"/>
  <c r="BM975" i="1"/>
  <c r="BN975" i="1"/>
  <c r="BP975" i="1"/>
  <c r="BQ975" i="1"/>
  <c r="BS975" i="1"/>
  <c r="BT975" i="1"/>
  <c r="B976" i="1"/>
  <c r="S976" i="1"/>
  <c r="T976" i="1" s="1"/>
  <c r="U976" i="1"/>
  <c r="V976" i="1"/>
  <c r="AU976" i="1"/>
  <c r="AV976" i="1"/>
  <c r="AX976" i="1"/>
  <c r="AY976" i="1"/>
  <c r="BA976" i="1"/>
  <c r="BB976" i="1"/>
  <c r="BD976" i="1"/>
  <c r="BE976" i="1"/>
  <c r="BG976" i="1"/>
  <c r="BH976" i="1"/>
  <c r="BJ976" i="1"/>
  <c r="BK976" i="1"/>
  <c r="BM976" i="1"/>
  <c r="BN976" i="1"/>
  <c r="BP976" i="1"/>
  <c r="BQ976" i="1"/>
  <c r="BS976" i="1"/>
  <c r="BT976" i="1"/>
  <c r="B977" i="1"/>
  <c r="S977" i="1"/>
  <c r="T977" i="1"/>
  <c r="U977" i="1"/>
  <c r="V977" i="1"/>
  <c r="AU977" i="1"/>
  <c r="AV977" i="1"/>
  <c r="AX977" i="1"/>
  <c r="AY977" i="1"/>
  <c r="BA977" i="1"/>
  <c r="BB977" i="1"/>
  <c r="BD977" i="1"/>
  <c r="BE977" i="1"/>
  <c r="BG977" i="1"/>
  <c r="BH977" i="1"/>
  <c r="BJ977" i="1"/>
  <c r="BK977" i="1"/>
  <c r="BM977" i="1"/>
  <c r="BN977" i="1"/>
  <c r="BP977" i="1"/>
  <c r="BQ977" i="1"/>
  <c r="BS977" i="1"/>
  <c r="BT977" i="1"/>
  <c r="B978" i="1"/>
  <c r="S978" i="1"/>
  <c r="T978" i="1" s="1"/>
  <c r="U978" i="1"/>
  <c r="V978" i="1"/>
  <c r="AU978" i="1"/>
  <c r="AV978" i="1"/>
  <c r="AX978" i="1"/>
  <c r="AY978" i="1"/>
  <c r="BA978" i="1"/>
  <c r="BB978" i="1"/>
  <c r="BD978" i="1"/>
  <c r="BE978" i="1"/>
  <c r="BG978" i="1"/>
  <c r="BH978" i="1"/>
  <c r="BJ978" i="1"/>
  <c r="BK978" i="1"/>
  <c r="BM978" i="1"/>
  <c r="BN978" i="1"/>
  <c r="BP978" i="1"/>
  <c r="BQ978" i="1"/>
  <c r="BS978" i="1"/>
  <c r="BT978" i="1"/>
  <c r="B979" i="1"/>
  <c r="S979" i="1"/>
  <c r="T979" i="1" s="1"/>
  <c r="U979" i="1"/>
  <c r="V979" i="1"/>
  <c r="AU979" i="1"/>
  <c r="AV979" i="1"/>
  <c r="AX979" i="1"/>
  <c r="AY979" i="1"/>
  <c r="BA979" i="1"/>
  <c r="BB979" i="1"/>
  <c r="BD979" i="1"/>
  <c r="BE979" i="1"/>
  <c r="BG979" i="1"/>
  <c r="BH979" i="1"/>
  <c r="BJ979" i="1"/>
  <c r="BK979" i="1"/>
  <c r="BM979" i="1"/>
  <c r="BN979" i="1"/>
  <c r="BP979" i="1"/>
  <c r="BQ979" i="1"/>
  <c r="BS979" i="1"/>
  <c r="BT979" i="1"/>
  <c r="B980" i="1"/>
  <c r="S980" i="1"/>
  <c r="T980" i="1" s="1"/>
  <c r="U980" i="1"/>
  <c r="V980" i="1"/>
  <c r="AU980" i="1"/>
  <c r="AV980" i="1"/>
  <c r="AX980" i="1"/>
  <c r="AY980" i="1"/>
  <c r="BA980" i="1"/>
  <c r="BB980" i="1"/>
  <c r="BD980" i="1"/>
  <c r="BE980" i="1"/>
  <c r="BG980" i="1"/>
  <c r="BH980" i="1"/>
  <c r="BJ980" i="1"/>
  <c r="BK980" i="1"/>
  <c r="BM980" i="1"/>
  <c r="BN980" i="1"/>
  <c r="BP980" i="1"/>
  <c r="BQ980" i="1"/>
  <c r="BS980" i="1"/>
  <c r="BT980" i="1"/>
  <c r="B981" i="1"/>
  <c r="S981" i="1"/>
  <c r="T981" i="1"/>
  <c r="U981" i="1"/>
  <c r="V981" i="1"/>
  <c r="AU981" i="1"/>
  <c r="AV981" i="1"/>
  <c r="AX981" i="1"/>
  <c r="AY981" i="1"/>
  <c r="BA981" i="1"/>
  <c r="BB981" i="1"/>
  <c r="BD981" i="1"/>
  <c r="BE981" i="1"/>
  <c r="BG981" i="1"/>
  <c r="BH981" i="1"/>
  <c r="BJ981" i="1"/>
  <c r="BK981" i="1"/>
  <c r="BM981" i="1"/>
  <c r="BN981" i="1"/>
  <c r="BP981" i="1"/>
  <c r="BQ981" i="1"/>
  <c r="BS981" i="1"/>
  <c r="BT981" i="1"/>
  <c r="B982" i="1"/>
  <c r="S982" i="1"/>
  <c r="T982" i="1" s="1"/>
  <c r="U982" i="1"/>
  <c r="V982" i="1"/>
  <c r="AU982" i="1"/>
  <c r="AV982" i="1"/>
  <c r="AX982" i="1"/>
  <c r="AY982" i="1"/>
  <c r="BA982" i="1"/>
  <c r="BB982" i="1"/>
  <c r="BD982" i="1"/>
  <c r="BE982" i="1"/>
  <c r="BG982" i="1"/>
  <c r="BH982" i="1"/>
  <c r="BJ982" i="1"/>
  <c r="BK982" i="1"/>
  <c r="BM982" i="1"/>
  <c r="BN982" i="1"/>
  <c r="BP982" i="1"/>
  <c r="BQ982" i="1"/>
  <c r="BS982" i="1"/>
  <c r="BT982" i="1"/>
  <c r="B983" i="1"/>
  <c r="S983" i="1"/>
  <c r="T983" i="1" s="1"/>
  <c r="U983" i="1"/>
  <c r="V983" i="1"/>
  <c r="AU983" i="1"/>
  <c r="AV983" i="1"/>
  <c r="AX983" i="1"/>
  <c r="AY983" i="1"/>
  <c r="BA983" i="1"/>
  <c r="BB983" i="1"/>
  <c r="BD983" i="1"/>
  <c r="BE983" i="1"/>
  <c r="BG983" i="1"/>
  <c r="BH983" i="1"/>
  <c r="BJ983" i="1"/>
  <c r="BK983" i="1"/>
  <c r="BM983" i="1"/>
  <c r="BN983" i="1"/>
  <c r="BP983" i="1"/>
  <c r="BQ983" i="1"/>
  <c r="BS983" i="1"/>
  <c r="BT983" i="1"/>
  <c r="BS991" i="1"/>
  <c r="A994" i="1"/>
  <c r="AR997" i="1"/>
  <c r="AU998" i="1"/>
  <c r="AX998" i="1"/>
  <c r="BA998" i="1"/>
  <c r="BD998" i="1"/>
  <c r="BG998" i="1"/>
  <c r="B1000" i="1"/>
  <c r="S1000" i="1"/>
  <c r="U1000" i="1"/>
  <c r="V1000" i="1"/>
  <c r="AS1000" i="1"/>
  <c r="AU1000" i="1"/>
  <c r="AV1000" i="1"/>
  <c r="AV1020" i="1" s="1"/>
  <c r="AX1000" i="1"/>
  <c r="AY1000" i="1"/>
  <c r="BA1000" i="1"/>
  <c r="BB1000" i="1"/>
  <c r="BD1000" i="1"/>
  <c r="BE1000" i="1"/>
  <c r="BG1000" i="1"/>
  <c r="BH1000" i="1"/>
  <c r="BJ1000" i="1"/>
  <c r="BK1000" i="1"/>
  <c r="BM1000" i="1"/>
  <c r="BN1000" i="1"/>
  <c r="BP1000" i="1"/>
  <c r="BQ1000" i="1"/>
  <c r="BS1000" i="1"/>
  <c r="BT1000" i="1"/>
  <c r="BT1020" i="1" s="1"/>
  <c r="B1001" i="1"/>
  <c r="S1001" i="1"/>
  <c r="T1001" i="1" s="1"/>
  <c r="U1001" i="1"/>
  <c r="V1001" i="1"/>
  <c r="AU1001" i="1"/>
  <c r="AV1001" i="1"/>
  <c r="AX1001" i="1"/>
  <c r="AY1001" i="1"/>
  <c r="BA1001" i="1"/>
  <c r="BB1001" i="1"/>
  <c r="BD1001" i="1"/>
  <c r="BE1001" i="1"/>
  <c r="BG1001" i="1"/>
  <c r="BH1001" i="1"/>
  <c r="BJ1001" i="1"/>
  <c r="BK1001" i="1"/>
  <c r="BM1001" i="1"/>
  <c r="BN1001" i="1"/>
  <c r="BP1001" i="1"/>
  <c r="BQ1001" i="1"/>
  <c r="BS1001" i="1"/>
  <c r="BT1001" i="1"/>
  <c r="B1002" i="1"/>
  <c r="S1002" i="1"/>
  <c r="T1002" i="1" s="1"/>
  <c r="U1002" i="1"/>
  <c r="V1002" i="1"/>
  <c r="AU1002" i="1"/>
  <c r="AV1002" i="1"/>
  <c r="AX1002" i="1"/>
  <c r="AY1002" i="1"/>
  <c r="BA1002" i="1"/>
  <c r="BB1002" i="1"/>
  <c r="BD1002" i="1"/>
  <c r="BE1002" i="1"/>
  <c r="BG1002" i="1"/>
  <c r="BH1002" i="1"/>
  <c r="BJ1002" i="1"/>
  <c r="BK1002" i="1"/>
  <c r="BM1002" i="1"/>
  <c r="BN1002" i="1"/>
  <c r="BP1002" i="1"/>
  <c r="BQ1002" i="1"/>
  <c r="BS1002" i="1"/>
  <c r="BT1002" i="1"/>
  <c r="B1003" i="1"/>
  <c r="S1003" i="1"/>
  <c r="T1003" i="1" s="1"/>
  <c r="U1003" i="1"/>
  <c r="V1003" i="1"/>
  <c r="AU1003" i="1"/>
  <c r="AV1003" i="1"/>
  <c r="AX1003" i="1"/>
  <c r="AY1003" i="1"/>
  <c r="BA1003" i="1"/>
  <c r="BB1003" i="1"/>
  <c r="BD1003" i="1"/>
  <c r="BE1003" i="1"/>
  <c r="BG1003" i="1"/>
  <c r="BH1003" i="1"/>
  <c r="BJ1003" i="1"/>
  <c r="BK1003" i="1"/>
  <c r="BM1003" i="1"/>
  <c r="BN1003" i="1"/>
  <c r="BP1003" i="1"/>
  <c r="BQ1003" i="1"/>
  <c r="BS1003" i="1"/>
  <c r="BT1003" i="1"/>
  <c r="B1004" i="1"/>
  <c r="S1004" i="1"/>
  <c r="T1004" i="1" s="1"/>
  <c r="U1004" i="1"/>
  <c r="V1004" i="1"/>
  <c r="AU1004" i="1"/>
  <c r="AV1004" i="1"/>
  <c r="AX1004" i="1"/>
  <c r="AY1004" i="1"/>
  <c r="BA1004" i="1"/>
  <c r="BB1004" i="1"/>
  <c r="BD1004" i="1"/>
  <c r="BE1004" i="1"/>
  <c r="BG1004" i="1"/>
  <c r="BH1004" i="1"/>
  <c r="BJ1004" i="1"/>
  <c r="BK1004" i="1"/>
  <c r="BM1004" i="1"/>
  <c r="BN1004" i="1"/>
  <c r="BP1004" i="1"/>
  <c r="BQ1004" i="1"/>
  <c r="BS1004" i="1"/>
  <c r="BT1004" i="1"/>
  <c r="B1005" i="1"/>
  <c r="S1005" i="1"/>
  <c r="T1005" i="1" s="1"/>
  <c r="U1005" i="1"/>
  <c r="V1005" i="1"/>
  <c r="AU1005" i="1"/>
  <c r="AV1005" i="1"/>
  <c r="AX1005" i="1"/>
  <c r="AY1005" i="1"/>
  <c r="BA1005" i="1"/>
  <c r="BB1005" i="1"/>
  <c r="BD1005" i="1"/>
  <c r="BE1005" i="1"/>
  <c r="BG1005" i="1"/>
  <c r="BH1005" i="1"/>
  <c r="BJ1005" i="1"/>
  <c r="BK1005" i="1"/>
  <c r="BM1005" i="1"/>
  <c r="BN1005" i="1"/>
  <c r="BP1005" i="1"/>
  <c r="BQ1005" i="1"/>
  <c r="BS1005" i="1"/>
  <c r="BT1005" i="1"/>
  <c r="B1006" i="1"/>
  <c r="S1006" i="1"/>
  <c r="T1006" i="1"/>
  <c r="U1006" i="1"/>
  <c r="V1006" i="1"/>
  <c r="AU1006" i="1"/>
  <c r="AV1006" i="1"/>
  <c r="AX1006" i="1"/>
  <c r="AY1006" i="1"/>
  <c r="BA1006" i="1"/>
  <c r="BB1006" i="1"/>
  <c r="BD1006" i="1"/>
  <c r="BE1006" i="1"/>
  <c r="BG1006" i="1"/>
  <c r="BH1006" i="1"/>
  <c r="BJ1006" i="1"/>
  <c r="BK1006" i="1"/>
  <c r="BM1006" i="1"/>
  <c r="BN1006" i="1"/>
  <c r="BP1006" i="1"/>
  <c r="BQ1006" i="1"/>
  <c r="BS1006" i="1"/>
  <c r="BT1006" i="1"/>
  <c r="B1007" i="1"/>
  <c r="S1007" i="1"/>
  <c r="T1007" i="1" s="1"/>
  <c r="U1007" i="1"/>
  <c r="V1007" i="1"/>
  <c r="AU1007" i="1"/>
  <c r="AV1007" i="1"/>
  <c r="AX1007" i="1"/>
  <c r="AY1007" i="1"/>
  <c r="BA1007" i="1"/>
  <c r="BB1007" i="1"/>
  <c r="BD1007" i="1"/>
  <c r="BE1007" i="1"/>
  <c r="BG1007" i="1"/>
  <c r="BH1007" i="1"/>
  <c r="BJ1007" i="1"/>
  <c r="BK1007" i="1"/>
  <c r="BM1007" i="1"/>
  <c r="BN1007" i="1"/>
  <c r="BP1007" i="1"/>
  <c r="BQ1007" i="1"/>
  <c r="BS1007" i="1"/>
  <c r="BT1007" i="1"/>
  <c r="B1008" i="1"/>
  <c r="S1008" i="1"/>
  <c r="T1008" i="1" s="1"/>
  <c r="U1008" i="1"/>
  <c r="V1008" i="1"/>
  <c r="AU1008" i="1"/>
  <c r="AV1008" i="1"/>
  <c r="AX1008" i="1"/>
  <c r="AY1008" i="1"/>
  <c r="BA1008" i="1"/>
  <c r="BB1008" i="1"/>
  <c r="BD1008" i="1"/>
  <c r="BE1008" i="1"/>
  <c r="BG1008" i="1"/>
  <c r="BH1008" i="1"/>
  <c r="BJ1008" i="1"/>
  <c r="BK1008" i="1"/>
  <c r="BM1008" i="1"/>
  <c r="BN1008" i="1"/>
  <c r="BP1008" i="1"/>
  <c r="BQ1008" i="1"/>
  <c r="BS1008" i="1"/>
  <c r="BT1008" i="1"/>
  <c r="B1009" i="1"/>
  <c r="S1009" i="1"/>
  <c r="T1009" i="1" s="1"/>
  <c r="U1009" i="1"/>
  <c r="V1009" i="1"/>
  <c r="AU1009" i="1"/>
  <c r="AV1009" i="1"/>
  <c r="AX1009" i="1"/>
  <c r="AY1009" i="1"/>
  <c r="BA1009" i="1"/>
  <c r="BB1009" i="1"/>
  <c r="BD1009" i="1"/>
  <c r="BE1009" i="1"/>
  <c r="BG1009" i="1"/>
  <c r="BH1009" i="1"/>
  <c r="BJ1009" i="1"/>
  <c r="BK1009" i="1"/>
  <c r="BM1009" i="1"/>
  <c r="BN1009" i="1"/>
  <c r="BP1009" i="1"/>
  <c r="BQ1009" i="1"/>
  <c r="BS1009" i="1"/>
  <c r="BT1009" i="1"/>
  <c r="B1010" i="1"/>
  <c r="S1010" i="1"/>
  <c r="T1010" i="1"/>
  <c r="U1010" i="1"/>
  <c r="V1010" i="1"/>
  <c r="AU1010" i="1"/>
  <c r="AV1010" i="1"/>
  <c r="AX1010" i="1"/>
  <c r="AY1010" i="1"/>
  <c r="BA1010" i="1"/>
  <c r="BB1010" i="1"/>
  <c r="BD1010" i="1"/>
  <c r="BE1010" i="1"/>
  <c r="BG1010" i="1"/>
  <c r="BH1010" i="1"/>
  <c r="BJ1010" i="1"/>
  <c r="BK1010" i="1"/>
  <c r="BM1010" i="1"/>
  <c r="BN1010" i="1"/>
  <c r="BP1010" i="1"/>
  <c r="BQ1010" i="1"/>
  <c r="BS1010" i="1"/>
  <c r="BT1010" i="1"/>
  <c r="B1011" i="1"/>
  <c r="S1011" i="1"/>
  <c r="T1011" i="1" s="1"/>
  <c r="U1011" i="1"/>
  <c r="V1011" i="1"/>
  <c r="AU1011" i="1"/>
  <c r="AV1011" i="1"/>
  <c r="AX1011" i="1"/>
  <c r="AY1011" i="1"/>
  <c r="BA1011" i="1"/>
  <c r="BB1011" i="1"/>
  <c r="BD1011" i="1"/>
  <c r="BE1011" i="1"/>
  <c r="BG1011" i="1"/>
  <c r="BH1011" i="1"/>
  <c r="BJ1011" i="1"/>
  <c r="BK1011" i="1"/>
  <c r="BM1011" i="1"/>
  <c r="BN1011" i="1"/>
  <c r="BP1011" i="1"/>
  <c r="BQ1011" i="1"/>
  <c r="BS1011" i="1"/>
  <c r="BT1011" i="1"/>
  <c r="B1012" i="1"/>
  <c r="S1012" i="1"/>
  <c r="T1012" i="1" s="1"/>
  <c r="U1012" i="1"/>
  <c r="V1012" i="1"/>
  <c r="AU1012" i="1"/>
  <c r="AV1012" i="1"/>
  <c r="AX1012" i="1"/>
  <c r="AY1012" i="1"/>
  <c r="BA1012" i="1"/>
  <c r="BB1012" i="1"/>
  <c r="BD1012" i="1"/>
  <c r="BE1012" i="1"/>
  <c r="BG1012" i="1"/>
  <c r="BH1012" i="1"/>
  <c r="BJ1012" i="1"/>
  <c r="BK1012" i="1"/>
  <c r="BM1012" i="1"/>
  <c r="BN1012" i="1"/>
  <c r="BP1012" i="1"/>
  <c r="BQ1012" i="1"/>
  <c r="BS1012" i="1"/>
  <c r="BT1012" i="1"/>
  <c r="B1013" i="1"/>
  <c r="S1013" i="1"/>
  <c r="T1013" i="1" s="1"/>
  <c r="U1013" i="1"/>
  <c r="V1013" i="1"/>
  <c r="AU1013" i="1"/>
  <c r="AV1013" i="1"/>
  <c r="AX1013" i="1"/>
  <c r="AY1013" i="1"/>
  <c r="BA1013" i="1"/>
  <c r="BB1013" i="1"/>
  <c r="BD1013" i="1"/>
  <c r="BE1013" i="1"/>
  <c r="BG1013" i="1"/>
  <c r="BH1013" i="1"/>
  <c r="BJ1013" i="1"/>
  <c r="BK1013" i="1"/>
  <c r="BM1013" i="1"/>
  <c r="BN1013" i="1"/>
  <c r="BP1013" i="1"/>
  <c r="BQ1013" i="1"/>
  <c r="BS1013" i="1"/>
  <c r="BT1013" i="1"/>
  <c r="B1014" i="1"/>
  <c r="S1014" i="1"/>
  <c r="T1014" i="1" s="1"/>
  <c r="U1014" i="1"/>
  <c r="V1014" i="1"/>
  <c r="AU1014" i="1"/>
  <c r="AV1014" i="1"/>
  <c r="AX1014" i="1"/>
  <c r="AY1014" i="1"/>
  <c r="BA1014" i="1"/>
  <c r="BB1014" i="1"/>
  <c r="BD1014" i="1"/>
  <c r="BE1014" i="1"/>
  <c r="BE1027" i="1" s="1"/>
  <c r="BG1014" i="1"/>
  <c r="BH1014" i="1"/>
  <c r="BJ1014" i="1"/>
  <c r="BK1014" i="1"/>
  <c r="BM1014" i="1"/>
  <c r="BN1014" i="1"/>
  <c r="BP1014" i="1"/>
  <c r="BQ1014" i="1"/>
  <c r="BS1014" i="1"/>
  <c r="BT1014" i="1"/>
  <c r="B1015" i="1"/>
  <c r="S1015" i="1"/>
  <c r="T1015" i="1" s="1"/>
  <c r="U1015" i="1"/>
  <c r="V1015" i="1"/>
  <c r="AU1015" i="1"/>
  <c r="AV1015" i="1"/>
  <c r="AX1015" i="1"/>
  <c r="AY1015" i="1"/>
  <c r="BA1015" i="1"/>
  <c r="BB1015" i="1"/>
  <c r="BD1015" i="1"/>
  <c r="BE1015" i="1"/>
  <c r="BG1015" i="1"/>
  <c r="BH1015" i="1"/>
  <c r="BJ1015" i="1"/>
  <c r="BK1015" i="1"/>
  <c r="BM1015" i="1"/>
  <c r="BN1015" i="1"/>
  <c r="BP1015" i="1"/>
  <c r="BQ1015" i="1"/>
  <c r="BS1015" i="1"/>
  <c r="BT1015" i="1"/>
  <c r="B1016" i="1"/>
  <c r="S1016" i="1"/>
  <c r="T1016" i="1" s="1"/>
  <c r="U1016" i="1"/>
  <c r="V1016" i="1"/>
  <c r="AU1016" i="1"/>
  <c r="AV1016" i="1"/>
  <c r="AX1016" i="1"/>
  <c r="AY1016" i="1"/>
  <c r="BA1016" i="1"/>
  <c r="BB1016" i="1"/>
  <c r="BD1016" i="1"/>
  <c r="BE1016" i="1"/>
  <c r="BG1016" i="1"/>
  <c r="BH1016" i="1"/>
  <c r="BJ1016" i="1"/>
  <c r="BK1016" i="1"/>
  <c r="BM1016" i="1"/>
  <c r="BN1016" i="1"/>
  <c r="BP1016" i="1"/>
  <c r="BQ1016" i="1"/>
  <c r="BS1016" i="1"/>
  <c r="BT1016" i="1"/>
  <c r="B1017" i="1"/>
  <c r="S1017" i="1"/>
  <c r="T1017" i="1" s="1"/>
  <c r="U1017" i="1"/>
  <c r="V1017" i="1"/>
  <c r="AU1017" i="1"/>
  <c r="AV1017" i="1"/>
  <c r="AX1017" i="1"/>
  <c r="AY1017" i="1"/>
  <c r="BA1017" i="1"/>
  <c r="BB1017" i="1"/>
  <c r="BD1017" i="1"/>
  <c r="BE1017" i="1"/>
  <c r="BG1017" i="1"/>
  <c r="BH1017" i="1"/>
  <c r="BJ1017" i="1"/>
  <c r="BK1017" i="1"/>
  <c r="BM1017" i="1"/>
  <c r="BN1017" i="1"/>
  <c r="BP1017" i="1"/>
  <c r="BQ1017" i="1"/>
  <c r="BS1017" i="1"/>
  <c r="BT1017" i="1"/>
  <c r="B1018" i="1"/>
  <c r="S1018" i="1"/>
  <c r="T1018" i="1" s="1"/>
  <c r="U1018" i="1"/>
  <c r="V1018" i="1"/>
  <c r="AU1018" i="1"/>
  <c r="AV1018" i="1"/>
  <c r="AX1018" i="1"/>
  <c r="AY1018" i="1"/>
  <c r="BA1018" i="1"/>
  <c r="BB1018" i="1"/>
  <c r="BD1018" i="1"/>
  <c r="BE1018" i="1"/>
  <c r="BG1018" i="1"/>
  <c r="BH1018" i="1"/>
  <c r="BJ1018" i="1"/>
  <c r="BK1018" i="1"/>
  <c r="BM1018" i="1"/>
  <c r="BN1018" i="1"/>
  <c r="BP1018" i="1"/>
  <c r="BQ1018" i="1"/>
  <c r="BS1018" i="1"/>
  <c r="BT1018" i="1"/>
  <c r="B1019" i="1"/>
  <c r="S1019" i="1"/>
  <c r="T1019" i="1" s="1"/>
  <c r="U1019" i="1"/>
  <c r="V1019" i="1"/>
  <c r="AU1019" i="1"/>
  <c r="AV1019" i="1"/>
  <c r="AX1019" i="1"/>
  <c r="AY1019" i="1"/>
  <c r="BA1019" i="1"/>
  <c r="BB1019" i="1"/>
  <c r="BD1019" i="1"/>
  <c r="BE1019" i="1"/>
  <c r="BG1019" i="1"/>
  <c r="BH1019" i="1"/>
  <c r="BJ1019" i="1"/>
  <c r="BK1019" i="1"/>
  <c r="BM1019" i="1"/>
  <c r="BN1019" i="1"/>
  <c r="BP1019" i="1"/>
  <c r="BQ1019" i="1"/>
  <c r="BS1019" i="1"/>
  <c r="BT1019" i="1"/>
  <c r="BH1026" i="1"/>
  <c r="A1030" i="1"/>
  <c r="AR1033" i="1"/>
  <c r="AU1034" i="1"/>
  <c r="AX1034" i="1"/>
  <c r="BA1034" i="1"/>
  <c r="BD1034" i="1"/>
  <c r="BG1034" i="1"/>
  <c r="B1036" i="1"/>
  <c r="S1036" i="1"/>
  <c r="T1036" i="1" s="1"/>
  <c r="U1036" i="1"/>
  <c r="V1036" i="1"/>
  <c r="AS1036" i="1"/>
  <c r="AU1036" i="1"/>
  <c r="AV1036" i="1"/>
  <c r="AX1036" i="1"/>
  <c r="AY1036" i="1"/>
  <c r="BA1036" i="1"/>
  <c r="BB1036" i="1"/>
  <c r="BD1036" i="1"/>
  <c r="BE1036" i="1"/>
  <c r="BG1036" i="1"/>
  <c r="BH1036" i="1"/>
  <c r="BJ1036" i="1"/>
  <c r="BK1036" i="1"/>
  <c r="BM1036" i="1"/>
  <c r="BM1056" i="1" s="1"/>
  <c r="BN1036" i="1"/>
  <c r="BP1036" i="1"/>
  <c r="BQ1036" i="1"/>
  <c r="BS1036" i="1"/>
  <c r="BT1036" i="1"/>
  <c r="B1037" i="1"/>
  <c r="S1037" i="1"/>
  <c r="T1037" i="1" s="1"/>
  <c r="U1037" i="1"/>
  <c r="V1037" i="1"/>
  <c r="AU1037" i="1"/>
  <c r="AV1037" i="1"/>
  <c r="AX1037" i="1"/>
  <c r="AY1037" i="1"/>
  <c r="BA1037" i="1"/>
  <c r="BB1037" i="1"/>
  <c r="BD1037" i="1"/>
  <c r="BE1037" i="1"/>
  <c r="BG1037" i="1"/>
  <c r="BH1037" i="1"/>
  <c r="BJ1037" i="1"/>
  <c r="BK1037" i="1"/>
  <c r="BM1037" i="1"/>
  <c r="BN1037" i="1"/>
  <c r="BP1037" i="1"/>
  <c r="BQ1037" i="1"/>
  <c r="BS1037" i="1"/>
  <c r="BT1037" i="1"/>
  <c r="B1038" i="1"/>
  <c r="S1038" i="1"/>
  <c r="U1038" i="1"/>
  <c r="V1038" i="1"/>
  <c r="AU1038" i="1"/>
  <c r="AV1038" i="1"/>
  <c r="AX1038" i="1"/>
  <c r="AX1063" i="1" s="1"/>
  <c r="AY1038" i="1"/>
  <c r="BA1038" i="1"/>
  <c r="BA1056" i="1" s="1"/>
  <c r="BB1038" i="1"/>
  <c r="BD1038" i="1"/>
  <c r="BE1038" i="1"/>
  <c r="BG1038" i="1"/>
  <c r="BG1062" i="1" s="1"/>
  <c r="BH1038" i="1"/>
  <c r="BJ1038" i="1"/>
  <c r="BK1038" i="1"/>
  <c r="BM1038" i="1"/>
  <c r="BN1038" i="1"/>
  <c r="BP1038" i="1"/>
  <c r="BQ1038" i="1"/>
  <c r="BS1038" i="1"/>
  <c r="BT1038" i="1"/>
  <c r="B1039" i="1"/>
  <c r="S1039" i="1"/>
  <c r="T1039" i="1" s="1"/>
  <c r="U1039" i="1"/>
  <c r="V1039" i="1"/>
  <c r="AU1039" i="1"/>
  <c r="AV1039" i="1"/>
  <c r="AX1039" i="1"/>
  <c r="AY1039" i="1"/>
  <c r="BA1039" i="1"/>
  <c r="BB1039" i="1"/>
  <c r="BD1039" i="1"/>
  <c r="BE1039" i="1"/>
  <c r="BG1039" i="1"/>
  <c r="BH1039" i="1"/>
  <c r="BJ1039" i="1"/>
  <c r="BK1039" i="1"/>
  <c r="BM1039" i="1"/>
  <c r="BN1039" i="1"/>
  <c r="BP1039" i="1"/>
  <c r="BQ1039" i="1"/>
  <c r="BS1039" i="1"/>
  <c r="BT1039" i="1"/>
  <c r="B1040" i="1"/>
  <c r="S1040" i="1"/>
  <c r="T1040" i="1" s="1"/>
  <c r="U1040" i="1"/>
  <c r="V1040" i="1"/>
  <c r="AU1040" i="1"/>
  <c r="AV1040" i="1"/>
  <c r="AX1040" i="1"/>
  <c r="AY1040" i="1"/>
  <c r="BA1040" i="1"/>
  <c r="BB1040" i="1"/>
  <c r="BD1040" i="1"/>
  <c r="BE1040" i="1"/>
  <c r="BG1040" i="1"/>
  <c r="BH1040" i="1"/>
  <c r="BJ1040" i="1"/>
  <c r="BK1040" i="1"/>
  <c r="BM1040" i="1"/>
  <c r="BN1040" i="1"/>
  <c r="BP1040" i="1"/>
  <c r="BQ1040" i="1"/>
  <c r="BS1040" i="1"/>
  <c r="BT1040" i="1"/>
  <c r="B1041" i="1"/>
  <c r="S1041" i="1"/>
  <c r="T1041" i="1" s="1"/>
  <c r="U1041" i="1"/>
  <c r="V1041" i="1"/>
  <c r="AU1041" i="1"/>
  <c r="AV1041" i="1"/>
  <c r="AX1041" i="1"/>
  <c r="AY1041" i="1"/>
  <c r="BA1041" i="1"/>
  <c r="BB1041" i="1"/>
  <c r="BD1041" i="1"/>
  <c r="BE1041" i="1"/>
  <c r="BG1041" i="1"/>
  <c r="BH1041" i="1"/>
  <c r="BJ1041" i="1"/>
  <c r="BK1041" i="1"/>
  <c r="BM1041" i="1"/>
  <c r="BN1041" i="1"/>
  <c r="BP1041" i="1"/>
  <c r="BQ1041" i="1"/>
  <c r="BS1041" i="1"/>
  <c r="BT1041" i="1"/>
  <c r="B1042" i="1"/>
  <c r="S1042" i="1"/>
  <c r="T1042" i="1" s="1"/>
  <c r="U1042" i="1"/>
  <c r="V1042" i="1"/>
  <c r="AU1042" i="1"/>
  <c r="AV1042" i="1"/>
  <c r="AX1042" i="1"/>
  <c r="AY1042" i="1"/>
  <c r="BA1042" i="1"/>
  <c r="BB1042" i="1"/>
  <c r="BD1042" i="1"/>
  <c r="BE1042" i="1"/>
  <c r="BG1042" i="1"/>
  <c r="BH1042" i="1"/>
  <c r="BJ1042" i="1"/>
  <c r="BK1042" i="1"/>
  <c r="BM1042" i="1"/>
  <c r="BN1042" i="1"/>
  <c r="BP1042" i="1"/>
  <c r="BQ1042" i="1"/>
  <c r="BS1042" i="1"/>
  <c r="BT1042" i="1"/>
  <c r="B1043" i="1"/>
  <c r="S1043" i="1"/>
  <c r="T1043" i="1"/>
  <c r="U1043" i="1"/>
  <c r="V1043" i="1"/>
  <c r="AU1043" i="1"/>
  <c r="AV1043" i="1"/>
  <c r="AX1043" i="1"/>
  <c r="AY1043" i="1"/>
  <c r="BA1043" i="1"/>
  <c r="BB1043" i="1"/>
  <c r="BD1043" i="1"/>
  <c r="BE1043" i="1"/>
  <c r="BG1043" i="1"/>
  <c r="BH1043" i="1"/>
  <c r="BJ1043" i="1"/>
  <c r="BK1043" i="1"/>
  <c r="BM1043" i="1"/>
  <c r="BN1043" i="1"/>
  <c r="BP1043" i="1"/>
  <c r="BQ1043" i="1"/>
  <c r="BS1043" i="1"/>
  <c r="BT1043" i="1"/>
  <c r="B1044" i="1"/>
  <c r="S1044" i="1"/>
  <c r="T1044" i="1" s="1"/>
  <c r="U1044" i="1"/>
  <c r="V1044" i="1"/>
  <c r="AU1044" i="1"/>
  <c r="AV1044" i="1"/>
  <c r="AX1044" i="1"/>
  <c r="AY1044" i="1"/>
  <c r="BA1044" i="1"/>
  <c r="BB1044" i="1"/>
  <c r="BD1044" i="1"/>
  <c r="BE1044" i="1"/>
  <c r="BG1044" i="1"/>
  <c r="BH1044" i="1"/>
  <c r="BJ1044" i="1"/>
  <c r="BK1044" i="1"/>
  <c r="BM1044" i="1"/>
  <c r="BN1044" i="1"/>
  <c r="BP1044" i="1"/>
  <c r="BQ1044" i="1"/>
  <c r="BS1044" i="1"/>
  <c r="BT1044" i="1"/>
  <c r="B1045" i="1"/>
  <c r="S1045" i="1"/>
  <c r="T1045" i="1" s="1"/>
  <c r="U1045" i="1"/>
  <c r="V1045" i="1"/>
  <c r="AU1045" i="1"/>
  <c r="AV1045" i="1"/>
  <c r="AX1045" i="1"/>
  <c r="AY1045" i="1"/>
  <c r="BA1045" i="1"/>
  <c r="BB1045" i="1"/>
  <c r="BD1045" i="1"/>
  <c r="BE1045" i="1"/>
  <c r="BG1045" i="1"/>
  <c r="BH1045" i="1"/>
  <c r="BJ1045" i="1"/>
  <c r="BK1045" i="1"/>
  <c r="BM1045" i="1"/>
  <c r="BN1045" i="1"/>
  <c r="BP1045" i="1"/>
  <c r="BQ1045" i="1"/>
  <c r="BS1045" i="1"/>
  <c r="BT1045" i="1"/>
  <c r="B1046" i="1"/>
  <c r="S1046" i="1"/>
  <c r="T1046" i="1" s="1"/>
  <c r="U1046" i="1"/>
  <c r="V1046" i="1"/>
  <c r="AU1046" i="1"/>
  <c r="AV1046" i="1"/>
  <c r="AX1046" i="1"/>
  <c r="AY1046" i="1"/>
  <c r="BA1046" i="1"/>
  <c r="BB1046" i="1"/>
  <c r="BD1046" i="1"/>
  <c r="BE1046" i="1"/>
  <c r="BG1046" i="1"/>
  <c r="BH1046" i="1"/>
  <c r="BJ1046" i="1"/>
  <c r="BK1046" i="1"/>
  <c r="BM1046" i="1"/>
  <c r="BN1046" i="1"/>
  <c r="BP1046" i="1"/>
  <c r="BQ1046" i="1"/>
  <c r="BS1046" i="1"/>
  <c r="BT1046" i="1"/>
  <c r="B1047" i="1"/>
  <c r="S1047" i="1"/>
  <c r="T1047" i="1"/>
  <c r="U1047" i="1"/>
  <c r="V1047" i="1"/>
  <c r="AU1047" i="1"/>
  <c r="AV1047" i="1"/>
  <c r="AX1047" i="1"/>
  <c r="AY1047" i="1"/>
  <c r="BA1047" i="1"/>
  <c r="BB1047" i="1"/>
  <c r="BD1047" i="1"/>
  <c r="BE1047" i="1"/>
  <c r="BG1047" i="1"/>
  <c r="BH1047" i="1"/>
  <c r="BJ1047" i="1"/>
  <c r="BK1047" i="1"/>
  <c r="BM1047" i="1"/>
  <c r="BN1047" i="1"/>
  <c r="BP1047" i="1"/>
  <c r="BQ1047" i="1"/>
  <c r="BS1047" i="1"/>
  <c r="BT1047" i="1"/>
  <c r="B1048" i="1"/>
  <c r="S1048" i="1"/>
  <c r="T1048" i="1" s="1"/>
  <c r="U1048" i="1"/>
  <c r="V1048" i="1"/>
  <c r="AU1048" i="1"/>
  <c r="AV1048" i="1"/>
  <c r="AX1048" i="1"/>
  <c r="AY1048" i="1"/>
  <c r="BA1048" i="1"/>
  <c r="BB1048" i="1"/>
  <c r="BD1048" i="1"/>
  <c r="BE1048" i="1"/>
  <c r="BG1048" i="1"/>
  <c r="BH1048" i="1"/>
  <c r="BJ1048" i="1"/>
  <c r="BK1048" i="1"/>
  <c r="BM1048" i="1"/>
  <c r="BN1048" i="1"/>
  <c r="BP1048" i="1"/>
  <c r="BQ1048" i="1"/>
  <c r="BS1048" i="1"/>
  <c r="BT1048" i="1"/>
  <c r="B1049" i="1"/>
  <c r="S1049" i="1"/>
  <c r="T1049" i="1" s="1"/>
  <c r="U1049" i="1"/>
  <c r="V1049" i="1"/>
  <c r="AU1049" i="1"/>
  <c r="AV1049" i="1"/>
  <c r="AX1049" i="1"/>
  <c r="AY1049" i="1"/>
  <c r="BA1049" i="1"/>
  <c r="BB1049" i="1"/>
  <c r="BD1049" i="1"/>
  <c r="BE1049" i="1"/>
  <c r="BG1049" i="1"/>
  <c r="BH1049" i="1"/>
  <c r="BJ1049" i="1"/>
  <c r="BK1049" i="1"/>
  <c r="BM1049" i="1"/>
  <c r="BN1049" i="1"/>
  <c r="BP1049" i="1"/>
  <c r="BQ1049" i="1"/>
  <c r="BS1049" i="1"/>
  <c r="BT1049" i="1"/>
  <c r="B1050" i="1"/>
  <c r="S1050" i="1"/>
  <c r="T1050" i="1" s="1"/>
  <c r="U1050" i="1"/>
  <c r="V1050" i="1"/>
  <c r="AU1050" i="1"/>
  <c r="AV1050" i="1"/>
  <c r="AX1050" i="1"/>
  <c r="AY1050" i="1"/>
  <c r="BA1050" i="1"/>
  <c r="BB1050" i="1"/>
  <c r="BD1050" i="1"/>
  <c r="BE1050" i="1"/>
  <c r="BG1050" i="1"/>
  <c r="BH1050" i="1"/>
  <c r="BJ1050" i="1"/>
  <c r="BK1050" i="1"/>
  <c r="BM1050" i="1"/>
  <c r="BN1050" i="1"/>
  <c r="BP1050" i="1"/>
  <c r="BQ1050" i="1"/>
  <c r="BS1050" i="1"/>
  <c r="BT1050" i="1"/>
  <c r="B1051" i="1"/>
  <c r="S1051" i="1"/>
  <c r="T1051" i="1" s="1"/>
  <c r="U1051" i="1"/>
  <c r="V1051" i="1"/>
  <c r="AU1051" i="1"/>
  <c r="AV1051" i="1"/>
  <c r="AX1051" i="1"/>
  <c r="AY1051" i="1"/>
  <c r="BA1051" i="1"/>
  <c r="BB1051" i="1"/>
  <c r="BD1051" i="1"/>
  <c r="BE1051" i="1"/>
  <c r="BG1051" i="1"/>
  <c r="BH1051" i="1"/>
  <c r="BJ1051" i="1"/>
  <c r="BK1051" i="1"/>
  <c r="BM1051" i="1"/>
  <c r="BN1051" i="1"/>
  <c r="BP1051" i="1"/>
  <c r="BQ1051" i="1"/>
  <c r="BS1051" i="1"/>
  <c r="BT1051" i="1"/>
  <c r="B1052" i="1"/>
  <c r="S1052" i="1"/>
  <c r="T1052" i="1" s="1"/>
  <c r="U1052" i="1"/>
  <c r="V1052" i="1"/>
  <c r="AU1052" i="1"/>
  <c r="AV1052" i="1"/>
  <c r="AX1052" i="1"/>
  <c r="AY1052" i="1"/>
  <c r="BA1052" i="1"/>
  <c r="BB1052" i="1"/>
  <c r="BD1052" i="1"/>
  <c r="BE1052" i="1"/>
  <c r="BG1052" i="1"/>
  <c r="BH1052" i="1"/>
  <c r="BJ1052" i="1"/>
  <c r="BK1052" i="1"/>
  <c r="BM1052" i="1"/>
  <c r="BN1052" i="1"/>
  <c r="BP1052" i="1"/>
  <c r="BQ1052" i="1"/>
  <c r="BS1052" i="1"/>
  <c r="BT1052" i="1"/>
  <c r="B1053" i="1"/>
  <c r="S1053" i="1"/>
  <c r="T1053" i="1" s="1"/>
  <c r="U1053" i="1"/>
  <c r="V1053" i="1"/>
  <c r="AU1053" i="1"/>
  <c r="AV1053" i="1"/>
  <c r="AX1053" i="1"/>
  <c r="AY1053" i="1"/>
  <c r="BA1053" i="1"/>
  <c r="BB1053" i="1"/>
  <c r="BD1053" i="1"/>
  <c r="BE1053" i="1"/>
  <c r="BG1053" i="1"/>
  <c r="BH1053" i="1"/>
  <c r="BJ1053" i="1"/>
  <c r="BK1053" i="1"/>
  <c r="BM1053" i="1"/>
  <c r="BN1053" i="1"/>
  <c r="BP1053" i="1"/>
  <c r="BQ1053" i="1"/>
  <c r="BS1053" i="1"/>
  <c r="BT1053" i="1"/>
  <c r="B1054" i="1"/>
  <c r="S1054" i="1"/>
  <c r="T1054" i="1" s="1"/>
  <c r="U1054" i="1"/>
  <c r="V1054" i="1"/>
  <c r="AU1054" i="1"/>
  <c r="AV1054" i="1"/>
  <c r="AX1054" i="1"/>
  <c r="AY1054" i="1"/>
  <c r="BA1054" i="1"/>
  <c r="BB1054" i="1"/>
  <c r="BD1054" i="1"/>
  <c r="BE1054" i="1"/>
  <c r="BG1054" i="1"/>
  <c r="BH1054" i="1"/>
  <c r="BJ1054" i="1"/>
  <c r="BK1054" i="1"/>
  <c r="BM1054" i="1"/>
  <c r="BN1054" i="1"/>
  <c r="BP1054" i="1"/>
  <c r="BQ1054" i="1"/>
  <c r="BS1054" i="1"/>
  <c r="BT1054" i="1"/>
  <c r="B1055" i="1"/>
  <c r="S1055" i="1"/>
  <c r="T1055" i="1"/>
  <c r="U1055" i="1"/>
  <c r="V1055" i="1"/>
  <c r="AU1055" i="1"/>
  <c r="AV1055" i="1"/>
  <c r="AX1055" i="1"/>
  <c r="AY1055" i="1"/>
  <c r="BA1055" i="1"/>
  <c r="BB1055" i="1"/>
  <c r="BD1055" i="1"/>
  <c r="BE1055" i="1"/>
  <c r="BG1055" i="1"/>
  <c r="BH1055" i="1"/>
  <c r="BJ1055" i="1"/>
  <c r="BK1055" i="1"/>
  <c r="BM1055" i="1"/>
  <c r="BN1055" i="1"/>
  <c r="BP1055" i="1"/>
  <c r="BQ1055" i="1"/>
  <c r="BS1055" i="1"/>
  <c r="BT1055" i="1"/>
  <c r="BA1062" i="1"/>
  <c r="A1066" i="1"/>
  <c r="AR1069" i="1"/>
  <c r="AU1070" i="1"/>
  <c r="AX1070" i="1"/>
  <c r="BA1070" i="1"/>
  <c r="BD1070" i="1"/>
  <c r="BG1070" i="1"/>
  <c r="B1072" i="1"/>
  <c r="S1072" i="1"/>
  <c r="T1072" i="1" s="1"/>
  <c r="U1072" i="1"/>
  <c r="AS1072" i="1" s="1"/>
  <c r="V1072" i="1"/>
  <c r="AU1072" i="1"/>
  <c r="AV1072" i="1"/>
  <c r="AX1072" i="1"/>
  <c r="AY1072" i="1"/>
  <c r="BA1072" i="1"/>
  <c r="BB1072" i="1"/>
  <c r="BD1072" i="1"/>
  <c r="BE1072" i="1"/>
  <c r="BG1072" i="1"/>
  <c r="BH1072" i="1"/>
  <c r="BJ1072" i="1"/>
  <c r="BK1072" i="1"/>
  <c r="BK1098" i="1" s="1"/>
  <c r="BM1072" i="1"/>
  <c r="BN1072" i="1"/>
  <c r="BP1072" i="1"/>
  <c r="BQ1072" i="1"/>
  <c r="BS1072" i="1"/>
  <c r="BT1072" i="1"/>
  <c r="B1073" i="1"/>
  <c r="S1073" i="1"/>
  <c r="T1073" i="1" s="1"/>
  <c r="U1073" i="1"/>
  <c r="V1073" i="1"/>
  <c r="AU1073" i="1"/>
  <c r="AV1073" i="1"/>
  <c r="AX1073" i="1"/>
  <c r="AY1073" i="1"/>
  <c r="AY1092" i="1" s="1"/>
  <c r="BA1073" i="1"/>
  <c r="BB1073" i="1"/>
  <c r="BD1073" i="1"/>
  <c r="BE1073" i="1"/>
  <c r="BG1073" i="1"/>
  <c r="BH1073" i="1"/>
  <c r="BH1099" i="1" s="1"/>
  <c r="BJ1073" i="1"/>
  <c r="BK1073" i="1"/>
  <c r="BM1073" i="1"/>
  <c r="BN1073" i="1"/>
  <c r="BP1073" i="1"/>
  <c r="BQ1073" i="1"/>
  <c r="BS1073" i="1"/>
  <c r="BT1073" i="1"/>
  <c r="B1074" i="1"/>
  <c r="S1074" i="1"/>
  <c r="T1074" i="1" s="1"/>
  <c r="U1074" i="1"/>
  <c r="V1074" i="1"/>
  <c r="AU1074" i="1"/>
  <c r="AV1074" i="1"/>
  <c r="AX1074" i="1"/>
  <c r="AY1074" i="1"/>
  <c r="BA1074" i="1"/>
  <c r="BB1074" i="1"/>
  <c r="BD1074" i="1"/>
  <c r="BE1074" i="1"/>
  <c r="BG1074" i="1"/>
  <c r="BH1074" i="1"/>
  <c r="BJ1074" i="1"/>
  <c r="BK1074" i="1"/>
  <c r="BM1074" i="1"/>
  <c r="BN1074" i="1"/>
  <c r="BP1074" i="1"/>
  <c r="BQ1074" i="1"/>
  <c r="BS1074" i="1"/>
  <c r="BT1074" i="1"/>
  <c r="B1075" i="1"/>
  <c r="S1075" i="1"/>
  <c r="U1075" i="1"/>
  <c r="V1075" i="1"/>
  <c r="AU1075" i="1"/>
  <c r="AV1075" i="1"/>
  <c r="AX1075" i="1"/>
  <c r="AY1075" i="1"/>
  <c r="BA1075" i="1"/>
  <c r="BB1075" i="1"/>
  <c r="BD1075" i="1"/>
  <c r="BE1075" i="1"/>
  <c r="BG1075" i="1"/>
  <c r="BH1075" i="1"/>
  <c r="BJ1075" i="1"/>
  <c r="BK1075" i="1"/>
  <c r="BM1075" i="1"/>
  <c r="BN1075" i="1"/>
  <c r="BP1075" i="1"/>
  <c r="BQ1075" i="1"/>
  <c r="BS1075" i="1"/>
  <c r="BT1075" i="1"/>
  <c r="B1076" i="1"/>
  <c r="S1076" i="1"/>
  <c r="T1076" i="1" s="1"/>
  <c r="U1076" i="1"/>
  <c r="V1076" i="1"/>
  <c r="AU1076" i="1"/>
  <c r="AV1076" i="1"/>
  <c r="AX1076" i="1"/>
  <c r="AY1076" i="1"/>
  <c r="BA1076" i="1"/>
  <c r="BB1076" i="1"/>
  <c r="BD1076" i="1"/>
  <c r="BE1076" i="1"/>
  <c r="BG1076" i="1"/>
  <c r="BH1076" i="1"/>
  <c r="BJ1076" i="1"/>
  <c r="BK1076" i="1"/>
  <c r="BM1076" i="1"/>
  <c r="BN1076" i="1"/>
  <c r="BP1076" i="1"/>
  <c r="BQ1076" i="1"/>
  <c r="BS1076" i="1"/>
  <c r="BT1076" i="1"/>
  <c r="B1077" i="1"/>
  <c r="S1077" i="1"/>
  <c r="T1077" i="1" s="1"/>
  <c r="U1077" i="1"/>
  <c r="V1077" i="1"/>
  <c r="AU1077" i="1"/>
  <c r="AV1077" i="1"/>
  <c r="AX1077" i="1"/>
  <c r="AY1077" i="1"/>
  <c r="BA1077" i="1"/>
  <c r="BB1077" i="1"/>
  <c r="BD1077" i="1"/>
  <c r="BE1077" i="1"/>
  <c r="BG1077" i="1"/>
  <c r="BH1077" i="1"/>
  <c r="BJ1077" i="1"/>
  <c r="BK1077" i="1"/>
  <c r="BM1077" i="1"/>
  <c r="BN1077" i="1"/>
  <c r="BP1077" i="1"/>
  <c r="BQ1077" i="1"/>
  <c r="BS1077" i="1"/>
  <c r="BT1077" i="1"/>
  <c r="B1078" i="1"/>
  <c r="S1078" i="1"/>
  <c r="T1078" i="1" s="1"/>
  <c r="U1078" i="1"/>
  <c r="V1078" i="1"/>
  <c r="AU1078" i="1"/>
  <c r="AV1078" i="1"/>
  <c r="AX1078" i="1"/>
  <c r="AY1078" i="1"/>
  <c r="BA1078" i="1"/>
  <c r="BB1078" i="1"/>
  <c r="BD1078" i="1"/>
  <c r="BE1078" i="1"/>
  <c r="BG1078" i="1"/>
  <c r="BH1078" i="1"/>
  <c r="BJ1078" i="1"/>
  <c r="BK1078" i="1"/>
  <c r="BM1078" i="1"/>
  <c r="BN1078" i="1"/>
  <c r="BP1078" i="1"/>
  <c r="BQ1078" i="1"/>
  <c r="BS1078" i="1"/>
  <c r="BT1078" i="1"/>
  <c r="B1079" i="1"/>
  <c r="S1079" i="1"/>
  <c r="T1079" i="1" s="1"/>
  <c r="U1079" i="1"/>
  <c r="V1079" i="1"/>
  <c r="AU1079" i="1"/>
  <c r="AV1079" i="1"/>
  <c r="AX1079" i="1"/>
  <c r="AY1079" i="1"/>
  <c r="BA1079" i="1"/>
  <c r="BB1079" i="1"/>
  <c r="BD1079" i="1"/>
  <c r="BE1079" i="1"/>
  <c r="BG1079" i="1"/>
  <c r="BH1079" i="1"/>
  <c r="BJ1079" i="1"/>
  <c r="BK1079" i="1"/>
  <c r="BM1079" i="1"/>
  <c r="BN1079" i="1"/>
  <c r="BP1079" i="1"/>
  <c r="BQ1079" i="1"/>
  <c r="BS1079" i="1"/>
  <c r="BT1079" i="1"/>
  <c r="B1080" i="1"/>
  <c r="S1080" i="1"/>
  <c r="T1080" i="1"/>
  <c r="U1080" i="1"/>
  <c r="V1080" i="1"/>
  <c r="AU1080" i="1"/>
  <c r="AV1080" i="1"/>
  <c r="AX1080" i="1"/>
  <c r="AY1080" i="1"/>
  <c r="BA1080" i="1"/>
  <c r="BB1080" i="1"/>
  <c r="BD1080" i="1"/>
  <c r="BE1080" i="1"/>
  <c r="BG1080" i="1"/>
  <c r="BH1080" i="1"/>
  <c r="BJ1080" i="1"/>
  <c r="BK1080" i="1"/>
  <c r="BM1080" i="1"/>
  <c r="BN1080" i="1"/>
  <c r="BP1080" i="1"/>
  <c r="BQ1080" i="1"/>
  <c r="BS1080" i="1"/>
  <c r="BT1080" i="1"/>
  <c r="B1081" i="1"/>
  <c r="S1081" i="1"/>
  <c r="T1081" i="1" s="1"/>
  <c r="U1081" i="1"/>
  <c r="V1081" i="1"/>
  <c r="AU1081" i="1"/>
  <c r="AV1081" i="1"/>
  <c r="AX1081" i="1"/>
  <c r="AY1081" i="1"/>
  <c r="BA1081" i="1"/>
  <c r="BB1081" i="1"/>
  <c r="BD1081" i="1"/>
  <c r="BE1081" i="1"/>
  <c r="BG1081" i="1"/>
  <c r="BH1081" i="1"/>
  <c r="BJ1081" i="1"/>
  <c r="BK1081" i="1"/>
  <c r="BM1081" i="1"/>
  <c r="BN1081" i="1"/>
  <c r="BP1081" i="1"/>
  <c r="BQ1081" i="1"/>
  <c r="BS1081" i="1"/>
  <c r="BT1081" i="1"/>
  <c r="B1082" i="1"/>
  <c r="S1082" i="1"/>
  <c r="T1082" i="1" s="1"/>
  <c r="U1082" i="1"/>
  <c r="V1082" i="1"/>
  <c r="AU1082" i="1"/>
  <c r="AV1082" i="1"/>
  <c r="AX1082" i="1"/>
  <c r="AY1082" i="1"/>
  <c r="AY1098" i="1" s="1"/>
  <c r="BA1082" i="1"/>
  <c r="BB1082" i="1"/>
  <c r="BD1082" i="1"/>
  <c r="BE1082" i="1"/>
  <c r="BG1082" i="1"/>
  <c r="BH1082" i="1"/>
  <c r="BJ1082" i="1"/>
  <c r="BK1082" i="1"/>
  <c r="BM1082" i="1"/>
  <c r="BN1082" i="1"/>
  <c r="BP1082" i="1"/>
  <c r="BQ1082" i="1"/>
  <c r="BS1082" i="1"/>
  <c r="BT1082" i="1"/>
  <c r="B1083" i="1"/>
  <c r="S1083" i="1"/>
  <c r="T1083" i="1" s="1"/>
  <c r="U1083" i="1"/>
  <c r="V1083" i="1"/>
  <c r="AU1083" i="1"/>
  <c r="AV1083" i="1"/>
  <c r="AX1083" i="1"/>
  <c r="AY1083" i="1"/>
  <c r="BA1083" i="1"/>
  <c r="BB1083" i="1"/>
  <c r="BD1083" i="1"/>
  <c r="BE1083" i="1"/>
  <c r="BG1083" i="1"/>
  <c r="BH1083" i="1"/>
  <c r="BJ1083" i="1"/>
  <c r="BK1083" i="1"/>
  <c r="BM1083" i="1"/>
  <c r="BN1083" i="1"/>
  <c r="BP1083" i="1"/>
  <c r="BQ1083" i="1"/>
  <c r="BS1083" i="1"/>
  <c r="BT1083" i="1"/>
  <c r="B1084" i="1"/>
  <c r="S1084" i="1"/>
  <c r="T1084" i="1" s="1"/>
  <c r="U1084" i="1"/>
  <c r="V1084" i="1"/>
  <c r="AU1084" i="1"/>
  <c r="AV1084" i="1"/>
  <c r="AX1084" i="1"/>
  <c r="AY1084" i="1"/>
  <c r="BA1084" i="1"/>
  <c r="BB1084" i="1"/>
  <c r="BD1084" i="1"/>
  <c r="BE1084" i="1"/>
  <c r="BG1084" i="1"/>
  <c r="BH1084" i="1"/>
  <c r="BJ1084" i="1"/>
  <c r="BK1084" i="1"/>
  <c r="BM1084" i="1"/>
  <c r="BN1084" i="1"/>
  <c r="BP1084" i="1"/>
  <c r="BQ1084" i="1"/>
  <c r="BS1084" i="1"/>
  <c r="BT1084" i="1"/>
  <c r="B1085" i="1"/>
  <c r="S1085" i="1"/>
  <c r="T1085" i="1" s="1"/>
  <c r="U1085" i="1"/>
  <c r="V1085" i="1"/>
  <c r="AU1085" i="1"/>
  <c r="AV1085" i="1"/>
  <c r="AX1085" i="1"/>
  <c r="AY1085" i="1"/>
  <c r="BA1085" i="1"/>
  <c r="BB1085" i="1"/>
  <c r="BD1085" i="1"/>
  <c r="BE1085" i="1"/>
  <c r="BG1085" i="1"/>
  <c r="BH1085" i="1"/>
  <c r="BJ1085" i="1"/>
  <c r="BK1085" i="1"/>
  <c r="BM1085" i="1"/>
  <c r="BN1085" i="1"/>
  <c r="BP1085" i="1"/>
  <c r="BQ1085" i="1"/>
  <c r="BS1085" i="1"/>
  <c r="BT1085" i="1"/>
  <c r="B1086" i="1"/>
  <c r="S1086" i="1"/>
  <c r="T1086" i="1" s="1"/>
  <c r="U1086" i="1"/>
  <c r="V1086" i="1"/>
  <c r="AU1086" i="1"/>
  <c r="AV1086" i="1"/>
  <c r="AX1086" i="1"/>
  <c r="AY1086" i="1"/>
  <c r="BA1086" i="1"/>
  <c r="BB1086" i="1"/>
  <c r="BD1086" i="1"/>
  <c r="BE1086" i="1"/>
  <c r="BG1086" i="1"/>
  <c r="BH1086" i="1"/>
  <c r="BJ1086" i="1"/>
  <c r="BK1086" i="1"/>
  <c r="BM1086" i="1"/>
  <c r="BN1086" i="1"/>
  <c r="BP1086" i="1"/>
  <c r="BQ1086" i="1"/>
  <c r="BS1086" i="1"/>
  <c r="BT1086" i="1"/>
  <c r="B1087" i="1"/>
  <c r="S1087" i="1"/>
  <c r="T1087" i="1" s="1"/>
  <c r="U1087" i="1"/>
  <c r="V1087" i="1"/>
  <c r="AU1087" i="1"/>
  <c r="AV1087" i="1"/>
  <c r="AX1087" i="1"/>
  <c r="AY1087" i="1"/>
  <c r="BA1087" i="1"/>
  <c r="BB1087" i="1"/>
  <c r="BD1087" i="1"/>
  <c r="BE1087" i="1"/>
  <c r="BG1087" i="1"/>
  <c r="BH1087" i="1"/>
  <c r="BJ1087" i="1"/>
  <c r="BK1087" i="1"/>
  <c r="BM1087" i="1"/>
  <c r="BN1087" i="1"/>
  <c r="BP1087" i="1"/>
  <c r="BQ1087" i="1"/>
  <c r="BS1087" i="1"/>
  <c r="BT1087" i="1"/>
  <c r="B1088" i="1"/>
  <c r="S1088" i="1"/>
  <c r="T1088" i="1" s="1"/>
  <c r="U1088" i="1"/>
  <c r="V1088" i="1"/>
  <c r="AU1088" i="1"/>
  <c r="AV1088" i="1"/>
  <c r="AX1088" i="1"/>
  <c r="AY1088" i="1"/>
  <c r="BA1088" i="1"/>
  <c r="BB1088" i="1"/>
  <c r="BD1088" i="1"/>
  <c r="BE1088" i="1"/>
  <c r="BG1088" i="1"/>
  <c r="BH1088" i="1"/>
  <c r="BJ1088" i="1"/>
  <c r="BK1088" i="1"/>
  <c r="BM1088" i="1"/>
  <c r="BN1088" i="1"/>
  <c r="BP1088" i="1"/>
  <c r="BQ1088" i="1"/>
  <c r="BS1088" i="1"/>
  <c r="BT1088" i="1"/>
  <c r="B1089" i="1"/>
  <c r="S1089" i="1"/>
  <c r="T1089" i="1" s="1"/>
  <c r="U1089" i="1"/>
  <c r="V1089" i="1"/>
  <c r="AU1089" i="1"/>
  <c r="AV1089" i="1"/>
  <c r="AX1089" i="1"/>
  <c r="AY1089" i="1"/>
  <c r="BA1089" i="1"/>
  <c r="BB1089" i="1"/>
  <c r="BD1089" i="1"/>
  <c r="BE1089" i="1"/>
  <c r="BG1089" i="1"/>
  <c r="BH1089" i="1"/>
  <c r="BJ1089" i="1"/>
  <c r="BK1089" i="1"/>
  <c r="BM1089" i="1"/>
  <c r="BN1089" i="1"/>
  <c r="BP1089" i="1"/>
  <c r="BQ1089" i="1"/>
  <c r="BS1089" i="1"/>
  <c r="BT1089" i="1"/>
  <c r="B1090" i="1"/>
  <c r="S1090" i="1"/>
  <c r="T1090" i="1" s="1"/>
  <c r="U1090" i="1"/>
  <c r="V1090" i="1"/>
  <c r="AU1090" i="1"/>
  <c r="AV1090" i="1"/>
  <c r="AX1090" i="1"/>
  <c r="AY1090" i="1"/>
  <c r="BA1090" i="1"/>
  <c r="BB1090" i="1"/>
  <c r="BD1090" i="1"/>
  <c r="BE1090" i="1"/>
  <c r="BG1090" i="1"/>
  <c r="BH1090" i="1"/>
  <c r="BJ1090" i="1"/>
  <c r="BK1090" i="1"/>
  <c r="BM1090" i="1"/>
  <c r="BN1090" i="1"/>
  <c r="BP1090" i="1"/>
  <c r="BQ1090" i="1"/>
  <c r="BS1090" i="1"/>
  <c r="BT1090" i="1"/>
  <c r="B1091" i="1"/>
  <c r="S1091" i="1"/>
  <c r="T1091" i="1" s="1"/>
  <c r="U1091" i="1"/>
  <c r="V1091" i="1"/>
  <c r="AU1091" i="1"/>
  <c r="AV1091" i="1"/>
  <c r="AX1091" i="1"/>
  <c r="AY1091" i="1"/>
  <c r="BA1091" i="1"/>
  <c r="BB1091" i="1"/>
  <c r="BD1091" i="1"/>
  <c r="BE1091" i="1"/>
  <c r="BG1091" i="1"/>
  <c r="BH1091" i="1"/>
  <c r="BJ1091" i="1"/>
  <c r="BK1091" i="1"/>
  <c r="BM1091" i="1"/>
  <c r="BN1091" i="1"/>
  <c r="BP1091" i="1"/>
  <c r="BQ1091" i="1"/>
  <c r="BS1091" i="1"/>
  <c r="BT1091" i="1"/>
  <c r="A1102" i="1"/>
  <c r="AR1105" i="1"/>
  <c r="AU1106" i="1"/>
  <c r="AX1106" i="1"/>
  <c r="BA1106" i="1"/>
  <c r="BD1106" i="1"/>
  <c r="BG1106" i="1"/>
  <c r="B1108" i="1"/>
  <c r="S1108" i="1"/>
  <c r="T1108" i="1" s="1"/>
  <c r="U1108" i="1"/>
  <c r="AS1108" i="1" s="1"/>
  <c r="V1108" i="1"/>
  <c r="AU1108" i="1"/>
  <c r="AV1108" i="1"/>
  <c r="AX1108" i="1"/>
  <c r="AX1134" i="1" s="1"/>
  <c r="AY1108" i="1"/>
  <c r="BA1108" i="1"/>
  <c r="BB1108" i="1"/>
  <c r="BD1108" i="1"/>
  <c r="BE1108" i="1"/>
  <c r="BG1108" i="1"/>
  <c r="BH1108" i="1"/>
  <c r="BJ1108" i="1"/>
  <c r="BK1108" i="1"/>
  <c r="BM1108" i="1"/>
  <c r="BN1108" i="1"/>
  <c r="BP1108" i="1"/>
  <c r="BQ1108" i="1"/>
  <c r="BS1108" i="1"/>
  <c r="BT1108" i="1"/>
  <c r="B1109" i="1"/>
  <c r="S1109" i="1"/>
  <c r="T1109" i="1"/>
  <c r="U1109" i="1"/>
  <c r="V1109" i="1"/>
  <c r="AU1109" i="1"/>
  <c r="AV1109" i="1"/>
  <c r="AX1109" i="1"/>
  <c r="AY1109" i="1"/>
  <c r="AY1135" i="1" s="1"/>
  <c r="BA1109" i="1"/>
  <c r="BB1109" i="1"/>
  <c r="BD1109" i="1"/>
  <c r="BE1109" i="1"/>
  <c r="BG1109" i="1"/>
  <c r="BH1109" i="1"/>
  <c r="BJ1109" i="1"/>
  <c r="BK1109" i="1"/>
  <c r="BM1109" i="1"/>
  <c r="BN1109" i="1"/>
  <c r="BP1109" i="1"/>
  <c r="BQ1109" i="1"/>
  <c r="BQ1134" i="1" s="1"/>
  <c r="BS1109" i="1"/>
  <c r="BT1109" i="1"/>
  <c r="B1110" i="1"/>
  <c r="S1110" i="1"/>
  <c r="T1110" i="1" s="1"/>
  <c r="U1110" i="1"/>
  <c r="V1110" i="1"/>
  <c r="AU1110" i="1"/>
  <c r="AV1110" i="1"/>
  <c r="AX1110" i="1"/>
  <c r="AY1110" i="1"/>
  <c r="BA1110" i="1"/>
  <c r="BB1110" i="1"/>
  <c r="BD1110" i="1"/>
  <c r="BE1110" i="1"/>
  <c r="BG1110" i="1"/>
  <c r="BH1110" i="1"/>
  <c r="BJ1110" i="1"/>
  <c r="BK1110" i="1"/>
  <c r="BK1135" i="1" s="1"/>
  <c r="BM1110" i="1"/>
  <c r="BN1110" i="1"/>
  <c r="BP1110" i="1"/>
  <c r="BQ1110" i="1"/>
  <c r="BQ1128" i="1" s="1"/>
  <c r="BS1110" i="1"/>
  <c r="BT1110" i="1"/>
  <c r="B1111" i="1"/>
  <c r="S1111" i="1"/>
  <c r="T1111" i="1" s="1"/>
  <c r="U1111" i="1"/>
  <c r="V1111" i="1"/>
  <c r="AU1111" i="1"/>
  <c r="AV1111" i="1"/>
  <c r="AX1111" i="1"/>
  <c r="AY1111" i="1"/>
  <c r="BA1111" i="1"/>
  <c r="BB1111" i="1"/>
  <c r="BD1111" i="1"/>
  <c r="BE1111" i="1"/>
  <c r="BE1135" i="1" s="1"/>
  <c r="BG1111" i="1"/>
  <c r="BH1111" i="1"/>
  <c r="BJ1111" i="1"/>
  <c r="BK1111" i="1"/>
  <c r="BM1111" i="1"/>
  <c r="BN1111" i="1"/>
  <c r="BP1111" i="1"/>
  <c r="BQ1111" i="1"/>
  <c r="BS1111" i="1"/>
  <c r="BT1111" i="1"/>
  <c r="B1112" i="1"/>
  <c r="S1112" i="1"/>
  <c r="T1112" i="1" s="1"/>
  <c r="U1112" i="1"/>
  <c r="V1112" i="1"/>
  <c r="AU1112" i="1"/>
  <c r="AV1112" i="1"/>
  <c r="AX1112" i="1"/>
  <c r="AY1112" i="1"/>
  <c r="BA1112" i="1"/>
  <c r="BB1112" i="1"/>
  <c r="BD1112" i="1"/>
  <c r="BE1112" i="1"/>
  <c r="BG1112" i="1"/>
  <c r="BH1112" i="1"/>
  <c r="BJ1112" i="1"/>
  <c r="BK1112" i="1"/>
  <c r="BM1112" i="1"/>
  <c r="BN1112" i="1"/>
  <c r="BP1112" i="1"/>
  <c r="BQ1112" i="1"/>
  <c r="BS1112" i="1"/>
  <c r="BT1112" i="1"/>
  <c r="B1113" i="1"/>
  <c r="S1113" i="1"/>
  <c r="T1113" i="1" s="1"/>
  <c r="U1113" i="1"/>
  <c r="V1113" i="1"/>
  <c r="AU1113" i="1"/>
  <c r="AV1113" i="1"/>
  <c r="AX1113" i="1"/>
  <c r="AY1113" i="1"/>
  <c r="BA1113" i="1"/>
  <c r="BB1113" i="1"/>
  <c r="BD1113" i="1"/>
  <c r="BE1113" i="1"/>
  <c r="BG1113" i="1"/>
  <c r="BH1113" i="1"/>
  <c r="BJ1113" i="1"/>
  <c r="BJ1134" i="1" s="1"/>
  <c r="BK1113" i="1"/>
  <c r="BM1113" i="1"/>
  <c r="BN1113" i="1"/>
  <c r="BP1113" i="1"/>
  <c r="BQ1113" i="1"/>
  <c r="BS1113" i="1"/>
  <c r="BT1113" i="1"/>
  <c r="B1114" i="1"/>
  <c r="S1114" i="1"/>
  <c r="T1114" i="1" s="1"/>
  <c r="U1114" i="1"/>
  <c r="V1114" i="1"/>
  <c r="AU1114" i="1"/>
  <c r="AV1114" i="1"/>
  <c r="AX1114" i="1"/>
  <c r="AY1114" i="1"/>
  <c r="BA1114" i="1"/>
  <c r="BB1114" i="1"/>
  <c r="BD1114" i="1"/>
  <c r="BE1114" i="1"/>
  <c r="BG1114" i="1"/>
  <c r="BH1114" i="1"/>
  <c r="BJ1114" i="1"/>
  <c r="BJ1128" i="1" s="1"/>
  <c r="BK1114" i="1"/>
  <c r="BM1114" i="1"/>
  <c r="BN1114" i="1"/>
  <c r="BP1114" i="1"/>
  <c r="BQ1114" i="1"/>
  <c r="BS1114" i="1"/>
  <c r="BT1114" i="1"/>
  <c r="B1115" i="1"/>
  <c r="S1115" i="1"/>
  <c r="T1115" i="1" s="1"/>
  <c r="U1115" i="1"/>
  <c r="V1115" i="1"/>
  <c r="AU1115" i="1"/>
  <c r="AV1115" i="1"/>
  <c r="AX1115" i="1"/>
  <c r="AY1115" i="1"/>
  <c r="BA1115" i="1"/>
  <c r="BB1115" i="1"/>
  <c r="BD1115" i="1"/>
  <c r="BE1115" i="1"/>
  <c r="BG1115" i="1"/>
  <c r="BH1115" i="1"/>
  <c r="BJ1115" i="1"/>
  <c r="BK1115" i="1"/>
  <c r="BM1115" i="1"/>
  <c r="BN1115" i="1"/>
  <c r="BP1115" i="1"/>
  <c r="BQ1115" i="1"/>
  <c r="BS1115" i="1"/>
  <c r="BT1115" i="1"/>
  <c r="B1116" i="1"/>
  <c r="S1116" i="1"/>
  <c r="T1116" i="1" s="1"/>
  <c r="U1116" i="1"/>
  <c r="V1116" i="1"/>
  <c r="AU1116" i="1"/>
  <c r="AV1116" i="1"/>
  <c r="AX1116" i="1"/>
  <c r="AY1116" i="1"/>
  <c r="BA1116" i="1"/>
  <c r="BB1116" i="1"/>
  <c r="BD1116" i="1"/>
  <c r="BE1116" i="1"/>
  <c r="BG1116" i="1"/>
  <c r="BH1116" i="1"/>
  <c r="BJ1116" i="1"/>
  <c r="BK1116" i="1"/>
  <c r="BM1116" i="1"/>
  <c r="BN1116" i="1"/>
  <c r="BP1116" i="1"/>
  <c r="BQ1116" i="1"/>
  <c r="BS1116" i="1"/>
  <c r="BT1116" i="1"/>
  <c r="B1117" i="1"/>
  <c r="S1117" i="1"/>
  <c r="T1117" i="1" s="1"/>
  <c r="U1117" i="1"/>
  <c r="V1117" i="1"/>
  <c r="AU1117" i="1"/>
  <c r="AV1117" i="1"/>
  <c r="AX1117" i="1"/>
  <c r="AY1117" i="1"/>
  <c r="BA1117" i="1"/>
  <c r="BB1117" i="1"/>
  <c r="BD1117" i="1"/>
  <c r="BE1117" i="1"/>
  <c r="BG1117" i="1"/>
  <c r="BH1117" i="1"/>
  <c r="BJ1117" i="1"/>
  <c r="BK1117" i="1"/>
  <c r="BM1117" i="1"/>
  <c r="BN1117" i="1"/>
  <c r="BP1117" i="1"/>
  <c r="BQ1117" i="1"/>
  <c r="BS1117" i="1"/>
  <c r="BT1117" i="1"/>
  <c r="B1118" i="1"/>
  <c r="S1118" i="1"/>
  <c r="T1118" i="1" s="1"/>
  <c r="U1118" i="1"/>
  <c r="V1118" i="1"/>
  <c r="AU1118" i="1"/>
  <c r="AV1118" i="1"/>
  <c r="AX1118" i="1"/>
  <c r="AY1118" i="1"/>
  <c r="BA1118" i="1"/>
  <c r="BB1118" i="1"/>
  <c r="BD1118" i="1"/>
  <c r="BD1128" i="1" s="1"/>
  <c r="BE1118" i="1"/>
  <c r="BG1118" i="1"/>
  <c r="BH1118" i="1"/>
  <c r="BJ1118" i="1"/>
  <c r="BK1118" i="1"/>
  <c r="BM1118" i="1"/>
  <c r="BN1118" i="1"/>
  <c r="BP1118" i="1"/>
  <c r="BQ1118" i="1"/>
  <c r="BS1118" i="1"/>
  <c r="BT1118" i="1"/>
  <c r="B1119" i="1"/>
  <c r="S1119" i="1"/>
  <c r="T1119" i="1" s="1"/>
  <c r="U1119" i="1"/>
  <c r="V1119" i="1"/>
  <c r="AU1119" i="1"/>
  <c r="AV1119" i="1"/>
  <c r="AX1119" i="1"/>
  <c r="AY1119" i="1"/>
  <c r="BA1119" i="1"/>
  <c r="BB1119" i="1"/>
  <c r="BD1119" i="1"/>
  <c r="BE1119" i="1"/>
  <c r="BG1119" i="1"/>
  <c r="BH1119" i="1"/>
  <c r="BJ1119" i="1"/>
  <c r="BK1119" i="1"/>
  <c r="BM1119" i="1"/>
  <c r="BN1119" i="1"/>
  <c r="BP1119" i="1"/>
  <c r="BQ1119" i="1"/>
  <c r="BS1119" i="1"/>
  <c r="BT1119" i="1"/>
  <c r="B1120" i="1"/>
  <c r="S1120" i="1"/>
  <c r="T1120" i="1" s="1"/>
  <c r="U1120" i="1"/>
  <c r="V1120" i="1"/>
  <c r="AU1120" i="1"/>
  <c r="AV1120" i="1"/>
  <c r="AX1120" i="1"/>
  <c r="AY1120" i="1"/>
  <c r="BA1120" i="1"/>
  <c r="BB1120" i="1"/>
  <c r="BD1120" i="1"/>
  <c r="BE1120" i="1"/>
  <c r="BG1120" i="1"/>
  <c r="BH1120" i="1"/>
  <c r="BJ1120" i="1"/>
  <c r="BK1120" i="1"/>
  <c r="BM1120" i="1"/>
  <c r="BN1120" i="1"/>
  <c r="BP1120" i="1"/>
  <c r="BQ1120" i="1"/>
  <c r="BS1120" i="1"/>
  <c r="BT1120" i="1"/>
  <c r="B1121" i="1"/>
  <c r="S1121" i="1"/>
  <c r="T1121" i="1"/>
  <c r="U1121" i="1"/>
  <c r="V1121" i="1"/>
  <c r="AU1121" i="1"/>
  <c r="AV1121" i="1"/>
  <c r="AX1121" i="1"/>
  <c r="AY1121" i="1"/>
  <c r="BA1121" i="1"/>
  <c r="BB1121" i="1"/>
  <c r="BD1121" i="1"/>
  <c r="BE1121" i="1"/>
  <c r="BG1121" i="1"/>
  <c r="BH1121" i="1"/>
  <c r="BJ1121" i="1"/>
  <c r="BK1121" i="1"/>
  <c r="BM1121" i="1"/>
  <c r="BN1121" i="1"/>
  <c r="BP1121" i="1"/>
  <c r="BQ1121" i="1"/>
  <c r="BS1121" i="1"/>
  <c r="BT1121" i="1"/>
  <c r="B1122" i="1"/>
  <c r="S1122" i="1"/>
  <c r="T1122" i="1" s="1"/>
  <c r="U1122" i="1"/>
  <c r="V1122" i="1"/>
  <c r="AU1122" i="1"/>
  <c r="AV1122" i="1"/>
  <c r="AX1122" i="1"/>
  <c r="AY1122" i="1"/>
  <c r="BA1122" i="1"/>
  <c r="BB1122" i="1"/>
  <c r="BD1122" i="1"/>
  <c r="BE1122" i="1"/>
  <c r="BG1122" i="1"/>
  <c r="BH1122" i="1"/>
  <c r="BJ1122" i="1"/>
  <c r="BK1122" i="1"/>
  <c r="BM1122" i="1"/>
  <c r="BN1122" i="1"/>
  <c r="BP1122" i="1"/>
  <c r="BQ1122" i="1"/>
  <c r="BS1122" i="1"/>
  <c r="BT1122" i="1"/>
  <c r="B1123" i="1"/>
  <c r="S1123" i="1"/>
  <c r="T1123" i="1" s="1"/>
  <c r="U1123" i="1"/>
  <c r="V1123" i="1"/>
  <c r="AU1123" i="1"/>
  <c r="AV1123" i="1"/>
  <c r="AX1123" i="1"/>
  <c r="AY1123" i="1"/>
  <c r="BA1123" i="1"/>
  <c r="BB1123" i="1"/>
  <c r="BD1123" i="1"/>
  <c r="BE1123" i="1"/>
  <c r="BG1123" i="1"/>
  <c r="BH1123" i="1"/>
  <c r="BJ1123" i="1"/>
  <c r="BK1123" i="1"/>
  <c r="BM1123" i="1"/>
  <c r="BN1123" i="1"/>
  <c r="BP1123" i="1"/>
  <c r="BQ1123" i="1"/>
  <c r="BS1123" i="1"/>
  <c r="BT1123" i="1"/>
  <c r="B1124" i="1"/>
  <c r="S1124" i="1"/>
  <c r="T1124" i="1" s="1"/>
  <c r="U1124" i="1"/>
  <c r="V1124" i="1"/>
  <c r="AU1124" i="1"/>
  <c r="AV1124" i="1"/>
  <c r="AX1124" i="1"/>
  <c r="AY1124" i="1"/>
  <c r="BA1124" i="1"/>
  <c r="BB1124" i="1"/>
  <c r="BD1124" i="1"/>
  <c r="BE1124" i="1"/>
  <c r="BG1124" i="1"/>
  <c r="BH1124" i="1"/>
  <c r="BJ1124" i="1"/>
  <c r="BK1124" i="1"/>
  <c r="BM1124" i="1"/>
  <c r="BN1124" i="1"/>
  <c r="BP1124" i="1"/>
  <c r="BQ1124" i="1"/>
  <c r="BS1124" i="1"/>
  <c r="BT1124" i="1"/>
  <c r="B1125" i="1"/>
  <c r="S1125" i="1"/>
  <c r="T1125" i="1" s="1"/>
  <c r="U1125" i="1"/>
  <c r="V1125" i="1"/>
  <c r="AU1125" i="1"/>
  <c r="AV1125" i="1"/>
  <c r="AX1125" i="1"/>
  <c r="AY1125" i="1"/>
  <c r="BA1125" i="1"/>
  <c r="BB1125" i="1"/>
  <c r="BD1125" i="1"/>
  <c r="BE1125" i="1"/>
  <c r="BG1125" i="1"/>
  <c r="BH1125" i="1"/>
  <c r="BJ1125" i="1"/>
  <c r="BK1125" i="1"/>
  <c r="BM1125" i="1"/>
  <c r="BN1125" i="1"/>
  <c r="BP1125" i="1"/>
  <c r="BQ1125" i="1"/>
  <c r="BS1125" i="1"/>
  <c r="BT1125" i="1"/>
  <c r="B1126" i="1"/>
  <c r="S1126" i="1"/>
  <c r="T1126" i="1" s="1"/>
  <c r="U1126" i="1"/>
  <c r="V1126" i="1"/>
  <c r="AU1126" i="1"/>
  <c r="AV1126" i="1"/>
  <c r="AX1126" i="1"/>
  <c r="AY1126" i="1"/>
  <c r="BA1126" i="1"/>
  <c r="BB1126" i="1"/>
  <c r="BD1126" i="1"/>
  <c r="BE1126" i="1"/>
  <c r="BG1126" i="1"/>
  <c r="BH1126" i="1"/>
  <c r="BJ1126" i="1"/>
  <c r="BK1126" i="1"/>
  <c r="BM1126" i="1"/>
  <c r="BN1126" i="1"/>
  <c r="BP1126" i="1"/>
  <c r="BQ1126" i="1"/>
  <c r="BS1126" i="1"/>
  <c r="BT1126" i="1"/>
  <c r="B1127" i="1"/>
  <c r="S1127" i="1"/>
  <c r="T1127" i="1" s="1"/>
  <c r="U1127" i="1"/>
  <c r="V1127" i="1"/>
  <c r="AU1127" i="1"/>
  <c r="AV1127" i="1"/>
  <c r="AX1127" i="1"/>
  <c r="AY1127" i="1"/>
  <c r="BA1127" i="1"/>
  <c r="BB1127" i="1"/>
  <c r="BD1127" i="1"/>
  <c r="BE1127" i="1"/>
  <c r="BG1127" i="1"/>
  <c r="BH1127" i="1"/>
  <c r="BJ1127" i="1"/>
  <c r="BK1127" i="1"/>
  <c r="BM1127" i="1"/>
  <c r="BN1127" i="1"/>
  <c r="BP1127" i="1"/>
  <c r="BQ1127" i="1"/>
  <c r="BS1127" i="1"/>
  <c r="BT1127" i="1"/>
  <c r="BE1128" i="1"/>
  <c r="BE1134" i="1"/>
  <c r="A1135" i="1"/>
  <c r="BQ1135" i="1"/>
  <c r="AR1140" i="1"/>
  <c r="AU1141" i="1"/>
  <c r="AX1141" i="1"/>
  <c r="BA1141" i="1"/>
  <c r="BD1141" i="1"/>
  <c r="BG1141" i="1"/>
  <c r="B1143" i="1"/>
  <c r="S1143" i="1"/>
  <c r="T1143" i="1" s="1"/>
  <c r="U1143" i="1"/>
  <c r="AS1143" i="1" s="1"/>
  <c r="V1143" i="1"/>
  <c r="AU1143" i="1"/>
  <c r="AV1143" i="1"/>
  <c r="AV1169" i="1" s="1"/>
  <c r="AV1168" i="1" s="1"/>
  <c r="AX1143" i="1"/>
  <c r="AY1143" i="1"/>
  <c r="BA1143" i="1"/>
  <c r="BB1143" i="1"/>
  <c r="BD1143" i="1"/>
  <c r="BE1143" i="1"/>
  <c r="BG1143" i="1"/>
  <c r="BH1143" i="1"/>
  <c r="BJ1143" i="1"/>
  <c r="BK1143" i="1"/>
  <c r="BM1143" i="1"/>
  <c r="BN1143" i="1"/>
  <c r="BP1143" i="1"/>
  <c r="BQ1143" i="1"/>
  <c r="BS1143" i="1"/>
  <c r="BT1143" i="1"/>
  <c r="B1144" i="1"/>
  <c r="S1144" i="1"/>
  <c r="T1144" i="1" s="1"/>
  <c r="U1144" i="1"/>
  <c r="V1144" i="1"/>
  <c r="AU1144" i="1"/>
  <c r="AV1144" i="1"/>
  <c r="AX1144" i="1"/>
  <c r="AY1144" i="1"/>
  <c r="BA1144" i="1"/>
  <c r="BB1144" i="1"/>
  <c r="BD1144" i="1"/>
  <c r="BE1144" i="1"/>
  <c r="BG1144" i="1"/>
  <c r="BH1144" i="1"/>
  <c r="BJ1144" i="1"/>
  <c r="BK1144" i="1"/>
  <c r="BM1144" i="1"/>
  <c r="BN1144" i="1"/>
  <c r="BP1144" i="1"/>
  <c r="BP1170" i="1" s="1"/>
  <c r="BQ1144" i="1"/>
  <c r="BS1144" i="1"/>
  <c r="BT1144" i="1"/>
  <c r="B1145" i="1"/>
  <c r="S1145" i="1"/>
  <c r="T1145" i="1" s="1"/>
  <c r="U1145" i="1"/>
  <c r="V1145" i="1"/>
  <c r="AU1145" i="1"/>
  <c r="AV1145" i="1"/>
  <c r="AX1145" i="1"/>
  <c r="AY1145" i="1"/>
  <c r="BA1145" i="1"/>
  <c r="BB1145" i="1"/>
  <c r="BD1145" i="1"/>
  <c r="BE1145" i="1"/>
  <c r="BG1145" i="1"/>
  <c r="BH1145" i="1"/>
  <c r="BJ1145" i="1"/>
  <c r="BK1145" i="1"/>
  <c r="BM1145" i="1"/>
  <c r="BN1145" i="1"/>
  <c r="BP1145" i="1"/>
  <c r="BQ1145" i="1"/>
  <c r="BS1145" i="1"/>
  <c r="BT1145" i="1"/>
  <c r="B1146" i="1"/>
  <c r="S1146" i="1"/>
  <c r="T1146" i="1" s="1"/>
  <c r="U1146" i="1"/>
  <c r="V1146" i="1"/>
  <c r="AU1146" i="1"/>
  <c r="AV1146" i="1"/>
  <c r="AX1146" i="1"/>
  <c r="AY1146" i="1"/>
  <c r="BA1146" i="1"/>
  <c r="BB1146" i="1"/>
  <c r="BD1146" i="1"/>
  <c r="BD1170" i="1" s="1"/>
  <c r="BE1146" i="1"/>
  <c r="BG1146" i="1"/>
  <c r="BH1146" i="1"/>
  <c r="BJ1146" i="1"/>
  <c r="BK1146" i="1"/>
  <c r="BM1146" i="1"/>
  <c r="BN1146" i="1"/>
  <c r="BP1146" i="1"/>
  <c r="BQ1146" i="1"/>
  <c r="BS1146" i="1"/>
  <c r="BT1146" i="1"/>
  <c r="BT1169" i="1" s="1"/>
  <c r="B1147" i="1"/>
  <c r="S1147" i="1"/>
  <c r="T1147" i="1" s="1"/>
  <c r="U1147" i="1"/>
  <c r="V1147" i="1"/>
  <c r="AU1147" i="1"/>
  <c r="AV1147" i="1"/>
  <c r="AX1147" i="1"/>
  <c r="AY1147" i="1"/>
  <c r="BA1147" i="1"/>
  <c r="BB1147" i="1"/>
  <c r="BD1147" i="1"/>
  <c r="BE1147" i="1"/>
  <c r="BE1170" i="1" s="1"/>
  <c r="BG1147" i="1"/>
  <c r="BH1147" i="1"/>
  <c r="BJ1147" i="1"/>
  <c r="BK1147" i="1"/>
  <c r="BM1147" i="1"/>
  <c r="BN1147" i="1"/>
  <c r="BP1147" i="1"/>
  <c r="BQ1147" i="1"/>
  <c r="BS1147" i="1"/>
  <c r="BT1147" i="1"/>
  <c r="B1148" i="1"/>
  <c r="S1148" i="1"/>
  <c r="T1148" i="1" s="1"/>
  <c r="U1148" i="1"/>
  <c r="V1148" i="1"/>
  <c r="AU1148" i="1"/>
  <c r="AV1148" i="1"/>
  <c r="AX1148" i="1"/>
  <c r="AY1148" i="1"/>
  <c r="BA1148" i="1"/>
  <c r="BB1148" i="1"/>
  <c r="BD1148" i="1"/>
  <c r="BE1148" i="1"/>
  <c r="BG1148" i="1"/>
  <c r="BH1148" i="1"/>
  <c r="BH1163" i="1" s="1"/>
  <c r="BJ1148" i="1"/>
  <c r="BK1148" i="1"/>
  <c r="BM1148" i="1"/>
  <c r="BN1148" i="1"/>
  <c r="BP1148" i="1"/>
  <c r="BQ1148" i="1"/>
  <c r="BS1148" i="1"/>
  <c r="BT1148" i="1"/>
  <c r="B1149" i="1"/>
  <c r="S1149" i="1"/>
  <c r="T1149" i="1" s="1"/>
  <c r="U1149" i="1"/>
  <c r="V1149" i="1"/>
  <c r="AU1149" i="1"/>
  <c r="AV1149" i="1"/>
  <c r="AX1149" i="1"/>
  <c r="AY1149" i="1"/>
  <c r="BA1149" i="1"/>
  <c r="BB1149" i="1"/>
  <c r="BD1149" i="1"/>
  <c r="BE1149" i="1"/>
  <c r="BG1149" i="1"/>
  <c r="BH1149" i="1"/>
  <c r="BJ1149" i="1"/>
  <c r="BK1149" i="1"/>
  <c r="BM1149" i="1"/>
  <c r="BN1149" i="1"/>
  <c r="BP1149" i="1"/>
  <c r="BQ1149" i="1"/>
  <c r="BS1149" i="1"/>
  <c r="BT1149" i="1"/>
  <c r="B1150" i="1"/>
  <c r="S1150" i="1"/>
  <c r="T1150" i="1" s="1"/>
  <c r="U1150" i="1"/>
  <c r="V1150" i="1"/>
  <c r="AU1150" i="1"/>
  <c r="AV1150" i="1"/>
  <c r="AX1150" i="1"/>
  <c r="AY1150" i="1"/>
  <c r="BA1150" i="1"/>
  <c r="BB1150" i="1"/>
  <c r="BD1150" i="1"/>
  <c r="BE1150" i="1"/>
  <c r="BG1150" i="1"/>
  <c r="BH1150" i="1"/>
  <c r="BJ1150" i="1"/>
  <c r="BK1150" i="1"/>
  <c r="BM1150" i="1"/>
  <c r="BN1150" i="1"/>
  <c r="BP1150" i="1"/>
  <c r="BQ1150" i="1"/>
  <c r="BS1150" i="1"/>
  <c r="BT1150" i="1"/>
  <c r="B1151" i="1"/>
  <c r="S1151" i="1"/>
  <c r="T1151" i="1" s="1"/>
  <c r="U1151" i="1"/>
  <c r="V1151" i="1"/>
  <c r="AU1151" i="1"/>
  <c r="AV1151" i="1"/>
  <c r="AX1151" i="1"/>
  <c r="AY1151" i="1"/>
  <c r="BA1151" i="1"/>
  <c r="BB1151" i="1"/>
  <c r="BD1151" i="1"/>
  <c r="BE1151" i="1"/>
  <c r="BG1151" i="1"/>
  <c r="BH1151" i="1"/>
  <c r="BJ1151" i="1"/>
  <c r="BK1151" i="1"/>
  <c r="BM1151" i="1"/>
  <c r="BN1151" i="1"/>
  <c r="BP1151" i="1"/>
  <c r="BQ1151" i="1"/>
  <c r="BS1151" i="1"/>
  <c r="BT1151" i="1"/>
  <c r="B1152" i="1"/>
  <c r="S1152" i="1"/>
  <c r="T1152" i="1" s="1"/>
  <c r="U1152" i="1"/>
  <c r="V1152" i="1"/>
  <c r="AU1152" i="1"/>
  <c r="AV1152" i="1"/>
  <c r="AX1152" i="1"/>
  <c r="AY1152" i="1"/>
  <c r="BA1152" i="1"/>
  <c r="BB1152" i="1"/>
  <c r="BD1152" i="1"/>
  <c r="BE1152" i="1"/>
  <c r="BG1152" i="1"/>
  <c r="BH1152" i="1"/>
  <c r="BJ1152" i="1"/>
  <c r="BK1152" i="1"/>
  <c r="BM1152" i="1"/>
  <c r="BN1152" i="1"/>
  <c r="BP1152" i="1"/>
  <c r="BQ1152" i="1"/>
  <c r="BS1152" i="1"/>
  <c r="BT1152" i="1"/>
  <c r="B1153" i="1"/>
  <c r="S1153" i="1"/>
  <c r="T1153" i="1"/>
  <c r="U1153" i="1"/>
  <c r="V1153" i="1"/>
  <c r="AU1153" i="1"/>
  <c r="AV1153" i="1"/>
  <c r="AX1153" i="1"/>
  <c r="AY1153" i="1"/>
  <c r="BA1153" i="1"/>
  <c r="BB1153" i="1"/>
  <c r="BD1153" i="1"/>
  <c r="BE1153" i="1"/>
  <c r="BG1153" i="1"/>
  <c r="BH1153" i="1"/>
  <c r="BJ1153" i="1"/>
  <c r="BK1153" i="1"/>
  <c r="BM1153" i="1"/>
  <c r="BN1153" i="1"/>
  <c r="BP1153" i="1"/>
  <c r="BQ1153" i="1"/>
  <c r="BS1153" i="1"/>
  <c r="BT1153" i="1"/>
  <c r="B1154" i="1"/>
  <c r="S1154" i="1"/>
  <c r="T1154" i="1" s="1"/>
  <c r="U1154" i="1"/>
  <c r="V1154" i="1"/>
  <c r="AU1154" i="1"/>
  <c r="AV1154" i="1"/>
  <c r="AX1154" i="1"/>
  <c r="AX1169" i="1" s="1"/>
  <c r="AY1154" i="1"/>
  <c r="BA1154" i="1"/>
  <c r="BB1154" i="1"/>
  <c r="BD1154" i="1"/>
  <c r="BE1154" i="1"/>
  <c r="BG1154" i="1"/>
  <c r="BH1154" i="1"/>
  <c r="BJ1154" i="1"/>
  <c r="BK1154" i="1"/>
  <c r="BM1154" i="1"/>
  <c r="BN1154" i="1"/>
  <c r="BP1154" i="1"/>
  <c r="BQ1154" i="1"/>
  <c r="BS1154" i="1"/>
  <c r="BT1154" i="1"/>
  <c r="B1155" i="1"/>
  <c r="S1155" i="1"/>
  <c r="T1155" i="1" s="1"/>
  <c r="U1155" i="1"/>
  <c r="V1155" i="1"/>
  <c r="AU1155" i="1"/>
  <c r="AV1155" i="1"/>
  <c r="AX1155" i="1"/>
  <c r="AY1155" i="1"/>
  <c r="BA1155" i="1"/>
  <c r="BB1155" i="1"/>
  <c r="BD1155" i="1"/>
  <c r="BE1155" i="1"/>
  <c r="BG1155" i="1"/>
  <c r="BH1155" i="1"/>
  <c r="BJ1155" i="1"/>
  <c r="BK1155" i="1"/>
  <c r="BM1155" i="1"/>
  <c r="BN1155" i="1"/>
  <c r="BP1155" i="1"/>
  <c r="BQ1155" i="1"/>
  <c r="BS1155" i="1"/>
  <c r="BT1155" i="1"/>
  <c r="B1156" i="1"/>
  <c r="S1156" i="1"/>
  <c r="T1156" i="1"/>
  <c r="U1156" i="1"/>
  <c r="V1156" i="1"/>
  <c r="AU1156" i="1"/>
  <c r="AV1156" i="1"/>
  <c r="AX1156" i="1"/>
  <c r="AY1156" i="1"/>
  <c r="BA1156" i="1"/>
  <c r="BB1156" i="1"/>
  <c r="BD1156" i="1"/>
  <c r="BE1156" i="1"/>
  <c r="BG1156" i="1"/>
  <c r="BH1156" i="1"/>
  <c r="BJ1156" i="1"/>
  <c r="BK1156" i="1"/>
  <c r="BM1156" i="1"/>
  <c r="BN1156" i="1"/>
  <c r="BP1156" i="1"/>
  <c r="BQ1156" i="1"/>
  <c r="BS1156" i="1"/>
  <c r="BT1156" i="1"/>
  <c r="B1157" i="1"/>
  <c r="S1157" i="1"/>
  <c r="T1157" i="1" s="1"/>
  <c r="U1157" i="1"/>
  <c r="V1157" i="1"/>
  <c r="AU1157" i="1"/>
  <c r="AV1157" i="1"/>
  <c r="AX1157" i="1"/>
  <c r="AY1157" i="1"/>
  <c r="BA1157" i="1"/>
  <c r="BB1157" i="1"/>
  <c r="BD1157" i="1"/>
  <c r="BD1163" i="1" s="1"/>
  <c r="BE1157" i="1"/>
  <c r="BG1157" i="1"/>
  <c r="BH1157" i="1"/>
  <c r="BJ1157" i="1"/>
  <c r="BK1157" i="1"/>
  <c r="BM1157" i="1"/>
  <c r="BN1157" i="1"/>
  <c r="BP1157" i="1"/>
  <c r="BQ1157" i="1"/>
  <c r="BS1157" i="1"/>
  <c r="BT1157" i="1"/>
  <c r="B1158" i="1"/>
  <c r="S1158" i="1"/>
  <c r="T1158" i="1" s="1"/>
  <c r="U1158" i="1"/>
  <c r="V1158" i="1"/>
  <c r="AU1158" i="1"/>
  <c r="AV1158" i="1"/>
  <c r="AX1158" i="1"/>
  <c r="AY1158" i="1"/>
  <c r="BA1158" i="1"/>
  <c r="BB1158" i="1"/>
  <c r="BD1158" i="1"/>
  <c r="BD1169" i="1" s="1"/>
  <c r="BE1158" i="1"/>
  <c r="BG1158" i="1"/>
  <c r="BH1158" i="1"/>
  <c r="BJ1158" i="1"/>
  <c r="BK1158" i="1"/>
  <c r="BM1158" i="1"/>
  <c r="BN1158" i="1"/>
  <c r="BP1158" i="1"/>
  <c r="BQ1158" i="1"/>
  <c r="BS1158" i="1"/>
  <c r="BT1158" i="1"/>
  <c r="B1159" i="1"/>
  <c r="S1159" i="1"/>
  <c r="T1159" i="1" s="1"/>
  <c r="U1159" i="1"/>
  <c r="V1159" i="1"/>
  <c r="AU1159" i="1"/>
  <c r="AV1159" i="1"/>
  <c r="AX1159" i="1"/>
  <c r="AY1159" i="1"/>
  <c r="BA1159" i="1"/>
  <c r="BB1159" i="1"/>
  <c r="BD1159" i="1"/>
  <c r="BE1159" i="1"/>
  <c r="BG1159" i="1"/>
  <c r="BH1159" i="1"/>
  <c r="BJ1159" i="1"/>
  <c r="BK1159" i="1"/>
  <c r="BM1159" i="1"/>
  <c r="BN1159" i="1"/>
  <c r="BP1159" i="1"/>
  <c r="BQ1159" i="1"/>
  <c r="BS1159" i="1"/>
  <c r="BT1159" i="1"/>
  <c r="B1160" i="1"/>
  <c r="S1160" i="1"/>
  <c r="T1160" i="1" s="1"/>
  <c r="U1160" i="1"/>
  <c r="V1160" i="1"/>
  <c r="AU1160" i="1"/>
  <c r="AV1160" i="1"/>
  <c r="AX1160" i="1"/>
  <c r="AY1160" i="1"/>
  <c r="BA1160" i="1"/>
  <c r="BB1160" i="1"/>
  <c r="BD1160" i="1"/>
  <c r="BE1160" i="1"/>
  <c r="BG1160" i="1"/>
  <c r="BH1160" i="1"/>
  <c r="BJ1160" i="1"/>
  <c r="BK1160" i="1"/>
  <c r="BM1160" i="1"/>
  <c r="BN1160" i="1"/>
  <c r="BP1160" i="1"/>
  <c r="BQ1160" i="1"/>
  <c r="BS1160" i="1"/>
  <c r="BT1160" i="1"/>
  <c r="B1161" i="1"/>
  <c r="S1161" i="1"/>
  <c r="T1161" i="1"/>
  <c r="U1161" i="1"/>
  <c r="V1161" i="1"/>
  <c r="AU1161" i="1"/>
  <c r="AV1161" i="1"/>
  <c r="AX1161" i="1"/>
  <c r="AY1161" i="1"/>
  <c r="BA1161" i="1"/>
  <c r="BB1161" i="1"/>
  <c r="BD1161" i="1"/>
  <c r="BE1161" i="1"/>
  <c r="BG1161" i="1"/>
  <c r="BH1161" i="1"/>
  <c r="BJ1161" i="1"/>
  <c r="BK1161" i="1"/>
  <c r="BM1161" i="1"/>
  <c r="BN1161" i="1"/>
  <c r="BP1161" i="1"/>
  <c r="BQ1161" i="1"/>
  <c r="BS1161" i="1"/>
  <c r="BT1161" i="1"/>
  <c r="B1162" i="1"/>
  <c r="S1162" i="1"/>
  <c r="T1162" i="1" s="1"/>
  <c r="U1162" i="1"/>
  <c r="V1162" i="1"/>
  <c r="AU1162" i="1"/>
  <c r="AV1162" i="1"/>
  <c r="AX1162" i="1"/>
  <c r="AY1162" i="1"/>
  <c r="BA1162" i="1"/>
  <c r="BB1162" i="1"/>
  <c r="BD1162" i="1"/>
  <c r="BE1162" i="1"/>
  <c r="BG1162" i="1"/>
  <c r="BH1162" i="1"/>
  <c r="BJ1162" i="1"/>
  <c r="BK1162" i="1"/>
  <c r="BM1162" i="1"/>
  <c r="BN1162" i="1"/>
  <c r="BP1162" i="1"/>
  <c r="BQ1162" i="1"/>
  <c r="BS1162" i="1"/>
  <c r="BT1162" i="1"/>
  <c r="AV1163" i="1"/>
  <c r="BH1169" i="1"/>
  <c r="A1170" i="1"/>
  <c r="AR1175" i="1"/>
  <c r="AU1176" i="1"/>
  <c r="AX1176" i="1"/>
  <c r="BA1176" i="1"/>
  <c r="BD1176" i="1"/>
  <c r="BG1176" i="1"/>
  <c r="B1178" i="1"/>
  <c r="S1178" i="1"/>
  <c r="U1178" i="1"/>
  <c r="AS1178" i="1" s="1"/>
  <c r="V1178" i="1"/>
  <c r="AU1178" i="1"/>
  <c r="AU1198" i="1" s="1"/>
  <c r="AV1178" i="1"/>
  <c r="AX1178" i="1"/>
  <c r="AY1178" i="1"/>
  <c r="BA1178" i="1"/>
  <c r="BB1178" i="1"/>
  <c r="BD1178" i="1"/>
  <c r="BD1205" i="1" s="1"/>
  <c r="BE1178" i="1"/>
  <c r="BG1178" i="1"/>
  <c r="BH1178" i="1"/>
  <c r="BJ1178" i="1"/>
  <c r="BK1178" i="1"/>
  <c r="BM1178" i="1"/>
  <c r="BN1178" i="1"/>
  <c r="BP1178" i="1"/>
  <c r="BQ1178" i="1"/>
  <c r="BS1178" i="1"/>
  <c r="BS1204" i="1" s="1"/>
  <c r="BS1203" i="1" s="1"/>
  <c r="BT1178" i="1"/>
  <c r="B1179" i="1"/>
  <c r="S1179" i="1"/>
  <c r="T1179" i="1" s="1"/>
  <c r="U1179" i="1"/>
  <c r="V1179" i="1"/>
  <c r="AU1179" i="1"/>
  <c r="AV1179" i="1"/>
  <c r="AX1179" i="1"/>
  <c r="AY1179" i="1"/>
  <c r="BA1179" i="1"/>
  <c r="BB1179" i="1"/>
  <c r="BD1179" i="1"/>
  <c r="BE1179" i="1"/>
  <c r="BG1179" i="1"/>
  <c r="BH1179" i="1"/>
  <c r="BJ1179" i="1"/>
  <c r="BK1179" i="1"/>
  <c r="BM1179" i="1"/>
  <c r="BN1179" i="1"/>
  <c r="BP1179" i="1"/>
  <c r="BP1205" i="1" s="1"/>
  <c r="BQ1179" i="1"/>
  <c r="BS1179" i="1"/>
  <c r="BT1179" i="1"/>
  <c r="B1180" i="1"/>
  <c r="S1180" i="1"/>
  <c r="T1180" i="1" s="1"/>
  <c r="U1180" i="1"/>
  <c r="V1180" i="1"/>
  <c r="AU1180" i="1"/>
  <c r="AV1180" i="1"/>
  <c r="AX1180" i="1"/>
  <c r="AY1180" i="1"/>
  <c r="BA1180" i="1"/>
  <c r="BB1180" i="1"/>
  <c r="BD1180" i="1"/>
  <c r="BE1180" i="1"/>
  <c r="BG1180" i="1"/>
  <c r="BH1180" i="1"/>
  <c r="BJ1180" i="1"/>
  <c r="BK1180" i="1"/>
  <c r="BM1180" i="1"/>
  <c r="BN1180" i="1"/>
  <c r="BP1180" i="1"/>
  <c r="BQ1180" i="1"/>
  <c r="BS1180" i="1"/>
  <c r="BT1180" i="1"/>
  <c r="B1181" i="1"/>
  <c r="S1181" i="1"/>
  <c r="T1181" i="1"/>
  <c r="U1181" i="1"/>
  <c r="V1181" i="1"/>
  <c r="AU1181" i="1"/>
  <c r="AV1181" i="1"/>
  <c r="AX1181" i="1"/>
  <c r="AY1181" i="1"/>
  <c r="BA1181" i="1"/>
  <c r="BB1181" i="1"/>
  <c r="BD1181" i="1"/>
  <c r="BE1181" i="1"/>
  <c r="BG1181" i="1"/>
  <c r="BH1181" i="1"/>
  <c r="BH1198" i="1" s="1"/>
  <c r="BJ1181" i="1"/>
  <c r="BK1181" i="1"/>
  <c r="BM1181" i="1"/>
  <c r="BN1181" i="1"/>
  <c r="BP1181" i="1"/>
  <c r="BQ1181" i="1"/>
  <c r="BS1181" i="1"/>
  <c r="BT1181" i="1"/>
  <c r="B1182" i="1"/>
  <c r="S1182" i="1"/>
  <c r="T1182" i="1" s="1"/>
  <c r="U1182" i="1"/>
  <c r="V1182" i="1"/>
  <c r="AU1182" i="1"/>
  <c r="AV1182" i="1"/>
  <c r="AX1182" i="1"/>
  <c r="AY1182" i="1"/>
  <c r="BA1182" i="1"/>
  <c r="BB1182" i="1"/>
  <c r="BD1182" i="1"/>
  <c r="BE1182" i="1"/>
  <c r="BG1182" i="1"/>
  <c r="BH1182" i="1"/>
  <c r="BJ1182" i="1"/>
  <c r="BJ1205" i="1" s="1"/>
  <c r="BK1182" i="1"/>
  <c r="BM1182" i="1"/>
  <c r="BN1182" i="1"/>
  <c r="BP1182" i="1"/>
  <c r="BQ1182" i="1"/>
  <c r="BS1182" i="1"/>
  <c r="BT1182" i="1"/>
  <c r="B1183" i="1"/>
  <c r="S1183" i="1"/>
  <c r="T1183" i="1" s="1"/>
  <c r="U1183" i="1"/>
  <c r="V1183" i="1"/>
  <c r="AU1183" i="1"/>
  <c r="AV1183" i="1"/>
  <c r="AX1183" i="1"/>
  <c r="AY1183" i="1"/>
  <c r="BA1183" i="1"/>
  <c r="BB1183" i="1"/>
  <c r="BD1183" i="1"/>
  <c r="BE1183" i="1"/>
  <c r="BG1183" i="1"/>
  <c r="BH1183" i="1"/>
  <c r="BJ1183" i="1"/>
  <c r="BK1183" i="1"/>
  <c r="BM1183" i="1"/>
  <c r="BN1183" i="1"/>
  <c r="BP1183" i="1"/>
  <c r="BQ1183" i="1"/>
  <c r="BS1183" i="1"/>
  <c r="BT1183" i="1"/>
  <c r="B1184" i="1"/>
  <c r="S1184" i="1"/>
  <c r="T1184" i="1"/>
  <c r="U1184" i="1"/>
  <c r="V1184" i="1"/>
  <c r="AU1184" i="1"/>
  <c r="AV1184" i="1"/>
  <c r="AX1184" i="1"/>
  <c r="AY1184" i="1"/>
  <c r="BA1184" i="1"/>
  <c r="BB1184" i="1"/>
  <c r="BD1184" i="1"/>
  <c r="BE1184" i="1"/>
  <c r="BG1184" i="1"/>
  <c r="BH1184" i="1"/>
  <c r="BJ1184" i="1"/>
  <c r="BK1184" i="1"/>
  <c r="BM1184" i="1"/>
  <c r="BN1184" i="1"/>
  <c r="BP1184" i="1"/>
  <c r="BQ1184" i="1"/>
  <c r="BS1184" i="1"/>
  <c r="BT1184" i="1"/>
  <c r="B1185" i="1"/>
  <c r="S1185" i="1"/>
  <c r="T1185" i="1" s="1"/>
  <c r="U1185" i="1"/>
  <c r="V1185" i="1"/>
  <c r="AU1185" i="1"/>
  <c r="AV1185" i="1"/>
  <c r="AX1185" i="1"/>
  <c r="AY1185" i="1"/>
  <c r="BA1185" i="1"/>
  <c r="BB1185" i="1"/>
  <c r="BD1185" i="1"/>
  <c r="BE1185" i="1"/>
  <c r="BG1185" i="1"/>
  <c r="BH1185" i="1"/>
  <c r="BJ1185" i="1"/>
  <c r="BK1185" i="1"/>
  <c r="BM1185" i="1"/>
  <c r="BN1185" i="1"/>
  <c r="BP1185" i="1"/>
  <c r="BQ1185" i="1"/>
  <c r="BS1185" i="1"/>
  <c r="BT1185" i="1"/>
  <c r="B1186" i="1"/>
  <c r="S1186" i="1"/>
  <c r="T1186" i="1" s="1"/>
  <c r="U1186" i="1"/>
  <c r="V1186" i="1"/>
  <c r="AU1186" i="1"/>
  <c r="AV1186" i="1"/>
  <c r="AX1186" i="1"/>
  <c r="AY1186" i="1"/>
  <c r="BA1186" i="1"/>
  <c r="BB1186" i="1"/>
  <c r="BD1186" i="1"/>
  <c r="BE1186" i="1"/>
  <c r="BG1186" i="1"/>
  <c r="BH1186" i="1"/>
  <c r="BJ1186" i="1"/>
  <c r="BK1186" i="1"/>
  <c r="BM1186" i="1"/>
  <c r="BN1186" i="1"/>
  <c r="BP1186" i="1"/>
  <c r="BQ1186" i="1"/>
  <c r="BS1186" i="1"/>
  <c r="BT1186" i="1"/>
  <c r="B1187" i="1"/>
  <c r="S1187" i="1"/>
  <c r="T1187" i="1" s="1"/>
  <c r="U1187" i="1"/>
  <c r="V1187" i="1"/>
  <c r="AU1187" i="1"/>
  <c r="AV1187" i="1"/>
  <c r="AX1187" i="1"/>
  <c r="AY1187" i="1"/>
  <c r="BA1187" i="1"/>
  <c r="BB1187" i="1"/>
  <c r="BD1187" i="1"/>
  <c r="BE1187" i="1"/>
  <c r="BG1187" i="1"/>
  <c r="BH1187" i="1"/>
  <c r="BJ1187" i="1"/>
  <c r="BK1187" i="1"/>
  <c r="BM1187" i="1"/>
  <c r="BN1187" i="1"/>
  <c r="BP1187" i="1"/>
  <c r="BQ1187" i="1"/>
  <c r="BS1187" i="1"/>
  <c r="BT1187" i="1"/>
  <c r="B1188" i="1"/>
  <c r="S1188" i="1"/>
  <c r="T1188" i="1" s="1"/>
  <c r="U1188" i="1"/>
  <c r="V1188" i="1"/>
  <c r="AU1188" i="1"/>
  <c r="AV1188" i="1"/>
  <c r="AX1188" i="1"/>
  <c r="AY1188" i="1"/>
  <c r="BA1188" i="1"/>
  <c r="BB1188" i="1"/>
  <c r="BD1188" i="1"/>
  <c r="BE1188" i="1"/>
  <c r="BG1188" i="1"/>
  <c r="BH1188" i="1"/>
  <c r="BJ1188" i="1"/>
  <c r="BK1188" i="1"/>
  <c r="BM1188" i="1"/>
  <c r="BN1188" i="1"/>
  <c r="BP1188" i="1"/>
  <c r="BQ1188" i="1"/>
  <c r="BS1188" i="1"/>
  <c r="BT1188" i="1"/>
  <c r="B1189" i="1"/>
  <c r="S1189" i="1"/>
  <c r="T1189" i="1"/>
  <c r="U1189" i="1"/>
  <c r="V1189" i="1"/>
  <c r="AU1189" i="1"/>
  <c r="AV1189" i="1"/>
  <c r="AX1189" i="1"/>
  <c r="AY1189" i="1"/>
  <c r="BA1189" i="1"/>
  <c r="BB1189" i="1"/>
  <c r="BD1189" i="1"/>
  <c r="BE1189" i="1"/>
  <c r="BG1189" i="1"/>
  <c r="BH1189" i="1"/>
  <c r="BJ1189" i="1"/>
  <c r="BK1189" i="1"/>
  <c r="BM1189" i="1"/>
  <c r="BN1189" i="1"/>
  <c r="BP1189" i="1"/>
  <c r="BQ1189" i="1"/>
  <c r="BS1189" i="1"/>
  <c r="BT1189" i="1"/>
  <c r="B1190" i="1"/>
  <c r="S1190" i="1"/>
  <c r="T1190" i="1" s="1"/>
  <c r="U1190" i="1"/>
  <c r="V1190" i="1"/>
  <c r="AU1190" i="1"/>
  <c r="AV1190" i="1"/>
  <c r="AX1190" i="1"/>
  <c r="AY1190" i="1"/>
  <c r="BA1190" i="1"/>
  <c r="BB1190" i="1"/>
  <c r="BD1190" i="1"/>
  <c r="BE1190" i="1"/>
  <c r="BG1190" i="1"/>
  <c r="BH1190" i="1"/>
  <c r="BJ1190" i="1"/>
  <c r="BK1190" i="1"/>
  <c r="BM1190" i="1"/>
  <c r="BN1190" i="1"/>
  <c r="BP1190" i="1"/>
  <c r="BQ1190" i="1"/>
  <c r="BS1190" i="1"/>
  <c r="BT1190" i="1"/>
  <c r="B1191" i="1"/>
  <c r="S1191" i="1"/>
  <c r="T1191" i="1" s="1"/>
  <c r="U1191" i="1"/>
  <c r="V1191" i="1"/>
  <c r="AU1191" i="1"/>
  <c r="AV1191" i="1"/>
  <c r="AX1191" i="1"/>
  <c r="AY1191" i="1"/>
  <c r="BA1191" i="1"/>
  <c r="BB1191" i="1"/>
  <c r="BD1191" i="1"/>
  <c r="BE1191" i="1"/>
  <c r="BG1191" i="1"/>
  <c r="BH1191" i="1"/>
  <c r="BJ1191" i="1"/>
  <c r="BK1191" i="1"/>
  <c r="BM1191" i="1"/>
  <c r="BN1191" i="1"/>
  <c r="BP1191" i="1"/>
  <c r="BQ1191" i="1"/>
  <c r="BS1191" i="1"/>
  <c r="BT1191" i="1"/>
  <c r="B1192" i="1"/>
  <c r="S1192" i="1"/>
  <c r="T1192" i="1" s="1"/>
  <c r="U1192" i="1"/>
  <c r="V1192" i="1"/>
  <c r="AU1192" i="1"/>
  <c r="AV1192" i="1"/>
  <c r="AX1192" i="1"/>
  <c r="AY1192" i="1"/>
  <c r="BA1192" i="1"/>
  <c r="BB1192" i="1"/>
  <c r="BD1192" i="1"/>
  <c r="BE1192" i="1"/>
  <c r="BG1192" i="1"/>
  <c r="BH1192" i="1"/>
  <c r="BJ1192" i="1"/>
  <c r="BK1192" i="1"/>
  <c r="BM1192" i="1"/>
  <c r="BN1192" i="1"/>
  <c r="BP1192" i="1"/>
  <c r="BQ1192" i="1"/>
  <c r="BS1192" i="1"/>
  <c r="BT1192" i="1"/>
  <c r="B1193" i="1"/>
  <c r="S1193" i="1"/>
  <c r="T1193" i="1" s="1"/>
  <c r="U1193" i="1"/>
  <c r="V1193" i="1"/>
  <c r="AU1193" i="1"/>
  <c r="AV1193" i="1"/>
  <c r="AX1193" i="1"/>
  <c r="AY1193" i="1"/>
  <c r="BA1193" i="1"/>
  <c r="BB1193" i="1"/>
  <c r="BD1193" i="1"/>
  <c r="BE1193" i="1"/>
  <c r="BG1193" i="1"/>
  <c r="BH1193" i="1"/>
  <c r="BJ1193" i="1"/>
  <c r="BK1193" i="1"/>
  <c r="BM1193" i="1"/>
  <c r="BN1193" i="1"/>
  <c r="BP1193" i="1"/>
  <c r="BQ1193" i="1"/>
  <c r="BS1193" i="1"/>
  <c r="BT1193" i="1"/>
  <c r="B1194" i="1"/>
  <c r="S1194" i="1"/>
  <c r="T1194" i="1" s="1"/>
  <c r="U1194" i="1"/>
  <c r="V1194" i="1"/>
  <c r="AU1194" i="1"/>
  <c r="AV1194" i="1"/>
  <c r="AX1194" i="1"/>
  <c r="AY1194" i="1"/>
  <c r="BA1194" i="1"/>
  <c r="BB1194" i="1"/>
  <c r="BD1194" i="1"/>
  <c r="BE1194" i="1"/>
  <c r="BG1194" i="1"/>
  <c r="BH1194" i="1"/>
  <c r="BJ1194" i="1"/>
  <c r="BK1194" i="1"/>
  <c r="BM1194" i="1"/>
  <c r="BN1194" i="1"/>
  <c r="BP1194" i="1"/>
  <c r="BQ1194" i="1"/>
  <c r="BS1194" i="1"/>
  <c r="BT1194" i="1"/>
  <c r="B1195" i="1"/>
  <c r="S1195" i="1"/>
  <c r="T1195" i="1" s="1"/>
  <c r="U1195" i="1"/>
  <c r="V1195" i="1"/>
  <c r="AU1195" i="1"/>
  <c r="AV1195" i="1"/>
  <c r="AX1195" i="1"/>
  <c r="AY1195" i="1"/>
  <c r="BA1195" i="1"/>
  <c r="BB1195" i="1"/>
  <c r="BD1195" i="1"/>
  <c r="BE1195" i="1"/>
  <c r="BG1195" i="1"/>
  <c r="BH1195" i="1"/>
  <c r="BJ1195" i="1"/>
  <c r="BK1195" i="1"/>
  <c r="BM1195" i="1"/>
  <c r="BN1195" i="1"/>
  <c r="BP1195" i="1"/>
  <c r="BQ1195" i="1"/>
  <c r="BS1195" i="1"/>
  <c r="BT1195" i="1"/>
  <c r="B1196" i="1"/>
  <c r="S1196" i="1"/>
  <c r="T1196" i="1"/>
  <c r="U1196" i="1"/>
  <c r="V1196" i="1"/>
  <c r="AU1196" i="1"/>
  <c r="AV1196" i="1"/>
  <c r="AX1196" i="1"/>
  <c r="AY1196" i="1"/>
  <c r="BA1196" i="1"/>
  <c r="BB1196" i="1"/>
  <c r="BD1196" i="1"/>
  <c r="BE1196" i="1"/>
  <c r="BG1196" i="1"/>
  <c r="BH1196" i="1"/>
  <c r="BJ1196" i="1"/>
  <c r="BK1196" i="1"/>
  <c r="BM1196" i="1"/>
  <c r="BN1196" i="1"/>
  <c r="BP1196" i="1"/>
  <c r="BQ1196" i="1"/>
  <c r="BS1196" i="1"/>
  <c r="BT1196" i="1"/>
  <c r="B1197" i="1"/>
  <c r="S1197" i="1"/>
  <c r="T1197" i="1" s="1"/>
  <c r="U1197" i="1"/>
  <c r="V1197" i="1"/>
  <c r="AU1197" i="1"/>
  <c r="AV1197" i="1"/>
  <c r="AX1197" i="1"/>
  <c r="AY1197" i="1"/>
  <c r="BA1197" i="1"/>
  <c r="BB1197" i="1"/>
  <c r="BD1197" i="1"/>
  <c r="BE1197" i="1"/>
  <c r="BG1197" i="1"/>
  <c r="BH1197" i="1"/>
  <c r="BJ1197" i="1"/>
  <c r="BK1197" i="1"/>
  <c r="BM1197" i="1"/>
  <c r="BN1197" i="1"/>
  <c r="BP1197" i="1"/>
  <c r="BQ1197" i="1"/>
  <c r="BS1197" i="1"/>
  <c r="BT1197" i="1"/>
  <c r="BG1198" i="1"/>
  <c r="BS1198" i="1"/>
  <c r="BG1204" i="1"/>
  <c r="BG1203" i="1" s="1"/>
  <c r="A1208" i="1"/>
  <c r="AR1211" i="1"/>
  <c r="AU1212" i="1"/>
  <c r="AX1212" i="1"/>
  <c r="BA1212" i="1"/>
  <c r="BD1212" i="1"/>
  <c r="BG1212" i="1"/>
  <c r="B1214" i="1"/>
  <c r="S1214" i="1"/>
  <c r="T1214" i="1" s="1"/>
  <c r="U1214" i="1"/>
  <c r="AS1214" i="1" s="1"/>
  <c r="V1214" i="1"/>
  <c r="AU1214" i="1"/>
  <c r="AV1214" i="1"/>
  <c r="AX1214" i="1"/>
  <c r="AY1214" i="1"/>
  <c r="AY1241" i="1" s="1"/>
  <c r="BA1214" i="1"/>
  <c r="BB1214" i="1"/>
  <c r="BD1214" i="1"/>
  <c r="BE1214" i="1"/>
  <c r="BE1234" i="1" s="1"/>
  <c r="BG1214" i="1"/>
  <c r="BG1240" i="1" s="1"/>
  <c r="BG1239" i="1" s="1"/>
  <c r="BH1214" i="1"/>
  <c r="BJ1214" i="1"/>
  <c r="BK1214" i="1"/>
  <c r="BM1214" i="1"/>
  <c r="BN1214" i="1"/>
  <c r="BP1214" i="1"/>
  <c r="BQ1214" i="1"/>
  <c r="BQ1234" i="1" s="1"/>
  <c r="BS1214" i="1"/>
  <c r="BT1214" i="1"/>
  <c r="B1215" i="1"/>
  <c r="S1215" i="1"/>
  <c r="T1215" i="1" s="1"/>
  <c r="U1215" i="1"/>
  <c r="V1215" i="1"/>
  <c r="AU1215" i="1"/>
  <c r="AV1215" i="1"/>
  <c r="AX1215" i="1"/>
  <c r="AY1215" i="1"/>
  <c r="BA1215" i="1"/>
  <c r="BB1215" i="1"/>
  <c r="BD1215" i="1"/>
  <c r="BE1215" i="1"/>
  <c r="BG1215" i="1"/>
  <c r="BH1215" i="1"/>
  <c r="BJ1215" i="1"/>
  <c r="BK1215" i="1"/>
  <c r="BK1240" i="1" s="1"/>
  <c r="BM1215" i="1"/>
  <c r="BN1215" i="1"/>
  <c r="BP1215" i="1"/>
  <c r="BQ1215" i="1"/>
  <c r="BS1215" i="1"/>
  <c r="BT1215" i="1"/>
  <c r="BT1241" i="1" s="1"/>
  <c r="B1216" i="1"/>
  <c r="S1216" i="1"/>
  <c r="U1216" i="1"/>
  <c r="V1216" i="1"/>
  <c r="AU1216" i="1"/>
  <c r="AV1216" i="1"/>
  <c r="AV1241" i="1" s="1"/>
  <c r="AX1216" i="1"/>
  <c r="AY1216" i="1"/>
  <c r="BA1216" i="1"/>
  <c r="BB1216" i="1"/>
  <c r="BD1216" i="1"/>
  <c r="BE1216" i="1"/>
  <c r="BG1216" i="1"/>
  <c r="BH1216" i="1"/>
  <c r="BJ1216" i="1"/>
  <c r="BK1216" i="1"/>
  <c r="BM1216" i="1"/>
  <c r="BN1216" i="1"/>
  <c r="BP1216" i="1"/>
  <c r="BQ1216" i="1"/>
  <c r="BS1216" i="1"/>
  <c r="BS1234" i="1" s="1"/>
  <c r="BT1216" i="1"/>
  <c r="B1217" i="1"/>
  <c r="S1217" i="1"/>
  <c r="T1217" i="1" s="1"/>
  <c r="U1217" i="1"/>
  <c r="V1217" i="1"/>
  <c r="AU1217" i="1"/>
  <c r="AV1217" i="1"/>
  <c r="AX1217" i="1"/>
  <c r="AY1217" i="1"/>
  <c r="BA1217" i="1"/>
  <c r="BB1217" i="1"/>
  <c r="BD1217" i="1"/>
  <c r="BE1217" i="1"/>
  <c r="BG1217" i="1"/>
  <c r="BH1217" i="1"/>
  <c r="BJ1217" i="1"/>
  <c r="BK1217" i="1"/>
  <c r="BM1217" i="1"/>
  <c r="BN1217" i="1"/>
  <c r="BP1217" i="1"/>
  <c r="BQ1217" i="1"/>
  <c r="BS1217" i="1"/>
  <c r="BT1217" i="1"/>
  <c r="B1218" i="1"/>
  <c r="S1218" i="1"/>
  <c r="T1218" i="1"/>
  <c r="U1218" i="1"/>
  <c r="V1218" i="1"/>
  <c r="AU1218" i="1"/>
  <c r="AV1218" i="1"/>
  <c r="AX1218" i="1"/>
  <c r="AY1218" i="1"/>
  <c r="BA1218" i="1"/>
  <c r="BB1218" i="1"/>
  <c r="BD1218" i="1"/>
  <c r="BE1218" i="1"/>
  <c r="BG1218" i="1"/>
  <c r="BH1218" i="1"/>
  <c r="BJ1218" i="1"/>
  <c r="BK1218" i="1"/>
  <c r="BM1218" i="1"/>
  <c r="BN1218" i="1"/>
  <c r="BN1240" i="1" s="1"/>
  <c r="BP1218" i="1"/>
  <c r="BQ1218" i="1"/>
  <c r="BS1218" i="1"/>
  <c r="BT1218" i="1"/>
  <c r="B1219" i="1"/>
  <c r="S1219" i="1"/>
  <c r="T1219" i="1" s="1"/>
  <c r="U1219" i="1"/>
  <c r="V1219" i="1"/>
  <c r="AU1219" i="1"/>
  <c r="AV1219" i="1"/>
  <c r="AX1219" i="1"/>
  <c r="AY1219" i="1"/>
  <c r="BA1219" i="1"/>
  <c r="BB1219" i="1"/>
  <c r="BD1219" i="1"/>
  <c r="BE1219" i="1"/>
  <c r="BG1219" i="1"/>
  <c r="BH1219" i="1"/>
  <c r="BJ1219" i="1"/>
  <c r="BK1219" i="1"/>
  <c r="BM1219" i="1"/>
  <c r="BN1219" i="1"/>
  <c r="BP1219" i="1"/>
  <c r="BQ1219" i="1"/>
  <c r="BS1219" i="1"/>
  <c r="BT1219" i="1"/>
  <c r="B1220" i="1"/>
  <c r="S1220" i="1"/>
  <c r="T1220" i="1" s="1"/>
  <c r="U1220" i="1"/>
  <c r="V1220" i="1"/>
  <c r="AU1220" i="1"/>
  <c r="AV1220" i="1"/>
  <c r="AX1220" i="1"/>
  <c r="AY1220" i="1"/>
  <c r="BA1220" i="1"/>
  <c r="BA1240" i="1" s="1"/>
  <c r="BB1220" i="1"/>
  <c r="BD1220" i="1"/>
  <c r="BE1220" i="1"/>
  <c r="BG1220" i="1"/>
  <c r="BH1220" i="1"/>
  <c r="BJ1220" i="1"/>
  <c r="BK1220" i="1"/>
  <c r="BM1220" i="1"/>
  <c r="BN1220" i="1"/>
  <c r="BP1220" i="1"/>
  <c r="BQ1220" i="1"/>
  <c r="BS1220" i="1"/>
  <c r="BT1220" i="1"/>
  <c r="B1221" i="1"/>
  <c r="S1221" i="1"/>
  <c r="T1221" i="1" s="1"/>
  <c r="U1221" i="1"/>
  <c r="V1221" i="1"/>
  <c r="AU1221" i="1"/>
  <c r="AV1221" i="1"/>
  <c r="AX1221" i="1"/>
  <c r="AY1221" i="1"/>
  <c r="BA1221" i="1"/>
  <c r="BB1221" i="1"/>
  <c r="BB1240" i="1" s="1"/>
  <c r="BD1221" i="1"/>
  <c r="BD1241" i="1" s="1"/>
  <c r="BE1221" i="1"/>
  <c r="BG1221" i="1"/>
  <c r="BH1221" i="1"/>
  <c r="BJ1221" i="1"/>
  <c r="BK1221" i="1"/>
  <c r="BM1221" i="1"/>
  <c r="BN1221" i="1"/>
  <c r="BP1221" i="1"/>
  <c r="BQ1221" i="1"/>
  <c r="BS1221" i="1"/>
  <c r="BT1221" i="1"/>
  <c r="B1222" i="1"/>
  <c r="S1222" i="1"/>
  <c r="T1222" i="1"/>
  <c r="U1222" i="1"/>
  <c r="V1222" i="1"/>
  <c r="AU1222" i="1"/>
  <c r="AV1222" i="1"/>
  <c r="AX1222" i="1"/>
  <c r="AY1222" i="1"/>
  <c r="BA1222" i="1"/>
  <c r="BB1222" i="1"/>
  <c r="BD1222" i="1"/>
  <c r="BE1222" i="1"/>
  <c r="BG1222" i="1"/>
  <c r="BH1222" i="1"/>
  <c r="BJ1222" i="1"/>
  <c r="BK1222" i="1"/>
  <c r="BM1222" i="1"/>
  <c r="BN1222" i="1"/>
  <c r="BP1222" i="1"/>
  <c r="BQ1222" i="1"/>
  <c r="BS1222" i="1"/>
  <c r="BT1222" i="1"/>
  <c r="B1223" i="1"/>
  <c r="S1223" i="1"/>
  <c r="T1223" i="1" s="1"/>
  <c r="U1223" i="1"/>
  <c r="V1223" i="1"/>
  <c r="AU1223" i="1"/>
  <c r="AV1223" i="1"/>
  <c r="AX1223" i="1"/>
  <c r="AY1223" i="1"/>
  <c r="BA1223" i="1"/>
  <c r="BB1223" i="1"/>
  <c r="BD1223" i="1"/>
  <c r="BE1223" i="1"/>
  <c r="BG1223" i="1"/>
  <c r="BH1223" i="1"/>
  <c r="BJ1223" i="1"/>
  <c r="BK1223" i="1"/>
  <c r="BM1223" i="1"/>
  <c r="BN1223" i="1"/>
  <c r="BP1223" i="1"/>
  <c r="BQ1223" i="1"/>
  <c r="BS1223" i="1"/>
  <c r="BT1223" i="1"/>
  <c r="B1224" i="1"/>
  <c r="S1224" i="1"/>
  <c r="T1224" i="1" s="1"/>
  <c r="U1224" i="1"/>
  <c r="V1224" i="1"/>
  <c r="AU1224" i="1"/>
  <c r="AV1224" i="1"/>
  <c r="AX1224" i="1"/>
  <c r="AY1224" i="1"/>
  <c r="BA1224" i="1"/>
  <c r="BB1224" i="1"/>
  <c r="BD1224" i="1"/>
  <c r="BE1224" i="1"/>
  <c r="BG1224" i="1"/>
  <c r="BH1224" i="1"/>
  <c r="BJ1224" i="1"/>
  <c r="BK1224" i="1"/>
  <c r="BM1224" i="1"/>
  <c r="BN1224" i="1"/>
  <c r="BP1224" i="1"/>
  <c r="BQ1224" i="1"/>
  <c r="BS1224" i="1"/>
  <c r="BT1224" i="1"/>
  <c r="B1225" i="1"/>
  <c r="S1225" i="1"/>
  <c r="T1225" i="1" s="1"/>
  <c r="U1225" i="1"/>
  <c r="V1225" i="1"/>
  <c r="AU1225" i="1"/>
  <c r="AV1225" i="1"/>
  <c r="AX1225" i="1"/>
  <c r="AY1225" i="1"/>
  <c r="BA1225" i="1"/>
  <c r="BB1225" i="1"/>
  <c r="BD1225" i="1"/>
  <c r="BE1225" i="1"/>
  <c r="BG1225" i="1"/>
  <c r="BH1225" i="1"/>
  <c r="BJ1225" i="1"/>
  <c r="BK1225" i="1"/>
  <c r="BM1225" i="1"/>
  <c r="BN1225" i="1"/>
  <c r="BP1225" i="1"/>
  <c r="BQ1225" i="1"/>
  <c r="BS1225" i="1"/>
  <c r="BT1225" i="1"/>
  <c r="B1226" i="1"/>
  <c r="S1226" i="1"/>
  <c r="T1226" i="1"/>
  <c r="U1226" i="1"/>
  <c r="V1226" i="1"/>
  <c r="AU1226" i="1"/>
  <c r="AV1226" i="1"/>
  <c r="AX1226" i="1"/>
  <c r="AY1226" i="1"/>
  <c r="BA1226" i="1"/>
  <c r="BB1226" i="1"/>
  <c r="BD1226" i="1"/>
  <c r="BE1226" i="1"/>
  <c r="BG1226" i="1"/>
  <c r="BH1226" i="1"/>
  <c r="BJ1226" i="1"/>
  <c r="BK1226" i="1"/>
  <c r="BM1226" i="1"/>
  <c r="BN1226" i="1"/>
  <c r="BP1226" i="1"/>
  <c r="BQ1226" i="1"/>
  <c r="BS1226" i="1"/>
  <c r="BT1226" i="1"/>
  <c r="B1227" i="1"/>
  <c r="S1227" i="1"/>
  <c r="T1227" i="1" s="1"/>
  <c r="U1227" i="1"/>
  <c r="V1227" i="1"/>
  <c r="AU1227" i="1"/>
  <c r="AV1227" i="1"/>
  <c r="AX1227" i="1"/>
  <c r="AY1227" i="1"/>
  <c r="BA1227" i="1"/>
  <c r="BB1227" i="1"/>
  <c r="BD1227" i="1"/>
  <c r="BE1227" i="1"/>
  <c r="BG1227" i="1"/>
  <c r="BH1227" i="1"/>
  <c r="BJ1227" i="1"/>
  <c r="BK1227" i="1"/>
  <c r="BM1227" i="1"/>
  <c r="BN1227" i="1"/>
  <c r="BP1227" i="1"/>
  <c r="BQ1227" i="1"/>
  <c r="BS1227" i="1"/>
  <c r="BT1227" i="1"/>
  <c r="B1228" i="1"/>
  <c r="S1228" i="1"/>
  <c r="T1228" i="1" s="1"/>
  <c r="U1228" i="1"/>
  <c r="V1228" i="1"/>
  <c r="AU1228" i="1"/>
  <c r="AV1228" i="1"/>
  <c r="AX1228" i="1"/>
  <c r="AY1228" i="1"/>
  <c r="BA1228" i="1"/>
  <c r="BB1228" i="1"/>
  <c r="BD1228" i="1"/>
  <c r="BE1228" i="1"/>
  <c r="BG1228" i="1"/>
  <c r="BH1228" i="1"/>
  <c r="BJ1228" i="1"/>
  <c r="BK1228" i="1"/>
  <c r="BM1228" i="1"/>
  <c r="BN1228" i="1"/>
  <c r="BP1228" i="1"/>
  <c r="BQ1228" i="1"/>
  <c r="BS1228" i="1"/>
  <c r="BT1228" i="1"/>
  <c r="B1229" i="1"/>
  <c r="S1229" i="1"/>
  <c r="T1229" i="1" s="1"/>
  <c r="U1229" i="1"/>
  <c r="V1229" i="1"/>
  <c r="AU1229" i="1"/>
  <c r="AV1229" i="1"/>
  <c r="AX1229" i="1"/>
  <c r="AY1229" i="1"/>
  <c r="BA1229" i="1"/>
  <c r="BB1229" i="1"/>
  <c r="BD1229" i="1"/>
  <c r="BE1229" i="1"/>
  <c r="BG1229" i="1"/>
  <c r="BH1229" i="1"/>
  <c r="BJ1229" i="1"/>
  <c r="BK1229" i="1"/>
  <c r="BM1229" i="1"/>
  <c r="BN1229" i="1"/>
  <c r="BP1229" i="1"/>
  <c r="BQ1229" i="1"/>
  <c r="BS1229" i="1"/>
  <c r="BT1229" i="1"/>
  <c r="B1230" i="1"/>
  <c r="S1230" i="1"/>
  <c r="T1230" i="1"/>
  <c r="U1230" i="1"/>
  <c r="V1230" i="1"/>
  <c r="AU1230" i="1"/>
  <c r="AV1230" i="1"/>
  <c r="AX1230" i="1"/>
  <c r="AY1230" i="1"/>
  <c r="BA1230" i="1"/>
  <c r="BB1230" i="1"/>
  <c r="BD1230" i="1"/>
  <c r="BE1230" i="1"/>
  <c r="BG1230" i="1"/>
  <c r="BH1230" i="1"/>
  <c r="BJ1230" i="1"/>
  <c r="BK1230" i="1"/>
  <c r="BM1230" i="1"/>
  <c r="BN1230" i="1"/>
  <c r="BP1230" i="1"/>
  <c r="BQ1230" i="1"/>
  <c r="BS1230" i="1"/>
  <c r="BT1230" i="1"/>
  <c r="B1231" i="1"/>
  <c r="S1231" i="1"/>
  <c r="T1231" i="1" s="1"/>
  <c r="U1231" i="1"/>
  <c r="V1231" i="1"/>
  <c r="AU1231" i="1"/>
  <c r="AV1231" i="1"/>
  <c r="AX1231" i="1"/>
  <c r="AY1231" i="1"/>
  <c r="BA1231" i="1"/>
  <c r="BB1231" i="1"/>
  <c r="BD1231" i="1"/>
  <c r="BE1231" i="1"/>
  <c r="BG1231" i="1"/>
  <c r="BH1231" i="1"/>
  <c r="BJ1231" i="1"/>
  <c r="BK1231" i="1"/>
  <c r="BM1231" i="1"/>
  <c r="BN1231" i="1"/>
  <c r="BP1231" i="1"/>
  <c r="BQ1231" i="1"/>
  <c r="BS1231" i="1"/>
  <c r="BT1231" i="1"/>
  <c r="B1232" i="1"/>
  <c r="S1232" i="1"/>
  <c r="T1232" i="1" s="1"/>
  <c r="U1232" i="1"/>
  <c r="V1232" i="1"/>
  <c r="AU1232" i="1"/>
  <c r="AV1232" i="1"/>
  <c r="AX1232" i="1"/>
  <c r="AY1232" i="1"/>
  <c r="BA1232" i="1"/>
  <c r="BB1232" i="1"/>
  <c r="BD1232" i="1"/>
  <c r="BE1232" i="1"/>
  <c r="BG1232" i="1"/>
  <c r="BH1232" i="1"/>
  <c r="BJ1232" i="1"/>
  <c r="BK1232" i="1"/>
  <c r="BM1232" i="1"/>
  <c r="BN1232" i="1"/>
  <c r="BP1232" i="1"/>
  <c r="BQ1232" i="1"/>
  <c r="BS1232" i="1"/>
  <c r="BT1232" i="1"/>
  <c r="B1233" i="1"/>
  <c r="S1233" i="1"/>
  <c r="T1233" i="1" s="1"/>
  <c r="U1233" i="1"/>
  <c r="V1233" i="1"/>
  <c r="AU1233" i="1"/>
  <c r="AV1233" i="1"/>
  <c r="AX1233" i="1"/>
  <c r="AY1233" i="1"/>
  <c r="BA1233" i="1"/>
  <c r="BB1233" i="1"/>
  <c r="BD1233" i="1"/>
  <c r="BE1233" i="1"/>
  <c r="BG1233" i="1"/>
  <c r="BH1233" i="1"/>
  <c r="BJ1233" i="1"/>
  <c r="BK1233" i="1"/>
  <c r="BM1233" i="1"/>
  <c r="BN1233" i="1"/>
  <c r="BP1233" i="1"/>
  <c r="BQ1233" i="1"/>
  <c r="BS1233" i="1"/>
  <c r="BT1233" i="1"/>
  <c r="AU1234" i="1"/>
  <c r="BG1234" i="1"/>
  <c r="S1239" i="1"/>
  <c r="A1244" i="1"/>
  <c r="AR1247" i="1"/>
  <c r="AU1248" i="1"/>
  <c r="AX1248" i="1"/>
  <c r="BA1248" i="1"/>
  <c r="BD1248" i="1"/>
  <c r="BG1248" i="1"/>
  <c r="B1250" i="1"/>
  <c r="S1250" i="1"/>
  <c r="T1250" i="1" s="1"/>
  <c r="U1250" i="1"/>
  <c r="AS1250" i="1" s="1"/>
  <c r="V1250" i="1"/>
  <c r="AU1250" i="1"/>
  <c r="AU1276" i="1" s="1"/>
  <c r="AV1250" i="1"/>
  <c r="AX1250" i="1"/>
  <c r="AX1276" i="1" s="1"/>
  <c r="AY1250" i="1"/>
  <c r="BA1250" i="1"/>
  <c r="BB1250" i="1"/>
  <c r="BD1250" i="1"/>
  <c r="BD1270" i="1" s="1"/>
  <c r="BE1250" i="1"/>
  <c r="BG1250" i="1"/>
  <c r="BG1270" i="1" s="1"/>
  <c r="BH1250" i="1"/>
  <c r="BJ1250" i="1"/>
  <c r="BK1250" i="1"/>
  <c r="BM1250" i="1"/>
  <c r="BN1250" i="1"/>
  <c r="BP1250" i="1"/>
  <c r="BQ1250" i="1"/>
  <c r="BS1250" i="1"/>
  <c r="BT1250" i="1"/>
  <c r="B1251" i="1"/>
  <c r="S1251" i="1"/>
  <c r="T1251" i="1"/>
  <c r="U1251" i="1"/>
  <c r="V1251" i="1"/>
  <c r="AU1251" i="1"/>
  <c r="AV1251" i="1"/>
  <c r="AX1251" i="1"/>
  <c r="AY1251" i="1"/>
  <c r="AY1270" i="1" s="1"/>
  <c r="BA1251" i="1"/>
  <c r="BB1251" i="1"/>
  <c r="BD1251" i="1"/>
  <c r="BE1251" i="1"/>
  <c r="BG1251" i="1"/>
  <c r="BH1251" i="1"/>
  <c r="BJ1251" i="1"/>
  <c r="BK1251" i="1"/>
  <c r="BM1251" i="1"/>
  <c r="BN1251" i="1"/>
  <c r="BP1251" i="1"/>
  <c r="BQ1251" i="1"/>
  <c r="BS1251" i="1"/>
  <c r="BT1251" i="1"/>
  <c r="B1252" i="1"/>
  <c r="S1252" i="1"/>
  <c r="U1252" i="1"/>
  <c r="V1252" i="1"/>
  <c r="AU1252" i="1"/>
  <c r="AV1252" i="1"/>
  <c r="AX1252" i="1"/>
  <c r="AY1252" i="1"/>
  <c r="BA1252" i="1"/>
  <c r="BA1277" i="1" s="1"/>
  <c r="BB1252" i="1"/>
  <c r="BD1252" i="1"/>
  <c r="BE1252" i="1"/>
  <c r="BG1252" i="1"/>
  <c r="BH1252" i="1"/>
  <c r="BJ1252" i="1"/>
  <c r="BK1252" i="1"/>
  <c r="BK1276" i="1" s="1"/>
  <c r="BM1252" i="1"/>
  <c r="BN1252" i="1"/>
  <c r="BP1252" i="1"/>
  <c r="BQ1252" i="1"/>
  <c r="BS1252" i="1"/>
  <c r="BS1276" i="1" s="1"/>
  <c r="BT1252" i="1"/>
  <c r="B1253" i="1"/>
  <c r="S1253" i="1"/>
  <c r="T1253" i="1"/>
  <c r="U1253" i="1"/>
  <c r="V1253" i="1"/>
  <c r="AU1253" i="1"/>
  <c r="AV1253" i="1"/>
  <c r="AX1253" i="1"/>
  <c r="AY1253" i="1"/>
  <c r="BA1253" i="1"/>
  <c r="BB1253" i="1"/>
  <c r="BD1253" i="1"/>
  <c r="BE1253" i="1"/>
  <c r="BG1253" i="1"/>
  <c r="BH1253" i="1"/>
  <c r="BJ1253" i="1"/>
  <c r="BK1253" i="1"/>
  <c r="BM1253" i="1"/>
  <c r="BN1253" i="1"/>
  <c r="BP1253" i="1"/>
  <c r="BQ1253" i="1"/>
  <c r="BS1253" i="1"/>
  <c r="BT1253" i="1"/>
  <c r="B1254" i="1"/>
  <c r="S1254" i="1"/>
  <c r="T1254" i="1"/>
  <c r="U1254" i="1"/>
  <c r="V1254" i="1"/>
  <c r="AU1254" i="1"/>
  <c r="AV1254" i="1"/>
  <c r="AX1254" i="1"/>
  <c r="AY1254" i="1"/>
  <c r="BA1254" i="1"/>
  <c r="BB1254" i="1"/>
  <c r="BD1254" i="1"/>
  <c r="BE1254" i="1"/>
  <c r="BG1254" i="1"/>
  <c r="BH1254" i="1"/>
  <c r="BJ1254" i="1"/>
  <c r="BK1254" i="1"/>
  <c r="BM1254" i="1"/>
  <c r="BN1254" i="1"/>
  <c r="BP1254" i="1"/>
  <c r="BQ1254" i="1"/>
  <c r="BS1254" i="1"/>
  <c r="BT1254" i="1"/>
  <c r="B1255" i="1"/>
  <c r="S1255" i="1"/>
  <c r="T1255" i="1" s="1"/>
  <c r="U1255" i="1"/>
  <c r="V1255" i="1"/>
  <c r="AU1255" i="1"/>
  <c r="AV1255" i="1"/>
  <c r="AX1255" i="1"/>
  <c r="AY1255" i="1"/>
  <c r="BA1255" i="1"/>
  <c r="BB1255" i="1"/>
  <c r="BD1255" i="1"/>
  <c r="BE1255" i="1"/>
  <c r="BG1255" i="1"/>
  <c r="BH1255" i="1"/>
  <c r="BJ1255" i="1"/>
  <c r="BK1255" i="1"/>
  <c r="BM1255" i="1"/>
  <c r="BN1255" i="1"/>
  <c r="BP1255" i="1"/>
  <c r="BP1270" i="1" s="1"/>
  <c r="BQ1255" i="1"/>
  <c r="BS1255" i="1"/>
  <c r="BT1255" i="1"/>
  <c r="B1256" i="1"/>
  <c r="S1256" i="1"/>
  <c r="T1256" i="1" s="1"/>
  <c r="U1256" i="1"/>
  <c r="V1256" i="1"/>
  <c r="AU1256" i="1"/>
  <c r="AV1256" i="1"/>
  <c r="AX1256" i="1"/>
  <c r="AY1256" i="1"/>
  <c r="BA1256" i="1"/>
  <c r="BB1256" i="1"/>
  <c r="BD1256" i="1"/>
  <c r="BE1256" i="1"/>
  <c r="BG1256" i="1"/>
  <c r="BH1256" i="1"/>
  <c r="BJ1256" i="1"/>
  <c r="BK1256" i="1"/>
  <c r="BM1256" i="1"/>
  <c r="BN1256" i="1"/>
  <c r="BP1256" i="1"/>
  <c r="BQ1256" i="1"/>
  <c r="BS1256" i="1"/>
  <c r="BT1256" i="1"/>
  <c r="B1257" i="1"/>
  <c r="S1257" i="1"/>
  <c r="T1257" i="1"/>
  <c r="U1257" i="1"/>
  <c r="V1257" i="1"/>
  <c r="AU1257" i="1"/>
  <c r="AV1257" i="1"/>
  <c r="AX1257" i="1"/>
  <c r="AY1257" i="1"/>
  <c r="BA1257" i="1"/>
  <c r="BB1257" i="1"/>
  <c r="BD1257" i="1"/>
  <c r="BE1257" i="1"/>
  <c r="BG1257" i="1"/>
  <c r="BH1257" i="1"/>
  <c r="BJ1257" i="1"/>
  <c r="BK1257" i="1"/>
  <c r="BM1257" i="1"/>
  <c r="BN1257" i="1"/>
  <c r="BP1257" i="1"/>
  <c r="BQ1257" i="1"/>
  <c r="BS1257" i="1"/>
  <c r="BT1257" i="1"/>
  <c r="B1258" i="1"/>
  <c r="S1258" i="1"/>
  <c r="T1258" i="1" s="1"/>
  <c r="U1258" i="1"/>
  <c r="V1258" i="1"/>
  <c r="AU1258" i="1"/>
  <c r="AV1258" i="1"/>
  <c r="AX1258" i="1"/>
  <c r="AY1258" i="1"/>
  <c r="BA1258" i="1"/>
  <c r="BA1270" i="1" s="1"/>
  <c r="BB1258" i="1"/>
  <c r="BD1258" i="1"/>
  <c r="BE1258" i="1"/>
  <c r="BG1258" i="1"/>
  <c r="BH1258" i="1"/>
  <c r="BJ1258" i="1"/>
  <c r="BK1258" i="1"/>
  <c r="BM1258" i="1"/>
  <c r="BN1258" i="1"/>
  <c r="BP1258" i="1"/>
  <c r="BQ1258" i="1"/>
  <c r="BS1258" i="1"/>
  <c r="BT1258" i="1"/>
  <c r="B1259" i="1"/>
  <c r="S1259" i="1"/>
  <c r="T1259" i="1" s="1"/>
  <c r="U1259" i="1"/>
  <c r="V1259" i="1"/>
  <c r="AU1259" i="1"/>
  <c r="AV1259" i="1"/>
  <c r="AX1259" i="1"/>
  <c r="AY1259" i="1"/>
  <c r="BA1259" i="1"/>
  <c r="BB1259" i="1"/>
  <c r="BD1259" i="1"/>
  <c r="BE1259" i="1"/>
  <c r="BG1259" i="1"/>
  <c r="BH1259" i="1"/>
  <c r="BJ1259" i="1"/>
  <c r="BK1259" i="1"/>
  <c r="BM1259" i="1"/>
  <c r="BN1259" i="1"/>
  <c r="BP1259" i="1"/>
  <c r="BQ1259" i="1"/>
  <c r="BS1259" i="1"/>
  <c r="BT1259" i="1"/>
  <c r="B1260" i="1"/>
  <c r="S1260" i="1"/>
  <c r="T1260" i="1" s="1"/>
  <c r="U1260" i="1"/>
  <c r="V1260" i="1"/>
  <c r="AU1260" i="1"/>
  <c r="AV1260" i="1"/>
  <c r="AX1260" i="1"/>
  <c r="AY1260" i="1"/>
  <c r="BA1260" i="1"/>
  <c r="BB1260" i="1"/>
  <c r="BD1260" i="1"/>
  <c r="BE1260" i="1"/>
  <c r="BG1260" i="1"/>
  <c r="BH1260" i="1"/>
  <c r="BJ1260" i="1"/>
  <c r="BK1260" i="1"/>
  <c r="BM1260" i="1"/>
  <c r="BN1260" i="1"/>
  <c r="BP1260" i="1"/>
  <c r="BQ1260" i="1"/>
  <c r="BS1260" i="1"/>
  <c r="BT1260" i="1"/>
  <c r="B1261" i="1"/>
  <c r="S1261" i="1"/>
  <c r="T1261" i="1" s="1"/>
  <c r="U1261" i="1"/>
  <c r="V1261" i="1"/>
  <c r="AU1261" i="1"/>
  <c r="AV1261" i="1"/>
  <c r="AX1261" i="1"/>
  <c r="AY1261" i="1"/>
  <c r="BA1261" i="1"/>
  <c r="BB1261" i="1"/>
  <c r="BD1261" i="1"/>
  <c r="BE1261" i="1"/>
  <c r="BG1261" i="1"/>
  <c r="BH1261" i="1"/>
  <c r="BJ1261" i="1"/>
  <c r="BK1261" i="1"/>
  <c r="BM1261" i="1"/>
  <c r="BN1261" i="1"/>
  <c r="BP1261" i="1"/>
  <c r="BQ1261" i="1"/>
  <c r="BS1261" i="1"/>
  <c r="BT1261" i="1"/>
  <c r="B1262" i="1"/>
  <c r="S1262" i="1"/>
  <c r="T1262" i="1"/>
  <c r="U1262" i="1"/>
  <c r="V1262" i="1"/>
  <c r="AU1262" i="1"/>
  <c r="AV1262" i="1"/>
  <c r="AX1262" i="1"/>
  <c r="AY1262" i="1"/>
  <c r="BA1262" i="1"/>
  <c r="BB1262" i="1"/>
  <c r="BD1262" i="1"/>
  <c r="BE1262" i="1"/>
  <c r="BG1262" i="1"/>
  <c r="BH1262" i="1"/>
  <c r="BJ1262" i="1"/>
  <c r="BK1262" i="1"/>
  <c r="BM1262" i="1"/>
  <c r="BN1262" i="1"/>
  <c r="BP1262" i="1"/>
  <c r="BQ1262" i="1"/>
  <c r="BS1262" i="1"/>
  <c r="BT1262" i="1"/>
  <c r="B1263" i="1"/>
  <c r="S1263" i="1"/>
  <c r="T1263" i="1" s="1"/>
  <c r="U1263" i="1"/>
  <c r="V1263" i="1"/>
  <c r="AU1263" i="1"/>
  <c r="AV1263" i="1"/>
  <c r="AX1263" i="1"/>
  <c r="AY1263" i="1"/>
  <c r="BA1263" i="1"/>
  <c r="BB1263" i="1"/>
  <c r="BD1263" i="1"/>
  <c r="BE1263" i="1"/>
  <c r="BG1263" i="1"/>
  <c r="BH1263" i="1"/>
  <c r="BJ1263" i="1"/>
  <c r="BK1263" i="1"/>
  <c r="BM1263" i="1"/>
  <c r="BN1263" i="1"/>
  <c r="BP1263" i="1"/>
  <c r="BQ1263" i="1"/>
  <c r="BS1263" i="1"/>
  <c r="BT1263" i="1"/>
  <c r="B1264" i="1"/>
  <c r="S1264" i="1"/>
  <c r="T1264" i="1" s="1"/>
  <c r="U1264" i="1"/>
  <c r="V1264" i="1"/>
  <c r="AU1264" i="1"/>
  <c r="AV1264" i="1"/>
  <c r="AX1264" i="1"/>
  <c r="AY1264" i="1"/>
  <c r="BA1264" i="1"/>
  <c r="BB1264" i="1"/>
  <c r="BD1264" i="1"/>
  <c r="BE1264" i="1"/>
  <c r="BG1264" i="1"/>
  <c r="BH1264" i="1"/>
  <c r="BJ1264" i="1"/>
  <c r="BK1264" i="1"/>
  <c r="BM1264" i="1"/>
  <c r="BN1264" i="1"/>
  <c r="BP1264" i="1"/>
  <c r="BQ1264" i="1"/>
  <c r="BS1264" i="1"/>
  <c r="BT1264" i="1"/>
  <c r="B1265" i="1"/>
  <c r="S1265" i="1"/>
  <c r="T1265" i="1"/>
  <c r="U1265" i="1"/>
  <c r="V1265" i="1"/>
  <c r="AU1265" i="1"/>
  <c r="AV1265" i="1"/>
  <c r="AX1265" i="1"/>
  <c r="AY1265" i="1"/>
  <c r="BA1265" i="1"/>
  <c r="BB1265" i="1"/>
  <c r="BD1265" i="1"/>
  <c r="BE1265" i="1"/>
  <c r="BG1265" i="1"/>
  <c r="BH1265" i="1"/>
  <c r="BJ1265" i="1"/>
  <c r="BK1265" i="1"/>
  <c r="BM1265" i="1"/>
  <c r="BN1265" i="1"/>
  <c r="BP1265" i="1"/>
  <c r="BQ1265" i="1"/>
  <c r="BS1265" i="1"/>
  <c r="BT1265" i="1"/>
  <c r="B1266" i="1"/>
  <c r="S1266" i="1"/>
  <c r="T1266" i="1" s="1"/>
  <c r="U1266" i="1"/>
  <c r="V1266" i="1"/>
  <c r="AU1266" i="1"/>
  <c r="AV1266" i="1"/>
  <c r="AX1266" i="1"/>
  <c r="AY1266" i="1"/>
  <c r="BA1266" i="1"/>
  <c r="BB1266" i="1"/>
  <c r="BD1266" i="1"/>
  <c r="BE1266" i="1"/>
  <c r="BG1266" i="1"/>
  <c r="BH1266" i="1"/>
  <c r="BJ1266" i="1"/>
  <c r="BK1266" i="1"/>
  <c r="BM1266" i="1"/>
  <c r="BN1266" i="1"/>
  <c r="BP1266" i="1"/>
  <c r="BQ1266" i="1"/>
  <c r="BS1266" i="1"/>
  <c r="BT1266" i="1"/>
  <c r="B1267" i="1"/>
  <c r="S1267" i="1"/>
  <c r="T1267" i="1" s="1"/>
  <c r="U1267" i="1"/>
  <c r="V1267" i="1"/>
  <c r="AU1267" i="1"/>
  <c r="AV1267" i="1"/>
  <c r="AX1267" i="1"/>
  <c r="AY1267" i="1"/>
  <c r="BA1267" i="1"/>
  <c r="BB1267" i="1"/>
  <c r="BD1267" i="1"/>
  <c r="BE1267" i="1"/>
  <c r="BG1267" i="1"/>
  <c r="BH1267" i="1"/>
  <c r="BJ1267" i="1"/>
  <c r="BK1267" i="1"/>
  <c r="BM1267" i="1"/>
  <c r="BN1267" i="1"/>
  <c r="BP1267" i="1"/>
  <c r="BQ1267" i="1"/>
  <c r="BS1267" i="1"/>
  <c r="BT1267" i="1"/>
  <c r="B1268" i="1"/>
  <c r="S1268" i="1"/>
  <c r="T1268" i="1" s="1"/>
  <c r="U1268" i="1"/>
  <c r="V1268" i="1"/>
  <c r="AU1268" i="1"/>
  <c r="AV1268" i="1"/>
  <c r="AX1268" i="1"/>
  <c r="AY1268" i="1"/>
  <c r="BA1268" i="1"/>
  <c r="BB1268" i="1"/>
  <c r="BD1268" i="1"/>
  <c r="BE1268" i="1"/>
  <c r="BG1268" i="1"/>
  <c r="BH1268" i="1"/>
  <c r="BJ1268" i="1"/>
  <c r="BK1268" i="1"/>
  <c r="BM1268" i="1"/>
  <c r="BN1268" i="1"/>
  <c r="BP1268" i="1"/>
  <c r="BQ1268" i="1"/>
  <c r="BS1268" i="1"/>
  <c r="BT1268" i="1"/>
  <c r="B1269" i="1"/>
  <c r="S1269" i="1"/>
  <c r="T1269" i="1" s="1"/>
  <c r="U1269" i="1"/>
  <c r="V1269" i="1"/>
  <c r="AU1269" i="1"/>
  <c r="AV1269" i="1"/>
  <c r="AX1269" i="1"/>
  <c r="AY1269" i="1"/>
  <c r="BA1269" i="1"/>
  <c r="BB1269" i="1"/>
  <c r="BD1269" i="1"/>
  <c r="BE1269" i="1"/>
  <c r="BG1269" i="1"/>
  <c r="BH1269" i="1"/>
  <c r="BJ1269" i="1"/>
  <c r="BK1269" i="1"/>
  <c r="BM1269" i="1"/>
  <c r="BN1269" i="1"/>
  <c r="BP1269" i="1"/>
  <c r="BQ1269" i="1"/>
  <c r="BS1269" i="1"/>
  <c r="BT1269" i="1"/>
  <c r="BD1276" i="1"/>
  <c r="BH1277" i="1"/>
  <c r="A1280" i="1"/>
  <c r="AR1283" i="1"/>
  <c r="AU1284" i="1"/>
  <c r="AX1284" i="1"/>
  <c r="BA1284" i="1"/>
  <c r="BD1284" i="1"/>
  <c r="BG1284" i="1"/>
  <c r="B1286" i="1"/>
  <c r="S1286" i="1"/>
  <c r="T1286" i="1" s="1"/>
  <c r="U1286" i="1"/>
  <c r="V1286" i="1"/>
  <c r="AS1286" i="1"/>
  <c r="AU1286" i="1"/>
  <c r="AV1286" i="1"/>
  <c r="AX1286" i="1"/>
  <c r="AY1286" i="1"/>
  <c r="AY1312" i="1" s="1"/>
  <c r="BA1286" i="1"/>
  <c r="BB1286" i="1"/>
  <c r="BD1286" i="1"/>
  <c r="BD1312" i="1" s="1"/>
  <c r="BE1286" i="1"/>
  <c r="BE1312" i="1" s="1"/>
  <c r="BG1286" i="1"/>
  <c r="BH1286" i="1"/>
  <c r="BJ1286" i="1"/>
  <c r="BJ1312" i="1" s="1"/>
  <c r="BK1286" i="1"/>
  <c r="BM1286" i="1"/>
  <c r="BM1313" i="1" s="1"/>
  <c r="BN1286" i="1"/>
  <c r="BP1286" i="1"/>
  <c r="BQ1286" i="1"/>
  <c r="BS1286" i="1"/>
  <c r="BT1286" i="1"/>
  <c r="B1287" i="1"/>
  <c r="S1287" i="1"/>
  <c r="T1287" i="1" s="1"/>
  <c r="U1287" i="1"/>
  <c r="V1287" i="1"/>
  <c r="AU1287" i="1"/>
  <c r="AU1312" i="1" s="1"/>
  <c r="AV1287" i="1"/>
  <c r="AX1287" i="1"/>
  <c r="AY1287" i="1"/>
  <c r="BA1287" i="1"/>
  <c r="BB1287" i="1"/>
  <c r="BD1287" i="1"/>
  <c r="BE1287" i="1"/>
  <c r="BG1287" i="1"/>
  <c r="BG1312" i="1" s="1"/>
  <c r="BH1287" i="1"/>
  <c r="BJ1287" i="1"/>
  <c r="BK1287" i="1"/>
  <c r="BM1287" i="1"/>
  <c r="BN1287" i="1"/>
  <c r="BP1287" i="1"/>
  <c r="BP1306" i="1" s="1"/>
  <c r="BQ1287" i="1"/>
  <c r="BS1287" i="1"/>
  <c r="BT1287" i="1"/>
  <c r="B1288" i="1"/>
  <c r="S1288" i="1"/>
  <c r="T1288" i="1"/>
  <c r="U1288" i="1"/>
  <c r="V1288" i="1"/>
  <c r="AU1288" i="1"/>
  <c r="AV1288" i="1"/>
  <c r="AX1288" i="1"/>
  <c r="AY1288" i="1"/>
  <c r="BA1288" i="1"/>
  <c r="BB1288" i="1"/>
  <c r="BD1288" i="1"/>
  <c r="BE1288" i="1"/>
  <c r="BG1288" i="1"/>
  <c r="BH1288" i="1"/>
  <c r="BJ1288" i="1"/>
  <c r="BK1288" i="1"/>
  <c r="BM1288" i="1"/>
  <c r="BN1288" i="1"/>
  <c r="BP1288" i="1"/>
  <c r="BQ1288" i="1"/>
  <c r="BS1288" i="1"/>
  <c r="BT1288" i="1"/>
  <c r="B1289" i="1"/>
  <c r="S1289" i="1"/>
  <c r="T1289" i="1" s="1"/>
  <c r="U1289" i="1"/>
  <c r="V1289" i="1"/>
  <c r="AU1289" i="1"/>
  <c r="AV1289" i="1"/>
  <c r="AX1289" i="1"/>
  <c r="AY1289" i="1"/>
  <c r="AY1306" i="1" s="1"/>
  <c r="BA1289" i="1"/>
  <c r="BB1289" i="1"/>
  <c r="BD1289" i="1"/>
  <c r="BE1289" i="1"/>
  <c r="BG1289" i="1"/>
  <c r="BH1289" i="1"/>
  <c r="BJ1289" i="1"/>
  <c r="BK1289" i="1"/>
  <c r="BM1289" i="1"/>
  <c r="BN1289" i="1"/>
  <c r="BP1289" i="1"/>
  <c r="BQ1289" i="1"/>
  <c r="BS1289" i="1"/>
  <c r="BS1313" i="1" s="1"/>
  <c r="BT1289" i="1"/>
  <c r="B1290" i="1"/>
  <c r="S1290" i="1"/>
  <c r="T1290" i="1" s="1"/>
  <c r="U1290" i="1"/>
  <c r="V1290" i="1"/>
  <c r="AU1290" i="1"/>
  <c r="AV1290" i="1"/>
  <c r="AX1290" i="1"/>
  <c r="AY1290" i="1"/>
  <c r="BA1290" i="1"/>
  <c r="BB1290" i="1"/>
  <c r="BD1290" i="1"/>
  <c r="BE1290" i="1"/>
  <c r="BG1290" i="1"/>
  <c r="BH1290" i="1"/>
  <c r="BJ1290" i="1"/>
  <c r="BK1290" i="1"/>
  <c r="BM1290" i="1"/>
  <c r="BN1290" i="1"/>
  <c r="BP1290" i="1"/>
  <c r="BQ1290" i="1"/>
  <c r="BS1290" i="1"/>
  <c r="BT1290" i="1"/>
  <c r="B1291" i="1"/>
  <c r="S1291" i="1"/>
  <c r="T1291" i="1" s="1"/>
  <c r="U1291" i="1"/>
  <c r="V1291" i="1"/>
  <c r="AU1291" i="1"/>
  <c r="AV1291" i="1"/>
  <c r="AX1291" i="1"/>
  <c r="AY1291" i="1"/>
  <c r="BA1291" i="1"/>
  <c r="BB1291" i="1"/>
  <c r="BD1291" i="1"/>
  <c r="BE1291" i="1"/>
  <c r="BG1291" i="1"/>
  <c r="BH1291" i="1"/>
  <c r="BJ1291" i="1"/>
  <c r="BK1291" i="1"/>
  <c r="BM1291" i="1"/>
  <c r="BN1291" i="1"/>
  <c r="BP1291" i="1"/>
  <c r="BQ1291" i="1"/>
  <c r="BS1291" i="1"/>
  <c r="BT1291" i="1"/>
  <c r="B1292" i="1"/>
  <c r="S1292" i="1"/>
  <c r="T1292" i="1"/>
  <c r="U1292" i="1"/>
  <c r="V1292" i="1"/>
  <c r="AU1292" i="1"/>
  <c r="AV1292" i="1"/>
  <c r="AX1292" i="1"/>
  <c r="AY1292" i="1"/>
  <c r="BA1292" i="1"/>
  <c r="BB1292" i="1"/>
  <c r="BD1292" i="1"/>
  <c r="BE1292" i="1"/>
  <c r="BG1292" i="1"/>
  <c r="BH1292" i="1"/>
  <c r="BJ1292" i="1"/>
  <c r="BK1292" i="1"/>
  <c r="BM1292" i="1"/>
  <c r="BN1292" i="1"/>
  <c r="BP1292" i="1"/>
  <c r="BQ1292" i="1"/>
  <c r="BS1292" i="1"/>
  <c r="BT1292" i="1"/>
  <c r="B1293" i="1"/>
  <c r="S1293" i="1"/>
  <c r="T1293" i="1" s="1"/>
  <c r="U1293" i="1"/>
  <c r="V1293" i="1"/>
  <c r="AU1293" i="1"/>
  <c r="AV1293" i="1"/>
  <c r="AX1293" i="1"/>
  <c r="AY1293" i="1"/>
  <c r="BA1293" i="1"/>
  <c r="BB1293" i="1"/>
  <c r="BD1293" i="1"/>
  <c r="BE1293" i="1"/>
  <c r="BG1293" i="1"/>
  <c r="BH1293" i="1"/>
  <c r="BJ1293" i="1"/>
  <c r="BK1293" i="1"/>
  <c r="BM1293" i="1"/>
  <c r="BN1293" i="1"/>
  <c r="BP1293" i="1"/>
  <c r="BQ1293" i="1"/>
  <c r="BS1293" i="1"/>
  <c r="BT1293" i="1"/>
  <c r="B1294" i="1"/>
  <c r="S1294" i="1"/>
  <c r="T1294" i="1" s="1"/>
  <c r="U1294" i="1"/>
  <c r="V1294" i="1"/>
  <c r="AU1294" i="1"/>
  <c r="AV1294" i="1"/>
  <c r="AX1294" i="1"/>
  <c r="AY1294" i="1"/>
  <c r="BA1294" i="1"/>
  <c r="BB1294" i="1"/>
  <c r="BD1294" i="1"/>
  <c r="BE1294" i="1"/>
  <c r="BG1294" i="1"/>
  <c r="BH1294" i="1"/>
  <c r="BJ1294" i="1"/>
  <c r="BK1294" i="1"/>
  <c r="BM1294" i="1"/>
  <c r="BN1294" i="1"/>
  <c r="BP1294" i="1"/>
  <c r="BQ1294" i="1"/>
  <c r="BS1294" i="1"/>
  <c r="BT1294" i="1"/>
  <c r="B1295" i="1"/>
  <c r="S1295" i="1"/>
  <c r="T1295" i="1" s="1"/>
  <c r="U1295" i="1"/>
  <c r="V1295" i="1"/>
  <c r="AU1295" i="1"/>
  <c r="AV1295" i="1"/>
  <c r="AX1295" i="1"/>
  <c r="AY1295" i="1"/>
  <c r="BA1295" i="1"/>
  <c r="BB1295" i="1"/>
  <c r="BD1295" i="1"/>
  <c r="BE1295" i="1"/>
  <c r="BG1295" i="1"/>
  <c r="BH1295" i="1"/>
  <c r="BJ1295" i="1"/>
  <c r="BK1295" i="1"/>
  <c r="BM1295" i="1"/>
  <c r="BN1295" i="1"/>
  <c r="BP1295" i="1"/>
  <c r="BQ1295" i="1"/>
  <c r="BS1295" i="1"/>
  <c r="BT1295" i="1"/>
  <c r="B1296" i="1"/>
  <c r="S1296" i="1"/>
  <c r="T1296" i="1" s="1"/>
  <c r="U1296" i="1"/>
  <c r="V1296" i="1"/>
  <c r="AU1296" i="1"/>
  <c r="AV1296" i="1"/>
  <c r="AX1296" i="1"/>
  <c r="AY1296" i="1"/>
  <c r="BA1296" i="1"/>
  <c r="BB1296" i="1"/>
  <c r="BD1296" i="1"/>
  <c r="BE1296" i="1"/>
  <c r="BG1296" i="1"/>
  <c r="BH1296" i="1"/>
  <c r="BJ1296" i="1"/>
  <c r="BK1296" i="1"/>
  <c r="BM1296" i="1"/>
  <c r="BN1296" i="1"/>
  <c r="BP1296" i="1"/>
  <c r="BQ1296" i="1"/>
  <c r="BS1296" i="1"/>
  <c r="BT1296" i="1"/>
  <c r="B1297" i="1"/>
  <c r="S1297" i="1"/>
  <c r="T1297" i="1" s="1"/>
  <c r="U1297" i="1"/>
  <c r="V1297" i="1"/>
  <c r="AU1297" i="1"/>
  <c r="AV1297" i="1"/>
  <c r="AX1297" i="1"/>
  <c r="AY1297" i="1"/>
  <c r="BA1297" i="1"/>
  <c r="BB1297" i="1"/>
  <c r="BD1297" i="1"/>
  <c r="BE1297" i="1"/>
  <c r="BG1297" i="1"/>
  <c r="BH1297" i="1"/>
  <c r="BJ1297" i="1"/>
  <c r="BK1297" i="1"/>
  <c r="BM1297" i="1"/>
  <c r="BN1297" i="1"/>
  <c r="BP1297" i="1"/>
  <c r="BQ1297" i="1"/>
  <c r="BS1297" i="1"/>
  <c r="BT1297" i="1"/>
  <c r="B1298" i="1"/>
  <c r="S1298" i="1"/>
  <c r="T1298" i="1" s="1"/>
  <c r="U1298" i="1"/>
  <c r="V1298" i="1"/>
  <c r="AU1298" i="1"/>
  <c r="AV1298" i="1"/>
  <c r="AX1298" i="1"/>
  <c r="AY1298" i="1"/>
  <c r="BA1298" i="1"/>
  <c r="BB1298" i="1"/>
  <c r="BD1298" i="1"/>
  <c r="BE1298" i="1"/>
  <c r="BG1298" i="1"/>
  <c r="BH1298" i="1"/>
  <c r="BJ1298" i="1"/>
  <c r="BK1298" i="1"/>
  <c r="BM1298" i="1"/>
  <c r="BN1298" i="1"/>
  <c r="BP1298" i="1"/>
  <c r="BQ1298" i="1"/>
  <c r="BS1298" i="1"/>
  <c r="BT1298" i="1"/>
  <c r="B1299" i="1"/>
  <c r="S1299" i="1"/>
  <c r="T1299" i="1"/>
  <c r="U1299" i="1"/>
  <c r="V1299" i="1"/>
  <c r="AU1299" i="1"/>
  <c r="AV1299" i="1"/>
  <c r="AX1299" i="1"/>
  <c r="AY1299" i="1"/>
  <c r="BA1299" i="1"/>
  <c r="BA1313" i="1" s="1"/>
  <c r="BB1299" i="1"/>
  <c r="BD1299" i="1"/>
  <c r="BE1299" i="1"/>
  <c r="BG1299" i="1"/>
  <c r="BH1299" i="1"/>
  <c r="BJ1299" i="1"/>
  <c r="BK1299" i="1"/>
  <c r="BM1299" i="1"/>
  <c r="BN1299" i="1"/>
  <c r="BP1299" i="1"/>
  <c r="BQ1299" i="1"/>
  <c r="BS1299" i="1"/>
  <c r="BT1299" i="1"/>
  <c r="B1300" i="1"/>
  <c r="S1300" i="1"/>
  <c r="T1300" i="1"/>
  <c r="U1300" i="1"/>
  <c r="V1300" i="1"/>
  <c r="AU1300" i="1"/>
  <c r="AV1300" i="1"/>
  <c r="AX1300" i="1"/>
  <c r="AY1300" i="1"/>
  <c r="BA1300" i="1"/>
  <c r="BB1300" i="1"/>
  <c r="BD1300" i="1"/>
  <c r="BE1300" i="1"/>
  <c r="BG1300" i="1"/>
  <c r="BH1300" i="1"/>
  <c r="BJ1300" i="1"/>
  <c r="BK1300" i="1"/>
  <c r="BM1300" i="1"/>
  <c r="BN1300" i="1"/>
  <c r="BP1300" i="1"/>
  <c r="BQ1300" i="1"/>
  <c r="BS1300" i="1"/>
  <c r="BT1300" i="1"/>
  <c r="B1301" i="1"/>
  <c r="S1301" i="1"/>
  <c r="T1301" i="1" s="1"/>
  <c r="U1301" i="1"/>
  <c r="V1301" i="1"/>
  <c r="AU1301" i="1"/>
  <c r="AV1301" i="1"/>
  <c r="AX1301" i="1"/>
  <c r="AY1301" i="1"/>
  <c r="BA1301" i="1"/>
  <c r="BB1301" i="1"/>
  <c r="BD1301" i="1"/>
  <c r="BE1301" i="1"/>
  <c r="BG1301" i="1"/>
  <c r="BH1301" i="1"/>
  <c r="BJ1301" i="1"/>
  <c r="BK1301" i="1"/>
  <c r="BM1301" i="1"/>
  <c r="BN1301" i="1"/>
  <c r="BP1301" i="1"/>
  <c r="BQ1301" i="1"/>
  <c r="BS1301" i="1"/>
  <c r="BT1301" i="1"/>
  <c r="B1302" i="1"/>
  <c r="S1302" i="1"/>
  <c r="T1302" i="1" s="1"/>
  <c r="U1302" i="1"/>
  <c r="V1302" i="1"/>
  <c r="AU1302" i="1"/>
  <c r="AV1302" i="1"/>
  <c r="AX1302" i="1"/>
  <c r="AY1302" i="1"/>
  <c r="BA1302" i="1"/>
  <c r="BB1302" i="1"/>
  <c r="BD1302" i="1"/>
  <c r="BE1302" i="1"/>
  <c r="BG1302" i="1"/>
  <c r="BH1302" i="1"/>
  <c r="BJ1302" i="1"/>
  <c r="BK1302" i="1"/>
  <c r="BM1302" i="1"/>
  <c r="BN1302" i="1"/>
  <c r="BP1302" i="1"/>
  <c r="BQ1302" i="1"/>
  <c r="BS1302" i="1"/>
  <c r="BT1302" i="1"/>
  <c r="B1303" i="1"/>
  <c r="S1303" i="1"/>
  <c r="T1303" i="1" s="1"/>
  <c r="U1303" i="1"/>
  <c r="V1303" i="1"/>
  <c r="AU1303" i="1"/>
  <c r="AV1303" i="1"/>
  <c r="AX1303" i="1"/>
  <c r="AY1303" i="1"/>
  <c r="BA1303" i="1"/>
  <c r="BB1303" i="1"/>
  <c r="BD1303" i="1"/>
  <c r="BE1303" i="1"/>
  <c r="BG1303" i="1"/>
  <c r="BH1303" i="1"/>
  <c r="BJ1303" i="1"/>
  <c r="BK1303" i="1"/>
  <c r="BM1303" i="1"/>
  <c r="BN1303" i="1"/>
  <c r="BP1303" i="1"/>
  <c r="BQ1303" i="1"/>
  <c r="BS1303" i="1"/>
  <c r="BT1303" i="1"/>
  <c r="B1304" i="1"/>
  <c r="S1304" i="1"/>
  <c r="T1304" i="1" s="1"/>
  <c r="U1304" i="1"/>
  <c r="V1304" i="1"/>
  <c r="AU1304" i="1"/>
  <c r="AV1304" i="1"/>
  <c r="AX1304" i="1"/>
  <c r="AY1304" i="1"/>
  <c r="BA1304" i="1"/>
  <c r="BB1304" i="1"/>
  <c r="BD1304" i="1"/>
  <c r="BE1304" i="1"/>
  <c r="BG1304" i="1"/>
  <c r="BH1304" i="1"/>
  <c r="BJ1304" i="1"/>
  <c r="BK1304" i="1"/>
  <c r="BM1304" i="1"/>
  <c r="BN1304" i="1"/>
  <c r="BP1304" i="1"/>
  <c r="BQ1304" i="1"/>
  <c r="BS1304" i="1"/>
  <c r="BT1304" i="1"/>
  <c r="B1305" i="1"/>
  <c r="S1305" i="1"/>
  <c r="T1305" i="1" s="1"/>
  <c r="U1305" i="1"/>
  <c r="V1305" i="1"/>
  <c r="AU1305" i="1"/>
  <c r="AV1305" i="1"/>
  <c r="AX1305" i="1"/>
  <c r="AY1305" i="1"/>
  <c r="BA1305" i="1"/>
  <c r="BB1305" i="1"/>
  <c r="BD1305" i="1"/>
  <c r="BE1305" i="1"/>
  <c r="BG1305" i="1"/>
  <c r="BH1305" i="1"/>
  <c r="BJ1305" i="1"/>
  <c r="BK1305" i="1"/>
  <c r="BM1305" i="1"/>
  <c r="BN1305" i="1"/>
  <c r="BP1305" i="1"/>
  <c r="BQ1305" i="1"/>
  <c r="BS1305" i="1"/>
  <c r="BT1305" i="1"/>
  <c r="AX1312" i="1"/>
  <c r="AU1313" i="1"/>
  <c r="A1316" i="1"/>
  <c r="AR1319" i="1"/>
  <c r="AU1320" i="1"/>
  <c r="AX1320" i="1"/>
  <c r="BA1320" i="1"/>
  <c r="BD1320" i="1"/>
  <c r="BG1320" i="1"/>
  <c r="B1322" i="1"/>
  <c r="S1322" i="1"/>
  <c r="T1322" i="1" s="1"/>
  <c r="U1322" i="1"/>
  <c r="AS1322" i="1" s="1"/>
  <c r="V1322" i="1"/>
  <c r="AU1322" i="1"/>
  <c r="AV1322" i="1"/>
  <c r="AX1322" i="1"/>
  <c r="AY1322" i="1"/>
  <c r="BA1322" i="1"/>
  <c r="BB1322" i="1"/>
  <c r="BD1322" i="1"/>
  <c r="BE1322" i="1"/>
  <c r="BG1322" i="1"/>
  <c r="BH1322" i="1"/>
  <c r="BH1348" i="1" s="1"/>
  <c r="BJ1322" i="1"/>
  <c r="BK1322" i="1"/>
  <c r="BM1322" i="1"/>
  <c r="BN1322" i="1"/>
  <c r="BN1342" i="1" s="1"/>
  <c r="BP1322" i="1"/>
  <c r="BQ1322" i="1"/>
  <c r="BS1322" i="1"/>
  <c r="BT1322" i="1"/>
  <c r="B1323" i="1"/>
  <c r="S1323" i="1"/>
  <c r="T1323" i="1" s="1"/>
  <c r="U1323" i="1"/>
  <c r="V1323" i="1"/>
  <c r="AU1323" i="1"/>
  <c r="AV1323" i="1"/>
  <c r="AX1323" i="1"/>
  <c r="AX1349" i="1" s="1"/>
  <c r="AY1323" i="1"/>
  <c r="BA1323" i="1"/>
  <c r="BB1323" i="1"/>
  <c r="BB1342" i="1" s="1"/>
  <c r="BB1343" i="1" s="1"/>
  <c r="BD1323" i="1"/>
  <c r="BE1323" i="1"/>
  <c r="BG1323" i="1"/>
  <c r="BH1323" i="1"/>
  <c r="BH1342" i="1" s="1"/>
  <c r="BH1343" i="1" s="1"/>
  <c r="BJ1323" i="1"/>
  <c r="BK1323" i="1"/>
  <c r="BM1323" i="1"/>
  <c r="BN1323" i="1"/>
  <c r="BP1323" i="1"/>
  <c r="BQ1323" i="1"/>
  <c r="BS1323" i="1"/>
  <c r="BT1323" i="1"/>
  <c r="BT1342" i="1" s="1"/>
  <c r="B1324" i="1"/>
  <c r="S1324" i="1"/>
  <c r="T1324" i="1" s="1"/>
  <c r="U1324" i="1"/>
  <c r="V1324" i="1"/>
  <c r="AU1324" i="1"/>
  <c r="AV1324" i="1"/>
  <c r="AX1324" i="1"/>
  <c r="AY1324" i="1"/>
  <c r="BA1324" i="1"/>
  <c r="BB1324" i="1"/>
  <c r="BD1324" i="1"/>
  <c r="BE1324" i="1"/>
  <c r="BG1324" i="1"/>
  <c r="BH1324" i="1"/>
  <c r="BJ1324" i="1"/>
  <c r="BJ1349" i="1" s="1"/>
  <c r="BK1324" i="1"/>
  <c r="BM1324" i="1"/>
  <c r="BN1324" i="1"/>
  <c r="BP1324" i="1"/>
  <c r="BQ1324" i="1"/>
  <c r="BS1324" i="1"/>
  <c r="BT1324" i="1"/>
  <c r="B1325" i="1"/>
  <c r="S1325" i="1"/>
  <c r="T1325" i="1" s="1"/>
  <c r="U1325" i="1"/>
  <c r="V1325" i="1"/>
  <c r="AU1325" i="1"/>
  <c r="AV1325" i="1"/>
  <c r="AX1325" i="1"/>
  <c r="AY1325" i="1"/>
  <c r="BA1325" i="1"/>
  <c r="BB1325" i="1"/>
  <c r="BD1325" i="1"/>
  <c r="BD1342" i="1" s="1"/>
  <c r="BE1325" i="1"/>
  <c r="BG1325" i="1"/>
  <c r="BH1325" i="1"/>
  <c r="BJ1325" i="1"/>
  <c r="BK1325" i="1"/>
  <c r="BM1325" i="1"/>
  <c r="BN1325" i="1"/>
  <c r="BP1325" i="1"/>
  <c r="BQ1325" i="1"/>
  <c r="BS1325" i="1"/>
  <c r="BT1325" i="1"/>
  <c r="B1326" i="1"/>
  <c r="S1326" i="1"/>
  <c r="T1326" i="1" s="1"/>
  <c r="U1326" i="1"/>
  <c r="V1326" i="1"/>
  <c r="AU1326" i="1"/>
  <c r="AV1326" i="1"/>
  <c r="AX1326" i="1"/>
  <c r="AY1326" i="1"/>
  <c r="BA1326" i="1"/>
  <c r="BB1326" i="1"/>
  <c r="BD1326" i="1"/>
  <c r="BE1326" i="1"/>
  <c r="BG1326" i="1"/>
  <c r="BH1326" i="1"/>
  <c r="BJ1326" i="1"/>
  <c r="BK1326" i="1"/>
  <c r="BM1326" i="1"/>
  <c r="BN1326" i="1"/>
  <c r="BP1326" i="1"/>
  <c r="BQ1326" i="1"/>
  <c r="BS1326" i="1"/>
  <c r="BT1326" i="1"/>
  <c r="B1327" i="1"/>
  <c r="S1327" i="1"/>
  <c r="T1327" i="1" s="1"/>
  <c r="U1327" i="1"/>
  <c r="V1327" i="1"/>
  <c r="AU1327" i="1"/>
  <c r="AV1327" i="1"/>
  <c r="AX1327" i="1"/>
  <c r="AY1327" i="1"/>
  <c r="BA1327" i="1"/>
  <c r="BB1327" i="1"/>
  <c r="BD1327" i="1"/>
  <c r="BE1327" i="1"/>
  <c r="BG1327" i="1"/>
  <c r="BH1327" i="1"/>
  <c r="BJ1327" i="1"/>
  <c r="BK1327" i="1"/>
  <c r="BM1327" i="1"/>
  <c r="BN1327" i="1"/>
  <c r="BP1327" i="1"/>
  <c r="BP1349" i="1" s="1"/>
  <c r="BQ1327" i="1"/>
  <c r="BS1327" i="1"/>
  <c r="BT1327" i="1"/>
  <c r="B1328" i="1"/>
  <c r="S1328" i="1"/>
  <c r="T1328" i="1" s="1"/>
  <c r="U1328" i="1"/>
  <c r="V1328" i="1"/>
  <c r="AU1328" i="1"/>
  <c r="AV1328" i="1"/>
  <c r="AX1328" i="1"/>
  <c r="AY1328" i="1"/>
  <c r="BA1328" i="1"/>
  <c r="BB1328" i="1"/>
  <c r="BD1328" i="1"/>
  <c r="BE1328" i="1"/>
  <c r="BG1328" i="1"/>
  <c r="BH1328" i="1"/>
  <c r="BJ1328" i="1"/>
  <c r="BK1328" i="1"/>
  <c r="BM1328" i="1"/>
  <c r="BN1328" i="1"/>
  <c r="BP1328" i="1"/>
  <c r="BQ1328" i="1"/>
  <c r="BS1328" i="1"/>
  <c r="BT1328" i="1"/>
  <c r="B1329" i="1"/>
  <c r="S1329" i="1"/>
  <c r="T1329" i="1"/>
  <c r="U1329" i="1"/>
  <c r="V1329" i="1"/>
  <c r="AU1329" i="1"/>
  <c r="AV1329" i="1"/>
  <c r="AX1329" i="1"/>
  <c r="AY1329" i="1"/>
  <c r="BA1329" i="1"/>
  <c r="BB1329" i="1"/>
  <c r="BD1329" i="1"/>
  <c r="BE1329" i="1"/>
  <c r="BG1329" i="1"/>
  <c r="BH1329" i="1"/>
  <c r="BJ1329" i="1"/>
  <c r="BK1329" i="1"/>
  <c r="BM1329" i="1"/>
  <c r="BN1329" i="1"/>
  <c r="BP1329" i="1"/>
  <c r="BQ1329" i="1"/>
  <c r="BS1329" i="1"/>
  <c r="BT1329" i="1"/>
  <c r="B1330" i="1"/>
  <c r="S1330" i="1"/>
  <c r="T1330" i="1"/>
  <c r="U1330" i="1"/>
  <c r="V1330" i="1"/>
  <c r="AU1330" i="1"/>
  <c r="AV1330" i="1"/>
  <c r="AX1330" i="1"/>
  <c r="AY1330" i="1"/>
  <c r="BA1330" i="1"/>
  <c r="BB1330" i="1"/>
  <c r="BD1330" i="1"/>
  <c r="BE1330" i="1"/>
  <c r="BG1330" i="1"/>
  <c r="BH1330" i="1"/>
  <c r="BJ1330" i="1"/>
  <c r="BK1330" i="1"/>
  <c r="BM1330" i="1"/>
  <c r="BN1330" i="1"/>
  <c r="BP1330" i="1"/>
  <c r="BQ1330" i="1"/>
  <c r="BS1330" i="1"/>
  <c r="BT1330" i="1"/>
  <c r="B1331" i="1"/>
  <c r="S1331" i="1"/>
  <c r="T1331" i="1" s="1"/>
  <c r="U1331" i="1"/>
  <c r="V1331" i="1"/>
  <c r="AU1331" i="1"/>
  <c r="AV1331" i="1"/>
  <c r="AX1331" i="1"/>
  <c r="AY1331" i="1"/>
  <c r="BA1331" i="1"/>
  <c r="BB1331" i="1"/>
  <c r="BD1331" i="1"/>
  <c r="BE1331" i="1"/>
  <c r="BG1331" i="1"/>
  <c r="BH1331" i="1"/>
  <c r="BJ1331" i="1"/>
  <c r="BK1331" i="1"/>
  <c r="BM1331" i="1"/>
  <c r="BN1331" i="1"/>
  <c r="BP1331" i="1"/>
  <c r="BQ1331" i="1"/>
  <c r="BS1331" i="1"/>
  <c r="BT1331" i="1"/>
  <c r="B1332" i="1"/>
  <c r="S1332" i="1"/>
  <c r="T1332" i="1" s="1"/>
  <c r="U1332" i="1"/>
  <c r="V1332" i="1"/>
  <c r="AU1332" i="1"/>
  <c r="AV1332" i="1"/>
  <c r="AX1332" i="1"/>
  <c r="AY1332" i="1"/>
  <c r="BA1332" i="1"/>
  <c r="BB1332" i="1"/>
  <c r="BD1332" i="1"/>
  <c r="BE1332" i="1"/>
  <c r="BG1332" i="1"/>
  <c r="BH1332" i="1"/>
  <c r="BJ1332" i="1"/>
  <c r="BK1332" i="1"/>
  <c r="BM1332" i="1"/>
  <c r="BN1332" i="1"/>
  <c r="BP1332" i="1"/>
  <c r="BQ1332" i="1"/>
  <c r="BS1332" i="1"/>
  <c r="BT1332" i="1"/>
  <c r="B1333" i="1"/>
  <c r="S1333" i="1"/>
  <c r="T1333" i="1"/>
  <c r="U1333" i="1"/>
  <c r="V1333" i="1"/>
  <c r="AU1333" i="1"/>
  <c r="AV1333" i="1"/>
  <c r="AX1333" i="1"/>
  <c r="AY1333" i="1"/>
  <c r="BA1333" i="1"/>
  <c r="BB1333" i="1"/>
  <c r="BD1333" i="1"/>
  <c r="BE1333" i="1"/>
  <c r="BG1333" i="1"/>
  <c r="BH1333" i="1"/>
  <c r="BJ1333" i="1"/>
  <c r="BK1333" i="1"/>
  <c r="BM1333" i="1"/>
  <c r="BN1333" i="1"/>
  <c r="BP1333" i="1"/>
  <c r="BQ1333" i="1"/>
  <c r="BS1333" i="1"/>
  <c r="BT1333" i="1"/>
  <c r="B1334" i="1"/>
  <c r="S1334" i="1"/>
  <c r="T1334" i="1" s="1"/>
  <c r="U1334" i="1"/>
  <c r="V1334" i="1"/>
  <c r="AU1334" i="1"/>
  <c r="AV1334" i="1"/>
  <c r="AX1334" i="1"/>
  <c r="AY1334" i="1"/>
  <c r="BA1334" i="1"/>
  <c r="BB1334" i="1"/>
  <c r="BD1334" i="1"/>
  <c r="BE1334" i="1"/>
  <c r="BG1334" i="1"/>
  <c r="BH1334" i="1"/>
  <c r="BJ1334" i="1"/>
  <c r="BK1334" i="1"/>
  <c r="BM1334" i="1"/>
  <c r="BN1334" i="1"/>
  <c r="BP1334" i="1"/>
  <c r="BQ1334" i="1"/>
  <c r="BS1334" i="1"/>
  <c r="BT1334" i="1"/>
  <c r="B1335" i="1"/>
  <c r="S1335" i="1"/>
  <c r="T1335" i="1" s="1"/>
  <c r="U1335" i="1"/>
  <c r="V1335" i="1"/>
  <c r="AU1335" i="1"/>
  <c r="AV1335" i="1"/>
  <c r="AX1335" i="1"/>
  <c r="AY1335" i="1"/>
  <c r="BA1335" i="1"/>
  <c r="BB1335" i="1"/>
  <c r="BD1335" i="1"/>
  <c r="BE1335" i="1"/>
  <c r="BG1335" i="1"/>
  <c r="BH1335" i="1"/>
  <c r="BJ1335" i="1"/>
  <c r="BK1335" i="1"/>
  <c r="BM1335" i="1"/>
  <c r="BN1335" i="1"/>
  <c r="BP1335" i="1"/>
  <c r="BQ1335" i="1"/>
  <c r="BS1335" i="1"/>
  <c r="BT1335" i="1"/>
  <c r="B1336" i="1"/>
  <c r="S1336" i="1"/>
  <c r="T1336" i="1"/>
  <c r="U1336" i="1"/>
  <c r="V1336" i="1"/>
  <c r="AU1336" i="1"/>
  <c r="AV1336" i="1"/>
  <c r="AX1336" i="1"/>
  <c r="AY1336" i="1"/>
  <c r="BA1336" i="1"/>
  <c r="BB1336" i="1"/>
  <c r="BD1336" i="1"/>
  <c r="BE1336" i="1"/>
  <c r="BG1336" i="1"/>
  <c r="BH1336" i="1"/>
  <c r="BJ1336" i="1"/>
  <c r="BK1336" i="1"/>
  <c r="BM1336" i="1"/>
  <c r="BN1336" i="1"/>
  <c r="BN1348" i="1" s="1"/>
  <c r="BN1347" i="1" s="1"/>
  <c r="BP1336" i="1"/>
  <c r="BQ1336" i="1"/>
  <c r="BS1336" i="1"/>
  <c r="BT1336" i="1"/>
  <c r="B1337" i="1"/>
  <c r="S1337" i="1"/>
  <c r="T1337" i="1" s="1"/>
  <c r="U1337" i="1"/>
  <c r="V1337" i="1"/>
  <c r="AU1337" i="1"/>
  <c r="AV1337" i="1"/>
  <c r="AX1337" i="1"/>
  <c r="AY1337" i="1"/>
  <c r="BA1337" i="1"/>
  <c r="BB1337" i="1"/>
  <c r="BD1337" i="1"/>
  <c r="BE1337" i="1"/>
  <c r="BG1337" i="1"/>
  <c r="BH1337" i="1"/>
  <c r="BJ1337" i="1"/>
  <c r="BK1337" i="1"/>
  <c r="BM1337" i="1"/>
  <c r="BN1337" i="1"/>
  <c r="BP1337" i="1"/>
  <c r="BQ1337" i="1"/>
  <c r="BS1337" i="1"/>
  <c r="BT1337" i="1"/>
  <c r="B1338" i="1"/>
  <c r="S1338" i="1"/>
  <c r="T1338" i="1" s="1"/>
  <c r="U1338" i="1"/>
  <c r="V1338" i="1"/>
  <c r="AU1338" i="1"/>
  <c r="AV1338" i="1"/>
  <c r="AX1338" i="1"/>
  <c r="AY1338" i="1"/>
  <c r="BA1338" i="1"/>
  <c r="BB1338" i="1"/>
  <c r="BD1338" i="1"/>
  <c r="BE1338" i="1"/>
  <c r="BG1338" i="1"/>
  <c r="BH1338" i="1"/>
  <c r="BJ1338" i="1"/>
  <c r="BK1338" i="1"/>
  <c r="BM1338" i="1"/>
  <c r="BN1338" i="1"/>
  <c r="BP1338" i="1"/>
  <c r="BQ1338" i="1"/>
  <c r="BS1338" i="1"/>
  <c r="BT1338" i="1"/>
  <c r="B1339" i="1"/>
  <c r="S1339" i="1"/>
  <c r="T1339" i="1" s="1"/>
  <c r="U1339" i="1"/>
  <c r="V1339" i="1"/>
  <c r="AU1339" i="1"/>
  <c r="AV1339" i="1"/>
  <c r="AX1339" i="1"/>
  <c r="AY1339" i="1"/>
  <c r="BA1339" i="1"/>
  <c r="BB1339" i="1"/>
  <c r="BD1339" i="1"/>
  <c r="BE1339" i="1"/>
  <c r="BG1339" i="1"/>
  <c r="BH1339" i="1"/>
  <c r="BJ1339" i="1"/>
  <c r="BK1339" i="1"/>
  <c r="BM1339" i="1"/>
  <c r="BN1339" i="1"/>
  <c r="BP1339" i="1"/>
  <c r="BQ1339" i="1"/>
  <c r="BS1339" i="1"/>
  <c r="BT1339" i="1"/>
  <c r="B1340" i="1"/>
  <c r="S1340" i="1"/>
  <c r="T1340" i="1" s="1"/>
  <c r="U1340" i="1"/>
  <c r="V1340" i="1"/>
  <c r="AU1340" i="1"/>
  <c r="AV1340" i="1"/>
  <c r="AX1340" i="1"/>
  <c r="AY1340" i="1"/>
  <c r="BA1340" i="1"/>
  <c r="BB1340" i="1"/>
  <c r="BD1340" i="1"/>
  <c r="BE1340" i="1"/>
  <c r="BG1340" i="1"/>
  <c r="BH1340" i="1"/>
  <c r="BJ1340" i="1"/>
  <c r="BK1340" i="1"/>
  <c r="BM1340" i="1"/>
  <c r="BN1340" i="1"/>
  <c r="BP1340" i="1"/>
  <c r="BQ1340" i="1"/>
  <c r="BS1340" i="1"/>
  <c r="BT1340" i="1"/>
  <c r="B1341" i="1"/>
  <c r="S1341" i="1"/>
  <c r="T1341" i="1"/>
  <c r="U1341" i="1"/>
  <c r="V1341" i="1"/>
  <c r="AU1341" i="1"/>
  <c r="AV1341" i="1"/>
  <c r="AX1341" i="1"/>
  <c r="AY1341" i="1"/>
  <c r="BA1341" i="1"/>
  <c r="BB1341" i="1"/>
  <c r="BD1341" i="1"/>
  <c r="BE1341" i="1"/>
  <c r="BG1341" i="1"/>
  <c r="BH1341" i="1"/>
  <c r="BJ1341" i="1"/>
  <c r="BK1341" i="1"/>
  <c r="BM1341" i="1"/>
  <c r="BN1341" i="1"/>
  <c r="BP1341" i="1"/>
  <c r="BQ1341" i="1"/>
  <c r="BS1341" i="1"/>
  <c r="BT1341" i="1"/>
  <c r="AV1342" i="1"/>
  <c r="AV1343" i="1" s="1"/>
  <c r="AV1348" i="1"/>
  <c r="BB1348" i="1"/>
  <c r="A1349" i="1"/>
  <c r="BD1349" i="1"/>
  <c r="AR1354" i="1"/>
  <c r="AU1355" i="1"/>
  <c r="AX1355" i="1"/>
  <c r="BA1355" i="1"/>
  <c r="BD1355" i="1"/>
  <c r="BG1355" i="1"/>
  <c r="B1357" i="1"/>
  <c r="S1357" i="1"/>
  <c r="T1357" i="1" s="1"/>
  <c r="U1357" i="1"/>
  <c r="AS1357" i="1" s="1"/>
  <c r="V1357" i="1"/>
  <c r="AU1357" i="1"/>
  <c r="AU1383" i="1" s="1"/>
  <c r="AV1357" i="1"/>
  <c r="AV1384" i="1" s="1"/>
  <c r="AX1357" i="1"/>
  <c r="AY1357" i="1"/>
  <c r="BA1357" i="1"/>
  <c r="BA1383" i="1" s="1"/>
  <c r="BB1357" i="1"/>
  <c r="BD1357" i="1"/>
  <c r="BE1357" i="1"/>
  <c r="BG1357" i="1"/>
  <c r="BH1357" i="1"/>
  <c r="BJ1357" i="1"/>
  <c r="BK1357" i="1"/>
  <c r="BM1357" i="1"/>
  <c r="BN1357" i="1"/>
  <c r="BN1384" i="1" s="1"/>
  <c r="BP1357" i="1"/>
  <c r="BQ1357" i="1"/>
  <c r="BS1357" i="1"/>
  <c r="BT1357" i="1"/>
  <c r="B1358" i="1"/>
  <c r="S1358" i="1"/>
  <c r="T1358" i="1" s="1"/>
  <c r="U1358" i="1"/>
  <c r="V1358" i="1"/>
  <c r="AU1358" i="1"/>
  <c r="AV1358" i="1"/>
  <c r="AX1358" i="1"/>
  <c r="AY1358" i="1"/>
  <c r="BA1358" i="1"/>
  <c r="BB1358" i="1"/>
  <c r="BD1358" i="1"/>
  <c r="BE1358" i="1"/>
  <c r="BG1358" i="1"/>
  <c r="BH1358" i="1"/>
  <c r="BH1384" i="1" s="1"/>
  <c r="BJ1358" i="1"/>
  <c r="BK1358" i="1"/>
  <c r="BM1358" i="1"/>
  <c r="BN1358" i="1"/>
  <c r="BP1358" i="1"/>
  <c r="BQ1358" i="1"/>
  <c r="BS1358" i="1"/>
  <c r="BT1358" i="1"/>
  <c r="B1359" i="1"/>
  <c r="S1359" i="1"/>
  <c r="T1359" i="1" s="1"/>
  <c r="U1359" i="1"/>
  <c r="V1359" i="1"/>
  <c r="AU1359" i="1"/>
  <c r="AV1359" i="1"/>
  <c r="AX1359" i="1"/>
  <c r="AY1359" i="1"/>
  <c r="BA1359" i="1"/>
  <c r="BB1359" i="1"/>
  <c r="BB1384" i="1" s="1"/>
  <c r="BD1359" i="1"/>
  <c r="BE1359" i="1"/>
  <c r="BG1359" i="1"/>
  <c r="BH1359" i="1"/>
  <c r="BJ1359" i="1"/>
  <c r="BK1359" i="1"/>
  <c r="BM1359" i="1"/>
  <c r="BN1359" i="1"/>
  <c r="BP1359" i="1"/>
  <c r="BQ1359" i="1"/>
  <c r="BS1359" i="1"/>
  <c r="BT1359" i="1"/>
  <c r="BT1384" i="1" s="1"/>
  <c r="B1360" i="1"/>
  <c r="S1360" i="1"/>
  <c r="T1360" i="1"/>
  <c r="U1360" i="1"/>
  <c r="V1360" i="1"/>
  <c r="AU1360" i="1"/>
  <c r="AV1360" i="1"/>
  <c r="AX1360" i="1"/>
  <c r="AY1360" i="1"/>
  <c r="BA1360" i="1"/>
  <c r="BB1360" i="1"/>
  <c r="BD1360" i="1"/>
  <c r="BE1360" i="1"/>
  <c r="BG1360" i="1"/>
  <c r="BH1360" i="1"/>
  <c r="BJ1360" i="1"/>
  <c r="BK1360" i="1"/>
  <c r="BM1360" i="1"/>
  <c r="BM1377" i="1" s="1"/>
  <c r="BM1378" i="1" s="1"/>
  <c r="BN1360" i="1"/>
  <c r="BP1360" i="1"/>
  <c r="BQ1360" i="1"/>
  <c r="BS1360" i="1"/>
  <c r="BS1383" i="1" s="1"/>
  <c r="BT1360" i="1"/>
  <c r="B1361" i="1"/>
  <c r="S1361" i="1"/>
  <c r="T1361" i="1"/>
  <c r="U1361" i="1"/>
  <c r="V1361" i="1"/>
  <c r="AU1361" i="1"/>
  <c r="AV1361" i="1"/>
  <c r="AX1361" i="1"/>
  <c r="AY1361" i="1"/>
  <c r="BA1361" i="1"/>
  <c r="BB1361" i="1"/>
  <c r="BD1361" i="1"/>
  <c r="BE1361" i="1"/>
  <c r="BG1361" i="1"/>
  <c r="BH1361" i="1"/>
  <c r="BJ1361" i="1"/>
  <c r="BK1361" i="1"/>
  <c r="BM1361" i="1"/>
  <c r="BN1361" i="1"/>
  <c r="BP1361" i="1"/>
  <c r="BQ1361" i="1"/>
  <c r="BS1361" i="1"/>
  <c r="BT1361" i="1"/>
  <c r="B1362" i="1"/>
  <c r="S1362" i="1"/>
  <c r="T1362" i="1" s="1"/>
  <c r="U1362" i="1"/>
  <c r="V1362" i="1"/>
  <c r="AU1362" i="1"/>
  <c r="AV1362" i="1"/>
  <c r="AX1362" i="1"/>
  <c r="AY1362" i="1"/>
  <c r="BA1362" i="1"/>
  <c r="BB1362" i="1"/>
  <c r="BD1362" i="1"/>
  <c r="BE1362" i="1"/>
  <c r="BG1362" i="1"/>
  <c r="BH1362" i="1"/>
  <c r="BJ1362" i="1"/>
  <c r="BK1362" i="1"/>
  <c r="BM1362" i="1"/>
  <c r="BN1362" i="1"/>
  <c r="BP1362" i="1"/>
  <c r="BQ1362" i="1"/>
  <c r="BS1362" i="1"/>
  <c r="BT1362" i="1"/>
  <c r="B1363" i="1"/>
  <c r="S1363" i="1"/>
  <c r="T1363" i="1" s="1"/>
  <c r="U1363" i="1"/>
  <c r="V1363" i="1"/>
  <c r="AU1363" i="1"/>
  <c r="AV1363" i="1"/>
  <c r="AX1363" i="1"/>
  <c r="AY1363" i="1"/>
  <c r="BA1363" i="1"/>
  <c r="BB1363" i="1"/>
  <c r="BD1363" i="1"/>
  <c r="BE1363" i="1"/>
  <c r="BG1363" i="1"/>
  <c r="BH1363" i="1"/>
  <c r="BJ1363" i="1"/>
  <c r="BK1363" i="1"/>
  <c r="BM1363" i="1"/>
  <c r="BN1363" i="1"/>
  <c r="BP1363" i="1"/>
  <c r="BQ1363" i="1"/>
  <c r="BS1363" i="1"/>
  <c r="BT1363" i="1"/>
  <c r="B1364" i="1"/>
  <c r="S1364" i="1"/>
  <c r="T1364" i="1" s="1"/>
  <c r="U1364" i="1"/>
  <c r="V1364" i="1"/>
  <c r="AU1364" i="1"/>
  <c r="AV1364" i="1"/>
  <c r="AX1364" i="1"/>
  <c r="AY1364" i="1"/>
  <c r="BA1364" i="1"/>
  <c r="BB1364" i="1"/>
  <c r="BD1364" i="1"/>
  <c r="BE1364" i="1"/>
  <c r="BG1364" i="1"/>
  <c r="BH1364" i="1"/>
  <c r="BJ1364" i="1"/>
  <c r="BK1364" i="1"/>
  <c r="BM1364" i="1"/>
  <c r="BN1364" i="1"/>
  <c r="BP1364" i="1"/>
  <c r="BQ1364" i="1"/>
  <c r="BS1364" i="1"/>
  <c r="BT1364" i="1"/>
  <c r="B1365" i="1"/>
  <c r="S1365" i="1"/>
  <c r="T1365" i="1" s="1"/>
  <c r="U1365" i="1"/>
  <c r="V1365" i="1"/>
  <c r="AU1365" i="1"/>
  <c r="AV1365" i="1"/>
  <c r="AX1365" i="1"/>
  <c r="AY1365" i="1"/>
  <c r="BA1365" i="1"/>
  <c r="BB1365" i="1"/>
  <c r="BD1365" i="1"/>
  <c r="BE1365" i="1"/>
  <c r="BG1365" i="1"/>
  <c r="BH1365" i="1"/>
  <c r="BJ1365" i="1"/>
  <c r="BK1365" i="1"/>
  <c r="BM1365" i="1"/>
  <c r="BN1365" i="1"/>
  <c r="BP1365" i="1"/>
  <c r="BQ1365" i="1"/>
  <c r="BS1365" i="1"/>
  <c r="BT1365" i="1"/>
  <c r="B1366" i="1"/>
  <c r="S1366" i="1"/>
  <c r="T1366" i="1" s="1"/>
  <c r="U1366" i="1"/>
  <c r="V1366" i="1"/>
  <c r="AU1366" i="1"/>
  <c r="AV1366" i="1"/>
  <c r="AX1366" i="1"/>
  <c r="AY1366" i="1"/>
  <c r="BA1366" i="1"/>
  <c r="BB1366" i="1"/>
  <c r="BD1366" i="1"/>
  <c r="BE1366" i="1"/>
  <c r="BG1366" i="1"/>
  <c r="BH1366" i="1"/>
  <c r="BJ1366" i="1"/>
  <c r="BK1366" i="1"/>
  <c r="BM1366" i="1"/>
  <c r="BN1366" i="1"/>
  <c r="BP1366" i="1"/>
  <c r="BQ1366" i="1"/>
  <c r="BS1366" i="1"/>
  <c r="BT1366" i="1"/>
  <c r="B1367" i="1"/>
  <c r="S1367" i="1"/>
  <c r="T1367" i="1" s="1"/>
  <c r="U1367" i="1"/>
  <c r="V1367" i="1"/>
  <c r="AU1367" i="1"/>
  <c r="AV1367" i="1"/>
  <c r="AX1367" i="1"/>
  <c r="AY1367" i="1"/>
  <c r="BA1367" i="1"/>
  <c r="BB1367" i="1"/>
  <c r="BD1367" i="1"/>
  <c r="BE1367" i="1"/>
  <c r="BG1367" i="1"/>
  <c r="BH1367" i="1"/>
  <c r="BJ1367" i="1"/>
  <c r="BK1367" i="1"/>
  <c r="BM1367" i="1"/>
  <c r="BN1367" i="1"/>
  <c r="BP1367" i="1"/>
  <c r="BQ1367" i="1"/>
  <c r="BS1367" i="1"/>
  <c r="BT1367" i="1"/>
  <c r="B1368" i="1"/>
  <c r="S1368" i="1"/>
  <c r="T1368" i="1" s="1"/>
  <c r="U1368" i="1"/>
  <c r="V1368" i="1"/>
  <c r="AU1368" i="1"/>
  <c r="AV1368" i="1"/>
  <c r="AX1368" i="1"/>
  <c r="AY1368" i="1"/>
  <c r="BA1368" i="1"/>
  <c r="BB1368" i="1"/>
  <c r="BD1368" i="1"/>
  <c r="BE1368" i="1"/>
  <c r="BG1368" i="1"/>
  <c r="BH1368" i="1"/>
  <c r="BJ1368" i="1"/>
  <c r="BK1368" i="1"/>
  <c r="BM1368" i="1"/>
  <c r="BN1368" i="1"/>
  <c r="BP1368" i="1"/>
  <c r="BQ1368" i="1"/>
  <c r="BS1368" i="1"/>
  <c r="BT1368" i="1"/>
  <c r="B1369" i="1"/>
  <c r="S1369" i="1"/>
  <c r="T1369" i="1"/>
  <c r="U1369" i="1"/>
  <c r="V1369" i="1"/>
  <c r="AU1369" i="1"/>
  <c r="AV1369" i="1"/>
  <c r="AX1369" i="1"/>
  <c r="AY1369" i="1"/>
  <c r="BA1369" i="1"/>
  <c r="BB1369" i="1"/>
  <c r="BD1369" i="1"/>
  <c r="BE1369" i="1"/>
  <c r="BG1369" i="1"/>
  <c r="BH1369" i="1"/>
  <c r="BJ1369" i="1"/>
  <c r="BK1369" i="1"/>
  <c r="BM1369" i="1"/>
  <c r="BN1369" i="1"/>
  <c r="BP1369" i="1"/>
  <c r="BQ1369" i="1"/>
  <c r="BS1369" i="1"/>
  <c r="BT1369" i="1"/>
  <c r="B1370" i="1"/>
  <c r="S1370" i="1"/>
  <c r="T1370" i="1" s="1"/>
  <c r="U1370" i="1"/>
  <c r="V1370" i="1"/>
  <c r="AU1370" i="1"/>
  <c r="AV1370" i="1"/>
  <c r="AX1370" i="1"/>
  <c r="AY1370" i="1"/>
  <c r="BA1370" i="1"/>
  <c r="BB1370" i="1"/>
  <c r="BD1370" i="1"/>
  <c r="BE1370" i="1"/>
  <c r="BG1370" i="1"/>
  <c r="BH1370" i="1"/>
  <c r="BJ1370" i="1"/>
  <c r="BK1370" i="1"/>
  <c r="BM1370" i="1"/>
  <c r="BN1370" i="1"/>
  <c r="BP1370" i="1"/>
  <c r="BQ1370" i="1"/>
  <c r="BS1370" i="1"/>
  <c r="BT1370" i="1"/>
  <c r="B1371" i="1"/>
  <c r="S1371" i="1"/>
  <c r="T1371" i="1" s="1"/>
  <c r="U1371" i="1"/>
  <c r="V1371" i="1"/>
  <c r="AU1371" i="1"/>
  <c r="AV1371" i="1"/>
  <c r="AX1371" i="1"/>
  <c r="AY1371" i="1"/>
  <c r="BA1371" i="1"/>
  <c r="BB1371" i="1"/>
  <c r="BD1371" i="1"/>
  <c r="BE1371" i="1"/>
  <c r="BG1371" i="1"/>
  <c r="BH1371" i="1"/>
  <c r="BJ1371" i="1"/>
  <c r="BK1371" i="1"/>
  <c r="BM1371" i="1"/>
  <c r="BN1371" i="1"/>
  <c r="BP1371" i="1"/>
  <c r="BQ1371" i="1"/>
  <c r="BS1371" i="1"/>
  <c r="BT1371" i="1"/>
  <c r="B1372" i="1"/>
  <c r="S1372" i="1"/>
  <c r="T1372" i="1"/>
  <c r="U1372" i="1"/>
  <c r="V1372" i="1"/>
  <c r="AU1372" i="1"/>
  <c r="AV1372" i="1"/>
  <c r="AX1372" i="1"/>
  <c r="AY1372" i="1"/>
  <c r="BA1372" i="1"/>
  <c r="BB1372" i="1"/>
  <c r="BD1372" i="1"/>
  <c r="BE1372" i="1"/>
  <c r="BG1372" i="1"/>
  <c r="BH1372" i="1"/>
  <c r="BJ1372" i="1"/>
  <c r="BK1372" i="1"/>
  <c r="BM1372" i="1"/>
  <c r="BN1372" i="1"/>
  <c r="BP1372" i="1"/>
  <c r="BQ1372" i="1"/>
  <c r="BS1372" i="1"/>
  <c r="BT1372" i="1"/>
  <c r="B1373" i="1"/>
  <c r="S1373" i="1"/>
  <c r="T1373" i="1" s="1"/>
  <c r="U1373" i="1"/>
  <c r="V1373" i="1"/>
  <c r="AU1373" i="1"/>
  <c r="AV1373" i="1"/>
  <c r="AX1373" i="1"/>
  <c r="AY1373" i="1"/>
  <c r="BA1373" i="1"/>
  <c r="BB1373" i="1"/>
  <c r="BD1373" i="1"/>
  <c r="BE1373" i="1"/>
  <c r="BG1373" i="1"/>
  <c r="BH1373" i="1"/>
  <c r="BJ1373" i="1"/>
  <c r="BK1373" i="1"/>
  <c r="BM1373" i="1"/>
  <c r="BN1373" i="1"/>
  <c r="BP1373" i="1"/>
  <c r="BQ1373" i="1"/>
  <c r="BS1373" i="1"/>
  <c r="BT1373" i="1"/>
  <c r="B1374" i="1"/>
  <c r="S1374" i="1"/>
  <c r="T1374" i="1" s="1"/>
  <c r="U1374" i="1"/>
  <c r="V1374" i="1"/>
  <c r="AU1374" i="1"/>
  <c r="AV1374" i="1"/>
  <c r="AX1374" i="1"/>
  <c r="AY1374" i="1"/>
  <c r="BA1374" i="1"/>
  <c r="BB1374" i="1"/>
  <c r="BD1374" i="1"/>
  <c r="BE1374" i="1"/>
  <c r="BG1374" i="1"/>
  <c r="BH1374" i="1"/>
  <c r="BJ1374" i="1"/>
  <c r="BK1374" i="1"/>
  <c r="BM1374" i="1"/>
  <c r="BN1374" i="1"/>
  <c r="BP1374" i="1"/>
  <c r="BQ1374" i="1"/>
  <c r="BS1374" i="1"/>
  <c r="BT1374" i="1"/>
  <c r="B1375" i="1"/>
  <c r="S1375" i="1"/>
  <c r="T1375" i="1" s="1"/>
  <c r="U1375" i="1"/>
  <c r="V1375" i="1"/>
  <c r="AU1375" i="1"/>
  <c r="AV1375" i="1"/>
  <c r="AX1375" i="1"/>
  <c r="AY1375" i="1"/>
  <c r="BA1375" i="1"/>
  <c r="BB1375" i="1"/>
  <c r="BD1375" i="1"/>
  <c r="BE1375" i="1"/>
  <c r="BG1375" i="1"/>
  <c r="BH1375" i="1"/>
  <c r="BJ1375" i="1"/>
  <c r="BK1375" i="1"/>
  <c r="BM1375" i="1"/>
  <c r="BN1375" i="1"/>
  <c r="BP1375" i="1"/>
  <c r="BQ1375" i="1"/>
  <c r="BS1375" i="1"/>
  <c r="BT1375" i="1"/>
  <c r="B1376" i="1"/>
  <c r="S1376" i="1"/>
  <c r="T1376" i="1" s="1"/>
  <c r="U1376" i="1"/>
  <c r="V1376" i="1"/>
  <c r="AU1376" i="1"/>
  <c r="AV1376" i="1"/>
  <c r="AX1376" i="1"/>
  <c r="AY1376" i="1"/>
  <c r="BA1376" i="1"/>
  <c r="BB1376" i="1"/>
  <c r="BD1376" i="1"/>
  <c r="BE1376" i="1"/>
  <c r="BG1376" i="1"/>
  <c r="BH1376" i="1"/>
  <c r="BJ1376" i="1"/>
  <c r="BK1376" i="1"/>
  <c r="BM1376" i="1"/>
  <c r="BN1376" i="1"/>
  <c r="BP1376" i="1"/>
  <c r="BQ1376" i="1"/>
  <c r="BS1376" i="1"/>
  <c r="BT1376" i="1"/>
  <c r="BG1377" i="1"/>
  <c r="BG1378" i="1" s="1"/>
  <c r="BG1383" i="1"/>
  <c r="BM1383" i="1"/>
  <c r="A1384" i="1"/>
  <c r="E1397" i="1"/>
  <c r="H1397" i="1"/>
  <c r="E1398" i="1"/>
  <c r="H1398" i="1"/>
  <c r="E1399" i="1"/>
  <c r="H1399" i="1"/>
  <c r="E1400" i="1"/>
  <c r="H1400" i="1"/>
  <c r="E1401" i="1"/>
  <c r="H1401" i="1"/>
  <c r="E1402" i="1"/>
  <c r="H1402" i="1"/>
  <c r="E1403" i="1"/>
  <c r="H1403" i="1"/>
  <c r="E1404" i="1"/>
  <c r="H1404" i="1"/>
  <c r="F1409" i="1"/>
  <c r="F1418" i="1"/>
  <c r="A1427" i="1"/>
  <c r="C1431" i="1"/>
  <c r="C1435" i="1"/>
  <c r="A1442" i="1"/>
  <c r="A1493" i="1"/>
  <c r="A679" i="1" l="1"/>
  <c r="A536" i="1"/>
  <c r="A501" i="1"/>
  <c r="A642" i="1"/>
  <c r="A606" i="1"/>
  <c r="A432" i="1"/>
  <c r="A471" i="1"/>
  <c r="A252" i="1"/>
  <c r="A401" i="1"/>
  <c r="A358" i="1"/>
  <c r="A322" i="1"/>
  <c r="A292" i="1"/>
  <c r="A216" i="1"/>
  <c r="BT1168" i="1"/>
  <c r="BG917" i="1"/>
  <c r="BT677" i="1"/>
  <c r="BH1347" i="1"/>
  <c r="BD1311" i="1"/>
  <c r="BJ873" i="1"/>
  <c r="BK838" i="1"/>
  <c r="BP639" i="1"/>
  <c r="BP877" i="1"/>
  <c r="BQ1133" i="1"/>
  <c r="BJ1133" i="1"/>
  <c r="BN1343" i="1"/>
  <c r="BQ842" i="1"/>
  <c r="BQ808" i="1"/>
  <c r="BN1313" i="1"/>
  <c r="BD873" i="1"/>
  <c r="U1377" i="1"/>
  <c r="BA1377" i="1"/>
  <c r="BA1378" i="1" s="1"/>
  <c r="AU1377" i="1"/>
  <c r="AU1378" i="1" s="1"/>
  <c r="BP1384" i="1"/>
  <c r="AX1384" i="1"/>
  <c r="BP1342" i="1"/>
  <c r="AX1342" i="1"/>
  <c r="BN1349" i="1"/>
  <c r="AV1349" i="1"/>
  <c r="BM1349" i="1"/>
  <c r="AU1349" i="1"/>
  <c r="BJ1306" i="1"/>
  <c r="BJ1311" i="1" s="1"/>
  <c r="U1306" i="1"/>
  <c r="BH1240" i="1"/>
  <c r="BN1163" i="1"/>
  <c r="S1132" i="1"/>
  <c r="AY1128" i="1"/>
  <c r="BT1026" i="1"/>
  <c r="BT1025" i="1" s="1"/>
  <c r="BB1020" i="1"/>
  <c r="BA956" i="1"/>
  <c r="BG912" i="1"/>
  <c r="BQ919" i="1"/>
  <c r="AY919" i="1"/>
  <c r="U894" i="1"/>
  <c r="BK879" i="1"/>
  <c r="BH879" i="1"/>
  <c r="BG844" i="1"/>
  <c r="U787" i="1"/>
  <c r="AU776" i="1"/>
  <c r="AX766" i="1"/>
  <c r="BM751" i="1"/>
  <c r="U338" i="1"/>
  <c r="BE1349" i="1"/>
  <c r="BQ1098" i="1"/>
  <c r="BM919" i="1"/>
  <c r="BK872" i="1"/>
  <c r="BQ1384" i="1"/>
  <c r="AY1384" i="1"/>
  <c r="BG1313" i="1"/>
  <c r="BP1276" i="1"/>
  <c r="BE1240" i="1"/>
  <c r="BE1239" i="1" s="1"/>
  <c r="BT1163" i="1"/>
  <c r="BP1169" i="1"/>
  <c r="AX1170" i="1"/>
  <c r="U1092" i="1"/>
  <c r="BS1056" i="1"/>
  <c r="BP872" i="1"/>
  <c r="BP873" i="1" s="1"/>
  <c r="U872" i="1"/>
  <c r="BS843" i="1"/>
  <c r="BQ810" i="1"/>
  <c r="BJ716" i="1"/>
  <c r="BQ716" i="1"/>
  <c r="BS709" i="1"/>
  <c r="BS715" i="1"/>
  <c r="BQ672" i="1"/>
  <c r="BQ679" i="1"/>
  <c r="S642" i="1"/>
  <c r="S641" i="1" s="1"/>
  <c r="BM602" i="1"/>
  <c r="S340" i="1"/>
  <c r="U340" i="1"/>
  <c r="BJ182" i="1"/>
  <c r="BK145" i="1"/>
  <c r="BT1377" i="1"/>
  <c r="BB1377" i="1"/>
  <c r="BS1384" i="1"/>
  <c r="BA1384" i="1"/>
  <c r="BK1312" i="1"/>
  <c r="BP1277" i="1"/>
  <c r="BN1277" i="1"/>
  <c r="AV1277" i="1"/>
  <c r="BM1276" i="1"/>
  <c r="AU1277" i="1"/>
  <c r="AY1240" i="1"/>
  <c r="AU1204" i="1"/>
  <c r="AU1203" i="1" s="1"/>
  <c r="BE1205" i="1"/>
  <c r="BG1135" i="1"/>
  <c r="U949" i="1"/>
  <c r="U895" i="1"/>
  <c r="BJ844" i="1"/>
  <c r="BP716" i="1"/>
  <c r="S606" i="1"/>
  <c r="T601" i="1"/>
  <c r="U606" i="1" a="1"/>
  <c r="U606" i="1" s="1"/>
  <c r="U605" i="1" s="1"/>
  <c r="BP470" i="1"/>
  <c r="BS400" i="1"/>
  <c r="S124" i="1"/>
  <c r="U124" i="1"/>
  <c r="S105" i="1"/>
  <c r="T88" i="1"/>
  <c r="BM1312" i="1"/>
  <c r="BJ990" i="1"/>
  <c r="BJ989" i="1" s="1"/>
  <c r="AY912" i="1"/>
  <c r="BK844" i="1"/>
  <c r="BN672" i="1"/>
  <c r="BG1382" i="1"/>
  <c r="BJ1384" i="1"/>
  <c r="S1342" i="1"/>
  <c r="BJ1342" i="1"/>
  <c r="U1342" i="1"/>
  <c r="BH1349" i="1"/>
  <c r="BG1349" i="1"/>
  <c r="BP1312" i="1"/>
  <c r="BP1311" i="1" s="1"/>
  <c r="BD1306" i="1"/>
  <c r="S1238" i="1"/>
  <c r="BT1240" i="1"/>
  <c r="BS1240" i="1"/>
  <c r="BS1239" i="1" s="1"/>
  <c r="AX1128" i="1"/>
  <c r="AX1133" i="1" s="1"/>
  <c r="BK1128" i="1"/>
  <c r="BN1026" i="1"/>
  <c r="AV1026" i="1"/>
  <c r="AV1025" i="1" s="1"/>
  <c r="BP984" i="1"/>
  <c r="BJ955" i="1"/>
  <c r="BM956" i="1"/>
  <c r="BK919" i="1"/>
  <c r="BP912" i="1"/>
  <c r="BE879" i="1"/>
  <c r="BT879" i="1"/>
  <c r="BB879" i="1"/>
  <c r="BS872" i="1"/>
  <c r="U837" i="1"/>
  <c r="U841" i="1" s="1" a="1"/>
  <c r="U841" i="1" s="1"/>
  <c r="U840" i="1" s="1"/>
  <c r="AV796" i="1"/>
  <c r="AV790" i="1"/>
  <c r="AV768" i="1"/>
  <c r="AV766" i="1"/>
  <c r="BP745" i="1"/>
  <c r="BN678" i="1"/>
  <c r="BN677" i="1" s="1"/>
  <c r="BN401" i="1"/>
  <c r="BT288" i="1"/>
  <c r="BN219" i="1"/>
  <c r="BT105" i="1"/>
  <c r="BT106" i="1" s="1"/>
  <c r="BT112" i="1"/>
  <c r="BT111" i="1"/>
  <c r="BT872" i="1"/>
  <c r="BH837" i="1"/>
  <c r="BH808" i="1"/>
  <c r="BP803" i="1"/>
  <c r="BK1384" i="1"/>
  <c r="BJ1270" i="1"/>
  <c r="BQ1241" i="1"/>
  <c r="BE1241" i="1"/>
  <c r="AY1234" i="1"/>
  <c r="BJ1170" i="1"/>
  <c r="AY1097" i="1"/>
  <c r="BJ1063" i="1"/>
  <c r="BM1062" i="1"/>
  <c r="BM1061" i="1" s="1"/>
  <c r="AU1056" i="1"/>
  <c r="AV820" i="1"/>
  <c r="AV844" i="1" s="1"/>
  <c r="BM843" i="1"/>
  <c r="AU796" i="1"/>
  <c r="AV793" i="1"/>
  <c r="BK810" i="1"/>
  <c r="AU790" i="1"/>
  <c r="AX782" i="1"/>
  <c r="BK716" i="1"/>
  <c r="BK679" i="1"/>
  <c r="BK678" i="1"/>
  <c r="BS638" i="1"/>
  <c r="BS644" i="1"/>
  <c r="BS645" i="1"/>
  <c r="S607" i="1"/>
  <c r="T583" i="1"/>
  <c r="S566" i="1"/>
  <c r="T546" i="1"/>
  <c r="S571" i="1"/>
  <c r="BS112" i="1"/>
  <c r="BS111" i="1"/>
  <c r="D1393" i="1"/>
  <c r="BN1377" i="1"/>
  <c r="AV1377" i="1"/>
  <c r="BM1384" i="1"/>
  <c r="AU1384" i="1"/>
  <c r="BT1348" i="1"/>
  <c r="BT1347" i="1" s="1"/>
  <c r="BG1276" i="1"/>
  <c r="BG1275" i="1" s="1"/>
  <c r="BK1241" i="1"/>
  <c r="BQ1205" i="1"/>
  <c r="AY1205" i="1"/>
  <c r="AX1163" i="1"/>
  <c r="AX1168" i="1" s="1"/>
  <c r="BP1128" i="1"/>
  <c r="BS1135" i="1"/>
  <c r="BA1135" i="1"/>
  <c r="AY1027" i="1"/>
  <c r="S1020" i="1"/>
  <c r="BD955" i="1"/>
  <c r="U897" i="1"/>
  <c r="AV872" i="1"/>
  <c r="BS837" i="1"/>
  <c r="BS838" i="1" s="1"/>
  <c r="BD844" i="1"/>
  <c r="AU793" i="1"/>
  <c r="AU777" i="1"/>
  <c r="AV774" i="1"/>
  <c r="AU767" i="1"/>
  <c r="BE731" i="1"/>
  <c r="BD765" i="1"/>
  <c r="BD769" i="1"/>
  <c r="BD773" i="1"/>
  <c r="BD777" i="1"/>
  <c r="BD781" i="1"/>
  <c r="BE787" i="1"/>
  <c r="BE698" i="1"/>
  <c r="BD764" i="1"/>
  <c r="BD768" i="1"/>
  <c r="BD772" i="1"/>
  <c r="BD776" i="1"/>
  <c r="BD780" i="1"/>
  <c r="BD784" i="1"/>
  <c r="BD786" i="1"/>
  <c r="BD789" i="1"/>
  <c r="BD740" i="1"/>
  <c r="BD744" i="1"/>
  <c r="BE706" i="1"/>
  <c r="BE741" i="1"/>
  <c r="BE775" i="1"/>
  <c r="BE779" i="1"/>
  <c r="BE783" i="1"/>
  <c r="BD788" i="1"/>
  <c r="BE794" i="1"/>
  <c r="BE798" i="1"/>
  <c r="BD766" i="1"/>
  <c r="BD770" i="1"/>
  <c r="BD774" i="1"/>
  <c r="BE737" i="1"/>
  <c r="T726" i="1"/>
  <c r="T749" i="1" s="1" a="1"/>
  <c r="T749" i="1" s="1"/>
  <c r="S745" i="1"/>
  <c r="S750" i="1"/>
  <c r="BJ715" i="1"/>
  <c r="BJ679" i="1"/>
  <c r="BT566" i="1"/>
  <c r="BT567" i="1" s="1"/>
  <c r="BT573" i="1"/>
  <c r="T479" i="1"/>
  <c r="T498" i="1" s="1"/>
  <c r="S503" i="1"/>
  <c r="S498" i="1"/>
  <c r="BM435" i="1"/>
  <c r="S1382" i="1"/>
  <c r="BQ1349" i="1"/>
  <c r="BH1313" i="1"/>
  <c r="BT1198" i="1"/>
  <c r="BB1198" i="1"/>
  <c r="BA1198" i="1"/>
  <c r="BQ1170" i="1"/>
  <c r="AY1170" i="1"/>
  <c r="BG919" i="1"/>
  <c r="BK912" i="1"/>
  <c r="BE872" i="1"/>
  <c r="BP879" i="1"/>
  <c r="BN872" i="1"/>
  <c r="BE844" i="1"/>
  <c r="BT837" i="1"/>
  <c r="BB837" i="1"/>
  <c r="AU780" i="1"/>
  <c r="AU775" i="1"/>
  <c r="BJ803" i="1"/>
  <c r="BS678" i="1"/>
  <c r="BP645" i="1"/>
  <c r="BQ290" i="1"/>
  <c r="U160" i="1"/>
  <c r="S160" i="1"/>
  <c r="T160" i="1" s="1"/>
  <c r="BM112" i="1"/>
  <c r="BM111" i="1"/>
  <c r="BM110" i="1" s="1"/>
  <c r="BN112" i="1"/>
  <c r="BN111" i="1"/>
  <c r="AY1349" i="1"/>
  <c r="BS1377" i="1"/>
  <c r="BS1378" i="1" s="1"/>
  <c r="BD1384" i="1"/>
  <c r="BT1349" i="1"/>
  <c r="BB1349" i="1"/>
  <c r="BS1349" i="1"/>
  <c r="BA1349" i="1"/>
  <c r="BP1313" i="1"/>
  <c r="AX1313" i="1"/>
  <c r="BN1241" i="1"/>
  <c r="AV1240" i="1"/>
  <c r="BM1234" i="1"/>
  <c r="AU1240" i="1"/>
  <c r="AU1239" i="1" s="1"/>
  <c r="BB1163" i="1"/>
  <c r="BQ1027" i="1"/>
  <c r="BH1020" i="1"/>
  <c r="BG956" i="1"/>
  <c r="BE919" i="1"/>
  <c r="BJ912" i="1"/>
  <c r="BQ879" i="1"/>
  <c r="BN879" i="1"/>
  <c r="AV879" i="1"/>
  <c r="BM872" i="1"/>
  <c r="BJ843" i="1"/>
  <c r="BM810" i="1"/>
  <c r="AX764" i="1"/>
  <c r="AX768" i="1"/>
  <c r="AX772" i="1"/>
  <c r="AX776" i="1"/>
  <c r="AX780" i="1"/>
  <c r="AX784" i="1"/>
  <c r="AX795" i="1"/>
  <c r="AX767" i="1"/>
  <c r="AX771" i="1"/>
  <c r="AX775" i="1"/>
  <c r="AX779" i="1"/>
  <c r="AX783" i="1"/>
  <c r="AX765" i="1"/>
  <c r="AX769" i="1"/>
  <c r="AX773" i="1"/>
  <c r="BJ745" i="1"/>
  <c r="BT751" i="1"/>
  <c r="BT750" i="1" s="1"/>
  <c r="BT745" i="1"/>
  <c r="BQ572" i="1"/>
  <c r="BQ567" i="1" s="1"/>
  <c r="BS572" i="1"/>
  <c r="BS573" i="1"/>
  <c r="BT538" i="1"/>
  <c r="BT498" i="1"/>
  <c r="BT505" i="1"/>
  <c r="BT504" i="1"/>
  <c r="BJ464" i="1"/>
  <c r="BM400" i="1"/>
  <c r="BM354" i="1"/>
  <c r="BM361" i="1"/>
  <c r="BN289" i="1"/>
  <c r="T163" i="1"/>
  <c r="BS138" i="1"/>
  <c r="BN105" i="1"/>
  <c r="AU919" i="1"/>
  <c r="BD879" i="1"/>
  <c r="BE1384" i="1"/>
  <c r="BB1347" i="1"/>
  <c r="BH1306" i="1"/>
  <c r="BQ1240" i="1"/>
  <c r="BQ1239" i="1" s="1"/>
  <c r="BK1234" i="1"/>
  <c r="BK1236" i="1" s="1"/>
  <c r="BD1168" i="1"/>
  <c r="BK1092" i="1"/>
  <c r="BE842" i="1"/>
  <c r="BG842" i="1"/>
  <c r="BM803" i="1"/>
  <c r="BM805" i="1" s="1"/>
  <c r="AV743" i="1"/>
  <c r="AV789" i="1"/>
  <c r="AV791" i="1"/>
  <c r="AU744" i="1"/>
  <c r="AU766" i="1"/>
  <c r="AV770" i="1"/>
  <c r="AU774" i="1"/>
  <c r="AU778" i="1"/>
  <c r="AU782" i="1"/>
  <c r="AU773" i="1"/>
  <c r="AU800" i="1"/>
  <c r="AU742" i="1"/>
  <c r="AU765" i="1"/>
  <c r="AU769" i="1"/>
  <c r="AV773" i="1"/>
  <c r="AU764" i="1"/>
  <c r="AU768" i="1"/>
  <c r="BS751" i="1"/>
  <c r="S654" i="1"/>
  <c r="U654" i="1"/>
  <c r="BM644" i="1"/>
  <c r="BM609" i="1"/>
  <c r="BS609" i="1"/>
  <c r="BS74" i="1"/>
  <c r="BH1377" i="1"/>
  <c r="AV1347" i="1"/>
  <c r="BQ1306" i="1"/>
  <c r="AY1311" i="1"/>
  <c r="BT1277" i="1"/>
  <c r="BB1277" i="1"/>
  <c r="BS1277" i="1"/>
  <c r="BK1205" i="1"/>
  <c r="BJ1163" i="1"/>
  <c r="BE1133" i="1"/>
  <c r="U1128" i="1"/>
  <c r="BM1135" i="1"/>
  <c r="AU1135" i="1"/>
  <c r="BK1027" i="1"/>
  <c r="BP955" i="1"/>
  <c r="BM837" i="1"/>
  <c r="BP844" i="1"/>
  <c r="AV837" i="1"/>
  <c r="BP810" i="1"/>
  <c r="BJ638" i="1"/>
  <c r="BJ639" i="1" s="1"/>
  <c r="BP608" i="1"/>
  <c r="BK566" i="1"/>
  <c r="BK573" i="1"/>
  <c r="BK572" i="1"/>
  <c r="BP573" i="1"/>
  <c r="BQ539" i="1"/>
  <c r="BM1382" i="1"/>
  <c r="AV1313" i="1"/>
  <c r="BQ912" i="1"/>
  <c r="BG1384" i="1"/>
  <c r="BK1349" i="1"/>
  <c r="BT1313" i="1"/>
  <c r="BB1306" i="1"/>
  <c r="BS1312" i="1"/>
  <c r="BA1312" i="1"/>
  <c r="AX1205" i="1"/>
  <c r="BN1198" i="1"/>
  <c r="AV1198" i="1"/>
  <c r="BM1198" i="1"/>
  <c r="BH1168" i="1"/>
  <c r="BP1163" i="1"/>
  <c r="BJ1169" i="1"/>
  <c r="BJ1168" i="1" s="1"/>
  <c r="BK1170" i="1"/>
  <c r="S1096" i="1"/>
  <c r="BE1092" i="1"/>
  <c r="BP1063" i="1"/>
  <c r="BP990" i="1"/>
  <c r="BP989" i="1" s="1"/>
  <c r="AX984" i="1"/>
  <c r="AX985" i="1" s="1"/>
  <c r="BA919" i="1"/>
  <c r="BE912" i="1"/>
  <c r="BQ872" i="1"/>
  <c r="BJ879" i="1"/>
  <c r="BH872" i="1"/>
  <c r="BH844" i="1"/>
  <c r="BQ844" i="1"/>
  <c r="BN837" i="1"/>
  <c r="BN810" i="1"/>
  <c r="AU798" i="1"/>
  <c r="AU791" i="1"/>
  <c r="AU734" i="1"/>
  <c r="BP752" i="1"/>
  <c r="BT679" i="1"/>
  <c r="T622" i="1"/>
  <c r="S638" i="1"/>
  <c r="BM608" i="1"/>
  <c r="BM607" i="1" s="1"/>
  <c r="BM573" i="1"/>
  <c r="BN566" i="1"/>
  <c r="BN567" i="1" s="1"/>
  <c r="BP504" i="1"/>
  <c r="BM323" i="1"/>
  <c r="BN144" i="1"/>
  <c r="BK752" i="1"/>
  <c r="BS752" i="1"/>
  <c r="BK672" i="1"/>
  <c r="BM672" i="1"/>
  <c r="BJ644" i="1"/>
  <c r="BT645" i="1"/>
  <c r="T619" i="1"/>
  <c r="BP609" i="1"/>
  <c r="BP498" i="1"/>
  <c r="BQ361" i="1"/>
  <c r="S344" i="1"/>
  <c r="S235" i="1"/>
  <c r="S163" i="1"/>
  <c r="S162" i="1"/>
  <c r="U566" i="1"/>
  <c r="BN538" i="1"/>
  <c r="BT394" i="1"/>
  <c r="BK248" i="1"/>
  <c r="BM183" i="1"/>
  <c r="T162" i="1"/>
  <c r="BS105" i="1"/>
  <c r="BN75" i="1"/>
  <c r="BD61" i="1"/>
  <c r="BH53" i="1"/>
  <c r="BQ678" i="1"/>
  <c r="S643" i="1"/>
  <c r="BJ609" i="1"/>
  <c r="BP602" i="1"/>
  <c r="BP603" i="1" s="1"/>
  <c r="BP572" i="1"/>
  <c r="BS504" i="1"/>
  <c r="BP434" i="1"/>
  <c r="BK361" i="1"/>
  <c r="BS318" i="1"/>
  <c r="U229" i="1"/>
  <c r="BK176" i="1"/>
  <c r="U158" i="1"/>
  <c r="T158" i="1" s="1"/>
  <c r="U125" i="1"/>
  <c r="BP111" i="1"/>
  <c r="BH59" i="1"/>
  <c r="BH56" i="1"/>
  <c r="BG53" i="1"/>
  <c r="BH725" i="1"/>
  <c r="BJ672" i="1"/>
  <c r="BS608" i="1"/>
  <c r="BG62" i="1"/>
  <c r="BG59" i="1"/>
  <c r="BG56" i="1"/>
  <c r="BD53" i="1"/>
  <c r="BH49" i="1"/>
  <c r="BH75" i="1" s="1"/>
  <c r="BQ803" i="1"/>
  <c r="BG771" i="1"/>
  <c r="BA770" i="1"/>
  <c r="BG767" i="1"/>
  <c r="BA766" i="1"/>
  <c r="BA810" i="1" s="1"/>
  <c r="BG734" i="1"/>
  <c r="BM752" i="1"/>
  <c r="BM715" i="1"/>
  <c r="BM645" i="1"/>
  <c r="BN645" i="1"/>
  <c r="BJ532" i="1"/>
  <c r="BN504" i="1"/>
  <c r="BN503" i="1" s="1"/>
  <c r="U498" i="1"/>
  <c r="BK360" i="1"/>
  <c r="AU74" i="1"/>
  <c r="BE62" i="1"/>
  <c r="BH54" i="1"/>
  <c r="BH51" i="1"/>
  <c r="BG49" i="1"/>
  <c r="BG69" i="1" s="1"/>
  <c r="BS69" i="1"/>
  <c r="BG54" i="1"/>
  <c r="BG51" i="1"/>
  <c r="BG810" i="1"/>
  <c r="BN809" i="1"/>
  <c r="BN808" i="1" s="1"/>
  <c r="BJ645" i="1"/>
  <c r="BQ638" i="1"/>
  <c r="BT572" i="1"/>
  <c r="BK539" i="1"/>
  <c r="BP538" i="1"/>
  <c r="BM318" i="1"/>
  <c r="BT290" i="1"/>
  <c r="BN145" i="1"/>
  <c r="BJ111" i="1"/>
  <c r="BD65" i="1"/>
  <c r="BH57" i="1"/>
  <c r="BE54" i="1"/>
  <c r="U263" i="1"/>
  <c r="AS263" i="1" s="1"/>
  <c r="U120" i="1"/>
  <c r="CL69" i="1"/>
  <c r="I33" i="1"/>
  <c r="BK803" i="1"/>
  <c r="BB739" i="1"/>
  <c r="BQ752" i="1"/>
  <c r="BH731" i="1"/>
  <c r="BN679" i="1"/>
  <c r="BS672" i="1"/>
  <c r="BM572" i="1"/>
  <c r="S502" i="1"/>
  <c r="S501" i="1" s="1"/>
  <c r="BK290" i="1"/>
  <c r="BN212" i="1"/>
  <c r="U118" i="1"/>
  <c r="BD57" i="1"/>
  <c r="C28" i="1"/>
  <c r="BS602" i="1"/>
  <c r="BK471" i="1"/>
  <c r="BM69" i="1"/>
  <c r="BH58" i="1"/>
  <c r="BH55" i="1"/>
  <c r="BH52" i="1"/>
  <c r="I22" i="1"/>
  <c r="BM638" i="1"/>
  <c r="BK638" i="1"/>
  <c r="BN572" i="1"/>
  <c r="BJ538" i="1"/>
  <c r="BP505" i="1"/>
  <c r="BK394" i="1"/>
  <c r="BQ360" i="1"/>
  <c r="BS361" i="1"/>
  <c r="BN290" i="1"/>
  <c r="BJ254" i="1"/>
  <c r="BQ176" i="1"/>
  <c r="CL74" i="1"/>
  <c r="BG738" i="1"/>
  <c r="BN751" i="1"/>
  <c r="BN750" i="1" s="1"/>
  <c r="BM678" i="1"/>
  <c r="BP672" i="1"/>
  <c r="U638" i="1"/>
  <c r="BQ248" i="1"/>
  <c r="A142" i="1"/>
  <c r="C35" i="1"/>
  <c r="C29" i="1"/>
  <c r="C24" i="1"/>
  <c r="A180" i="1"/>
  <c r="I37" i="1"/>
  <c r="I32" i="1"/>
  <c r="I26" i="1"/>
  <c r="C21" i="1"/>
  <c r="I36" i="1"/>
  <c r="I30" i="1"/>
  <c r="C25" i="1"/>
  <c r="I19" i="1"/>
  <c r="A73" i="1"/>
  <c r="I35" i="1"/>
  <c r="C33" i="1"/>
  <c r="C30" i="1"/>
  <c r="C27" i="1"/>
  <c r="I24" i="1"/>
  <c r="C22" i="1"/>
  <c r="A109" i="1"/>
  <c r="C37" i="1"/>
  <c r="I34" i="1"/>
  <c r="C31" i="1"/>
  <c r="I28" i="1"/>
  <c r="C26" i="1"/>
  <c r="C23" i="1"/>
  <c r="C20" i="1"/>
  <c r="C36" i="1"/>
  <c r="C34" i="1"/>
  <c r="I31" i="1"/>
  <c r="I29" i="1"/>
  <c r="I27" i="1"/>
  <c r="I25" i="1"/>
  <c r="I23" i="1"/>
  <c r="I21" i="1"/>
  <c r="C19" i="1"/>
  <c r="BK1093" i="1"/>
  <c r="BK1094" i="1"/>
  <c r="BA1057" i="1"/>
  <c r="BA1058" i="1"/>
  <c r="U1381" i="1" a="1"/>
  <c r="U1381" i="1" s="1"/>
  <c r="U1380" i="1" s="1"/>
  <c r="T1342" i="1"/>
  <c r="T1346" i="1" a="1"/>
  <c r="T1346" i="1" s="1"/>
  <c r="T1347" i="1"/>
  <c r="AY1239" i="1"/>
  <c r="BJ1164" i="1"/>
  <c r="BJ1165" i="1"/>
  <c r="AX1164" i="1"/>
  <c r="AX1165" i="1"/>
  <c r="U1132" i="1" a="1"/>
  <c r="U1132" i="1" s="1"/>
  <c r="U1131" i="1" s="1"/>
  <c r="U953" i="1" a="1"/>
  <c r="U953" i="1" s="1"/>
  <c r="U952" i="1" s="1"/>
  <c r="BD1271" i="1"/>
  <c r="BD1272" i="1"/>
  <c r="AY1236" i="1"/>
  <c r="AY1235" i="1"/>
  <c r="U1096" i="1" a="1"/>
  <c r="U1096" i="1" s="1"/>
  <c r="U1095" i="1" s="1"/>
  <c r="BD1275" i="1"/>
  <c r="BP1164" i="1"/>
  <c r="BP1165" i="1"/>
  <c r="BD1164" i="1"/>
  <c r="BD1165" i="1"/>
  <c r="T1167" i="1" a="1"/>
  <c r="T1167" i="1" s="1"/>
  <c r="T1168" i="1"/>
  <c r="T1163" i="1"/>
  <c r="T1382" i="1"/>
  <c r="T1377" i="1"/>
  <c r="T1381" i="1" a="1"/>
  <c r="T1381" i="1" s="1"/>
  <c r="T1310" i="1" a="1"/>
  <c r="T1310" i="1" s="1"/>
  <c r="T1309" i="1" s="1"/>
  <c r="T1311" i="1"/>
  <c r="T1306" i="1"/>
  <c r="BP1275" i="1"/>
  <c r="BP1271" i="1"/>
  <c r="BP1272" i="1"/>
  <c r="BK1235" i="1"/>
  <c r="U1346" i="1" a="1"/>
  <c r="U1346" i="1" s="1"/>
  <c r="U1345" i="1" s="1"/>
  <c r="BJ1307" i="1"/>
  <c r="BJ1308" i="1"/>
  <c r="BD1307" i="1"/>
  <c r="BD1308" i="1"/>
  <c r="U1310" i="1" a="1"/>
  <c r="U1310" i="1" s="1"/>
  <c r="U1309" i="1" s="1"/>
  <c r="BH1021" i="1"/>
  <c r="BH1022" i="1"/>
  <c r="BP985" i="1"/>
  <c r="AY1307" i="1"/>
  <c r="BG1271" i="1"/>
  <c r="T1252" i="1"/>
  <c r="T1275" i="1" s="1"/>
  <c r="S1270" i="1"/>
  <c r="BQ1277" i="1"/>
  <c r="BK1277" i="1"/>
  <c r="BE1277" i="1"/>
  <c r="AY1277" i="1"/>
  <c r="BS1235" i="1"/>
  <c r="BS1236" i="1"/>
  <c r="BG1235" i="1"/>
  <c r="BG1236" i="1"/>
  <c r="AU1235" i="1"/>
  <c r="AU1236" i="1"/>
  <c r="BS1241" i="1"/>
  <c r="BM1241" i="1"/>
  <c r="BG1241" i="1"/>
  <c r="BA1241" i="1"/>
  <c r="AU1241" i="1"/>
  <c r="BP1234" i="1"/>
  <c r="BP1240" i="1"/>
  <c r="BJ1234" i="1"/>
  <c r="BJ1240" i="1"/>
  <c r="BD1234" i="1"/>
  <c r="BD1240" i="1"/>
  <c r="AX1234" i="1"/>
  <c r="AX1240" i="1"/>
  <c r="AX1239" i="1" s="1"/>
  <c r="BS1200" i="1"/>
  <c r="BG1200" i="1"/>
  <c r="AU1200" i="1"/>
  <c r="BT1165" i="1"/>
  <c r="BH1165" i="1"/>
  <c r="AV1165" i="1"/>
  <c r="BJ1130" i="1"/>
  <c r="AX1130" i="1"/>
  <c r="BP1135" i="1"/>
  <c r="BJ1135" i="1"/>
  <c r="BD1135" i="1"/>
  <c r="AX1135" i="1"/>
  <c r="BT1135" i="1"/>
  <c r="BN1135" i="1"/>
  <c r="BH1135" i="1"/>
  <c r="BB1135" i="1"/>
  <c r="AV1135" i="1"/>
  <c r="T1132" i="1" a="1"/>
  <c r="T1132" i="1" s="1"/>
  <c r="T1133" i="1"/>
  <c r="BK1097" i="1"/>
  <c r="AY1093" i="1"/>
  <c r="AY1094" i="1"/>
  <c r="BQ1099" i="1"/>
  <c r="BK1099" i="1"/>
  <c r="BE1099" i="1"/>
  <c r="AY1099" i="1"/>
  <c r="BT1092" i="1"/>
  <c r="BT1098" i="1"/>
  <c r="BT1097" i="1" s="1"/>
  <c r="BN1092" i="1"/>
  <c r="BN1098" i="1"/>
  <c r="BH1092" i="1"/>
  <c r="BH1098" i="1"/>
  <c r="BB1092" i="1"/>
  <c r="BB1098" i="1"/>
  <c r="AV1092" i="1"/>
  <c r="AV1098" i="1"/>
  <c r="AV1097" i="1" s="1"/>
  <c r="BA1061" i="1"/>
  <c r="BM1057" i="1"/>
  <c r="BM1058" i="1"/>
  <c r="BT1056" i="1"/>
  <c r="BT1062" i="1"/>
  <c r="BN1056" i="1"/>
  <c r="BN1062" i="1"/>
  <c r="BH1056" i="1"/>
  <c r="BH1062" i="1"/>
  <c r="BH1061" i="1" s="1"/>
  <c r="BB1056" i="1"/>
  <c r="BB1062" i="1"/>
  <c r="AV1056" i="1"/>
  <c r="AV1062" i="1"/>
  <c r="BH1025" i="1"/>
  <c r="BT1021" i="1"/>
  <c r="BT1022" i="1"/>
  <c r="AV1021" i="1"/>
  <c r="AV1022" i="1"/>
  <c r="BS1027" i="1"/>
  <c r="BM1027" i="1"/>
  <c r="BG1027" i="1"/>
  <c r="BA1027" i="1"/>
  <c r="AU1027" i="1"/>
  <c r="AX989" i="1"/>
  <c r="BJ986" i="1"/>
  <c r="BQ991" i="1"/>
  <c r="BK991" i="1"/>
  <c r="BE991" i="1"/>
  <c r="AY991" i="1"/>
  <c r="BT991" i="1"/>
  <c r="BN991" i="1"/>
  <c r="BH991" i="1"/>
  <c r="BB991" i="1"/>
  <c r="AV991" i="1"/>
  <c r="BS984" i="1"/>
  <c r="BS990" i="1"/>
  <c r="BM984" i="1"/>
  <c r="BM990" i="1"/>
  <c r="BG984" i="1"/>
  <c r="BG990" i="1"/>
  <c r="BA984" i="1"/>
  <c r="BA990" i="1"/>
  <c r="AU984" i="1"/>
  <c r="AU990" i="1"/>
  <c r="T932" i="1"/>
  <c r="T949" i="1" s="1"/>
  <c r="S953" i="1"/>
  <c r="BQ955" i="1"/>
  <c r="BK955" i="1"/>
  <c r="BK954" i="1" s="1"/>
  <c r="BE955" i="1"/>
  <c r="AY955" i="1"/>
  <c r="BA913" i="1"/>
  <c r="BA914" i="1"/>
  <c r="U898" i="1"/>
  <c r="S898" i="1"/>
  <c r="U876" i="1" a="1"/>
  <c r="U876" i="1" s="1"/>
  <c r="U875" i="1" s="1"/>
  <c r="AU838" i="1"/>
  <c r="AU839" i="1"/>
  <c r="BM804" i="1"/>
  <c r="BG804" i="1"/>
  <c r="BG805" i="1"/>
  <c r="BA804" i="1"/>
  <c r="BA805" i="1"/>
  <c r="BQ1383" i="1"/>
  <c r="BK1383" i="1"/>
  <c r="BE1383" i="1"/>
  <c r="AY1383" i="1"/>
  <c r="S1381" i="1"/>
  <c r="BQ1377" i="1"/>
  <c r="BK1377" i="1"/>
  <c r="BE1377" i="1"/>
  <c r="AY1377" i="1"/>
  <c r="BS1348" i="1"/>
  <c r="BS1347" i="1" s="1"/>
  <c r="BM1348" i="1"/>
  <c r="BG1348" i="1"/>
  <c r="BA1348" i="1"/>
  <c r="AU1348" i="1"/>
  <c r="AU1347" i="1" s="1"/>
  <c r="S1347" i="1"/>
  <c r="BS1342" i="1"/>
  <c r="BM1342" i="1"/>
  <c r="BG1342" i="1"/>
  <c r="BA1342" i="1"/>
  <c r="AU1342" i="1"/>
  <c r="BQ1313" i="1"/>
  <c r="BK1313" i="1"/>
  <c r="BE1313" i="1"/>
  <c r="AY1313" i="1"/>
  <c r="BT1312" i="1"/>
  <c r="BN1312" i="1"/>
  <c r="BH1312" i="1"/>
  <c r="BH1308" i="1" s="1"/>
  <c r="BB1312" i="1"/>
  <c r="BB1311" i="1" s="1"/>
  <c r="AV1312" i="1"/>
  <c r="AY1308" i="1"/>
  <c r="BN1306" i="1"/>
  <c r="BE1306" i="1"/>
  <c r="AX1306" i="1"/>
  <c r="S1306" i="1"/>
  <c r="BG1277" i="1"/>
  <c r="AX1277" i="1"/>
  <c r="BQ1276" i="1"/>
  <c r="BJ1276" i="1"/>
  <c r="BA1276" i="1"/>
  <c r="BA1275" i="1" s="1"/>
  <c r="BG1272" i="1"/>
  <c r="BM1270" i="1"/>
  <c r="BM1275" i="1" s="1"/>
  <c r="BE1270" i="1"/>
  <c r="AX1270" i="1"/>
  <c r="BT1270" i="1"/>
  <c r="BT1276" i="1"/>
  <c r="BT1275" i="1" s="1"/>
  <c r="BN1270" i="1"/>
  <c r="BN1276" i="1"/>
  <c r="BH1270" i="1"/>
  <c r="BH1276" i="1"/>
  <c r="BH1275" i="1" s="1"/>
  <c r="BB1270" i="1"/>
  <c r="BB1276" i="1"/>
  <c r="AV1270" i="1"/>
  <c r="AV1276" i="1"/>
  <c r="AV1275" i="1" s="1"/>
  <c r="BJ1241" i="1"/>
  <c r="BB1241" i="1"/>
  <c r="BM1240" i="1"/>
  <c r="BM1239" i="1" s="1"/>
  <c r="BQ1236" i="1"/>
  <c r="BE1236" i="1"/>
  <c r="U1234" i="1"/>
  <c r="T1216" i="1"/>
  <c r="T1234" i="1" s="1"/>
  <c r="S1234" i="1"/>
  <c r="BT1234" i="1"/>
  <c r="BN1234" i="1"/>
  <c r="BH1234" i="1"/>
  <c r="BH1239" i="1" s="1"/>
  <c r="BB1234" i="1"/>
  <c r="BB1239" i="1" s="1"/>
  <c r="AV1234" i="1"/>
  <c r="AV1239" i="1" s="1"/>
  <c r="BN1204" i="1"/>
  <c r="BN1203" i="1" s="1"/>
  <c r="BB1204" i="1"/>
  <c r="BB1203" i="1" s="1"/>
  <c r="BS1199" i="1"/>
  <c r="BG1199" i="1"/>
  <c r="AU1199" i="1"/>
  <c r="S1198" i="1"/>
  <c r="T1178" i="1"/>
  <c r="S1202" i="1"/>
  <c r="BT1164" i="1"/>
  <c r="BH1164" i="1"/>
  <c r="AV1164" i="1"/>
  <c r="U1163" i="1"/>
  <c r="BT1170" i="1"/>
  <c r="BN1170" i="1"/>
  <c r="BH1170" i="1"/>
  <c r="BB1170" i="1"/>
  <c r="AV1170" i="1"/>
  <c r="BS1170" i="1"/>
  <c r="BS1163" i="1"/>
  <c r="BS1169" i="1"/>
  <c r="BM1170" i="1"/>
  <c r="BM1163" i="1"/>
  <c r="BM1169" i="1"/>
  <c r="BG1170" i="1"/>
  <c r="BG1163" i="1"/>
  <c r="BG1169" i="1"/>
  <c r="BA1170" i="1"/>
  <c r="BA1163" i="1"/>
  <c r="BA1169" i="1"/>
  <c r="AU1170" i="1"/>
  <c r="AU1163" i="1"/>
  <c r="AU1169" i="1"/>
  <c r="BJ1129" i="1"/>
  <c r="AX1129" i="1"/>
  <c r="BQ1129" i="1"/>
  <c r="BQ1130" i="1"/>
  <c r="BE1129" i="1"/>
  <c r="BE1130" i="1"/>
  <c r="BS1128" i="1"/>
  <c r="BS1134" i="1"/>
  <c r="BS1133" i="1" s="1"/>
  <c r="BM1128" i="1"/>
  <c r="BM1134" i="1"/>
  <c r="BG1128" i="1"/>
  <c r="BG1134" i="1"/>
  <c r="BA1128" i="1"/>
  <c r="BA1134" i="1"/>
  <c r="AU1128" i="1"/>
  <c r="AU1134" i="1"/>
  <c r="AU1133" i="1" s="1"/>
  <c r="BB1099" i="1"/>
  <c r="BE1098" i="1"/>
  <c r="BE1097" i="1" s="1"/>
  <c r="BQ1092" i="1"/>
  <c r="BS1099" i="1"/>
  <c r="BM1099" i="1"/>
  <c r="BG1099" i="1"/>
  <c r="BA1099" i="1"/>
  <c r="AU1099" i="1"/>
  <c r="BP1099" i="1"/>
  <c r="BJ1099" i="1"/>
  <c r="BD1099" i="1"/>
  <c r="AX1099" i="1"/>
  <c r="BS1062" i="1"/>
  <c r="AU1062" i="1"/>
  <c r="AU1061" i="1" s="1"/>
  <c r="BG1056" i="1"/>
  <c r="BQ1056" i="1"/>
  <c r="BK1056" i="1"/>
  <c r="BE1056" i="1"/>
  <c r="AY1056" i="1"/>
  <c r="BB1026" i="1"/>
  <c r="BB1025" i="1" s="1"/>
  <c r="BN1020" i="1"/>
  <c r="BN1025" i="1" s="1"/>
  <c r="BP1020" i="1"/>
  <c r="BP1026" i="1"/>
  <c r="BP1025" i="1" s="1"/>
  <c r="BJ1020" i="1"/>
  <c r="BJ1026" i="1"/>
  <c r="BD1020" i="1"/>
  <c r="BD1026" i="1"/>
  <c r="AX1020" i="1"/>
  <c r="AX1026" i="1"/>
  <c r="BM991" i="1"/>
  <c r="BD984" i="1"/>
  <c r="U984" i="1"/>
  <c r="BE949" i="1"/>
  <c r="BS949" i="1"/>
  <c r="BM949" i="1"/>
  <c r="BG949" i="1"/>
  <c r="BA949" i="1"/>
  <c r="AU949" i="1"/>
  <c r="BP956" i="1"/>
  <c r="BJ956" i="1"/>
  <c r="BD956" i="1"/>
  <c r="AX956" i="1"/>
  <c r="AU913" i="1"/>
  <c r="AU914" i="1"/>
  <c r="BN912" i="1"/>
  <c r="BH912" i="1"/>
  <c r="BB912" i="1"/>
  <c r="AV912" i="1"/>
  <c r="T872" i="1"/>
  <c r="T876" i="1" a="1"/>
  <c r="T876" i="1" s="1"/>
  <c r="T875" i="1" s="1"/>
  <c r="BM838" i="1"/>
  <c r="BM839" i="1"/>
  <c r="BG838" i="1"/>
  <c r="BG839" i="1"/>
  <c r="BA838" i="1"/>
  <c r="BA839" i="1"/>
  <c r="T841" i="1" a="1"/>
  <c r="T841" i="1" s="1"/>
  <c r="T837" i="1"/>
  <c r="T842" i="1"/>
  <c r="BM808" i="1"/>
  <c r="BP1383" i="1"/>
  <c r="BJ1383" i="1"/>
  <c r="BD1383" i="1"/>
  <c r="BD1382" i="1" s="1"/>
  <c r="AX1383" i="1"/>
  <c r="BS1379" i="1"/>
  <c r="BM1379" i="1"/>
  <c r="BG1379" i="1"/>
  <c r="BA1379" i="1"/>
  <c r="AU1379" i="1"/>
  <c r="BP1377" i="1"/>
  <c r="BJ1377" i="1"/>
  <c r="BD1377" i="1"/>
  <c r="AX1377" i="1"/>
  <c r="BQ1348" i="1"/>
  <c r="BQ1347" i="1" s="1"/>
  <c r="BK1348" i="1"/>
  <c r="BE1348" i="1"/>
  <c r="AY1348" i="1"/>
  <c r="S1346" i="1"/>
  <c r="S1345" i="1" s="1"/>
  <c r="BT1344" i="1"/>
  <c r="BN1344" i="1"/>
  <c r="BH1344" i="1"/>
  <c r="BB1344" i="1"/>
  <c r="AV1344" i="1"/>
  <c r="BQ1342" i="1"/>
  <c r="BK1342" i="1"/>
  <c r="BE1342" i="1"/>
  <c r="AY1342" i="1"/>
  <c r="BJ1313" i="1"/>
  <c r="BD1313" i="1"/>
  <c r="S1311" i="1"/>
  <c r="BT1306" i="1"/>
  <c r="BK1306" i="1"/>
  <c r="AV1306" i="1"/>
  <c r="BM1277" i="1"/>
  <c r="BD1277" i="1"/>
  <c r="AY1276" i="1"/>
  <c r="AY1272" i="1" s="1"/>
  <c r="BS1270" i="1"/>
  <c r="BK1270" i="1"/>
  <c r="BK1275" i="1" s="1"/>
  <c r="AU1270" i="1"/>
  <c r="AU1275" i="1" s="1"/>
  <c r="BP1241" i="1"/>
  <c r="BH1241" i="1"/>
  <c r="BQ1235" i="1"/>
  <c r="BE1235" i="1"/>
  <c r="BA1234" i="1"/>
  <c r="BM1204" i="1"/>
  <c r="BM1203" i="1" s="1"/>
  <c r="BA1204" i="1"/>
  <c r="BA1203" i="1" s="1"/>
  <c r="S1203" i="1"/>
  <c r="BQ1198" i="1"/>
  <c r="BQ1204" i="1"/>
  <c r="BQ1203" i="1" s="1"/>
  <c r="BK1198" i="1"/>
  <c r="BK1204" i="1"/>
  <c r="BE1198" i="1"/>
  <c r="BE1204" i="1"/>
  <c r="AY1198" i="1"/>
  <c r="AY1204" i="1"/>
  <c r="BN1169" i="1"/>
  <c r="BN1168" i="1" s="1"/>
  <c r="BB1169" i="1"/>
  <c r="BB1168" i="1" s="1"/>
  <c r="S1163" i="1"/>
  <c r="BQ1163" i="1"/>
  <c r="BQ1169" i="1"/>
  <c r="BK1163" i="1"/>
  <c r="BK1169" i="1"/>
  <c r="BE1163" i="1"/>
  <c r="BE1169" i="1"/>
  <c r="AY1163" i="1"/>
  <c r="AY1169" i="1"/>
  <c r="AY1168" i="1" s="1"/>
  <c r="S1167" i="1"/>
  <c r="S1168" i="1"/>
  <c r="BP1134" i="1"/>
  <c r="BP1133" i="1" s="1"/>
  <c r="BD1134" i="1"/>
  <c r="BD1133" i="1" s="1"/>
  <c r="T1128" i="1"/>
  <c r="BT1099" i="1"/>
  <c r="AV1099" i="1"/>
  <c r="T1075" i="1"/>
  <c r="T1096" i="1" s="1" a="1"/>
  <c r="T1096" i="1" s="1"/>
  <c r="S1097" i="1"/>
  <c r="S1061" i="1"/>
  <c r="BS1063" i="1"/>
  <c r="BM1063" i="1"/>
  <c r="BG1063" i="1"/>
  <c r="BA1063" i="1"/>
  <c r="AU1063" i="1"/>
  <c r="BP1056" i="1"/>
  <c r="BP1062" i="1"/>
  <c r="BJ1056" i="1"/>
  <c r="BJ1062" i="1"/>
  <c r="BJ1061" i="1" s="1"/>
  <c r="BD1056" i="1"/>
  <c r="BD1062" i="1"/>
  <c r="AX1056" i="1"/>
  <c r="AX1062" i="1"/>
  <c r="BS1020" i="1"/>
  <c r="BM1020" i="1"/>
  <c r="BG1020" i="1"/>
  <c r="BA1020" i="1"/>
  <c r="AU1020" i="1"/>
  <c r="T1000" i="1"/>
  <c r="S1024" i="1"/>
  <c r="S1023" i="1" s="1"/>
  <c r="S1025" i="1"/>
  <c r="BG991" i="1"/>
  <c r="T968" i="1"/>
  <c r="T984" i="1" s="1"/>
  <c r="S988" i="1"/>
  <c r="BQ984" i="1"/>
  <c r="BQ990" i="1"/>
  <c r="BQ989" i="1" s="1"/>
  <c r="BK984" i="1"/>
  <c r="BK990" i="1"/>
  <c r="BE984" i="1"/>
  <c r="BE990" i="1"/>
  <c r="AY984" i="1"/>
  <c r="AY990" i="1"/>
  <c r="AY949" i="1"/>
  <c r="BQ956" i="1"/>
  <c r="BK956" i="1"/>
  <c r="BE956" i="1"/>
  <c r="AY956" i="1"/>
  <c r="BT956" i="1"/>
  <c r="BT949" i="1"/>
  <c r="BT955" i="1"/>
  <c r="BN956" i="1"/>
  <c r="BN949" i="1"/>
  <c r="BN955" i="1"/>
  <c r="BH956" i="1"/>
  <c r="BH949" i="1"/>
  <c r="BH955" i="1"/>
  <c r="BB956" i="1"/>
  <c r="BB949" i="1"/>
  <c r="BB955" i="1"/>
  <c r="AV956" i="1"/>
  <c r="AV949" i="1"/>
  <c r="AV955" i="1"/>
  <c r="T953" i="1" a="1"/>
  <c r="T953" i="1" s="1"/>
  <c r="T954" i="1"/>
  <c r="BA917" i="1"/>
  <c r="BM913" i="1"/>
  <c r="BM914" i="1"/>
  <c r="BK808" i="1"/>
  <c r="BT1383" i="1"/>
  <c r="BT1382" i="1" s="1"/>
  <c r="BN1383" i="1"/>
  <c r="BN1382" i="1" s="1"/>
  <c r="BH1383" i="1"/>
  <c r="BH1382" i="1" s="1"/>
  <c r="BB1383" i="1"/>
  <c r="BB1382" i="1" s="1"/>
  <c r="AV1383" i="1"/>
  <c r="AV1382" i="1" s="1"/>
  <c r="S1377" i="1"/>
  <c r="BP1348" i="1"/>
  <c r="BP1347" i="1" s="1"/>
  <c r="BJ1348" i="1"/>
  <c r="BJ1347" i="1" s="1"/>
  <c r="BD1348" i="1"/>
  <c r="BD1347" i="1" s="1"/>
  <c r="AX1348" i="1"/>
  <c r="AX1347" i="1" s="1"/>
  <c r="BB1313" i="1"/>
  <c r="BQ1312" i="1"/>
  <c r="BQ1311" i="1" s="1"/>
  <c r="S1310" i="1"/>
  <c r="S1309" i="1" s="1"/>
  <c r="BS1306" i="1"/>
  <c r="BM1306" i="1"/>
  <c r="BG1306" i="1"/>
  <c r="BA1306" i="1"/>
  <c r="AU1306" i="1"/>
  <c r="BJ1277" i="1"/>
  <c r="BE1276" i="1"/>
  <c r="BE1275" i="1" s="1"/>
  <c r="S1275" i="1"/>
  <c r="S1274" i="1"/>
  <c r="S1273" i="1" s="1"/>
  <c r="BQ1270" i="1"/>
  <c r="U1270" i="1"/>
  <c r="AX1241" i="1"/>
  <c r="BT1204" i="1"/>
  <c r="BH1204" i="1"/>
  <c r="BH1203" i="1" s="1"/>
  <c r="AV1204" i="1"/>
  <c r="AV1203" i="1" s="1"/>
  <c r="U1198" i="1"/>
  <c r="BT1205" i="1"/>
  <c r="BN1205" i="1"/>
  <c r="BH1205" i="1"/>
  <c r="BB1205" i="1"/>
  <c r="AV1205" i="1"/>
  <c r="BS1205" i="1"/>
  <c r="BM1205" i="1"/>
  <c r="BG1205" i="1"/>
  <c r="BA1205" i="1"/>
  <c r="AU1205" i="1"/>
  <c r="BP1198" i="1"/>
  <c r="BP1204" i="1"/>
  <c r="BP1203" i="1" s="1"/>
  <c r="BJ1198" i="1"/>
  <c r="BJ1204" i="1"/>
  <c r="BD1198" i="1"/>
  <c r="BD1204" i="1"/>
  <c r="AX1198" i="1"/>
  <c r="AX1204" i="1"/>
  <c r="BK1134" i="1"/>
  <c r="BK1133" i="1" s="1"/>
  <c r="AY1134" i="1"/>
  <c r="AY1133" i="1" s="1"/>
  <c r="BN1099" i="1"/>
  <c r="BS1092" i="1"/>
  <c r="BS1098" i="1"/>
  <c r="BM1092" i="1"/>
  <c r="BM1098" i="1"/>
  <c r="BM1097" i="1" s="1"/>
  <c r="BG1092" i="1"/>
  <c r="BG1098" i="1"/>
  <c r="BA1092" i="1"/>
  <c r="BA1098" i="1"/>
  <c r="BA1097" i="1" s="1"/>
  <c r="AU1092" i="1"/>
  <c r="AU1098" i="1"/>
  <c r="BP1092" i="1"/>
  <c r="BJ1092" i="1"/>
  <c r="BD1092" i="1"/>
  <c r="AX1092" i="1"/>
  <c r="BD1063" i="1"/>
  <c r="T1060" i="1" a="1"/>
  <c r="T1060" i="1" s="1"/>
  <c r="U1056" i="1"/>
  <c r="BT1063" i="1"/>
  <c r="BN1063" i="1"/>
  <c r="BH1063" i="1"/>
  <c r="BB1063" i="1"/>
  <c r="AV1063" i="1"/>
  <c r="T1038" i="1"/>
  <c r="T1061" i="1" s="1"/>
  <c r="S1056" i="1"/>
  <c r="BQ1063" i="1"/>
  <c r="BK1063" i="1"/>
  <c r="BE1063" i="1"/>
  <c r="AY1063" i="1"/>
  <c r="BP1027" i="1"/>
  <c r="BJ1027" i="1"/>
  <c r="BD1027" i="1"/>
  <c r="AX1027" i="1"/>
  <c r="U1020" i="1"/>
  <c r="BT1027" i="1"/>
  <c r="BN1027" i="1"/>
  <c r="BH1027" i="1"/>
  <c r="BB1027" i="1"/>
  <c r="AV1027" i="1"/>
  <c r="BQ1020" i="1"/>
  <c r="BQ1026" i="1"/>
  <c r="BQ1025" i="1" s="1"/>
  <c r="BK1020" i="1"/>
  <c r="BK1026" i="1"/>
  <c r="BE1020" i="1"/>
  <c r="BE1026" i="1"/>
  <c r="BE1025" i="1" s="1"/>
  <c r="AY1020" i="1"/>
  <c r="AY1026" i="1"/>
  <c r="BA991" i="1"/>
  <c r="BP991" i="1"/>
  <c r="BJ991" i="1"/>
  <c r="BD991" i="1"/>
  <c r="AX991" i="1"/>
  <c r="BT984" i="1"/>
  <c r="BN984" i="1"/>
  <c r="BH984" i="1"/>
  <c r="BB984" i="1"/>
  <c r="AV984" i="1"/>
  <c r="T988" i="1" a="1"/>
  <c r="T988" i="1" s="1"/>
  <c r="T989" i="1"/>
  <c r="BQ949" i="1"/>
  <c r="BS955" i="1"/>
  <c r="BM955" i="1"/>
  <c r="BG955" i="1"/>
  <c r="BA955" i="1"/>
  <c r="BA954" i="1" s="1"/>
  <c r="AU955" i="1"/>
  <c r="AU954" i="1" s="1"/>
  <c r="BG913" i="1"/>
  <c r="BG914" i="1"/>
  <c r="BS899" i="1"/>
  <c r="S912" i="1"/>
  <c r="S916" i="1"/>
  <c r="S915" i="1" s="1"/>
  <c r="U838" i="1"/>
  <c r="AU842" i="1"/>
  <c r="BG808" i="1"/>
  <c r="BQ805" i="1"/>
  <c r="BQ804" i="1"/>
  <c r="BK805" i="1"/>
  <c r="BK804" i="1"/>
  <c r="T745" i="1"/>
  <c r="AX86" i="1"/>
  <c r="AY87" i="1"/>
  <c r="AX87" i="1"/>
  <c r="AX88" i="1"/>
  <c r="AX89" i="1"/>
  <c r="AY90" i="1"/>
  <c r="AX93" i="1"/>
  <c r="AY94" i="1"/>
  <c r="AX97" i="1"/>
  <c r="AY98" i="1"/>
  <c r="AX101" i="1"/>
  <c r="AY102" i="1"/>
  <c r="AY88" i="1"/>
  <c r="AY89" i="1"/>
  <c r="AX92" i="1"/>
  <c r="AY93" i="1"/>
  <c r="AX96" i="1"/>
  <c r="AY97" i="1"/>
  <c r="AX100" i="1"/>
  <c r="AY101" i="1"/>
  <c r="AX85" i="1"/>
  <c r="AX91" i="1"/>
  <c r="AY92" i="1"/>
  <c r="AX95" i="1"/>
  <c r="AY96" i="1"/>
  <c r="AX99" i="1"/>
  <c r="AY100" i="1"/>
  <c r="AX103" i="1"/>
  <c r="AY104" i="1"/>
  <c r="AY85" i="1"/>
  <c r="AY86" i="1"/>
  <c r="AX90" i="1"/>
  <c r="AY91" i="1"/>
  <c r="AX94" i="1"/>
  <c r="AY95" i="1"/>
  <c r="AX98" i="1"/>
  <c r="AY99" i="1"/>
  <c r="AX118" i="1"/>
  <c r="AY119" i="1"/>
  <c r="AY120" i="1"/>
  <c r="AY121" i="1"/>
  <c r="AY122" i="1"/>
  <c r="AY123" i="1"/>
  <c r="AY124" i="1"/>
  <c r="AY125" i="1"/>
  <c r="AY126" i="1"/>
  <c r="AY127" i="1"/>
  <c r="AY128" i="1"/>
  <c r="AX131" i="1"/>
  <c r="AY132" i="1"/>
  <c r="AX135" i="1"/>
  <c r="AY136" i="1"/>
  <c r="AY118" i="1"/>
  <c r="AX130" i="1"/>
  <c r="AY131" i="1"/>
  <c r="AX134" i="1"/>
  <c r="AY135" i="1"/>
  <c r="AX102" i="1"/>
  <c r="AY103" i="1"/>
  <c r="AX129" i="1"/>
  <c r="AY130" i="1"/>
  <c r="AX133" i="1"/>
  <c r="AY134" i="1"/>
  <c r="AX137" i="1"/>
  <c r="AY158" i="1"/>
  <c r="AY159" i="1"/>
  <c r="AY162" i="1"/>
  <c r="AY163" i="1"/>
  <c r="AY164" i="1"/>
  <c r="AX122" i="1"/>
  <c r="AX126" i="1"/>
  <c r="AX132" i="1"/>
  <c r="AX136" i="1"/>
  <c r="AY161" i="1"/>
  <c r="AX162" i="1"/>
  <c r="AX164" i="1"/>
  <c r="AX165" i="1"/>
  <c r="AY166" i="1"/>
  <c r="AX168" i="1"/>
  <c r="AY169" i="1"/>
  <c r="AX172" i="1"/>
  <c r="AY173" i="1"/>
  <c r="AX200" i="1"/>
  <c r="AX201" i="1"/>
  <c r="AX202" i="1"/>
  <c r="AX208" i="1"/>
  <c r="AY209" i="1"/>
  <c r="AX104" i="1"/>
  <c r="AX121" i="1"/>
  <c r="AX125" i="1"/>
  <c r="AX128" i="1"/>
  <c r="AX156" i="1"/>
  <c r="AX157" i="1"/>
  <c r="AX159" i="1"/>
  <c r="AY165" i="1"/>
  <c r="AX167" i="1"/>
  <c r="AY168" i="1"/>
  <c r="AX171" i="1"/>
  <c r="AY172" i="1"/>
  <c r="AX175" i="1"/>
  <c r="AY200" i="1"/>
  <c r="AY201" i="1"/>
  <c r="AY202" i="1"/>
  <c r="AX207" i="1"/>
  <c r="AY208" i="1"/>
  <c r="AX120" i="1"/>
  <c r="AX124" i="1"/>
  <c r="AY156" i="1"/>
  <c r="AY157" i="1"/>
  <c r="AX163" i="1"/>
  <c r="AY167" i="1"/>
  <c r="AX170" i="1"/>
  <c r="AY171" i="1"/>
  <c r="AX174" i="1"/>
  <c r="AY175" i="1"/>
  <c r="AX192" i="1"/>
  <c r="AX193" i="1"/>
  <c r="AX194" i="1"/>
  <c r="AX195" i="1"/>
  <c r="AX196" i="1"/>
  <c r="AX206" i="1"/>
  <c r="AY207" i="1"/>
  <c r="AX210" i="1"/>
  <c r="AY211" i="1"/>
  <c r="AY137" i="1"/>
  <c r="AX158" i="1"/>
  <c r="AY170" i="1"/>
  <c r="AY194" i="1"/>
  <c r="AX209" i="1"/>
  <c r="AY210" i="1"/>
  <c r="AY228" i="1"/>
  <c r="AY229" i="1"/>
  <c r="AY230" i="1"/>
  <c r="AY231" i="1"/>
  <c r="AY232" i="1"/>
  <c r="AY233" i="1"/>
  <c r="AY234" i="1"/>
  <c r="AY235" i="1"/>
  <c r="AY236" i="1"/>
  <c r="AY237" i="1"/>
  <c r="AX240" i="1"/>
  <c r="AY241" i="1"/>
  <c r="AX244" i="1"/>
  <c r="AY245" i="1"/>
  <c r="AX277" i="1"/>
  <c r="AY278" i="1"/>
  <c r="AX119" i="1"/>
  <c r="AX127" i="1"/>
  <c r="AX161" i="1"/>
  <c r="AX169" i="1"/>
  <c r="AY174" i="1"/>
  <c r="AY195" i="1"/>
  <c r="AX198" i="1"/>
  <c r="AX211" i="1"/>
  <c r="AX239" i="1"/>
  <c r="AY240" i="1"/>
  <c r="AX243" i="1"/>
  <c r="AY244" i="1"/>
  <c r="AX247" i="1"/>
  <c r="AY129" i="1"/>
  <c r="AX173" i="1"/>
  <c r="AY192" i="1"/>
  <c r="AY196" i="1"/>
  <c r="AY206" i="1"/>
  <c r="AX238" i="1"/>
  <c r="AY239" i="1"/>
  <c r="AX242" i="1"/>
  <c r="AY243" i="1"/>
  <c r="AX246" i="1"/>
  <c r="AY247" i="1"/>
  <c r="AX263" i="1"/>
  <c r="AX264" i="1"/>
  <c r="AX265" i="1"/>
  <c r="AX166" i="1"/>
  <c r="AX228" i="1"/>
  <c r="AX230" i="1"/>
  <c r="AX235" i="1"/>
  <c r="AX266" i="1"/>
  <c r="AX267" i="1"/>
  <c r="AX271" i="1"/>
  <c r="AX272" i="1"/>
  <c r="AX273" i="1"/>
  <c r="AX274" i="1"/>
  <c r="AX275" i="1"/>
  <c r="AY276" i="1"/>
  <c r="AY277" i="1"/>
  <c r="AX281" i="1"/>
  <c r="AY282" i="1"/>
  <c r="AX298" i="1"/>
  <c r="AX299" i="1"/>
  <c r="AX300" i="1"/>
  <c r="AX301" i="1"/>
  <c r="AX302" i="1"/>
  <c r="AX303" i="1"/>
  <c r="AX304" i="1"/>
  <c r="AY305" i="1"/>
  <c r="AX308" i="1"/>
  <c r="AY309" i="1"/>
  <c r="AX312" i="1"/>
  <c r="AY313" i="1"/>
  <c r="AX316" i="1"/>
  <c r="AY317" i="1"/>
  <c r="AY334" i="1"/>
  <c r="AX347" i="1"/>
  <c r="AY348" i="1"/>
  <c r="AX351" i="1"/>
  <c r="AY352" i="1"/>
  <c r="AX229" i="1"/>
  <c r="AX232" i="1"/>
  <c r="AX234" i="1"/>
  <c r="AY238" i="1"/>
  <c r="AY242" i="1"/>
  <c r="AY246" i="1"/>
  <c r="AY265" i="1"/>
  <c r="AY266" i="1"/>
  <c r="AY267" i="1"/>
  <c r="AY271" i="1"/>
  <c r="AY272" i="1"/>
  <c r="AY273" i="1"/>
  <c r="AY274" i="1"/>
  <c r="AY275" i="1"/>
  <c r="AX278" i="1"/>
  <c r="AX280" i="1"/>
  <c r="AY281" i="1"/>
  <c r="AY298" i="1"/>
  <c r="AY299" i="1"/>
  <c r="AY300" i="1"/>
  <c r="AY301" i="1"/>
  <c r="AY302" i="1"/>
  <c r="AY303" i="1"/>
  <c r="AY304" i="1"/>
  <c r="AX307" i="1"/>
  <c r="AY308" i="1"/>
  <c r="AX311" i="1"/>
  <c r="AY312" i="1"/>
  <c r="AX315" i="1"/>
  <c r="AY316" i="1"/>
  <c r="AX336" i="1"/>
  <c r="AX337" i="1"/>
  <c r="AX338" i="1"/>
  <c r="AX339" i="1"/>
  <c r="AX340" i="1"/>
  <c r="AX341" i="1"/>
  <c r="AX342" i="1"/>
  <c r="AX343" i="1"/>
  <c r="AX344" i="1"/>
  <c r="AX345" i="1"/>
  <c r="AX346" i="1"/>
  <c r="AY347" i="1"/>
  <c r="AX350" i="1"/>
  <c r="AY351" i="1"/>
  <c r="AY193" i="1"/>
  <c r="AX237" i="1"/>
  <c r="AX241" i="1"/>
  <c r="AX245" i="1"/>
  <c r="AY263" i="1"/>
  <c r="AX279" i="1"/>
  <c r="AY280" i="1"/>
  <c r="AX306" i="1"/>
  <c r="AY307" i="1"/>
  <c r="AX310" i="1"/>
  <c r="AY311" i="1"/>
  <c r="AX314" i="1"/>
  <c r="AY315" i="1"/>
  <c r="AX335" i="1"/>
  <c r="AY336" i="1"/>
  <c r="AY337" i="1"/>
  <c r="AY338" i="1"/>
  <c r="AY339" i="1"/>
  <c r="AY340" i="1"/>
  <c r="AY341" i="1"/>
  <c r="AY342" i="1"/>
  <c r="AY343" i="1"/>
  <c r="AY344" i="1"/>
  <c r="AY345" i="1"/>
  <c r="AY346" i="1"/>
  <c r="AX349" i="1"/>
  <c r="AY350" i="1"/>
  <c r="AX353" i="1"/>
  <c r="AX374" i="1"/>
  <c r="AY375" i="1"/>
  <c r="AX378" i="1"/>
  <c r="AY379" i="1"/>
  <c r="AX382" i="1"/>
  <c r="AY383" i="1"/>
  <c r="AX386" i="1"/>
  <c r="AY387" i="1"/>
  <c r="AX390" i="1"/>
  <c r="AY391" i="1"/>
  <c r="AX309" i="1"/>
  <c r="AX348" i="1"/>
  <c r="AX352" i="1"/>
  <c r="AY376" i="1"/>
  <c r="AX379" i="1"/>
  <c r="AX380" i="1"/>
  <c r="AY381" i="1"/>
  <c r="AY382" i="1"/>
  <c r="AX385" i="1"/>
  <c r="AY392" i="1"/>
  <c r="AX408" i="1"/>
  <c r="AY409" i="1"/>
  <c r="AX412" i="1"/>
  <c r="AY413" i="1"/>
  <c r="AX416" i="1"/>
  <c r="AY417" i="1"/>
  <c r="AX420" i="1"/>
  <c r="AY421" i="1"/>
  <c r="AX424" i="1"/>
  <c r="AY425" i="1"/>
  <c r="AX445" i="1"/>
  <c r="AY446" i="1"/>
  <c r="AX449" i="1"/>
  <c r="AY450" i="1"/>
  <c r="AX453" i="1"/>
  <c r="AY454" i="1"/>
  <c r="AX457" i="1"/>
  <c r="AY458" i="1"/>
  <c r="AX461" i="1"/>
  <c r="AY462" i="1"/>
  <c r="AY478" i="1"/>
  <c r="AY479" i="1"/>
  <c r="AY480" i="1"/>
  <c r="AY481" i="1"/>
  <c r="AY133" i="1"/>
  <c r="AX231" i="1"/>
  <c r="AX236" i="1"/>
  <c r="AX276" i="1"/>
  <c r="AY279" i="1"/>
  <c r="AX305" i="1"/>
  <c r="AY314" i="1"/>
  <c r="AX334" i="1"/>
  <c r="AY380" i="1"/>
  <c r="AX383" i="1"/>
  <c r="AX384" i="1"/>
  <c r="AY385" i="1"/>
  <c r="AY386" i="1"/>
  <c r="AX389" i="1"/>
  <c r="AY408" i="1"/>
  <c r="AX411" i="1"/>
  <c r="AY412" i="1"/>
  <c r="AX415" i="1"/>
  <c r="AY416" i="1"/>
  <c r="AX419" i="1"/>
  <c r="AY420" i="1"/>
  <c r="AX423" i="1"/>
  <c r="AY424" i="1"/>
  <c r="AX427" i="1"/>
  <c r="AX444" i="1"/>
  <c r="AY445" i="1"/>
  <c r="AX448" i="1"/>
  <c r="AY449" i="1"/>
  <c r="AX452" i="1"/>
  <c r="AY453" i="1"/>
  <c r="AX456" i="1"/>
  <c r="AY457" i="1"/>
  <c r="AX460" i="1"/>
  <c r="AY461" i="1"/>
  <c r="AX123" i="1"/>
  <c r="AX233" i="1"/>
  <c r="AY264" i="1"/>
  <c r="AX282" i="1"/>
  <c r="AY310" i="1"/>
  <c r="AX317" i="1"/>
  <c r="AY353" i="1"/>
  <c r="AY374" i="1"/>
  <c r="AX377" i="1"/>
  <c r="AY384" i="1"/>
  <c r="AX387" i="1"/>
  <c r="AX388" i="1"/>
  <c r="AY389" i="1"/>
  <c r="AY390" i="1"/>
  <c r="AX393" i="1"/>
  <c r="AX410" i="1"/>
  <c r="AY411" i="1"/>
  <c r="AX414" i="1"/>
  <c r="AY415" i="1"/>
  <c r="AX418" i="1"/>
  <c r="AY419" i="1"/>
  <c r="AX422" i="1"/>
  <c r="AY423" i="1"/>
  <c r="AX426" i="1"/>
  <c r="AY427" i="1"/>
  <c r="AY444" i="1"/>
  <c r="AX447" i="1"/>
  <c r="AY448" i="1"/>
  <c r="AX451" i="1"/>
  <c r="AY452" i="1"/>
  <c r="AX455" i="1"/>
  <c r="AY456" i="1"/>
  <c r="AX459" i="1"/>
  <c r="AY460" i="1"/>
  <c r="AX463" i="1"/>
  <c r="AX514" i="1"/>
  <c r="AY515" i="1"/>
  <c r="AX518" i="1"/>
  <c r="AY519" i="1"/>
  <c r="AX522" i="1"/>
  <c r="AY335" i="1"/>
  <c r="AX391" i="1"/>
  <c r="AY410" i="1"/>
  <c r="AY414" i="1"/>
  <c r="AY418" i="1"/>
  <c r="AY422" i="1"/>
  <c r="AY426" i="1"/>
  <c r="AX480" i="1"/>
  <c r="AX483" i="1"/>
  <c r="AX484" i="1"/>
  <c r="AX485" i="1"/>
  <c r="AX486" i="1"/>
  <c r="AX487" i="1"/>
  <c r="AX488" i="1"/>
  <c r="AX489" i="1"/>
  <c r="AX490" i="1"/>
  <c r="AX491" i="1"/>
  <c r="AX492" i="1"/>
  <c r="AX493" i="1"/>
  <c r="AX494" i="1"/>
  <c r="AX495" i="1"/>
  <c r="AX496" i="1"/>
  <c r="AX497" i="1"/>
  <c r="AY512" i="1"/>
  <c r="AX515" i="1"/>
  <c r="AX516" i="1"/>
  <c r="AY517" i="1"/>
  <c r="AY518" i="1"/>
  <c r="AX521" i="1"/>
  <c r="AX525" i="1"/>
  <c r="AY526" i="1"/>
  <c r="AX529" i="1"/>
  <c r="AY530" i="1"/>
  <c r="AY546" i="1"/>
  <c r="AY547" i="1"/>
  <c r="AY548" i="1"/>
  <c r="AY549" i="1"/>
  <c r="AY550" i="1"/>
  <c r="AY551" i="1"/>
  <c r="AY552" i="1"/>
  <c r="AY553" i="1"/>
  <c r="AY554" i="1"/>
  <c r="AY555" i="1"/>
  <c r="AY556" i="1"/>
  <c r="AY557" i="1"/>
  <c r="AY558" i="1"/>
  <c r="AY559" i="1"/>
  <c r="AY560" i="1"/>
  <c r="AY561" i="1"/>
  <c r="AY562" i="1"/>
  <c r="AY563" i="1"/>
  <c r="AY564" i="1"/>
  <c r="AY565" i="1"/>
  <c r="AX582" i="1"/>
  <c r="AX583" i="1"/>
  <c r="AX584" i="1"/>
  <c r="AX585" i="1"/>
  <c r="AX586" i="1"/>
  <c r="AX587" i="1"/>
  <c r="AX588" i="1"/>
  <c r="AX589" i="1"/>
  <c r="AX590" i="1"/>
  <c r="AX591" i="1"/>
  <c r="AX592" i="1"/>
  <c r="AX593" i="1"/>
  <c r="AX594" i="1"/>
  <c r="AX595" i="1"/>
  <c r="AX596" i="1"/>
  <c r="AX597" i="1"/>
  <c r="AX598" i="1"/>
  <c r="AX599" i="1"/>
  <c r="AX600" i="1"/>
  <c r="AX601" i="1"/>
  <c r="AX313" i="1"/>
  <c r="AY349" i="1"/>
  <c r="AX376" i="1"/>
  <c r="AY378" i="1"/>
  <c r="AX381" i="1"/>
  <c r="AY393" i="1"/>
  <c r="AX409" i="1"/>
  <c r="AX413" i="1"/>
  <c r="AX417" i="1"/>
  <c r="AX421" i="1"/>
  <c r="AX425" i="1"/>
  <c r="AX479" i="1"/>
  <c r="AY483" i="1"/>
  <c r="AY484" i="1"/>
  <c r="AY485" i="1"/>
  <c r="AY486" i="1"/>
  <c r="AY487" i="1"/>
  <c r="AY488" i="1"/>
  <c r="AY489" i="1"/>
  <c r="AY490" i="1"/>
  <c r="AY491" i="1"/>
  <c r="AY492" i="1"/>
  <c r="AY493" i="1"/>
  <c r="AY494" i="1"/>
  <c r="AY495" i="1"/>
  <c r="AY496" i="1"/>
  <c r="AY497" i="1"/>
  <c r="AY516" i="1"/>
  <c r="AX519" i="1"/>
  <c r="AX520" i="1"/>
  <c r="AY521" i="1"/>
  <c r="AY522" i="1"/>
  <c r="AX524" i="1"/>
  <c r="AY525" i="1"/>
  <c r="AX528" i="1"/>
  <c r="AY529" i="1"/>
  <c r="AX375" i="1"/>
  <c r="AY388" i="1"/>
  <c r="AY447" i="1"/>
  <c r="AY451" i="1"/>
  <c r="AY455" i="1"/>
  <c r="AY459" i="1"/>
  <c r="AY463" i="1"/>
  <c r="AX478" i="1"/>
  <c r="AX482" i="1"/>
  <c r="AX513" i="1"/>
  <c r="AY520" i="1"/>
  <c r="AX523" i="1"/>
  <c r="AY524" i="1"/>
  <c r="AX527" i="1"/>
  <c r="AY528" i="1"/>
  <c r="AX531" i="1"/>
  <c r="AX446" i="1"/>
  <c r="AX450" i="1"/>
  <c r="AX454" i="1"/>
  <c r="AX458" i="1"/>
  <c r="AX462" i="1"/>
  <c r="AX547" i="1"/>
  <c r="AX551" i="1"/>
  <c r="AX555" i="1"/>
  <c r="AX559" i="1"/>
  <c r="AY585" i="1"/>
  <c r="AY586" i="1"/>
  <c r="AY588" i="1"/>
  <c r="AY590" i="1"/>
  <c r="AY592" i="1"/>
  <c r="AY594" i="1"/>
  <c r="AY596" i="1"/>
  <c r="AY598" i="1"/>
  <c r="AY600" i="1"/>
  <c r="AX618" i="1"/>
  <c r="AX619" i="1"/>
  <c r="AX620" i="1"/>
  <c r="AX621" i="1"/>
  <c r="AX622" i="1"/>
  <c r="AX623" i="1"/>
  <c r="AX624" i="1"/>
  <c r="AX481" i="1"/>
  <c r="AY513" i="1"/>
  <c r="AY523" i="1"/>
  <c r="AY527" i="1"/>
  <c r="AY531" i="1"/>
  <c r="AX546" i="1"/>
  <c r="AX550" i="1"/>
  <c r="AX554" i="1"/>
  <c r="AX558" i="1"/>
  <c r="AX562" i="1"/>
  <c r="AX564" i="1"/>
  <c r="AY584" i="1"/>
  <c r="AX392" i="1"/>
  <c r="AX526" i="1"/>
  <c r="AX530" i="1"/>
  <c r="AX549" i="1"/>
  <c r="AX553" i="1"/>
  <c r="AX557" i="1"/>
  <c r="AY583" i="1"/>
  <c r="AY587" i="1"/>
  <c r="AY589" i="1"/>
  <c r="AY591" i="1"/>
  <c r="AY593" i="1"/>
  <c r="AY595" i="1"/>
  <c r="AY597" i="1"/>
  <c r="AY599" i="1"/>
  <c r="AY601" i="1"/>
  <c r="AY306" i="1"/>
  <c r="AY377" i="1"/>
  <c r="AY482" i="1"/>
  <c r="AX512" i="1"/>
  <c r="AY514" i="1"/>
  <c r="AX517" i="1"/>
  <c r="AX548" i="1"/>
  <c r="AX552" i="1"/>
  <c r="AX556" i="1"/>
  <c r="AX560" i="1"/>
  <c r="AX561" i="1"/>
  <c r="AX563" i="1"/>
  <c r="AX565" i="1"/>
  <c r="AY582" i="1"/>
  <c r="AY620" i="1"/>
  <c r="AY624" i="1"/>
  <c r="AY625" i="1"/>
  <c r="AX626" i="1"/>
  <c r="AY652" i="1"/>
  <c r="AY653" i="1"/>
  <c r="AY654" i="1"/>
  <c r="AY655" i="1"/>
  <c r="AY656" i="1"/>
  <c r="AY657" i="1"/>
  <c r="AY658" i="1"/>
  <c r="AY659" i="1"/>
  <c r="AY660" i="1"/>
  <c r="AY661" i="1"/>
  <c r="AY662" i="1"/>
  <c r="AY663" i="1"/>
  <c r="AY664" i="1"/>
  <c r="AY665" i="1"/>
  <c r="AY666" i="1"/>
  <c r="AY667" i="1"/>
  <c r="AY668" i="1"/>
  <c r="AY669" i="1"/>
  <c r="AY670" i="1"/>
  <c r="AY671" i="1"/>
  <c r="AY689" i="1"/>
  <c r="AX692" i="1"/>
  <c r="AY693" i="1"/>
  <c r="AX696" i="1"/>
  <c r="AY697" i="1"/>
  <c r="AX700" i="1"/>
  <c r="AY701" i="1"/>
  <c r="AX704" i="1"/>
  <c r="AY705" i="1"/>
  <c r="AX708" i="1"/>
  <c r="AX725" i="1"/>
  <c r="AY726" i="1"/>
  <c r="AX729" i="1"/>
  <c r="AY730" i="1"/>
  <c r="AX733" i="1"/>
  <c r="AY734" i="1"/>
  <c r="AX737" i="1"/>
  <c r="AY619" i="1"/>
  <c r="AY623" i="1"/>
  <c r="AY626" i="1"/>
  <c r="AX691" i="1"/>
  <c r="AY692" i="1"/>
  <c r="AX695" i="1"/>
  <c r="AY696" i="1"/>
  <c r="AX699" i="1"/>
  <c r="AY700" i="1"/>
  <c r="AX703" i="1"/>
  <c r="AY704" i="1"/>
  <c r="AX707" i="1"/>
  <c r="AY708" i="1"/>
  <c r="AY725" i="1"/>
  <c r="AX728" i="1"/>
  <c r="AY729" i="1"/>
  <c r="AY618" i="1"/>
  <c r="AY622" i="1"/>
  <c r="AX627" i="1"/>
  <c r="AX628" i="1"/>
  <c r="AX629" i="1"/>
  <c r="AX630" i="1"/>
  <c r="AX631" i="1"/>
  <c r="AX632" i="1"/>
  <c r="AX633" i="1"/>
  <c r="AX634" i="1"/>
  <c r="AX635" i="1"/>
  <c r="AX636" i="1"/>
  <c r="AX637" i="1"/>
  <c r="AX690" i="1"/>
  <c r="AY691" i="1"/>
  <c r="AX694" i="1"/>
  <c r="AY695" i="1"/>
  <c r="AX698" i="1"/>
  <c r="AY699" i="1"/>
  <c r="AX702" i="1"/>
  <c r="AY703" i="1"/>
  <c r="AX706" i="1"/>
  <c r="AY707" i="1"/>
  <c r="AX727" i="1"/>
  <c r="AY728" i="1"/>
  <c r="AX731" i="1"/>
  <c r="AY732" i="1"/>
  <c r="AX735" i="1"/>
  <c r="AY736" i="1"/>
  <c r="AY621" i="1"/>
  <c r="AX625" i="1"/>
  <c r="AY627" i="1"/>
  <c r="AY628" i="1"/>
  <c r="AY629" i="1"/>
  <c r="AY630" i="1"/>
  <c r="AY631" i="1"/>
  <c r="AY632" i="1"/>
  <c r="AY633" i="1"/>
  <c r="AY634" i="1"/>
  <c r="AY635" i="1"/>
  <c r="AY636" i="1"/>
  <c r="AY637" i="1"/>
  <c r="AX652" i="1"/>
  <c r="AX653" i="1"/>
  <c r="AX654" i="1"/>
  <c r="AX655" i="1"/>
  <c r="AX656" i="1"/>
  <c r="AX657" i="1"/>
  <c r="AX658" i="1"/>
  <c r="AX659" i="1"/>
  <c r="AX660" i="1"/>
  <c r="AX661" i="1"/>
  <c r="AX662" i="1"/>
  <c r="AX663" i="1"/>
  <c r="AX664" i="1"/>
  <c r="AX665" i="1"/>
  <c r="AX666" i="1"/>
  <c r="AX667" i="1"/>
  <c r="AX668" i="1"/>
  <c r="AX669" i="1"/>
  <c r="AX670" i="1"/>
  <c r="AX671" i="1"/>
  <c r="AX689" i="1"/>
  <c r="AY690" i="1"/>
  <c r="AX693" i="1"/>
  <c r="AY694" i="1"/>
  <c r="AX697" i="1"/>
  <c r="AX744" i="1"/>
  <c r="AY741" i="1"/>
  <c r="AX740" i="1"/>
  <c r="AY738" i="1"/>
  <c r="AX736" i="1"/>
  <c r="AY733" i="1"/>
  <c r="AY727" i="1"/>
  <c r="T712" i="1"/>
  <c r="BS710" i="1"/>
  <c r="BS711" i="1"/>
  <c r="AX705" i="1"/>
  <c r="AX701" i="1"/>
  <c r="T714" i="1"/>
  <c r="T709" i="1"/>
  <c r="S676" i="1"/>
  <c r="S675" i="1" s="1"/>
  <c r="S677" i="1"/>
  <c r="S672" i="1"/>
  <c r="BT1134" i="1"/>
  <c r="BN1134" i="1"/>
  <c r="BH1134" i="1"/>
  <c r="BH1133" i="1" s="1"/>
  <c r="BB1134" i="1"/>
  <c r="AV1134" i="1"/>
  <c r="BT1128" i="1"/>
  <c r="BN1128" i="1"/>
  <c r="BH1128" i="1"/>
  <c r="BB1128" i="1"/>
  <c r="AV1128" i="1"/>
  <c r="S1128" i="1"/>
  <c r="BP1098" i="1"/>
  <c r="BP1097" i="1" s="1"/>
  <c r="BJ1098" i="1"/>
  <c r="BJ1097" i="1" s="1"/>
  <c r="BD1098" i="1"/>
  <c r="BD1097" i="1" s="1"/>
  <c r="AX1098" i="1"/>
  <c r="AX1097" i="1" s="1"/>
  <c r="BQ1062" i="1"/>
  <c r="BQ1061" i="1" s="1"/>
  <c r="BK1062" i="1"/>
  <c r="BK1061" i="1" s="1"/>
  <c r="BE1062" i="1"/>
  <c r="BE1061" i="1" s="1"/>
  <c r="AY1062" i="1"/>
  <c r="AY1061" i="1" s="1"/>
  <c r="S1060" i="1"/>
  <c r="S1059" i="1" s="1"/>
  <c r="BS1026" i="1"/>
  <c r="BS1025" i="1" s="1"/>
  <c r="BM1026" i="1"/>
  <c r="BM1025" i="1" s="1"/>
  <c r="BG1026" i="1"/>
  <c r="BG1025" i="1" s="1"/>
  <c r="BA1026" i="1"/>
  <c r="AU1026" i="1"/>
  <c r="AU1025" i="1" s="1"/>
  <c r="BT990" i="1"/>
  <c r="BN990" i="1"/>
  <c r="BN989" i="1" s="1"/>
  <c r="BH990" i="1"/>
  <c r="BB990" i="1"/>
  <c r="BB989" i="1" s="1"/>
  <c r="AV990" i="1"/>
  <c r="AV989" i="1" s="1"/>
  <c r="S984" i="1"/>
  <c r="BP949" i="1"/>
  <c r="BJ949" i="1"/>
  <c r="BD949" i="1"/>
  <c r="BD954" i="1" s="1"/>
  <c r="AX949" i="1"/>
  <c r="AX954" i="1" s="1"/>
  <c r="BN919" i="1"/>
  <c r="BH919" i="1"/>
  <c r="BB919" i="1"/>
  <c r="AV919" i="1"/>
  <c r="BQ918" i="1"/>
  <c r="BK918" i="1"/>
  <c r="BK917" i="1" s="1"/>
  <c r="BE918" i="1"/>
  <c r="BE914" i="1" s="1"/>
  <c r="AY918" i="1"/>
  <c r="AY917" i="1" s="1"/>
  <c r="U892" i="1"/>
  <c r="BT878" i="1"/>
  <c r="BT877" i="1" s="1"/>
  <c r="BN878" i="1"/>
  <c r="BH878" i="1"/>
  <c r="BH877" i="1" s="1"/>
  <c r="BB878" i="1"/>
  <c r="BB877" i="1" s="1"/>
  <c r="AV878" i="1"/>
  <c r="AV877" i="1" s="1"/>
  <c r="T877" i="1"/>
  <c r="S872" i="1"/>
  <c r="AY860" i="1"/>
  <c r="AX859" i="1"/>
  <c r="AY856" i="1"/>
  <c r="AX855" i="1"/>
  <c r="AY852" i="1"/>
  <c r="BT843" i="1"/>
  <c r="BT842" i="1" s="1"/>
  <c r="BN843" i="1"/>
  <c r="BH843" i="1"/>
  <c r="BH842" i="1" s="1"/>
  <c r="BB843" i="1"/>
  <c r="BB842" i="1" s="1"/>
  <c r="AV843" i="1"/>
  <c r="AV842" i="1" s="1"/>
  <c r="BP837" i="1"/>
  <c r="BP842" i="1" s="1"/>
  <c r="BJ837" i="1"/>
  <c r="BD837" i="1"/>
  <c r="AY836" i="1"/>
  <c r="AX835" i="1"/>
  <c r="AY832" i="1"/>
  <c r="AX831" i="1"/>
  <c r="AY828" i="1"/>
  <c r="AX827" i="1"/>
  <c r="AY824" i="1"/>
  <c r="AX823" i="1"/>
  <c r="AY820" i="1"/>
  <c r="AX819" i="1"/>
  <c r="BP809" i="1"/>
  <c r="BP808" i="1" s="1"/>
  <c r="BJ809" i="1"/>
  <c r="BJ808" i="1" s="1"/>
  <c r="BN805" i="1"/>
  <c r="BH805" i="1"/>
  <c r="U803" i="1"/>
  <c r="AY801" i="1"/>
  <c r="AX800" i="1"/>
  <c r="AY797" i="1"/>
  <c r="AX796" i="1"/>
  <c r="AY793" i="1"/>
  <c r="AX792" i="1"/>
  <c r="S790" i="1"/>
  <c r="AY788" i="1"/>
  <c r="AY787" i="1"/>
  <c r="AY786" i="1"/>
  <c r="S786" i="1"/>
  <c r="AU785" i="1"/>
  <c r="BH85" i="1"/>
  <c r="BG88" i="1"/>
  <c r="BH86" i="1"/>
  <c r="BG87" i="1"/>
  <c r="BG91" i="1"/>
  <c r="BH92" i="1"/>
  <c r="BG95" i="1"/>
  <c r="BH96" i="1"/>
  <c r="BG99" i="1"/>
  <c r="BH100" i="1"/>
  <c r="BG103" i="1"/>
  <c r="BH104" i="1"/>
  <c r="BH87" i="1"/>
  <c r="BH88" i="1"/>
  <c r="BG90" i="1"/>
  <c r="BH91" i="1"/>
  <c r="BG94" i="1"/>
  <c r="BH95" i="1"/>
  <c r="BG98" i="1"/>
  <c r="BH99" i="1"/>
  <c r="BG102" i="1"/>
  <c r="BG89" i="1"/>
  <c r="BH90" i="1"/>
  <c r="BG93" i="1"/>
  <c r="BH94" i="1"/>
  <c r="BG97" i="1"/>
  <c r="BH98" i="1"/>
  <c r="BG101" i="1"/>
  <c r="BH102" i="1"/>
  <c r="BG85" i="1"/>
  <c r="BG86" i="1"/>
  <c r="BH89" i="1"/>
  <c r="BG92" i="1"/>
  <c r="BH93" i="1"/>
  <c r="BG96" i="1"/>
  <c r="BH97" i="1"/>
  <c r="BG100" i="1"/>
  <c r="BH101" i="1"/>
  <c r="BG129" i="1"/>
  <c r="BH130" i="1"/>
  <c r="BG133" i="1"/>
  <c r="BH134" i="1"/>
  <c r="BG137" i="1"/>
  <c r="BH103" i="1"/>
  <c r="BG119" i="1"/>
  <c r="BG120" i="1"/>
  <c r="BG121" i="1"/>
  <c r="BG122" i="1"/>
  <c r="BG123" i="1"/>
  <c r="BG124" i="1"/>
  <c r="BG125" i="1"/>
  <c r="BG126" i="1"/>
  <c r="BG127" i="1"/>
  <c r="BG128" i="1"/>
  <c r="BH129" i="1"/>
  <c r="BG132" i="1"/>
  <c r="BH133" i="1"/>
  <c r="BG136" i="1"/>
  <c r="BG104" i="1"/>
  <c r="BG118" i="1"/>
  <c r="BH119" i="1"/>
  <c r="BH120" i="1"/>
  <c r="BH121" i="1"/>
  <c r="BH122" i="1"/>
  <c r="BH123" i="1"/>
  <c r="BH124" i="1"/>
  <c r="BH125" i="1"/>
  <c r="BH126" i="1"/>
  <c r="BH127" i="1"/>
  <c r="BH128" i="1"/>
  <c r="BG131" i="1"/>
  <c r="BH132" i="1"/>
  <c r="BG135" i="1"/>
  <c r="BH136" i="1"/>
  <c r="BH156" i="1"/>
  <c r="BG157" i="1"/>
  <c r="BG161" i="1"/>
  <c r="BG165" i="1"/>
  <c r="BH158" i="1"/>
  <c r="BH161" i="1"/>
  <c r="BG162" i="1"/>
  <c r="BG164" i="1"/>
  <c r="BG166" i="1"/>
  <c r="BH167" i="1"/>
  <c r="BG170" i="1"/>
  <c r="BH171" i="1"/>
  <c r="BG174" i="1"/>
  <c r="BH175" i="1"/>
  <c r="BG192" i="1"/>
  <c r="BG193" i="1"/>
  <c r="BG194" i="1"/>
  <c r="BG195" i="1"/>
  <c r="BG196" i="1"/>
  <c r="BG197" i="1"/>
  <c r="BG206" i="1"/>
  <c r="BH207" i="1"/>
  <c r="BH137" i="1"/>
  <c r="BG159" i="1"/>
  <c r="BH162" i="1"/>
  <c r="BH164" i="1"/>
  <c r="BH165" i="1"/>
  <c r="BH166" i="1"/>
  <c r="BG169" i="1"/>
  <c r="BH170" i="1"/>
  <c r="BG173" i="1"/>
  <c r="BH174" i="1"/>
  <c r="BH192" i="1"/>
  <c r="BH193" i="1"/>
  <c r="BH194" i="1"/>
  <c r="BH195" i="1"/>
  <c r="BH196" i="1"/>
  <c r="BH197" i="1"/>
  <c r="BG198" i="1"/>
  <c r="BH206" i="1"/>
  <c r="BH118" i="1"/>
  <c r="BG156" i="1"/>
  <c r="BH157" i="1"/>
  <c r="BH159" i="1"/>
  <c r="BG163" i="1"/>
  <c r="BG168" i="1"/>
  <c r="BH169" i="1"/>
  <c r="BG172" i="1"/>
  <c r="BH173" i="1"/>
  <c r="BH198" i="1"/>
  <c r="BG199" i="1"/>
  <c r="BG200" i="1"/>
  <c r="BG201" i="1"/>
  <c r="BG202" i="1"/>
  <c r="BG208" i="1"/>
  <c r="BH209" i="1"/>
  <c r="BG134" i="1"/>
  <c r="BG171" i="1"/>
  <c r="BH172" i="1"/>
  <c r="BH201" i="1"/>
  <c r="BG209" i="1"/>
  <c r="BG210" i="1"/>
  <c r="BG238" i="1"/>
  <c r="BH239" i="1"/>
  <c r="BG242" i="1"/>
  <c r="BH243" i="1"/>
  <c r="BG246" i="1"/>
  <c r="BH247" i="1"/>
  <c r="BG263" i="1"/>
  <c r="BG264" i="1"/>
  <c r="BG265" i="1"/>
  <c r="BG266" i="1"/>
  <c r="BG267" i="1"/>
  <c r="BG268" i="1"/>
  <c r="BG269" i="1"/>
  <c r="BG270" i="1"/>
  <c r="BG271" i="1"/>
  <c r="BG272" i="1"/>
  <c r="BG273" i="1"/>
  <c r="BG274" i="1"/>
  <c r="BG275" i="1"/>
  <c r="BH276" i="1"/>
  <c r="BH131" i="1"/>
  <c r="BG158" i="1"/>
  <c r="BG175" i="1"/>
  <c r="BH200" i="1"/>
  <c r="BH210" i="1"/>
  <c r="BG211" i="1"/>
  <c r="BG228" i="1"/>
  <c r="BG229" i="1"/>
  <c r="BG230" i="1"/>
  <c r="BG231" i="1"/>
  <c r="BG232" i="1"/>
  <c r="BG233" i="1"/>
  <c r="BG234" i="1"/>
  <c r="BG235" i="1"/>
  <c r="BG236" i="1"/>
  <c r="BG237" i="1"/>
  <c r="BH238" i="1"/>
  <c r="BG241" i="1"/>
  <c r="BH242" i="1"/>
  <c r="BG245" i="1"/>
  <c r="BH246" i="1"/>
  <c r="BH263" i="1"/>
  <c r="BH264" i="1"/>
  <c r="BH135" i="1"/>
  <c r="BH199" i="1"/>
  <c r="BG207" i="1"/>
  <c r="BH208" i="1"/>
  <c r="BH211" i="1"/>
  <c r="BH228" i="1"/>
  <c r="BH229" i="1"/>
  <c r="BH230" i="1"/>
  <c r="BH231" i="1"/>
  <c r="BH232" i="1"/>
  <c r="BH233" i="1"/>
  <c r="BH234" i="1"/>
  <c r="BH235" i="1"/>
  <c r="BH236" i="1"/>
  <c r="BH237" i="1"/>
  <c r="BG240" i="1"/>
  <c r="BH241" i="1"/>
  <c r="BG244" i="1"/>
  <c r="BH245" i="1"/>
  <c r="BG130" i="1"/>
  <c r="BG276" i="1"/>
  <c r="BG277" i="1"/>
  <c r="BG279" i="1"/>
  <c r="BH280" i="1"/>
  <c r="BG306" i="1"/>
  <c r="BH307" i="1"/>
  <c r="BG310" i="1"/>
  <c r="BH311" i="1"/>
  <c r="BG314" i="1"/>
  <c r="BH315" i="1"/>
  <c r="BG335" i="1"/>
  <c r="BH336" i="1"/>
  <c r="BH337" i="1"/>
  <c r="BH338" i="1"/>
  <c r="BH339" i="1"/>
  <c r="BH340" i="1"/>
  <c r="BH341" i="1"/>
  <c r="BH342" i="1"/>
  <c r="BH343" i="1"/>
  <c r="BH344" i="1"/>
  <c r="BH345" i="1"/>
  <c r="BH346" i="1"/>
  <c r="BG349" i="1"/>
  <c r="BH350" i="1"/>
  <c r="BG353" i="1"/>
  <c r="BG167" i="1"/>
  <c r="BH202" i="1"/>
  <c r="BG239" i="1"/>
  <c r="BH240" i="1"/>
  <c r="BG243" i="1"/>
  <c r="BH244" i="1"/>
  <c r="BG247" i="1"/>
  <c r="BH265" i="1"/>
  <c r="BH266" i="1"/>
  <c r="BH267" i="1"/>
  <c r="BH268" i="1"/>
  <c r="BH269" i="1"/>
  <c r="BH270" i="1"/>
  <c r="BH271" i="1"/>
  <c r="BH272" i="1"/>
  <c r="BH273" i="1"/>
  <c r="BH274" i="1"/>
  <c r="BH275" i="1"/>
  <c r="BH277" i="1"/>
  <c r="BG278" i="1"/>
  <c r="BH279" i="1"/>
  <c r="BG282" i="1"/>
  <c r="BG305" i="1"/>
  <c r="BH306" i="1"/>
  <c r="BG309" i="1"/>
  <c r="BH310" i="1"/>
  <c r="BG313" i="1"/>
  <c r="BH314" i="1"/>
  <c r="BG317" i="1"/>
  <c r="BG334" i="1"/>
  <c r="BH335" i="1"/>
  <c r="BG348" i="1"/>
  <c r="BH349" i="1"/>
  <c r="BH278" i="1"/>
  <c r="BG281" i="1"/>
  <c r="BH282" i="1"/>
  <c r="BG298" i="1"/>
  <c r="BG299" i="1"/>
  <c r="BG300" i="1"/>
  <c r="BG301" i="1"/>
  <c r="BG302" i="1"/>
  <c r="BG303" i="1"/>
  <c r="BG304" i="1"/>
  <c r="BH305" i="1"/>
  <c r="BG308" i="1"/>
  <c r="BH309" i="1"/>
  <c r="BG312" i="1"/>
  <c r="BH313" i="1"/>
  <c r="BG316" i="1"/>
  <c r="BH317" i="1"/>
  <c r="BH334" i="1"/>
  <c r="BG347" i="1"/>
  <c r="BH348" i="1"/>
  <c r="BG351" i="1"/>
  <c r="BH352" i="1"/>
  <c r="BG376" i="1"/>
  <c r="BH377" i="1"/>
  <c r="BG380" i="1"/>
  <c r="BH381" i="1"/>
  <c r="BG384" i="1"/>
  <c r="BH385" i="1"/>
  <c r="BG388" i="1"/>
  <c r="BH389" i="1"/>
  <c r="BG392" i="1"/>
  <c r="BH393" i="1"/>
  <c r="BH163" i="1"/>
  <c r="BH300" i="1"/>
  <c r="BH304" i="1"/>
  <c r="BH375" i="1"/>
  <c r="BH376" i="1"/>
  <c r="BH378" i="1"/>
  <c r="BG379" i="1"/>
  <c r="BG381" i="1"/>
  <c r="BG382" i="1"/>
  <c r="BH391" i="1"/>
  <c r="BH392" i="1"/>
  <c r="BG410" i="1"/>
  <c r="BH411" i="1"/>
  <c r="BG414" i="1"/>
  <c r="BH415" i="1"/>
  <c r="BG418" i="1"/>
  <c r="BH419" i="1"/>
  <c r="BG422" i="1"/>
  <c r="BH423" i="1"/>
  <c r="BG426" i="1"/>
  <c r="BH427" i="1"/>
  <c r="BH444" i="1"/>
  <c r="BG447" i="1"/>
  <c r="BH448" i="1"/>
  <c r="BG451" i="1"/>
  <c r="BH452" i="1"/>
  <c r="BG455" i="1"/>
  <c r="BH456" i="1"/>
  <c r="BG459" i="1"/>
  <c r="BH460" i="1"/>
  <c r="BG463" i="1"/>
  <c r="BH168" i="1"/>
  <c r="BG280" i="1"/>
  <c r="BH281" i="1"/>
  <c r="BH301" i="1"/>
  <c r="BG315" i="1"/>
  <c r="BH316" i="1"/>
  <c r="BH353" i="1"/>
  <c r="BH379" i="1"/>
  <c r="BH380" i="1"/>
  <c r="BH382" i="1"/>
  <c r="BG383" i="1"/>
  <c r="BG385" i="1"/>
  <c r="BG386" i="1"/>
  <c r="BG409" i="1"/>
  <c r="BH410" i="1"/>
  <c r="BG413" i="1"/>
  <c r="BH414" i="1"/>
  <c r="BG417" i="1"/>
  <c r="BH418" i="1"/>
  <c r="BG421" i="1"/>
  <c r="BH422" i="1"/>
  <c r="BG425" i="1"/>
  <c r="BH426" i="1"/>
  <c r="BG446" i="1"/>
  <c r="BH447" i="1"/>
  <c r="BG450" i="1"/>
  <c r="BH451" i="1"/>
  <c r="BG454" i="1"/>
  <c r="BH455" i="1"/>
  <c r="BG458" i="1"/>
  <c r="BH459" i="1"/>
  <c r="BG462" i="1"/>
  <c r="BH463" i="1"/>
  <c r="BG478" i="1"/>
  <c r="BG479" i="1"/>
  <c r="BG480" i="1"/>
  <c r="BG481" i="1"/>
  <c r="BG482" i="1"/>
  <c r="BH302" i="1"/>
  <c r="BG311" i="1"/>
  <c r="BH312" i="1"/>
  <c r="BG374" i="1"/>
  <c r="BH383" i="1"/>
  <c r="BH384" i="1"/>
  <c r="BH386" i="1"/>
  <c r="BG387" i="1"/>
  <c r="BG389" i="1"/>
  <c r="BG390" i="1"/>
  <c r="BG408" i="1"/>
  <c r="BH409" i="1"/>
  <c r="BG412" i="1"/>
  <c r="BH413" i="1"/>
  <c r="BG416" i="1"/>
  <c r="BH417" i="1"/>
  <c r="BG420" i="1"/>
  <c r="BH421" i="1"/>
  <c r="BG424" i="1"/>
  <c r="BH425" i="1"/>
  <c r="BG445" i="1"/>
  <c r="BH446" i="1"/>
  <c r="BG449" i="1"/>
  <c r="BH450" i="1"/>
  <c r="BG453" i="1"/>
  <c r="BH454" i="1"/>
  <c r="BG457" i="1"/>
  <c r="BH458" i="1"/>
  <c r="BG461" i="1"/>
  <c r="BH462" i="1"/>
  <c r="BH478" i="1"/>
  <c r="BH479" i="1"/>
  <c r="BH480" i="1"/>
  <c r="BH481" i="1"/>
  <c r="BH482" i="1"/>
  <c r="BH483" i="1"/>
  <c r="BH484" i="1"/>
  <c r="BH485" i="1"/>
  <c r="BH486" i="1"/>
  <c r="BH487" i="1"/>
  <c r="BH488" i="1"/>
  <c r="BH489" i="1"/>
  <c r="BH490" i="1"/>
  <c r="BH491" i="1"/>
  <c r="BH492" i="1"/>
  <c r="BH493" i="1"/>
  <c r="BH494" i="1"/>
  <c r="BH495" i="1"/>
  <c r="BH496" i="1"/>
  <c r="BH497" i="1"/>
  <c r="BG512" i="1"/>
  <c r="BH513" i="1"/>
  <c r="BG516" i="1"/>
  <c r="BH517" i="1"/>
  <c r="BG520" i="1"/>
  <c r="BH521" i="1"/>
  <c r="BG307" i="1"/>
  <c r="BH351" i="1"/>
  <c r="BH374" i="1"/>
  <c r="BG377" i="1"/>
  <c r="BH387" i="1"/>
  <c r="BH408" i="1"/>
  <c r="BG411" i="1"/>
  <c r="BH412" i="1"/>
  <c r="BG415" i="1"/>
  <c r="BH416" i="1"/>
  <c r="BG419" i="1"/>
  <c r="BH420" i="1"/>
  <c r="BG423" i="1"/>
  <c r="BH424" i="1"/>
  <c r="BG427" i="1"/>
  <c r="BH512" i="1"/>
  <c r="BH514" i="1"/>
  <c r="BG515" i="1"/>
  <c r="BG517" i="1"/>
  <c r="BG518" i="1"/>
  <c r="BG523" i="1"/>
  <c r="BH524" i="1"/>
  <c r="BG527" i="1"/>
  <c r="BH528" i="1"/>
  <c r="BG531" i="1"/>
  <c r="BH298" i="1"/>
  <c r="BG336" i="1"/>
  <c r="BG338" i="1"/>
  <c r="BG340" i="1"/>
  <c r="BG342" i="1"/>
  <c r="BG344" i="1"/>
  <c r="BG346" i="1"/>
  <c r="BG352" i="1"/>
  <c r="BG391" i="1"/>
  <c r="BG483" i="1"/>
  <c r="BG484" i="1"/>
  <c r="BG485" i="1"/>
  <c r="BG486" i="1"/>
  <c r="BG487" i="1"/>
  <c r="BG488" i="1"/>
  <c r="BG489" i="1"/>
  <c r="BG490" i="1"/>
  <c r="BG491" i="1"/>
  <c r="BG492" i="1"/>
  <c r="BG493" i="1"/>
  <c r="BG494" i="1"/>
  <c r="BG495" i="1"/>
  <c r="BG496" i="1"/>
  <c r="BG497" i="1"/>
  <c r="BH515" i="1"/>
  <c r="BH516" i="1"/>
  <c r="BH518" i="1"/>
  <c r="BG519" i="1"/>
  <c r="BG521" i="1"/>
  <c r="BG522" i="1"/>
  <c r="BH523" i="1"/>
  <c r="BG526" i="1"/>
  <c r="BH527" i="1"/>
  <c r="BG530" i="1"/>
  <c r="BH531" i="1"/>
  <c r="BG546" i="1"/>
  <c r="BG547" i="1"/>
  <c r="BG548" i="1"/>
  <c r="BG549" i="1"/>
  <c r="BG550" i="1"/>
  <c r="BG551" i="1"/>
  <c r="BG552" i="1"/>
  <c r="BG553" i="1"/>
  <c r="BG554" i="1"/>
  <c r="BG555" i="1"/>
  <c r="BG556" i="1"/>
  <c r="BG557" i="1"/>
  <c r="BG558" i="1"/>
  <c r="BG559" i="1"/>
  <c r="BG560" i="1"/>
  <c r="BH308" i="1"/>
  <c r="BG350" i="1"/>
  <c r="BG378" i="1"/>
  <c r="BG393" i="1"/>
  <c r="BG444" i="1"/>
  <c r="BH445" i="1"/>
  <c r="BG448" i="1"/>
  <c r="BH449" i="1"/>
  <c r="BG452" i="1"/>
  <c r="BH453" i="1"/>
  <c r="BG456" i="1"/>
  <c r="BH457" i="1"/>
  <c r="BG460" i="1"/>
  <c r="BH461" i="1"/>
  <c r="BH519" i="1"/>
  <c r="BH520" i="1"/>
  <c r="BH522" i="1"/>
  <c r="BG525" i="1"/>
  <c r="BH526" i="1"/>
  <c r="BG529" i="1"/>
  <c r="BH530" i="1"/>
  <c r="BH546" i="1"/>
  <c r="BH547" i="1"/>
  <c r="BH548" i="1"/>
  <c r="BH549" i="1"/>
  <c r="BH550" i="1"/>
  <c r="BH551" i="1"/>
  <c r="BH552" i="1"/>
  <c r="BH553" i="1"/>
  <c r="BH554" i="1"/>
  <c r="BH555" i="1"/>
  <c r="BH556" i="1"/>
  <c r="BH557" i="1"/>
  <c r="BH558" i="1"/>
  <c r="BH559" i="1"/>
  <c r="BH560" i="1"/>
  <c r="BH561" i="1"/>
  <c r="BH562" i="1"/>
  <c r="BH563" i="1"/>
  <c r="BH564" i="1"/>
  <c r="BH565" i="1"/>
  <c r="BG582" i="1"/>
  <c r="BG583" i="1"/>
  <c r="BG584" i="1"/>
  <c r="BG585" i="1"/>
  <c r="BH303" i="1"/>
  <c r="BG341" i="1"/>
  <c r="BH390" i="1"/>
  <c r="BG514" i="1"/>
  <c r="BG562" i="1"/>
  <c r="BG564" i="1"/>
  <c r="BH584" i="1"/>
  <c r="BG586" i="1"/>
  <c r="BG588" i="1"/>
  <c r="BG590" i="1"/>
  <c r="BG592" i="1"/>
  <c r="BG594" i="1"/>
  <c r="BG596" i="1"/>
  <c r="BG598" i="1"/>
  <c r="BG600" i="1"/>
  <c r="BG339" i="1"/>
  <c r="BH347" i="1"/>
  <c r="BG375" i="1"/>
  <c r="BG524" i="1"/>
  <c r="BH525" i="1"/>
  <c r="BG528" i="1"/>
  <c r="BH529" i="1"/>
  <c r="BH583" i="1"/>
  <c r="BH586" i="1"/>
  <c r="BH299" i="1"/>
  <c r="BG337" i="1"/>
  <c r="BG345" i="1"/>
  <c r="BH388" i="1"/>
  <c r="BG513" i="1"/>
  <c r="BG561" i="1"/>
  <c r="BG563" i="1"/>
  <c r="BG565" i="1"/>
  <c r="BH582" i="1"/>
  <c r="BG587" i="1"/>
  <c r="BG589" i="1"/>
  <c r="BG591" i="1"/>
  <c r="BG593" i="1"/>
  <c r="BG595" i="1"/>
  <c r="BG597" i="1"/>
  <c r="BG599" i="1"/>
  <c r="BG601" i="1"/>
  <c r="BG618" i="1"/>
  <c r="BG619" i="1"/>
  <c r="BG620" i="1"/>
  <c r="BG621" i="1"/>
  <c r="BG622" i="1"/>
  <c r="BG623" i="1"/>
  <c r="BG624" i="1"/>
  <c r="BG625" i="1"/>
  <c r="BG626" i="1"/>
  <c r="BG343" i="1"/>
  <c r="BH619" i="1"/>
  <c r="BH623" i="1"/>
  <c r="BH625" i="1"/>
  <c r="BG627" i="1"/>
  <c r="BG628" i="1"/>
  <c r="BG629" i="1"/>
  <c r="BG630" i="1"/>
  <c r="BG631" i="1"/>
  <c r="BG632" i="1"/>
  <c r="BG633" i="1"/>
  <c r="BG634" i="1"/>
  <c r="BG635" i="1"/>
  <c r="BG636" i="1"/>
  <c r="BG637" i="1"/>
  <c r="BG690" i="1"/>
  <c r="BH691" i="1"/>
  <c r="BG694" i="1"/>
  <c r="BH695" i="1"/>
  <c r="BG698" i="1"/>
  <c r="BH699" i="1"/>
  <c r="BG702" i="1"/>
  <c r="BH703" i="1"/>
  <c r="BG706" i="1"/>
  <c r="BH707" i="1"/>
  <c r="BG727" i="1"/>
  <c r="BH728" i="1"/>
  <c r="BG731" i="1"/>
  <c r="BH732" i="1"/>
  <c r="BG735" i="1"/>
  <c r="BH736" i="1"/>
  <c r="BH588" i="1"/>
  <c r="BH590" i="1"/>
  <c r="BH592" i="1"/>
  <c r="BH594" i="1"/>
  <c r="BH596" i="1"/>
  <c r="BH598" i="1"/>
  <c r="BH600" i="1"/>
  <c r="BH618" i="1"/>
  <c r="BH622" i="1"/>
  <c r="BH626" i="1"/>
  <c r="BH627" i="1"/>
  <c r="BH628" i="1"/>
  <c r="BH629" i="1"/>
  <c r="BH630" i="1"/>
  <c r="BH631" i="1"/>
  <c r="BH632" i="1"/>
  <c r="BH633" i="1"/>
  <c r="BH634" i="1"/>
  <c r="BH635" i="1"/>
  <c r="BH636" i="1"/>
  <c r="BH637" i="1"/>
  <c r="BG652" i="1"/>
  <c r="BG653" i="1"/>
  <c r="BG654" i="1"/>
  <c r="BG655" i="1"/>
  <c r="BG656" i="1"/>
  <c r="BG657" i="1"/>
  <c r="BG658" i="1"/>
  <c r="BG659" i="1"/>
  <c r="BG660" i="1"/>
  <c r="BG661" i="1"/>
  <c r="BG662" i="1"/>
  <c r="BG663" i="1"/>
  <c r="BG664" i="1"/>
  <c r="BG665" i="1"/>
  <c r="BG666" i="1"/>
  <c r="BG667" i="1"/>
  <c r="BG668" i="1"/>
  <c r="BG669" i="1"/>
  <c r="BG670" i="1"/>
  <c r="BG671" i="1"/>
  <c r="BG689" i="1"/>
  <c r="BH690" i="1"/>
  <c r="BG693" i="1"/>
  <c r="BH694" i="1"/>
  <c r="BG697" i="1"/>
  <c r="BH698" i="1"/>
  <c r="BG701" i="1"/>
  <c r="BH702" i="1"/>
  <c r="BG705" i="1"/>
  <c r="BH706" i="1"/>
  <c r="BG726" i="1"/>
  <c r="BH727" i="1"/>
  <c r="BG730" i="1"/>
  <c r="BH621" i="1"/>
  <c r="BH652" i="1"/>
  <c r="BH653" i="1"/>
  <c r="BH654" i="1"/>
  <c r="BH655" i="1"/>
  <c r="BH656" i="1"/>
  <c r="BH657" i="1"/>
  <c r="BH658" i="1"/>
  <c r="BH659" i="1"/>
  <c r="BH660" i="1"/>
  <c r="BH661" i="1"/>
  <c r="BH662" i="1"/>
  <c r="BH663" i="1"/>
  <c r="BH664" i="1"/>
  <c r="BH665" i="1"/>
  <c r="BH666" i="1"/>
  <c r="BH667" i="1"/>
  <c r="BH668" i="1"/>
  <c r="BH669" i="1"/>
  <c r="BH670" i="1"/>
  <c r="BH671" i="1"/>
  <c r="BH689" i="1"/>
  <c r="BG692" i="1"/>
  <c r="BH693" i="1"/>
  <c r="BG696" i="1"/>
  <c r="BH697" i="1"/>
  <c r="BG700" i="1"/>
  <c r="BH701" i="1"/>
  <c r="BG704" i="1"/>
  <c r="BH705" i="1"/>
  <c r="BG708" i="1"/>
  <c r="BG725" i="1"/>
  <c r="BH726" i="1"/>
  <c r="BG729" i="1"/>
  <c r="BH730" i="1"/>
  <c r="BG733" i="1"/>
  <c r="BH734" i="1"/>
  <c r="BG737" i="1"/>
  <c r="BH585" i="1"/>
  <c r="BH587" i="1"/>
  <c r="BH589" i="1"/>
  <c r="BH591" i="1"/>
  <c r="BH593" i="1"/>
  <c r="BH595" i="1"/>
  <c r="BH597" i="1"/>
  <c r="BH599" i="1"/>
  <c r="BH601" i="1"/>
  <c r="BH620" i="1"/>
  <c r="BH624" i="1"/>
  <c r="BG691" i="1"/>
  <c r="BH692" i="1"/>
  <c r="BG695" i="1"/>
  <c r="BH696" i="1"/>
  <c r="AV85" i="1"/>
  <c r="AU88" i="1"/>
  <c r="AU91" i="1"/>
  <c r="AV92" i="1"/>
  <c r="AU95" i="1"/>
  <c r="AV96" i="1"/>
  <c r="AU99" i="1"/>
  <c r="AV100" i="1"/>
  <c r="AU103" i="1"/>
  <c r="AV104" i="1"/>
  <c r="AU85" i="1"/>
  <c r="AU86" i="1"/>
  <c r="AU90" i="1"/>
  <c r="AV91" i="1"/>
  <c r="AU94" i="1"/>
  <c r="AV95" i="1"/>
  <c r="AU98" i="1"/>
  <c r="AV99" i="1"/>
  <c r="AU102" i="1"/>
  <c r="AV86" i="1"/>
  <c r="AU87" i="1"/>
  <c r="AU89" i="1"/>
  <c r="AV90" i="1"/>
  <c r="AU93" i="1"/>
  <c r="AV94" i="1"/>
  <c r="AU97" i="1"/>
  <c r="AV98" i="1"/>
  <c r="AU101" i="1"/>
  <c r="AV102" i="1"/>
  <c r="AV87" i="1"/>
  <c r="AV88" i="1"/>
  <c r="AV89" i="1"/>
  <c r="AU92" i="1"/>
  <c r="AV93" i="1"/>
  <c r="AU96" i="1"/>
  <c r="AV97" i="1"/>
  <c r="AU100" i="1"/>
  <c r="AV101" i="1"/>
  <c r="AU129" i="1"/>
  <c r="AV130" i="1"/>
  <c r="AU133" i="1"/>
  <c r="AV134" i="1"/>
  <c r="AU137" i="1"/>
  <c r="AV103" i="1"/>
  <c r="AU119" i="1"/>
  <c r="AU120" i="1"/>
  <c r="AU121" i="1"/>
  <c r="AU122" i="1"/>
  <c r="AU123" i="1"/>
  <c r="AU124" i="1"/>
  <c r="AU125" i="1"/>
  <c r="AU126" i="1"/>
  <c r="AU127" i="1"/>
  <c r="AU128" i="1"/>
  <c r="AV129" i="1"/>
  <c r="AU132" i="1"/>
  <c r="AV133" i="1"/>
  <c r="AU136" i="1"/>
  <c r="AV137" i="1"/>
  <c r="AU104" i="1"/>
  <c r="AU118" i="1"/>
  <c r="AV119" i="1"/>
  <c r="AV120" i="1"/>
  <c r="AV121" i="1"/>
  <c r="AV122" i="1"/>
  <c r="AV123" i="1"/>
  <c r="AV124" i="1"/>
  <c r="AV125" i="1"/>
  <c r="AV126" i="1"/>
  <c r="AV127" i="1"/>
  <c r="AV128" i="1"/>
  <c r="AU131" i="1"/>
  <c r="AV132" i="1"/>
  <c r="AU135" i="1"/>
  <c r="AV136" i="1"/>
  <c r="AV156" i="1"/>
  <c r="AU157" i="1"/>
  <c r="AU161" i="1"/>
  <c r="AU165" i="1"/>
  <c r="AV166" i="1"/>
  <c r="AV118" i="1"/>
  <c r="AU156" i="1"/>
  <c r="AV157" i="1"/>
  <c r="AV159" i="1"/>
  <c r="AU163" i="1"/>
  <c r="AV167" i="1"/>
  <c r="AU170" i="1"/>
  <c r="AV171" i="1"/>
  <c r="AU174" i="1"/>
  <c r="AV175" i="1"/>
  <c r="AU192" i="1"/>
  <c r="AU193" i="1"/>
  <c r="AU194" i="1"/>
  <c r="AU195" i="1"/>
  <c r="AU196" i="1"/>
  <c r="AU197" i="1"/>
  <c r="AU206" i="1"/>
  <c r="AV207" i="1"/>
  <c r="AU130" i="1"/>
  <c r="AV131" i="1"/>
  <c r="AU134" i="1"/>
  <c r="AV135" i="1"/>
  <c r="AU158" i="1"/>
  <c r="AV163" i="1"/>
  <c r="AU169" i="1"/>
  <c r="AV170" i="1"/>
  <c r="AU173" i="1"/>
  <c r="AV174" i="1"/>
  <c r="AV192" i="1"/>
  <c r="AV193" i="1"/>
  <c r="AV194" i="1"/>
  <c r="AV195" i="1"/>
  <c r="AV196" i="1"/>
  <c r="AV197" i="1"/>
  <c r="AU198" i="1"/>
  <c r="AV206" i="1"/>
  <c r="AV158" i="1"/>
  <c r="AV161" i="1"/>
  <c r="AU162" i="1"/>
  <c r="AU164" i="1"/>
  <c r="AU166" i="1"/>
  <c r="AU168" i="1"/>
  <c r="AV169" i="1"/>
  <c r="AU172" i="1"/>
  <c r="AV173" i="1"/>
  <c r="AV198" i="1"/>
  <c r="AU199" i="1"/>
  <c r="AU200" i="1"/>
  <c r="AU201" i="1"/>
  <c r="AU202" i="1"/>
  <c r="AU208" i="1"/>
  <c r="AV209" i="1"/>
  <c r="AV199" i="1"/>
  <c r="AU207" i="1"/>
  <c r="AV208" i="1"/>
  <c r="AV211" i="1"/>
  <c r="AU238" i="1"/>
  <c r="AV239" i="1"/>
  <c r="AU242" i="1"/>
  <c r="AV243" i="1"/>
  <c r="AU246" i="1"/>
  <c r="AV247" i="1"/>
  <c r="AU263" i="1"/>
  <c r="AU264" i="1"/>
  <c r="AU265" i="1"/>
  <c r="AU266" i="1"/>
  <c r="AU267" i="1"/>
  <c r="AU268" i="1"/>
  <c r="AU269" i="1"/>
  <c r="AU270" i="1"/>
  <c r="AU271" i="1"/>
  <c r="AU272" i="1"/>
  <c r="AU273" i="1"/>
  <c r="AU274" i="1"/>
  <c r="AU275" i="1"/>
  <c r="AV276" i="1"/>
  <c r="AV165" i="1"/>
  <c r="AU167" i="1"/>
  <c r="AV168" i="1"/>
  <c r="AV202" i="1"/>
  <c r="AU228" i="1"/>
  <c r="AU229" i="1"/>
  <c r="AU230" i="1"/>
  <c r="AU231" i="1"/>
  <c r="AU232" i="1"/>
  <c r="AU233" i="1"/>
  <c r="AU234" i="1"/>
  <c r="AU235" i="1"/>
  <c r="AU236" i="1"/>
  <c r="AU237" i="1"/>
  <c r="AV238" i="1"/>
  <c r="AU241" i="1"/>
  <c r="AV242" i="1"/>
  <c r="AU245" i="1"/>
  <c r="AV246" i="1"/>
  <c r="AV263" i="1"/>
  <c r="AV264" i="1"/>
  <c r="AV164" i="1"/>
  <c r="AU171" i="1"/>
  <c r="AV172" i="1"/>
  <c r="AV201" i="1"/>
  <c r="AU210" i="1"/>
  <c r="AV228" i="1"/>
  <c r="AV229" i="1"/>
  <c r="AV230" i="1"/>
  <c r="AV231" i="1"/>
  <c r="AV232" i="1"/>
  <c r="AV233" i="1"/>
  <c r="AV234" i="1"/>
  <c r="AV235" i="1"/>
  <c r="AV236" i="1"/>
  <c r="AV237" i="1"/>
  <c r="AU240" i="1"/>
  <c r="AV241" i="1"/>
  <c r="AU244" i="1"/>
  <c r="AV245" i="1"/>
  <c r="AU175" i="1"/>
  <c r="AV200" i="1"/>
  <c r="AV265" i="1"/>
  <c r="AV278" i="1"/>
  <c r="AU279" i="1"/>
  <c r="AV280" i="1"/>
  <c r="AU306" i="1"/>
  <c r="AV307" i="1"/>
  <c r="AU310" i="1"/>
  <c r="AV311" i="1"/>
  <c r="AU314" i="1"/>
  <c r="AV315" i="1"/>
  <c r="AU335" i="1"/>
  <c r="AV343" i="1"/>
  <c r="AV344" i="1"/>
  <c r="AU349" i="1"/>
  <c r="AV350" i="1"/>
  <c r="AU353" i="1"/>
  <c r="AV162" i="1"/>
  <c r="AV210" i="1"/>
  <c r="AV279" i="1"/>
  <c r="AU282" i="1"/>
  <c r="AU305" i="1"/>
  <c r="AV306" i="1"/>
  <c r="AU309" i="1"/>
  <c r="AV310" i="1"/>
  <c r="AU313" i="1"/>
  <c r="AV314" i="1"/>
  <c r="AU317" i="1"/>
  <c r="AU334" i="1"/>
  <c r="AU348" i="1"/>
  <c r="AV349" i="1"/>
  <c r="AU352" i="1"/>
  <c r="AU159" i="1"/>
  <c r="AU209" i="1"/>
  <c r="AU276" i="1"/>
  <c r="AU277" i="1"/>
  <c r="AU281" i="1"/>
  <c r="AV282" i="1"/>
  <c r="AU298" i="1"/>
  <c r="AU299" i="1"/>
  <c r="AU300" i="1"/>
  <c r="AU301" i="1"/>
  <c r="AU302" i="1"/>
  <c r="AU303" i="1"/>
  <c r="AU304" i="1"/>
  <c r="AV305" i="1"/>
  <c r="AU308" i="1"/>
  <c r="AV309" i="1"/>
  <c r="AU312" i="1"/>
  <c r="AV313" i="1"/>
  <c r="AU316" i="1"/>
  <c r="AV317" i="1"/>
  <c r="AU347" i="1"/>
  <c r="AV348" i="1"/>
  <c r="AU351" i="1"/>
  <c r="AV352" i="1"/>
  <c r="AU376" i="1"/>
  <c r="AV377" i="1"/>
  <c r="AU380" i="1"/>
  <c r="AV381" i="1"/>
  <c r="AU384" i="1"/>
  <c r="AV385" i="1"/>
  <c r="AU388" i="1"/>
  <c r="AV389" i="1"/>
  <c r="AU392" i="1"/>
  <c r="AV393" i="1"/>
  <c r="AV244" i="1"/>
  <c r="AV268" i="1"/>
  <c r="AV272" i="1"/>
  <c r="AV277" i="1"/>
  <c r="AV302" i="1"/>
  <c r="AU311" i="1"/>
  <c r="AV312" i="1"/>
  <c r="AU374" i="1"/>
  <c r="AV383" i="1"/>
  <c r="AV384" i="1"/>
  <c r="AV386" i="1"/>
  <c r="AU387" i="1"/>
  <c r="AU389" i="1"/>
  <c r="AU390" i="1"/>
  <c r="AU410" i="1"/>
  <c r="AV411" i="1"/>
  <c r="AU414" i="1"/>
  <c r="AV415" i="1"/>
  <c r="AU418" i="1"/>
  <c r="AV419" i="1"/>
  <c r="AU422" i="1"/>
  <c r="AV423" i="1"/>
  <c r="AU426" i="1"/>
  <c r="AV427" i="1"/>
  <c r="AV444" i="1"/>
  <c r="AU447" i="1"/>
  <c r="AV448" i="1"/>
  <c r="AU451" i="1"/>
  <c r="AV452" i="1"/>
  <c r="AU455" i="1"/>
  <c r="AV456" i="1"/>
  <c r="AU459" i="1"/>
  <c r="AV460" i="1"/>
  <c r="AU463" i="1"/>
  <c r="AU211" i="1"/>
  <c r="AU239" i="1"/>
  <c r="AV269" i="1"/>
  <c r="AV273" i="1"/>
  <c r="AV298" i="1"/>
  <c r="AV299" i="1"/>
  <c r="AV303" i="1"/>
  <c r="AU307" i="1"/>
  <c r="AV308" i="1"/>
  <c r="AU336" i="1"/>
  <c r="AU337" i="1"/>
  <c r="AU338" i="1"/>
  <c r="AU339" i="1"/>
  <c r="AU340" i="1"/>
  <c r="AU341" i="1"/>
  <c r="AU342" i="1"/>
  <c r="AU343" i="1"/>
  <c r="AU344" i="1"/>
  <c r="AU345" i="1"/>
  <c r="AU346" i="1"/>
  <c r="AV347" i="1"/>
  <c r="AU350" i="1"/>
  <c r="AV351" i="1"/>
  <c r="AV353" i="1"/>
  <c r="AV374" i="1"/>
  <c r="AU375" i="1"/>
  <c r="AU377" i="1"/>
  <c r="AU378" i="1"/>
  <c r="AV387" i="1"/>
  <c r="AV388" i="1"/>
  <c r="AV390" i="1"/>
  <c r="AU391" i="1"/>
  <c r="AU393" i="1"/>
  <c r="AU409" i="1"/>
  <c r="AV410" i="1"/>
  <c r="AU413" i="1"/>
  <c r="AV414" i="1"/>
  <c r="AU417" i="1"/>
  <c r="AV418" i="1"/>
  <c r="AU421" i="1"/>
  <c r="AV422" i="1"/>
  <c r="AU425" i="1"/>
  <c r="AV426" i="1"/>
  <c r="AU446" i="1"/>
  <c r="AV447" i="1"/>
  <c r="AU450" i="1"/>
  <c r="AV451" i="1"/>
  <c r="AU454" i="1"/>
  <c r="AV455" i="1"/>
  <c r="AU458" i="1"/>
  <c r="AV459" i="1"/>
  <c r="AU462" i="1"/>
  <c r="AV463" i="1"/>
  <c r="AU478" i="1"/>
  <c r="AU479" i="1"/>
  <c r="AU480" i="1"/>
  <c r="AU481" i="1"/>
  <c r="AU482" i="1"/>
  <c r="AU243" i="1"/>
  <c r="AV266" i="1"/>
  <c r="AV270" i="1"/>
  <c r="AV274" i="1"/>
  <c r="AU278" i="1"/>
  <c r="AV300" i="1"/>
  <c r="AV304" i="1"/>
  <c r="AV375" i="1"/>
  <c r="AV376" i="1"/>
  <c r="AV378" i="1"/>
  <c r="AU379" i="1"/>
  <c r="AU381" i="1"/>
  <c r="AU382" i="1"/>
  <c r="AV391" i="1"/>
  <c r="AV392" i="1"/>
  <c r="AU408" i="1"/>
  <c r="AV409" i="1"/>
  <c r="AU412" i="1"/>
  <c r="AV413" i="1"/>
  <c r="AU416" i="1"/>
  <c r="AV417" i="1"/>
  <c r="AU420" i="1"/>
  <c r="AV421" i="1"/>
  <c r="AU424" i="1"/>
  <c r="AV425" i="1"/>
  <c r="AU445" i="1"/>
  <c r="AV446" i="1"/>
  <c r="AU449" i="1"/>
  <c r="AV450" i="1"/>
  <c r="AU453" i="1"/>
  <c r="AV454" i="1"/>
  <c r="AU457" i="1"/>
  <c r="AV458" i="1"/>
  <c r="AU461" i="1"/>
  <c r="AV462" i="1"/>
  <c r="AV478" i="1"/>
  <c r="AV479" i="1"/>
  <c r="AV480" i="1"/>
  <c r="AV481" i="1"/>
  <c r="AV482" i="1"/>
  <c r="AV483" i="1"/>
  <c r="AV484" i="1"/>
  <c r="AV485" i="1"/>
  <c r="AV486" i="1"/>
  <c r="AV487" i="1"/>
  <c r="AV488" i="1"/>
  <c r="AV489" i="1"/>
  <c r="AV490" i="1"/>
  <c r="AV491" i="1"/>
  <c r="AV492" i="1"/>
  <c r="AV493" i="1"/>
  <c r="AV494" i="1"/>
  <c r="AV495" i="1"/>
  <c r="AV496" i="1"/>
  <c r="AV497" i="1"/>
  <c r="AU512" i="1"/>
  <c r="AV513" i="1"/>
  <c r="AU516" i="1"/>
  <c r="AV517" i="1"/>
  <c r="AU520" i="1"/>
  <c r="AV521" i="1"/>
  <c r="AV301" i="1"/>
  <c r="AV316" i="1"/>
  <c r="AV379" i="1"/>
  <c r="AV382" i="1"/>
  <c r="AU386" i="1"/>
  <c r="AU444" i="1"/>
  <c r="AV445" i="1"/>
  <c r="AU448" i="1"/>
  <c r="AV449" i="1"/>
  <c r="AU452" i="1"/>
  <c r="AV453" i="1"/>
  <c r="AU456" i="1"/>
  <c r="AV457" i="1"/>
  <c r="AU460" i="1"/>
  <c r="AV461" i="1"/>
  <c r="AV519" i="1"/>
  <c r="AV520" i="1"/>
  <c r="AV522" i="1"/>
  <c r="AU523" i="1"/>
  <c r="AV524" i="1"/>
  <c r="AU527" i="1"/>
  <c r="AV528" i="1"/>
  <c r="AU531" i="1"/>
  <c r="AV240" i="1"/>
  <c r="AU247" i="1"/>
  <c r="AV271" i="1"/>
  <c r="AV281" i="1"/>
  <c r="AU513" i="1"/>
  <c r="AU514" i="1"/>
  <c r="AV523" i="1"/>
  <c r="AU526" i="1"/>
  <c r="AV527" i="1"/>
  <c r="AU530" i="1"/>
  <c r="AV531" i="1"/>
  <c r="AU546" i="1"/>
  <c r="AU547" i="1"/>
  <c r="AU548" i="1"/>
  <c r="AU549" i="1"/>
  <c r="AU550" i="1"/>
  <c r="AU551" i="1"/>
  <c r="AU552" i="1"/>
  <c r="AU553" i="1"/>
  <c r="AU554" i="1"/>
  <c r="AU555" i="1"/>
  <c r="AU556" i="1"/>
  <c r="AU557" i="1"/>
  <c r="AU558" i="1"/>
  <c r="AU559" i="1"/>
  <c r="AU560" i="1"/>
  <c r="AU315" i="1"/>
  <c r="AU383" i="1"/>
  <c r="AU385" i="1"/>
  <c r="AV408" i="1"/>
  <c r="AU411" i="1"/>
  <c r="AV412" i="1"/>
  <c r="AU415" i="1"/>
  <c r="AV416" i="1"/>
  <c r="AU419" i="1"/>
  <c r="AV420" i="1"/>
  <c r="AU423" i="1"/>
  <c r="AV424" i="1"/>
  <c r="AU427" i="1"/>
  <c r="AV512" i="1"/>
  <c r="AV514" i="1"/>
  <c r="AU515" i="1"/>
  <c r="AU517" i="1"/>
  <c r="AU518" i="1"/>
  <c r="AU525" i="1"/>
  <c r="AV526" i="1"/>
  <c r="AU529" i="1"/>
  <c r="AV530" i="1"/>
  <c r="AV546" i="1"/>
  <c r="AV547" i="1"/>
  <c r="AV548" i="1"/>
  <c r="AV549" i="1"/>
  <c r="AV550" i="1"/>
  <c r="AV551" i="1"/>
  <c r="AV552" i="1"/>
  <c r="AV553" i="1"/>
  <c r="AV554" i="1"/>
  <c r="AV555" i="1"/>
  <c r="AV556" i="1"/>
  <c r="AV557" i="1"/>
  <c r="AV558" i="1"/>
  <c r="AV559" i="1"/>
  <c r="AV560" i="1"/>
  <c r="AV561" i="1"/>
  <c r="AV562" i="1"/>
  <c r="AV563" i="1"/>
  <c r="AV564" i="1"/>
  <c r="AV565" i="1"/>
  <c r="AU582" i="1"/>
  <c r="AU583" i="1"/>
  <c r="AU584" i="1"/>
  <c r="AU585" i="1"/>
  <c r="AU483" i="1"/>
  <c r="AU485" i="1"/>
  <c r="AU487" i="1"/>
  <c r="AU489" i="1"/>
  <c r="AU491" i="1"/>
  <c r="AU493" i="1"/>
  <c r="AU495" i="1"/>
  <c r="AU497" i="1"/>
  <c r="AU519" i="1"/>
  <c r="AU521" i="1"/>
  <c r="AU562" i="1"/>
  <c r="AU564" i="1"/>
  <c r="AV584" i="1"/>
  <c r="AU587" i="1"/>
  <c r="AU589" i="1"/>
  <c r="AU591" i="1"/>
  <c r="AU593" i="1"/>
  <c r="AU595" i="1"/>
  <c r="AU597" i="1"/>
  <c r="AU599" i="1"/>
  <c r="AU601" i="1"/>
  <c r="AV267" i="1"/>
  <c r="AV516" i="1"/>
  <c r="AV583" i="1"/>
  <c r="AV587" i="1"/>
  <c r="AU280" i="1"/>
  <c r="AV380" i="1"/>
  <c r="AU484" i="1"/>
  <c r="AU486" i="1"/>
  <c r="AU488" i="1"/>
  <c r="AU490" i="1"/>
  <c r="AU492" i="1"/>
  <c r="AU494" i="1"/>
  <c r="AU496" i="1"/>
  <c r="AV515" i="1"/>
  <c r="AV518" i="1"/>
  <c r="AU522" i="1"/>
  <c r="AU561" i="1"/>
  <c r="AU563" i="1"/>
  <c r="AU565" i="1"/>
  <c r="AV582" i="1"/>
  <c r="AU586" i="1"/>
  <c r="AU588" i="1"/>
  <c r="AU590" i="1"/>
  <c r="AU592" i="1"/>
  <c r="AU594" i="1"/>
  <c r="AU596" i="1"/>
  <c r="AU598" i="1"/>
  <c r="AU600" i="1"/>
  <c r="AU618" i="1"/>
  <c r="AU619" i="1"/>
  <c r="AU620" i="1"/>
  <c r="AU621" i="1"/>
  <c r="AU622" i="1"/>
  <c r="AU623" i="1"/>
  <c r="AU624" i="1"/>
  <c r="AU625" i="1"/>
  <c r="AU626" i="1"/>
  <c r="AV275" i="1"/>
  <c r="AU524" i="1"/>
  <c r="AV525" i="1"/>
  <c r="AU528" i="1"/>
  <c r="AV529" i="1"/>
  <c r="AV585" i="1"/>
  <c r="AV589" i="1"/>
  <c r="AV591" i="1"/>
  <c r="AV593" i="1"/>
  <c r="AV595" i="1"/>
  <c r="AV597" i="1"/>
  <c r="AV599" i="1"/>
  <c r="AV601" i="1"/>
  <c r="AV619" i="1"/>
  <c r="AV623" i="1"/>
  <c r="AU627" i="1"/>
  <c r="AU628" i="1"/>
  <c r="AU629" i="1"/>
  <c r="AU630" i="1"/>
  <c r="AU631" i="1"/>
  <c r="AU632" i="1"/>
  <c r="AU633" i="1"/>
  <c r="AU634" i="1"/>
  <c r="AU635" i="1"/>
  <c r="AU636" i="1"/>
  <c r="AU637" i="1"/>
  <c r="AU690" i="1"/>
  <c r="AV691" i="1"/>
  <c r="AU694" i="1"/>
  <c r="AV695" i="1"/>
  <c r="AU698" i="1"/>
  <c r="AV699" i="1"/>
  <c r="AU702" i="1"/>
  <c r="AV703" i="1"/>
  <c r="AU706" i="1"/>
  <c r="AV707" i="1"/>
  <c r="AU727" i="1"/>
  <c r="AV728" i="1"/>
  <c r="AU731" i="1"/>
  <c r="AV732" i="1"/>
  <c r="AU735" i="1"/>
  <c r="AV736" i="1"/>
  <c r="AV618" i="1"/>
  <c r="AV622" i="1"/>
  <c r="AV627" i="1"/>
  <c r="AV628" i="1"/>
  <c r="AV629" i="1"/>
  <c r="AV630" i="1"/>
  <c r="AV631" i="1"/>
  <c r="AV632" i="1"/>
  <c r="AV633" i="1"/>
  <c r="AV634" i="1"/>
  <c r="AV635" i="1"/>
  <c r="AV636" i="1"/>
  <c r="AV637" i="1"/>
  <c r="AU652" i="1"/>
  <c r="AU653" i="1"/>
  <c r="AU654" i="1"/>
  <c r="AU655" i="1"/>
  <c r="AU656" i="1"/>
  <c r="AU657" i="1"/>
  <c r="AU658" i="1"/>
  <c r="AU659" i="1"/>
  <c r="AU660" i="1"/>
  <c r="AU661" i="1"/>
  <c r="AU662" i="1"/>
  <c r="AU663" i="1"/>
  <c r="AU664" i="1"/>
  <c r="AU665" i="1"/>
  <c r="AU666" i="1"/>
  <c r="AU667" i="1"/>
  <c r="AU668" i="1"/>
  <c r="AU669" i="1"/>
  <c r="AU670" i="1"/>
  <c r="AU671" i="1"/>
  <c r="AU689" i="1"/>
  <c r="AV690" i="1"/>
  <c r="AU693" i="1"/>
  <c r="AV694" i="1"/>
  <c r="AU697" i="1"/>
  <c r="AV698" i="1"/>
  <c r="AU701" i="1"/>
  <c r="AV702" i="1"/>
  <c r="AU705" i="1"/>
  <c r="AV706" i="1"/>
  <c r="AU726" i="1"/>
  <c r="AV727" i="1"/>
  <c r="AU730" i="1"/>
  <c r="AV586" i="1"/>
  <c r="AV588" i="1"/>
  <c r="AV590" i="1"/>
  <c r="AV592" i="1"/>
  <c r="AV594" i="1"/>
  <c r="AV596" i="1"/>
  <c r="AV598" i="1"/>
  <c r="AV600" i="1"/>
  <c r="AV621" i="1"/>
  <c r="AV625" i="1"/>
  <c r="AV652" i="1"/>
  <c r="AV653" i="1"/>
  <c r="AV654" i="1"/>
  <c r="AV655" i="1"/>
  <c r="AV656" i="1"/>
  <c r="AV657" i="1"/>
  <c r="AV658" i="1"/>
  <c r="AV659" i="1"/>
  <c r="AV660" i="1"/>
  <c r="AV661" i="1"/>
  <c r="AV662" i="1"/>
  <c r="AV663" i="1"/>
  <c r="AV664" i="1"/>
  <c r="AV665" i="1"/>
  <c r="AV666" i="1"/>
  <c r="AV667" i="1"/>
  <c r="AV668" i="1"/>
  <c r="AV669" i="1"/>
  <c r="AV670" i="1"/>
  <c r="AV671" i="1"/>
  <c r="AV689" i="1"/>
  <c r="AU692" i="1"/>
  <c r="AV693" i="1"/>
  <c r="AU696" i="1"/>
  <c r="AV697" i="1"/>
  <c r="AU700" i="1"/>
  <c r="AV701" i="1"/>
  <c r="AU704" i="1"/>
  <c r="AV705" i="1"/>
  <c r="AU708" i="1"/>
  <c r="AU725" i="1"/>
  <c r="AV726" i="1"/>
  <c r="AU729" i="1"/>
  <c r="AV730" i="1"/>
  <c r="AU733" i="1"/>
  <c r="AV734" i="1"/>
  <c r="AU737" i="1"/>
  <c r="AV738" i="1"/>
  <c r="AV620" i="1"/>
  <c r="AV624" i="1"/>
  <c r="AV626" i="1"/>
  <c r="AU691" i="1"/>
  <c r="AV692" i="1"/>
  <c r="AU695" i="1"/>
  <c r="AV696" i="1"/>
  <c r="BT752" i="1"/>
  <c r="BN752" i="1"/>
  <c r="BQ751" i="1"/>
  <c r="BK751" i="1"/>
  <c r="S749" i="1"/>
  <c r="S748" i="1" s="1"/>
  <c r="BS745" i="1"/>
  <c r="BM745" i="1"/>
  <c r="BH744" i="1"/>
  <c r="BB744" i="1"/>
  <c r="AV744" i="1"/>
  <c r="BG743" i="1"/>
  <c r="BA743" i="1"/>
  <c r="AU743" i="1"/>
  <c r="BE742" i="1"/>
  <c r="AY742" i="1"/>
  <c r="BD741" i="1"/>
  <c r="AX741" i="1"/>
  <c r="BH740" i="1"/>
  <c r="BB740" i="1"/>
  <c r="AV740" i="1"/>
  <c r="BG739" i="1"/>
  <c r="BA739" i="1"/>
  <c r="AU739" i="1"/>
  <c r="BE738" i="1"/>
  <c r="AX738" i="1"/>
  <c r="BB737" i="1"/>
  <c r="BG736" i="1"/>
  <c r="AU736" i="1"/>
  <c r="AY735" i="1"/>
  <c r="BD734" i="1"/>
  <c r="BH733" i="1"/>
  <c r="AV733" i="1"/>
  <c r="BA732" i="1"/>
  <c r="BB729" i="1"/>
  <c r="BA728" i="1"/>
  <c r="BB725" i="1"/>
  <c r="BM709" i="1"/>
  <c r="BH708" i="1"/>
  <c r="BG707" i="1"/>
  <c r="AY706" i="1"/>
  <c r="BH704" i="1"/>
  <c r="BG703" i="1"/>
  <c r="AY702" i="1"/>
  <c r="BH700" i="1"/>
  <c r="BG699" i="1"/>
  <c r="AY698" i="1"/>
  <c r="BT709" i="1"/>
  <c r="BN709" i="1"/>
  <c r="S1133" i="1"/>
  <c r="S1092" i="1"/>
  <c r="S989" i="1"/>
  <c r="S954" i="1"/>
  <c r="S949" i="1"/>
  <c r="BP918" i="1"/>
  <c r="BJ918" i="1"/>
  <c r="BJ913" i="1" s="1"/>
  <c r="BD918" i="1"/>
  <c r="BD913" i="1" s="1"/>
  <c r="AX918" i="1"/>
  <c r="BS878" i="1"/>
  <c r="BS877" i="1" s="1"/>
  <c r="BM878" i="1"/>
  <c r="BM877" i="1" s="1"/>
  <c r="BG878" i="1"/>
  <c r="BG877" i="1" s="1"/>
  <c r="BA878" i="1"/>
  <c r="BA877" i="1" s="1"/>
  <c r="AU878" i="1"/>
  <c r="AU877" i="1" s="1"/>
  <c r="S877" i="1"/>
  <c r="BP874" i="1"/>
  <c r="BJ874" i="1"/>
  <c r="BD874" i="1"/>
  <c r="S842" i="1"/>
  <c r="BQ839" i="1"/>
  <c r="BK839" i="1"/>
  <c r="BE839" i="1"/>
  <c r="U839" i="1"/>
  <c r="S837" i="1"/>
  <c r="AY829" i="1"/>
  <c r="AX828" i="1"/>
  <c r="AY825" i="1"/>
  <c r="AX824" i="1"/>
  <c r="AY821" i="1"/>
  <c r="AX820" i="1"/>
  <c r="AX837" i="1" s="1"/>
  <c r="AY817" i="1"/>
  <c r="AY802" i="1"/>
  <c r="AX801" i="1"/>
  <c r="AY798" i="1"/>
  <c r="AX797" i="1"/>
  <c r="AY794" i="1"/>
  <c r="AX793" i="1"/>
  <c r="AY789" i="1"/>
  <c r="AX788" i="1"/>
  <c r="AX787" i="1"/>
  <c r="AX786" i="1"/>
  <c r="AY785" i="1"/>
  <c r="BD86" i="1"/>
  <c r="BE87" i="1"/>
  <c r="BE88" i="1"/>
  <c r="BD89" i="1"/>
  <c r="BE90" i="1"/>
  <c r="BD93" i="1"/>
  <c r="BE94" i="1"/>
  <c r="BD97" i="1"/>
  <c r="BE98" i="1"/>
  <c r="BD101" i="1"/>
  <c r="BE102" i="1"/>
  <c r="BD85" i="1"/>
  <c r="BE89" i="1"/>
  <c r="BD92" i="1"/>
  <c r="BE93" i="1"/>
  <c r="BD96" i="1"/>
  <c r="BE97" i="1"/>
  <c r="BD100" i="1"/>
  <c r="BE101" i="1"/>
  <c r="BE85" i="1"/>
  <c r="BE86" i="1"/>
  <c r="BD91" i="1"/>
  <c r="BE92" i="1"/>
  <c r="BD95" i="1"/>
  <c r="BE96" i="1"/>
  <c r="BD99" i="1"/>
  <c r="BE100" i="1"/>
  <c r="BD103" i="1"/>
  <c r="BE104" i="1"/>
  <c r="BD87" i="1"/>
  <c r="BD88" i="1"/>
  <c r="BD90" i="1"/>
  <c r="BE91" i="1"/>
  <c r="BD94" i="1"/>
  <c r="BE95" i="1"/>
  <c r="BD98" i="1"/>
  <c r="BE99" i="1"/>
  <c r="BE103" i="1"/>
  <c r="BD118" i="1"/>
  <c r="BE119" i="1"/>
  <c r="BE120" i="1"/>
  <c r="BE121" i="1"/>
  <c r="BE122" i="1"/>
  <c r="BE123" i="1"/>
  <c r="BE127" i="1"/>
  <c r="BE128" i="1"/>
  <c r="BD131" i="1"/>
  <c r="BE132" i="1"/>
  <c r="BD135" i="1"/>
  <c r="BE136" i="1"/>
  <c r="BD104" i="1"/>
  <c r="BE118" i="1"/>
  <c r="BD130" i="1"/>
  <c r="BE131" i="1"/>
  <c r="BD134" i="1"/>
  <c r="BE135" i="1"/>
  <c r="BD129" i="1"/>
  <c r="BE130" i="1"/>
  <c r="BD133" i="1"/>
  <c r="BE134" i="1"/>
  <c r="BD137" i="1"/>
  <c r="BE158" i="1"/>
  <c r="BE159" i="1"/>
  <c r="BE162" i="1"/>
  <c r="BE163" i="1"/>
  <c r="BE164" i="1"/>
  <c r="BD119" i="1"/>
  <c r="BD123" i="1"/>
  <c r="BD127" i="1"/>
  <c r="BE129" i="1"/>
  <c r="BE133" i="1"/>
  <c r="BE137" i="1"/>
  <c r="BD156" i="1"/>
  <c r="BD157" i="1"/>
  <c r="BD159" i="1"/>
  <c r="BE165" i="1"/>
  <c r="BD168" i="1"/>
  <c r="BE169" i="1"/>
  <c r="BD172" i="1"/>
  <c r="BE173" i="1"/>
  <c r="BE198" i="1"/>
  <c r="BD199" i="1"/>
  <c r="BD208" i="1"/>
  <c r="BD122" i="1"/>
  <c r="BD126" i="1"/>
  <c r="BD132" i="1"/>
  <c r="BD136" i="1"/>
  <c r="BE156" i="1"/>
  <c r="BE157" i="1"/>
  <c r="BD163" i="1"/>
  <c r="BD167" i="1"/>
  <c r="BE168" i="1"/>
  <c r="BD171" i="1"/>
  <c r="BE172" i="1"/>
  <c r="BD175" i="1"/>
  <c r="BE199" i="1"/>
  <c r="BD207" i="1"/>
  <c r="BE208" i="1"/>
  <c r="BD102" i="1"/>
  <c r="BD121" i="1"/>
  <c r="BD125" i="1"/>
  <c r="BD128" i="1"/>
  <c r="BD158" i="1"/>
  <c r="BD161" i="1"/>
  <c r="BD166" i="1"/>
  <c r="BE167" i="1"/>
  <c r="BD170" i="1"/>
  <c r="BE171" i="1"/>
  <c r="BD174" i="1"/>
  <c r="BE175" i="1"/>
  <c r="BD192" i="1"/>
  <c r="BD197" i="1"/>
  <c r="BD206" i="1"/>
  <c r="BE207" i="1"/>
  <c r="BD210" i="1"/>
  <c r="BE211" i="1"/>
  <c r="BD162" i="1"/>
  <c r="BE166" i="1"/>
  <c r="BE197" i="1"/>
  <c r="BD211" i="1"/>
  <c r="BE228" i="1"/>
  <c r="BE229" i="1"/>
  <c r="BE230" i="1"/>
  <c r="BE231" i="1"/>
  <c r="BE232" i="1"/>
  <c r="BE233" i="1"/>
  <c r="BE234" i="1"/>
  <c r="BE235" i="1"/>
  <c r="BE236" i="1"/>
  <c r="BE237" i="1"/>
  <c r="BD240" i="1"/>
  <c r="BE241" i="1"/>
  <c r="BD244" i="1"/>
  <c r="BE245" i="1"/>
  <c r="BD277" i="1"/>
  <c r="BE278" i="1"/>
  <c r="BD124" i="1"/>
  <c r="BE170" i="1"/>
  <c r="BD239" i="1"/>
  <c r="BE240" i="1"/>
  <c r="BD243" i="1"/>
  <c r="BE244" i="1"/>
  <c r="BD247" i="1"/>
  <c r="BE161" i="1"/>
  <c r="BD165" i="1"/>
  <c r="BD169" i="1"/>
  <c r="BE174" i="1"/>
  <c r="BD198" i="1"/>
  <c r="BD209" i="1"/>
  <c r="BD238" i="1"/>
  <c r="BE239" i="1"/>
  <c r="BD242" i="1"/>
  <c r="BE243" i="1"/>
  <c r="BD246" i="1"/>
  <c r="BE247" i="1"/>
  <c r="BD263" i="1"/>
  <c r="BE206" i="1"/>
  <c r="BD231" i="1"/>
  <c r="BD233" i="1"/>
  <c r="BD236" i="1"/>
  <c r="BE268" i="1"/>
  <c r="BE269" i="1"/>
  <c r="BE270" i="1"/>
  <c r="BD278" i="1"/>
  <c r="BD281" i="1"/>
  <c r="BE282" i="1"/>
  <c r="BD298" i="1"/>
  <c r="BD299" i="1"/>
  <c r="BD300" i="1"/>
  <c r="BD301" i="1"/>
  <c r="BD302" i="1"/>
  <c r="BD303" i="1"/>
  <c r="BD304" i="1"/>
  <c r="BE305" i="1"/>
  <c r="BD308" i="1"/>
  <c r="BE309" i="1"/>
  <c r="BD312" i="1"/>
  <c r="BE313" i="1"/>
  <c r="BD316" i="1"/>
  <c r="BE317" i="1"/>
  <c r="BE334" i="1"/>
  <c r="BD347" i="1"/>
  <c r="BE348" i="1"/>
  <c r="BD351" i="1"/>
  <c r="BE352" i="1"/>
  <c r="BD228" i="1"/>
  <c r="BD230" i="1"/>
  <c r="BD235" i="1"/>
  <c r="BD280" i="1"/>
  <c r="BE281" i="1"/>
  <c r="BE298" i="1"/>
  <c r="BE299" i="1"/>
  <c r="BE300" i="1"/>
  <c r="BE301" i="1"/>
  <c r="BE302" i="1"/>
  <c r="BE303" i="1"/>
  <c r="BE304" i="1"/>
  <c r="BD307" i="1"/>
  <c r="BE308" i="1"/>
  <c r="BD311" i="1"/>
  <c r="BE312" i="1"/>
  <c r="BD315" i="1"/>
  <c r="BE316" i="1"/>
  <c r="BD336" i="1"/>
  <c r="BD337" i="1"/>
  <c r="BD338" i="1"/>
  <c r="BD339" i="1"/>
  <c r="BD340" i="1"/>
  <c r="BD341" i="1"/>
  <c r="BD342" i="1"/>
  <c r="BD343" i="1"/>
  <c r="BD344" i="1"/>
  <c r="BD345" i="1"/>
  <c r="BD346" i="1"/>
  <c r="BE347" i="1"/>
  <c r="BD350" i="1"/>
  <c r="BE351" i="1"/>
  <c r="BD164" i="1"/>
  <c r="BD173" i="1"/>
  <c r="BE210" i="1"/>
  <c r="BD229" i="1"/>
  <c r="BD232" i="1"/>
  <c r="BD234" i="1"/>
  <c r="BE238" i="1"/>
  <c r="BE242" i="1"/>
  <c r="BE246" i="1"/>
  <c r="BD276" i="1"/>
  <c r="BD279" i="1"/>
  <c r="BE280" i="1"/>
  <c r="BD306" i="1"/>
  <c r="BE307" i="1"/>
  <c r="BD310" i="1"/>
  <c r="BE311" i="1"/>
  <c r="BD314" i="1"/>
  <c r="BE315" i="1"/>
  <c r="BD335" i="1"/>
  <c r="BE336" i="1"/>
  <c r="BE337" i="1"/>
  <c r="BE338" i="1"/>
  <c r="BE339" i="1"/>
  <c r="BE340" i="1"/>
  <c r="BE341" i="1"/>
  <c r="BE342" i="1"/>
  <c r="BE343" i="1"/>
  <c r="BE344" i="1"/>
  <c r="BE345" i="1"/>
  <c r="BE346" i="1"/>
  <c r="BD349" i="1"/>
  <c r="BE350" i="1"/>
  <c r="BD353" i="1"/>
  <c r="BD374" i="1"/>
  <c r="BE375" i="1"/>
  <c r="BD378" i="1"/>
  <c r="BE379" i="1"/>
  <c r="BD382" i="1"/>
  <c r="BE383" i="1"/>
  <c r="BD386" i="1"/>
  <c r="BE387" i="1"/>
  <c r="BD390" i="1"/>
  <c r="BE391" i="1"/>
  <c r="BD241" i="1"/>
  <c r="BE306" i="1"/>
  <c r="BD313" i="1"/>
  <c r="BE335" i="1"/>
  <c r="BE349" i="1"/>
  <c r="BE353" i="1"/>
  <c r="BE380" i="1"/>
  <c r="BD383" i="1"/>
  <c r="BD384" i="1"/>
  <c r="BE385" i="1"/>
  <c r="BE386" i="1"/>
  <c r="BD389" i="1"/>
  <c r="BD408" i="1"/>
  <c r="BE409" i="1"/>
  <c r="BD412" i="1"/>
  <c r="BE413" i="1"/>
  <c r="BD416" i="1"/>
  <c r="BE417" i="1"/>
  <c r="BD420" i="1"/>
  <c r="BE421" i="1"/>
  <c r="BD424" i="1"/>
  <c r="BE425" i="1"/>
  <c r="BD445" i="1"/>
  <c r="BE446" i="1"/>
  <c r="BD449" i="1"/>
  <c r="BE450" i="1"/>
  <c r="BD453" i="1"/>
  <c r="BE454" i="1"/>
  <c r="BD457" i="1"/>
  <c r="BE458" i="1"/>
  <c r="BD461" i="1"/>
  <c r="BE462" i="1"/>
  <c r="BE478" i="1"/>
  <c r="BE479" i="1"/>
  <c r="BE480" i="1"/>
  <c r="BE481" i="1"/>
  <c r="BD245" i="1"/>
  <c r="BD268" i="1"/>
  <c r="BE277" i="1"/>
  <c r="BD309" i="1"/>
  <c r="BD348" i="1"/>
  <c r="BE374" i="1"/>
  <c r="BD377" i="1"/>
  <c r="BE384" i="1"/>
  <c r="BD387" i="1"/>
  <c r="BD388" i="1"/>
  <c r="BE389" i="1"/>
  <c r="BE390" i="1"/>
  <c r="BD393" i="1"/>
  <c r="BE408" i="1"/>
  <c r="BD411" i="1"/>
  <c r="BE412" i="1"/>
  <c r="BD415" i="1"/>
  <c r="BE416" i="1"/>
  <c r="BD419" i="1"/>
  <c r="BE420" i="1"/>
  <c r="BD423" i="1"/>
  <c r="BE424" i="1"/>
  <c r="BD427" i="1"/>
  <c r="BD444" i="1"/>
  <c r="BE445" i="1"/>
  <c r="BD448" i="1"/>
  <c r="BE449" i="1"/>
  <c r="BD452" i="1"/>
  <c r="BE453" i="1"/>
  <c r="BD456" i="1"/>
  <c r="BE457" i="1"/>
  <c r="BD460" i="1"/>
  <c r="BE461" i="1"/>
  <c r="BD120" i="1"/>
  <c r="BD269" i="1"/>
  <c r="BE276" i="1"/>
  <c r="BE279" i="1"/>
  <c r="BD305" i="1"/>
  <c r="BE314" i="1"/>
  <c r="BD334" i="1"/>
  <c r="BD352" i="1"/>
  <c r="BD375" i="1"/>
  <c r="BD376" i="1"/>
  <c r="BE377" i="1"/>
  <c r="BE378" i="1"/>
  <c r="BD381" i="1"/>
  <c r="BE388" i="1"/>
  <c r="BD391" i="1"/>
  <c r="BD392" i="1"/>
  <c r="BE393" i="1"/>
  <c r="BD410" i="1"/>
  <c r="BE411" i="1"/>
  <c r="BD414" i="1"/>
  <c r="BE415" i="1"/>
  <c r="BD418" i="1"/>
  <c r="BE419" i="1"/>
  <c r="BD422" i="1"/>
  <c r="BE423" i="1"/>
  <c r="BD426" i="1"/>
  <c r="BE427" i="1"/>
  <c r="BE444" i="1"/>
  <c r="BD447" i="1"/>
  <c r="BE448" i="1"/>
  <c r="BD451" i="1"/>
  <c r="BE452" i="1"/>
  <c r="BD455" i="1"/>
  <c r="BE456" i="1"/>
  <c r="BD459" i="1"/>
  <c r="BE460" i="1"/>
  <c r="BD463" i="1"/>
  <c r="BD514" i="1"/>
  <c r="BE515" i="1"/>
  <c r="BD518" i="1"/>
  <c r="BE519" i="1"/>
  <c r="BD522" i="1"/>
  <c r="BD380" i="1"/>
  <c r="BE392" i="1"/>
  <c r="BD446" i="1"/>
  <c r="BD450" i="1"/>
  <c r="BD454" i="1"/>
  <c r="BD458" i="1"/>
  <c r="BD462" i="1"/>
  <c r="BD481" i="1"/>
  <c r="BD482" i="1"/>
  <c r="BE483" i="1"/>
  <c r="BE484" i="1"/>
  <c r="BE485" i="1"/>
  <c r="BE486" i="1"/>
  <c r="BE487" i="1"/>
  <c r="BE488" i="1"/>
  <c r="BE489" i="1"/>
  <c r="BE490" i="1"/>
  <c r="BE491" i="1"/>
  <c r="BE492" i="1"/>
  <c r="BE493" i="1"/>
  <c r="BE494" i="1"/>
  <c r="BE495" i="1"/>
  <c r="BE496" i="1"/>
  <c r="BE497" i="1"/>
  <c r="BE516" i="1"/>
  <c r="BD519" i="1"/>
  <c r="BD520" i="1"/>
  <c r="BE521" i="1"/>
  <c r="BE522" i="1"/>
  <c r="BD525" i="1"/>
  <c r="BE526" i="1"/>
  <c r="BD529" i="1"/>
  <c r="BE530" i="1"/>
  <c r="BE546" i="1"/>
  <c r="BE547" i="1"/>
  <c r="BE548" i="1"/>
  <c r="BE549" i="1"/>
  <c r="BE550" i="1"/>
  <c r="BE551" i="1"/>
  <c r="BE552" i="1"/>
  <c r="BE553" i="1"/>
  <c r="BE554" i="1"/>
  <c r="BE555" i="1"/>
  <c r="BE556" i="1"/>
  <c r="BE557" i="1"/>
  <c r="BE558" i="1"/>
  <c r="BE559" i="1"/>
  <c r="BE560" i="1"/>
  <c r="BE561" i="1"/>
  <c r="BE562" i="1"/>
  <c r="BE563" i="1"/>
  <c r="BE564" i="1"/>
  <c r="BE565" i="1"/>
  <c r="BD582" i="1"/>
  <c r="BD583" i="1"/>
  <c r="BD584" i="1"/>
  <c r="BD585" i="1"/>
  <c r="BD586" i="1"/>
  <c r="BD587" i="1"/>
  <c r="BD588" i="1"/>
  <c r="BD589" i="1"/>
  <c r="BD590" i="1"/>
  <c r="BD591" i="1"/>
  <c r="BD592" i="1"/>
  <c r="BD593" i="1"/>
  <c r="BD594" i="1"/>
  <c r="BD595" i="1"/>
  <c r="BD596" i="1"/>
  <c r="BD597" i="1"/>
  <c r="BD598" i="1"/>
  <c r="BD599" i="1"/>
  <c r="BD600" i="1"/>
  <c r="BD601" i="1"/>
  <c r="BD270" i="1"/>
  <c r="BD317" i="1"/>
  <c r="BD379" i="1"/>
  <c r="BE382" i="1"/>
  <c r="BE410" i="1"/>
  <c r="BE414" i="1"/>
  <c r="BE418" i="1"/>
  <c r="BE422" i="1"/>
  <c r="BE426" i="1"/>
  <c r="BD480" i="1"/>
  <c r="BE482" i="1"/>
  <c r="BD513" i="1"/>
  <c r="BE520" i="1"/>
  <c r="BD524" i="1"/>
  <c r="BE525" i="1"/>
  <c r="BD528" i="1"/>
  <c r="BE529" i="1"/>
  <c r="BE209" i="1"/>
  <c r="BD237" i="1"/>
  <c r="BD282" i="1"/>
  <c r="BE376" i="1"/>
  <c r="BE381" i="1"/>
  <c r="BD409" i="1"/>
  <c r="BD413" i="1"/>
  <c r="BD417" i="1"/>
  <c r="BD421" i="1"/>
  <c r="BD425" i="1"/>
  <c r="BD479" i="1"/>
  <c r="BD512" i="1"/>
  <c r="BE513" i="1"/>
  <c r="BE514" i="1"/>
  <c r="BD517" i="1"/>
  <c r="BD523" i="1"/>
  <c r="BE524" i="1"/>
  <c r="BD527" i="1"/>
  <c r="BE528" i="1"/>
  <c r="BD531" i="1"/>
  <c r="BE512" i="1"/>
  <c r="BE517" i="1"/>
  <c r="BD548" i="1"/>
  <c r="BD552" i="1"/>
  <c r="BD556" i="1"/>
  <c r="BD560" i="1"/>
  <c r="BE583" i="1"/>
  <c r="BD618" i="1"/>
  <c r="BD619" i="1"/>
  <c r="BD620" i="1"/>
  <c r="BD621" i="1"/>
  <c r="BD622" i="1"/>
  <c r="BD623" i="1"/>
  <c r="BD624" i="1"/>
  <c r="BE310" i="1"/>
  <c r="BD478" i="1"/>
  <c r="BD483" i="1"/>
  <c r="BD485" i="1"/>
  <c r="BD487" i="1"/>
  <c r="BD489" i="1"/>
  <c r="BD491" i="1"/>
  <c r="BD493" i="1"/>
  <c r="BD495" i="1"/>
  <c r="BD497" i="1"/>
  <c r="BD521" i="1"/>
  <c r="BD547" i="1"/>
  <c r="BD551" i="1"/>
  <c r="BD555" i="1"/>
  <c r="BD559" i="1"/>
  <c r="BD561" i="1"/>
  <c r="BD563" i="1"/>
  <c r="BD565" i="1"/>
  <c r="BE582" i="1"/>
  <c r="BE587" i="1"/>
  <c r="BD385" i="1"/>
  <c r="BE447" i="1"/>
  <c r="BE451" i="1"/>
  <c r="BE455" i="1"/>
  <c r="BE459" i="1"/>
  <c r="BE463" i="1"/>
  <c r="BD516" i="1"/>
  <c r="BE523" i="1"/>
  <c r="BE527" i="1"/>
  <c r="BE531" i="1"/>
  <c r="BD546" i="1"/>
  <c r="BD550" i="1"/>
  <c r="BD554" i="1"/>
  <c r="BD558" i="1"/>
  <c r="BE585" i="1"/>
  <c r="BD484" i="1"/>
  <c r="BD486" i="1"/>
  <c r="BD488" i="1"/>
  <c r="BD490" i="1"/>
  <c r="BD492" i="1"/>
  <c r="BD494" i="1"/>
  <c r="BD496" i="1"/>
  <c r="BD515" i="1"/>
  <c r="BE518" i="1"/>
  <c r="BD526" i="1"/>
  <c r="BD530" i="1"/>
  <c r="BD549" i="1"/>
  <c r="BD553" i="1"/>
  <c r="BD557" i="1"/>
  <c r="BD562" i="1"/>
  <c r="BD564" i="1"/>
  <c r="BE584" i="1"/>
  <c r="BE588" i="1"/>
  <c r="BE590" i="1"/>
  <c r="BE592" i="1"/>
  <c r="BE594" i="1"/>
  <c r="BE596" i="1"/>
  <c r="BE598" i="1"/>
  <c r="BE600" i="1"/>
  <c r="BE618" i="1"/>
  <c r="BE622" i="1"/>
  <c r="BE626" i="1"/>
  <c r="BE652" i="1"/>
  <c r="BE653" i="1"/>
  <c r="BE654" i="1"/>
  <c r="BE655" i="1"/>
  <c r="BE656" i="1"/>
  <c r="BE657" i="1"/>
  <c r="BE658" i="1"/>
  <c r="BE659" i="1"/>
  <c r="BE660" i="1"/>
  <c r="BE661" i="1"/>
  <c r="BE662" i="1"/>
  <c r="BE663" i="1"/>
  <c r="BE664" i="1"/>
  <c r="BE665" i="1"/>
  <c r="BE666" i="1"/>
  <c r="BE667" i="1"/>
  <c r="BE668" i="1"/>
  <c r="BE669" i="1"/>
  <c r="BE670" i="1"/>
  <c r="BE671" i="1"/>
  <c r="BE689" i="1"/>
  <c r="BD692" i="1"/>
  <c r="BE693" i="1"/>
  <c r="BD696" i="1"/>
  <c r="BE697" i="1"/>
  <c r="BD700" i="1"/>
  <c r="BE701" i="1"/>
  <c r="BD704" i="1"/>
  <c r="BE705" i="1"/>
  <c r="BD708" i="1"/>
  <c r="BD725" i="1"/>
  <c r="BE726" i="1"/>
  <c r="BD729" i="1"/>
  <c r="BE730" i="1"/>
  <c r="BD733" i="1"/>
  <c r="BE734" i="1"/>
  <c r="BD737" i="1"/>
  <c r="BE621" i="1"/>
  <c r="BD691" i="1"/>
  <c r="BE692" i="1"/>
  <c r="BD695" i="1"/>
  <c r="BE696" i="1"/>
  <c r="BD699" i="1"/>
  <c r="BE700" i="1"/>
  <c r="BD703" i="1"/>
  <c r="BE704" i="1"/>
  <c r="BD707" i="1"/>
  <c r="BE708" i="1"/>
  <c r="BE725" i="1"/>
  <c r="BD728" i="1"/>
  <c r="BE729" i="1"/>
  <c r="BE589" i="1"/>
  <c r="BE591" i="1"/>
  <c r="BE593" i="1"/>
  <c r="BE595" i="1"/>
  <c r="BE597" i="1"/>
  <c r="BE599" i="1"/>
  <c r="BE601" i="1"/>
  <c r="BE620" i="1"/>
  <c r="BE624" i="1"/>
  <c r="BD625" i="1"/>
  <c r="BD627" i="1"/>
  <c r="BD628" i="1"/>
  <c r="BD629" i="1"/>
  <c r="BD630" i="1"/>
  <c r="BD631" i="1"/>
  <c r="BD632" i="1"/>
  <c r="BD633" i="1"/>
  <c r="BD634" i="1"/>
  <c r="BD635" i="1"/>
  <c r="BD636" i="1"/>
  <c r="BD637" i="1"/>
  <c r="BD690" i="1"/>
  <c r="BE691" i="1"/>
  <c r="BD694" i="1"/>
  <c r="BE695" i="1"/>
  <c r="BD698" i="1"/>
  <c r="BE699" i="1"/>
  <c r="BD702" i="1"/>
  <c r="BE703" i="1"/>
  <c r="BD706" i="1"/>
  <c r="BE707" i="1"/>
  <c r="BD727" i="1"/>
  <c r="BE728" i="1"/>
  <c r="BD731" i="1"/>
  <c r="BE732" i="1"/>
  <c r="BD735" i="1"/>
  <c r="BE736" i="1"/>
  <c r="BE586" i="1"/>
  <c r="BE619" i="1"/>
  <c r="BE623" i="1"/>
  <c r="BE625" i="1"/>
  <c r="BD626" i="1"/>
  <c r="BE627" i="1"/>
  <c r="BE628" i="1"/>
  <c r="BE629" i="1"/>
  <c r="BE630" i="1"/>
  <c r="BE631" i="1"/>
  <c r="BE632" i="1"/>
  <c r="BE633" i="1"/>
  <c r="BE634" i="1"/>
  <c r="BE635" i="1"/>
  <c r="BE636" i="1"/>
  <c r="BE637" i="1"/>
  <c r="BD652" i="1"/>
  <c r="BD653" i="1"/>
  <c r="BD654" i="1"/>
  <c r="BD655" i="1"/>
  <c r="BD656" i="1"/>
  <c r="BD657" i="1"/>
  <c r="BD658" i="1"/>
  <c r="BD659" i="1"/>
  <c r="BD660" i="1"/>
  <c r="BD661" i="1"/>
  <c r="BD662" i="1"/>
  <c r="BD663" i="1"/>
  <c r="BD664" i="1"/>
  <c r="BD665" i="1"/>
  <c r="BD666" i="1"/>
  <c r="BD667" i="1"/>
  <c r="BD668" i="1"/>
  <c r="BD669" i="1"/>
  <c r="BD670" i="1"/>
  <c r="BD671" i="1"/>
  <c r="BD689" i="1"/>
  <c r="BE690" i="1"/>
  <c r="BD693" i="1"/>
  <c r="BE694" i="1"/>
  <c r="BD697" i="1"/>
  <c r="BP751" i="1"/>
  <c r="BP750" i="1" s="1"/>
  <c r="BJ751" i="1"/>
  <c r="BJ750" i="1" s="1"/>
  <c r="BT747" i="1"/>
  <c r="BN747" i="1"/>
  <c r="S747" i="1"/>
  <c r="BQ745" i="1"/>
  <c r="BK745" i="1"/>
  <c r="U745" i="1"/>
  <c r="BE743" i="1"/>
  <c r="AY743" i="1"/>
  <c r="BD742" i="1"/>
  <c r="AX742" i="1"/>
  <c r="BH741" i="1"/>
  <c r="BB741" i="1"/>
  <c r="AV741" i="1"/>
  <c r="BG740" i="1"/>
  <c r="BA740" i="1"/>
  <c r="AU740" i="1"/>
  <c r="BE739" i="1"/>
  <c r="AY739" i="1"/>
  <c r="BD738" i="1"/>
  <c r="AU738" i="1"/>
  <c r="AY737" i="1"/>
  <c r="BD736" i="1"/>
  <c r="BH735" i="1"/>
  <c r="AV735" i="1"/>
  <c r="BA734" i="1"/>
  <c r="BE733" i="1"/>
  <c r="AX732" i="1"/>
  <c r="BB731" i="1"/>
  <c r="BD730" i="1"/>
  <c r="AV729" i="1"/>
  <c r="AU728" i="1"/>
  <c r="BD726" i="1"/>
  <c r="AV725" i="1"/>
  <c r="BS714" i="1"/>
  <c r="BB708" i="1"/>
  <c r="BA707" i="1"/>
  <c r="BB704" i="1"/>
  <c r="BA703" i="1"/>
  <c r="BB700" i="1"/>
  <c r="U709" i="1"/>
  <c r="BP709" i="1"/>
  <c r="BP714" i="1" s="1"/>
  <c r="BJ709" i="1"/>
  <c r="BS677" i="1"/>
  <c r="BM677" i="1"/>
  <c r="U642" i="1" a="1"/>
  <c r="U642" i="1" s="1"/>
  <c r="U641" i="1" s="1"/>
  <c r="BN918" i="1"/>
  <c r="BN917" i="1" s="1"/>
  <c r="BH918" i="1"/>
  <c r="BH917" i="1" s="1"/>
  <c r="BB918" i="1"/>
  <c r="BB917" i="1" s="1"/>
  <c r="AV918" i="1"/>
  <c r="AV917" i="1" s="1"/>
  <c r="BQ878" i="1"/>
  <c r="BQ877" i="1" s="1"/>
  <c r="BK878" i="1"/>
  <c r="BK877" i="1" s="1"/>
  <c r="BE878" i="1"/>
  <c r="BE877" i="1" s="1"/>
  <c r="S876" i="1"/>
  <c r="S875" i="1" s="1"/>
  <c r="S841" i="1"/>
  <c r="S840" i="1" s="1"/>
  <c r="AY799" i="1"/>
  <c r="AX798" i="1"/>
  <c r="AY795" i="1"/>
  <c r="AX794" i="1"/>
  <c r="AY791" i="1"/>
  <c r="AX790" i="1"/>
  <c r="AX789" i="1"/>
  <c r="AX785" i="1"/>
  <c r="AY784" i="1"/>
  <c r="AY783" i="1"/>
  <c r="AY782" i="1"/>
  <c r="AY781" i="1"/>
  <c r="AY780" i="1"/>
  <c r="AY779" i="1"/>
  <c r="AY778" i="1"/>
  <c r="AY777" i="1"/>
  <c r="AY776" i="1"/>
  <c r="AY775" i="1"/>
  <c r="AY774" i="1"/>
  <c r="AY773" i="1"/>
  <c r="AY772" i="1"/>
  <c r="AY771" i="1"/>
  <c r="AY770" i="1"/>
  <c r="BE769" i="1"/>
  <c r="AY769" i="1"/>
  <c r="BE768" i="1"/>
  <c r="AY768" i="1"/>
  <c r="BE767" i="1"/>
  <c r="AY767" i="1"/>
  <c r="BE766" i="1"/>
  <c r="AY766" i="1"/>
  <c r="BE765" i="1"/>
  <c r="AY765" i="1"/>
  <c r="BE764" i="1"/>
  <c r="AY764" i="1"/>
  <c r="BB85" i="1"/>
  <c r="BA88" i="1"/>
  <c r="BA85" i="1"/>
  <c r="BA86" i="1"/>
  <c r="BA91" i="1"/>
  <c r="BB92" i="1"/>
  <c r="BA95" i="1"/>
  <c r="BB96" i="1"/>
  <c r="BA99" i="1"/>
  <c r="BB100" i="1"/>
  <c r="BA103" i="1"/>
  <c r="BB104" i="1"/>
  <c r="BB86" i="1"/>
  <c r="BA87" i="1"/>
  <c r="BA90" i="1"/>
  <c r="BB91" i="1"/>
  <c r="BA94" i="1"/>
  <c r="BB95" i="1"/>
  <c r="BA98" i="1"/>
  <c r="BB99" i="1"/>
  <c r="BA102" i="1"/>
  <c r="BB87" i="1"/>
  <c r="BB88" i="1"/>
  <c r="BA89" i="1"/>
  <c r="BB90" i="1"/>
  <c r="BA93" i="1"/>
  <c r="BB94" i="1"/>
  <c r="BA97" i="1"/>
  <c r="BB98" i="1"/>
  <c r="BA101" i="1"/>
  <c r="BB102" i="1"/>
  <c r="BB89" i="1"/>
  <c r="BA92" i="1"/>
  <c r="BB93" i="1"/>
  <c r="BA96" i="1"/>
  <c r="BB97" i="1"/>
  <c r="BA100" i="1"/>
  <c r="BB101" i="1"/>
  <c r="BA104" i="1"/>
  <c r="BA129" i="1"/>
  <c r="BB130" i="1"/>
  <c r="BA133" i="1"/>
  <c r="BB134" i="1"/>
  <c r="BA137" i="1"/>
  <c r="BA119" i="1"/>
  <c r="BA120" i="1"/>
  <c r="BA121" i="1"/>
  <c r="BA122" i="1"/>
  <c r="BA123" i="1"/>
  <c r="BA124" i="1"/>
  <c r="BA125" i="1"/>
  <c r="BA126" i="1"/>
  <c r="BA127" i="1"/>
  <c r="BA128" i="1"/>
  <c r="BB129" i="1"/>
  <c r="BA132" i="1"/>
  <c r="BB133" i="1"/>
  <c r="BA136" i="1"/>
  <c r="BB137" i="1"/>
  <c r="BA118" i="1"/>
  <c r="BB119" i="1"/>
  <c r="BB120" i="1"/>
  <c r="BB121" i="1"/>
  <c r="BB122" i="1"/>
  <c r="BB123" i="1"/>
  <c r="BB124" i="1"/>
  <c r="BB125" i="1"/>
  <c r="BB126" i="1"/>
  <c r="BB127" i="1"/>
  <c r="BB128" i="1"/>
  <c r="BA131" i="1"/>
  <c r="BB132" i="1"/>
  <c r="BA135" i="1"/>
  <c r="BB136" i="1"/>
  <c r="BB156" i="1"/>
  <c r="BA157" i="1"/>
  <c r="BA161" i="1"/>
  <c r="BA165" i="1"/>
  <c r="BB166" i="1"/>
  <c r="BB103" i="1"/>
  <c r="BA158" i="1"/>
  <c r="BB163" i="1"/>
  <c r="BB167" i="1"/>
  <c r="BA170" i="1"/>
  <c r="BB171" i="1"/>
  <c r="BA174" i="1"/>
  <c r="BB175" i="1"/>
  <c r="BA192" i="1"/>
  <c r="BA193" i="1"/>
  <c r="BA194" i="1"/>
  <c r="BA195" i="1"/>
  <c r="BA196" i="1"/>
  <c r="BA197" i="1"/>
  <c r="BA206" i="1"/>
  <c r="BB207" i="1"/>
  <c r="BB118" i="1"/>
  <c r="BB158" i="1"/>
  <c r="BB161" i="1"/>
  <c r="BA162" i="1"/>
  <c r="BA164" i="1"/>
  <c r="BA166" i="1"/>
  <c r="BA169" i="1"/>
  <c r="BB170" i="1"/>
  <c r="BA173" i="1"/>
  <c r="BB174" i="1"/>
  <c r="BB192" i="1"/>
  <c r="BB193" i="1"/>
  <c r="BB194" i="1"/>
  <c r="BB195" i="1"/>
  <c r="BB196" i="1"/>
  <c r="BB197" i="1"/>
  <c r="BA198" i="1"/>
  <c r="BB206" i="1"/>
  <c r="BA130" i="1"/>
  <c r="BB131" i="1"/>
  <c r="BA134" i="1"/>
  <c r="BB135" i="1"/>
  <c r="BA159" i="1"/>
  <c r="BB162" i="1"/>
  <c r="BB164" i="1"/>
  <c r="BB165" i="1"/>
  <c r="BA168" i="1"/>
  <c r="BB169" i="1"/>
  <c r="BA172" i="1"/>
  <c r="BB173" i="1"/>
  <c r="BB198" i="1"/>
  <c r="BA199" i="1"/>
  <c r="BA200" i="1"/>
  <c r="BA201" i="1"/>
  <c r="BA202" i="1"/>
  <c r="BA208" i="1"/>
  <c r="BB209" i="1"/>
  <c r="BA156" i="1"/>
  <c r="BB159" i="1"/>
  <c r="BA175" i="1"/>
  <c r="BB200" i="1"/>
  <c r="BA238" i="1"/>
  <c r="BB239" i="1"/>
  <c r="BA242" i="1"/>
  <c r="BB243" i="1"/>
  <c r="BA246" i="1"/>
  <c r="BB247" i="1"/>
  <c r="BA263" i="1"/>
  <c r="BA264" i="1"/>
  <c r="BA265" i="1"/>
  <c r="BA266" i="1"/>
  <c r="BA267" i="1"/>
  <c r="BA268" i="1"/>
  <c r="BA269" i="1"/>
  <c r="BA270" i="1"/>
  <c r="BA271" i="1"/>
  <c r="BA272" i="1"/>
  <c r="BA273" i="1"/>
  <c r="BA274" i="1"/>
  <c r="BA275" i="1"/>
  <c r="BB276" i="1"/>
  <c r="BB199" i="1"/>
  <c r="BA207" i="1"/>
  <c r="BB208" i="1"/>
  <c r="BA209" i="1"/>
  <c r="BA210" i="1"/>
  <c r="BA228" i="1"/>
  <c r="BA229" i="1"/>
  <c r="BA230" i="1"/>
  <c r="BA231" i="1"/>
  <c r="BA232" i="1"/>
  <c r="BA233" i="1"/>
  <c r="BA234" i="1"/>
  <c r="BA235" i="1"/>
  <c r="BA236" i="1"/>
  <c r="BA237" i="1"/>
  <c r="BB238" i="1"/>
  <c r="BA241" i="1"/>
  <c r="BB242" i="1"/>
  <c r="BA245" i="1"/>
  <c r="BB246" i="1"/>
  <c r="BB263" i="1"/>
  <c r="BB264" i="1"/>
  <c r="BB157" i="1"/>
  <c r="BA163" i="1"/>
  <c r="BA167" i="1"/>
  <c r="BB168" i="1"/>
  <c r="BB202" i="1"/>
  <c r="BB210" i="1"/>
  <c r="BA211" i="1"/>
  <c r="BB228" i="1"/>
  <c r="BB229" i="1"/>
  <c r="BB230" i="1"/>
  <c r="BB231" i="1"/>
  <c r="BB232" i="1"/>
  <c r="BB233" i="1"/>
  <c r="BB234" i="1"/>
  <c r="BB235" i="1"/>
  <c r="BB236" i="1"/>
  <c r="BB237" i="1"/>
  <c r="BA240" i="1"/>
  <c r="BB241" i="1"/>
  <c r="BA244" i="1"/>
  <c r="BB245" i="1"/>
  <c r="BB172" i="1"/>
  <c r="BB201" i="1"/>
  <c r="BB211" i="1"/>
  <c r="BA239" i="1"/>
  <c r="BB240" i="1"/>
  <c r="BA243" i="1"/>
  <c r="BB244" i="1"/>
  <c r="BA247" i="1"/>
  <c r="BA279" i="1"/>
  <c r="BB280" i="1"/>
  <c r="BA306" i="1"/>
  <c r="BB307" i="1"/>
  <c r="BA310" i="1"/>
  <c r="BB311" i="1"/>
  <c r="BA314" i="1"/>
  <c r="BB315" i="1"/>
  <c r="BA335" i="1"/>
  <c r="BB336" i="1"/>
  <c r="BB337" i="1"/>
  <c r="BB338" i="1"/>
  <c r="BB339" i="1"/>
  <c r="BB340" i="1"/>
  <c r="BB341" i="1"/>
  <c r="BB342" i="1"/>
  <c r="BB345" i="1"/>
  <c r="BB346" i="1"/>
  <c r="BA349" i="1"/>
  <c r="BB350" i="1"/>
  <c r="BA353" i="1"/>
  <c r="BA276" i="1"/>
  <c r="BA277" i="1"/>
  <c r="BB279" i="1"/>
  <c r="BA282" i="1"/>
  <c r="BA305" i="1"/>
  <c r="BB306" i="1"/>
  <c r="BA309" i="1"/>
  <c r="BB310" i="1"/>
  <c r="BA313" i="1"/>
  <c r="BB314" i="1"/>
  <c r="BA317" i="1"/>
  <c r="BA334" i="1"/>
  <c r="BB335" i="1"/>
  <c r="BA348" i="1"/>
  <c r="BB349" i="1"/>
  <c r="BA171" i="1"/>
  <c r="BB265" i="1"/>
  <c r="BB266" i="1"/>
  <c r="BB267" i="1"/>
  <c r="BB268" i="1"/>
  <c r="BB269" i="1"/>
  <c r="BB270" i="1"/>
  <c r="BB271" i="1"/>
  <c r="BB272" i="1"/>
  <c r="BB273" i="1"/>
  <c r="BB274" i="1"/>
  <c r="BB275" i="1"/>
  <c r="BB277" i="1"/>
  <c r="BA278" i="1"/>
  <c r="BA281" i="1"/>
  <c r="BB282" i="1"/>
  <c r="BA298" i="1"/>
  <c r="BA299" i="1"/>
  <c r="BA300" i="1"/>
  <c r="BA301" i="1"/>
  <c r="BA302" i="1"/>
  <c r="BA303" i="1"/>
  <c r="BA304" i="1"/>
  <c r="BB305" i="1"/>
  <c r="BA308" i="1"/>
  <c r="BB309" i="1"/>
  <c r="BA312" i="1"/>
  <c r="BB313" i="1"/>
  <c r="BA316" i="1"/>
  <c r="BB317" i="1"/>
  <c r="BB334" i="1"/>
  <c r="BA347" i="1"/>
  <c r="BB348" i="1"/>
  <c r="BA351" i="1"/>
  <c r="BB352" i="1"/>
  <c r="BA376" i="1"/>
  <c r="BB377" i="1"/>
  <c r="BA380" i="1"/>
  <c r="BB381" i="1"/>
  <c r="BA384" i="1"/>
  <c r="BB385" i="1"/>
  <c r="BA388" i="1"/>
  <c r="BB389" i="1"/>
  <c r="BA392" i="1"/>
  <c r="BB393" i="1"/>
  <c r="BA280" i="1"/>
  <c r="BB281" i="1"/>
  <c r="BB301" i="1"/>
  <c r="BA315" i="1"/>
  <c r="BB316" i="1"/>
  <c r="BB374" i="1"/>
  <c r="BA375" i="1"/>
  <c r="BA377" i="1"/>
  <c r="BA378" i="1"/>
  <c r="BB387" i="1"/>
  <c r="BB388" i="1"/>
  <c r="BB390" i="1"/>
  <c r="BA391" i="1"/>
  <c r="BA393" i="1"/>
  <c r="BA410" i="1"/>
  <c r="BB411" i="1"/>
  <c r="BA414" i="1"/>
  <c r="BB415" i="1"/>
  <c r="BA418" i="1"/>
  <c r="BB419" i="1"/>
  <c r="BA422" i="1"/>
  <c r="BB423" i="1"/>
  <c r="BA426" i="1"/>
  <c r="BB427" i="1"/>
  <c r="BB444" i="1"/>
  <c r="BA447" i="1"/>
  <c r="BB448" i="1"/>
  <c r="BA451" i="1"/>
  <c r="BB452" i="1"/>
  <c r="BA455" i="1"/>
  <c r="BB456" i="1"/>
  <c r="BA459" i="1"/>
  <c r="BB460" i="1"/>
  <c r="BA463" i="1"/>
  <c r="BB302" i="1"/>
  <c r="BA311" i="1"/>
  <c r="BB312" i="1"/>
  <c r="BA352" i="1"/>
  <c r="BB375" i="1"/>
  <c r="BB376" i="1"/>
  <c r="BB378" i="1"/>
  <c r="BA379" i="1"/>
  <c r="BA381" i="1"/>
  <c r="BA382" i="1"/>
  <c r="BB391" i="1"/>
  <c r="BB392" i="1"/>
  <c r="BA409" i="1"/>
  <c r="BB410" i="1"/>
  <c r="BA413" i="1"/>
  <c r="BB414" i="1"/>
  <c r="BA417" i="1"/>
  <c r="BB418" i="1"/>
  <c r="BA421" i="1"/>
  <c r="BB422" i="1"/>
  <c r="BA425" i="1"/>
  <c r="BB426" i="1"/>
  <c r="BA446" i="1"/>
  <c r="BB447" i="1"/>
  <c r="BA450" i="1"/>
  <c r="BB451" i="1"/>
  <c r="BA454" i="1"/>
  <c r="BB455" i="1"/>
  <c r="BA458" i="1"/>
  <c r="BB459" i="1"/>
  <c r="BA462" i="1"/>
  <c r="BB463" i="1"/>
  <c r="BA478" i="1"/>
  <c r="BA479" i="1"/>
  <c r="BA480" i="1"/>
  <c r="BA481" i="1"/>
  <c r="BA482" i="1"/>
  <c r="BB298" i="1"/>
  <c r="BB299" i="1"/>
  <c r="BB303" i="1"/>
  <c r="BA307" i="1"/>
  <c r="BB308" i="1"/>
  <c r="BA336" i="1"/>
  <c r="BA337" i="1"/>
  <c r="BA338" i="1"/>
  <c r="BA339" i="1"/>
  <c r="BA340" i="1"/>
  <c r="BA341" i="1"/>
  <c r="BA342" i="1"/>
  <c r="BA343" i="1"/>
  <c r="BA344" i="1"/>
  <c r="BA345" i="1"/>
  <c r="BA346" i="1"/>
  <c r="BB347" i="1"/>
  <c r="BA350" i="1"/>
  <c r="BB351" i="1"/>
  <c r="BB379" i="1"/>
  <c r="BB380" i="1"/>
  <c r="BB382" i="1"/>
  <c r="BA383" i="1"/>
  <c r="BA385" i="1"/>
  <c r="BA386" i="1"/>
  <c r="BA408" i="1"/>
  <c r="BB409" i="1"/>
  <c r="BA412" i="1"/>
  <c r="BB413" i="1"/>
  <c r="BA416" i="1"/>
  <c r="BB417" i="1"/>
  <c r="BA420" i="1"/>
  <c r="BB421" i="1"/>
  <c r="BA424" i="1"/>
  <c r="BB425" i="1"/>
  <c r="BA445" i="1"/>
  <c r="BB446" i="1"/>
  <c r="BA449" i="1"/>
  <c r="BB450" i="1"/>
  <c r="BA453" i="1"/>
  <c r="BB454" i="1"/>
  <c r="BA457" i="1"/>
  <c r="BB458" i="1"/>
  <c r="BA461" i="1"/>
  <c r="BB462" i="1"/>
  <c r="BB478" i="1"/>
  <c r="BB479" i="1"/>
  <c r="BB480" i="1"/>
  <c r="BB481" i="1"/>
  <c r="BB482" i="1"/>
  <c r="BB483" i="1"/>
  <c r="BB484" i="1"/>
  <c r="BB485" i="1"/>
  <c r="BB486" i="1"/>
  <c r="BB487" i="1"/>
  <c r="BB488" i="1"/>
  <c r="BB489" i="1"/>
  <c r="BB490" i="1"/>
  <c r="BB491" i="1"/>
  <c r="BB492" i="1"/>
  <c r="BB493" i="1"/>
  <c r="BB494" i="1"/>
  <c r="BB495" i="1"/>
  <c r="BB496" i="1"/>
  <c r="BB497" i="1"/>
  <c r="BA512" i="1"/>
  <c r="BB513" i="1"/>
  <c r="BA516" i="1"/>
  <c r="BB517" i="1"/>
  <c r="BA520" i="1"/>
  <c r="BB521" i="1"/>
  <c r="BA389" i="1"/>
  <c r="BA513" i="1"/>
  <c r="BA514" i="1"/>
  <c r="BA523" i="1"/>
  <c r="BB524" i="1"/>
  <c r="BA527" i="1"/>
  <c r="BB528" i="1"/>
  <c r="BA531" i="1"/>
  <c r="BB278" i="1"/>
  <c r="BB384" i="1"/>
  <c r="BB386" i="1"/>
  <c r="BA444" i="1"/>
  <c r="BB445" i="1"/>
  <c r="BA448" i="1"/>
  <c r="BB449" i="1"/>
  <c r="BA452" i="1"/>
  <c r="BB453" i="1"/>
  <c r="BA456" i="1"/>
  <c r="BB457" i="1"/>
  <c r="BA460" i="1"/>
  <c r="BB461" i="1"/>
  <c r="BB512" i="1"/>
  <c r="BB514" i="1"/>
  <c r="BA515" i="1"/>
  <c r="BA517" i="1"/>
  <c r="BA518" i="1"/>
  <c r="BB523" i="1"/>
  <c r="BA526" i="1"/>
  <c r="BB527" i="1"/>
  <c r="BA530" i="1"/>
  <c r="BB531" i="1"/>
  <c r="BA546" i="1"/>
  <c r="BA547" i="1"/>
  <c r="BA548" i="1"/>
  <c r="BA549" i="1"/>
  <c r="BA550" i="1"/>
  <c r="BA551" i="1"/>
  <c r="BA552" i="1"/>
  <c r="BA553" i="1"/>
  <c r="BA554" i="1"/>
  <c r="BA555" i="1"/>
  <c r="BA556" i="1"/>
  <c r="BA557" i="1"/>
  <c r="BA558" i="1"/>
  <c r="BA559" i="1"/>
  <c r="BA560" i="1"/>
  <c r="BB300" i="1"/>
  <c r="BB304" i="1"/>
  <c r="BA390" i="1"/>
  <c r="BA483" i="1"/>
  <c r="BA484" i="1"/>
  <c r="BA485" i="1"/>
  <c r="BA486" i="1"/>
  <c r="BA487" i="1"/>
  <c r="BA488" i="1"/>
  <c r="BA489" i="1"/>
  <c r="BA490" i="1"/>
  <c r="BA491" i="1"/>
  <c r="BA492" i="1"/>
  <c r="BA493" i="1"/>
  <c r="BA494" i="1"/>
  <c r="BA495" i="1"/>
  <c r="BA496" i="1"/>
  <c r="BA497" i="1"/>
  <c r="BB515" i="1"/>
  <c r="BB516" i="1"/>
  <c r="BB518" i="1"/>
  <c r="BA519" i="1"/>
  <c r="BA521" i="1"/>
  <c r="BA522" i="1"/>
  <c r="BA525" i="1"/>
  <c r="BB526" i="1"/>
  <c r="BA529" i="1"/>
  <c r="BB530" i="1"/>
  <c r="BB546" i="1"/>
  <c r="BB547" i="1"/>
  <c r="BB548" i="1"/>
  <c r="BB549" i="1"/>
  <c r="BB550" i="1"/>
  <c r="BB551" i="1"/>
  <c r="BB552" i="1"/>
  <c r="BB553" i="1"/>
  <c r="BB554" i="1"/>
  <c r="BB555" i="1"/>
  <c r="BB556" i="1"/>
  <c r="BB557" i="1"/>
  <c r="BB558" i="1"/>
  <c r="BB559" i="1"/>
  <c r="BB560" i="1"/>
  <c r="BB561" i="1"/>
  <c r="BB562" i="1"/>
  <c r="BB563" i="1"/>
  <c r="BB564" i="1"/>
  <c r="BB565" i="1"/>
  <c r="BA582" i="1"/>
  <c r="BA583" i="1"/>
  <c r="BA584" i="1"/>
  <c r="BA585" i="1"/>
  <c r="BB383" i="1"/>
  <c r="BA387" i="1"/>
  <c r="BB408" i="1"/>
  <c r="BB412" i="1"/>
  <c r="BB416" i="1"/>
  <c r="BB420" i="1"/>
  <c r="BB424" i="1"/>
  <c r="BA524" i="1"/>
  <c r="BB525" i="1"/>
  <c r="BA528" i="1"/>
  <c r="BB529" i="1"/>
  <c r="BA561" i="1"/>
  <c r="BA563" i="1"/>
  <c r="BA565" i="1"/>
  <c r="BB582" i="1"/>
  <c r="BB587" i="1"/>
  <c r="BB589" i="1"/>
  <c r="BB591" i="1"/>
  <c r="BB593" i="1"/>
  <c r="BB595" i="1"/>
  <c r="BB597" i="1"/>
  <c r="BB599" i="1"/>
  <c r="BB601" i="1"/>
  <c r="BB353" i="1"/>
  <c r="BB519" i="1"/>
  <c r="BB585" i="1"/>
  <c r="BA586" i="1"/>
  <c r="BA411" i="1"/>
  <c r="BA415" i="1"/>
  <c r="BA419" i="1"/>
  <c r="BA423" i="1"/>
  <c r="BA427" i="1"/>
  <c r="BA562" i="1"/>
  <c r="BA564" i="1"/>
  <c r="BB584" i="1"/>
  <c r="BB586" i="1"/>
  <c r="BB588" i="1"/>
  <c r="BB590" i="1"/>
  <c r="BB592" i="1"/>
  <c r="BB594" i="1"/>
  <c r="BB596" i="1"/>
  <c r="BB598" i="1"/>
  <c r="BB600" i="1"/>
  <c r="BA618" i="1"/>
  <c r="BA619" i="1"/>
  <c r="BA620" i="1"/>
  <c r="BA621" i="1"/>
  <c r="BA622" i="1"/>
  <c r="BA623" i="1"/>
  <c r="BA624" i="1"/>
  <c r="BA625" i="1"/>
  <c r="BA626" i="1"/>
  <c r="BA374" i="1"/>
  <c r="BB520" i="1"/>
  <c r="BB522" i="1"/>
  <c r="BB583" i="1"/>
  <c r="BB621" i="1"/>
  <c r="BA627" i="1"/>
  <c r="BA628" i="1"/>
  <c r="BA629" i="1"/>
  <c r="BA630" i="1"/>
  <c r="BA631" i="1"/>
  <c r="BA632" i="1"/>
  <c r="BA633" i="1"/>
  <c r="BA634" i="1"/>
  <c r="BA635" i="1"/>
  <c r="BA636" i="1"/>
  <c r="BA637" i="1"/>
  <c r="BA690" i="1"/>
  <c r="BB691" i="1"/>
  <c r="BA694" i="1"/>
  <c r="BB695" i="1"/>
  <c r="BA698" i="1"/>
  <c r="BB699" i="1"/>
  <c r="BA702" i="1"/>
  <c r="BB703" i="1"/>
  <c r="BA706" i="1"/>
  <c r="BB707" i="1"/>
  <c r="BA727" i="1"/>
  <c r="BB728" i="1"/>
  <c r="BA731" i="1"/>
  <c r="BB732" i="1"/>
  <c r="BA735" i="1"/>
  <c r="BB736" i="1"/>
  <c r="BA589" i="1"/>
  <c r="BA591" i="1"/>
  <c r="BA593" i="1"/>
  <c r="BA595" i="1"/>
  <c r="BA597" i="1"/>
  <c r="BA599" i="1"/>
  <c r="BA601" i="1"/>
  <c r="BB620" i="1"/>
  <c r="BB624" i="1"/>
  <c r="BB625" i="1"/>
  <c r="BB627" i="1"/>
  <c r="BB628" i="1"/>
  <c r="BB629" i="1"/>
  <c r="BB630" i="1"/>
  <c r="BB631" i="1"/>
  <c r="BB632" i="1"/>
  <c r="BB633" i="1"/>
  <c r="BB634" i="1"/>
  <c r="BB635" i="1"/>
  <c r="BB636" i="1"/>
  <c r="BB637" i="1"/>
  <c r="BA652" i="1"/>
  <c r="BA653" i="1"/>
  <c r="BA654" i="1"/>
  <c r="BA655" i="1"/>
  <c r="BA656" i="1"/>
  <c r="BA657" i="1"/>
  <c r="BA658" i="1"/>
  <c r="BA659" i="1"/>
  <c r="BA660" i="1"/>
  <c r="BA661" i="1"/>
  <c r="BA662" i="1"/>
  <c r="BA663" i="1"/>
  <c r="BA664" i="1"/>
  <c r="BA665" i="1"/>
  <c r="BA666" i="1"/>
  <c r="BA667" i="1"/>
  <c r="BA668" i="1"/>
  <c r="BA669" i="1"/>
  <c r="BA670" i="1"/>
  <c r="BA671" i="1"/>
  <c r="BA689" i="1"/>
  <c r="BB690" i="1"/>
  <c r="BA693" i="1"/>
  <c r="BB694" i="1"/>
  <c r="BA697" i="1"/>
  <c r="BB698" i="1"/>
  <c r="BA701" i="1"/>
  <c r="BB702" i="1"/>
  <c r="BA705" i="1"/>
  <c r="BB706" i="1"/>
  <c r="BA726" i="1"/>
  <c r="BB727" i="1"/>
  <c r="BA730" i="1"/>
  <c r="BA587" i="1"/>
  <c r="BB619" i="1"/>
  <c r="BB623" i="1"/>
  <c r="BB626" i="1"/>
  <c r="BB652" i="1"/>
  <c r="BB653" i="1"/>
  <c r="BB654" i="1"/>
  <c r="BB655" i="1"/>
  <c r="BB656" i="1"/>
  <c r="BB657" i="1"/>
  <c r="BB658" i="1"/>
  <c r="BB659" i="1"/>
  <c r="BB660" i="1"/>
  <c r="BB661" i="1"/>
  <c r="BB662" i="1"/>
  <c r="BB663" i="1"/>
  <c r="BB664" i="1"/>
  <c r="BB665" i="1"/>
  <c r="BB666" i="1"/>
  <c r="BB667" i="1"/>
  <c r="BB668" i="1"/>
  <c r="BB669" i="1"/>
  <c r="BB670" i="1"/>
  <c r="BB671" i="1"/>
  <c r="BB689" i="1"/>
  <c r="BA692" i="1"/>
  <c r="BB693" i="1"/>
  <c r="BA696" i="1"/>
  <c r="BB697" i="1"/>
  <c r="BA700" i="1"/>
  <c r="BB701" i="1"/>
  <c r="BA704" i="1"/>
  <c r="BB705" i="1"/>
  <c r="BA708" i="1"/>
  <c r="BA725" i="1"/>
  <c r="BB726" i="1"/>
  <c r="BA729" i="1"/>
  <c r="BB730" i="1"/>
  <c r="BA733" i="1"/>
  <c r="BB734" i="1"/>
  <c r="BA737" i="1"/>
  <c r="BB738" i="1"/>
  <c r="BA588" i="1"/>
  <c r="BA590" i="1"/>
  <c r="BA592" i="1"/>
  <c r="BA594" i="1"/>
  <c r="BA596" i="1"/>
  <c r="BA598" i="1"/>
  <c r="BA600" i="1"/>
  <c r="BB618" i="1"/>
  <c r="BB622" i="1"/>
  <c r="BA691" i="1"/>
  <c r="BB692" i="1"/>
  <c r="BA695" i="1"/>
  <c r="BB696" i="1"/>
  <c r="T750" i="1"/>
  <c r="BE744" i="1"/>
  <c r="AY744" i="1"/>
  <c r="BD743" i="1"/>
  <c r="AX743" i="1"/>
  <c r="BH742" i="1"/>
  <c r="BB742" i="1"/>
  <c r="AV742" i="1"/>
  <c r="BG741" i="1"/>
  <c r="BA741" i="1"/>
  <c r="AU741" i="1"/>
  <c r="BE740" i="1"/>
  <c r="AY740" i="1"/>
  <c r="BD739" i="1"/>
  <c r="AX739" i="1"/>
  <c r="BH738" i="1"/>
  <c r="BA738" i="1"/>
  <c r="BH737" i="1"/>
  <c r="AV737" i="1"/>
  <c r="BA736" i="1"/>
  <c r="BE735" i="1"/>
  <c r="AX734" i="1"/>
  <c r="BB733" i="1"/>
  <c r="BG732" i="1"/>
  <c r="AU732" i="1"/>
  <c r="AY731" i="1"/>
  <c r="AX730" i="1"/>
  <c r="BE727" i="1"/>
  <c r="AX726" i="1"/>
  <c r="S714" i="1"/>
  <c r="AV708" i="1"/>
  <c r="AU707" i="1"/>
  <c r="BD705" i="1"/>
  <c r="AV704" i="1"/>
  <c r="AU703" i="1"/>
  <c r="BD701" i="1"/>
  <c r="AV700" i="1"/>
  <c r="AU699" i="1"/>
  <c r="BS716" i="1"/>
  <c r="BM716" i="1"/>
  <c r="BS674" i="1"/>
  <c r="BS673" i="1"/>
  <c r="BM674" i="1"/>
  <c r="BM673" i="1"/>
  <c r="U570" i="1" a="1"/>
  <c r="U570" i="1" s="1"/>
  <c r="U569" i="1" s="1"/>
  <c r="BT716" i="1"/>
  <c r="BN716" i="1"/>
  <c r="BQ715" i="1"/>
  <c r="BQ714" i="1" s="1"/>
  <c r="BK715" i="1"/>
  <c r="S713" i="1"/>
  <c r="BQ709" i="1"/>
  <c r="BK709" i="1"/>
  <c r="U652" i="1"/>
  <c r="BP643" i="1"/>
  <c r="BJ643" i="1"/>
  <c r="BT638" i="1"/>
  <c r="BN638" i="1"/>
  <c r="BN643" i="1" s="1"/>
  <c r="BJ607" i="1"/>
  <c r="U604" i="1"/>
  <c r="BM603" i="1"/>
  <c r="BP604" i="1"/>
  <c r="BT608" i="1"/>
  <c r="BN608" i="1"/>
  <c r="BT674" i="1"/>
  <c r="BN674" i="1"/>
  <c r="BQ644" i="1"/>
  <c r="BQ643" i="1" s="1"/>
  <c r="BK644" i="1"/>
  <c r="BK643" i="1" s="1"/>
  <c r="BP640" i="1"/>
  <c r="BJ640" i="1"/>
  <c r="U603" i="1"/>
  <c r="BT715" i="1"/>
  <c r="BT714" i="1" s="1"/>
  <c r="BN715" i="1"/>
  <c r="BN714" i="1" s="1"/>
  <c r="S709" i="1"/>
  <c r="BP678" i="1"/>
  <c r="BP677" i="1" s="1"/>
  <c r="BJ678" i="1"/>
  <c r="BJ677" i="1" s="1"/>
  <c r="BJ604" i="1"/>
  <c r="BS604" i="1"/>
  <c r="BQ609" i="1"/>
  <c r="BK609" i="1"/>
  <c r="BJ533" i="1"/>
  <c r="BJ534" i="1"/>
  <c r="T561" i="1"/>
  <c r="T570" i="1" s="1" a="1"/>
  <c r="T570" i="1" s="1"/>
  <c r="S570" i="1"/>
  <c r="S569" i="1" s="1"/>
  <c r="BS566" i="1"/>
  <c r="BS571" i="1" s="1"/>
  <c r="BM566" i="1"/>
  <c r="BP566" i="1"/>
  <c r="BP571" i="1" s="1"/>
  <c r="BJ566" i="1"/>
  <c r="BP533" i="1"/>
  <c r="BP534" i="1"/>
  <c r="BS539" i="1"/>
  <c r="BS532" i="1"/>
  <c r="BS538" i="1"/>
  <c r="BM539" i="1"/>
  <c r="BM532" i="1"/>
  <c r="BM538" i="1"/>
  <c r="BP500" i="1"/>
  <c r="BJ498" i="1"/>
  <c r="BJ504" i="1"/>
  <c r="BJ503" i="1" s="1"/>
  <c r="BJ505" i="1"/>
  <c r="BJ465" i="1"/>
  <c r="BJ466" i="1"/>
  <c r="T411" i="1"/>
  <c r="T433" i="1" s="1"/>
  <c r="S432" i="1"/>
  <c r="S428" i="1"/>
  <c r="S433" i="1"/>
  <c r="BQ434" i="1"/>
  <c r="BQ435" i="1"/>
  <c r="BQ428" i="1"/>
  <c r="BK434" i="1"/>
  <c r="BK435" i="1"/>
  <c r="BK428" i="1"/>
  <c r="U428" i="1"/>
  <c r="T374" i="1"/>
  <c r="S394" i="1"/>
  <c r="S398" i="1"/>
  <c r="S399" i="1"/>
  <c r="BP318" i="1"/>
  <c r="BP324" i="1"/>
  <c r="BP325" i="1"/>
  <c r="BJ318" i="1"/>
  <c r="BJ324" i="1"/>
  <c r="BJ325" i="1"/>
  <c r="BT609" i="1"/>
  <c r="BN609" i="1"/>
  <c r="BQ608" i="1"/>
  <c r="BQ607" i="1" s="1"/>
  <c r="BK608" i="1"/>
  <c r="BK602" i="1"/>
  <c r="BT602" i="1"/>
  <c r="BN602" i="1"/>
  <c r="S602" i="1"/>
  <c r="T582" i="1"/>
  <c r="BQ571" i="1"/>
  <c r="BJ572" i="1"/>
  <c r="BT568" i="1"/>
  <c r="BT571" i="1"/>
  <c r="BN571" i="1"/>
  <c r="T566" i="1"/>
  <c r="BP539" i="1"/>
  <c r="BJ539" i="1"/>
  <c r="BQ532" i="1"/>
  <c r="BK532" i="1"/>
  <c r="BT539" i="1"/>
  <c r="BT532" i="1"/>
  <c r="BN539" i="1"/>
  <c r="BN532" i="1"/>
  <c r="BP537" i="1"/>
  <c r="BJ537" i="1"/>
  <c r="U532" i="1"/>
  <c r="AS512" i="1"/>
  <c r="BP499" i="1"/>
  <c r="BQ498" i="1"/>
  <c r="BQ505" i="1"/>
  <c r="BK498" i="1"/>
  <c r="BK505" i="1"/>
  <c r="U502" i="1" a="1"/>
  <c r="U502" i="1" s="1"/>
  <c r="U499" i="1" s="1"/>
  <c r="BS428" i="1"/>
  <c r="BS434" i="1"/>
  <c r="BS435" i="1"/>
  <c r="BM428" i="1"/>
  <c r="BM434" i="1"/>
  <c r="BM433" i="1" s="1"/>
  <c r="BP435" i="1"/>
  <c r="BP428" i="1"/>
  <c r="BJ435" i="1"/>
  <c r="BJ428" i="1"/>
  <c r="BJ434" i="1"/>
  <c r="BJ433" i="1" s="1"/>
  <c r="BT360" i="1"/>
  <c r="BT361" i="1"/>
  <c r="BN360" i="1"/>
  <c r="BN361" i="1"/>
  <c r="BN568" i="1"/>
  <c r="S568" i="1"/>
  <c r="T517" i="1"/>
  <c r="T532" i="1" s="1"/>
  <c r="S536" i="1"/>
  <c r="S535" i="1" s="1"/>
  <c r="S532" i="1"/>
  <c r="S537" i="1"/>
  <c r="BQ538" i="1"/>
  <c r="BQ537" i="1" s="1"/>
  <c r="BK538" i="1"/>
  <c r="T502" i="1" a="1"/>
  <c r="T502" i="1" s="1"/>
  <c r="T503" i="1"/>
  <c r="AS298" i="1"/>
  <c r="U318" i="1"/>
  <c r="BZ70" i="1"/>
  <c r="BZ71" i="1"/>
  <c r="S75" i="1"/>
  <c r="BS70" i="1"/>
  <c r="BS71" i="1"/>
  <c r="BM70" i="1"/>
  <c r="BM71" i="1"/>
  <c r="C32" i="1"/>
  <c r="AR509" i="1"/>
  <c r="BN500" i="1"/>
  <c r="BN499" i="1"/>
  <c r="BS498" i="1"/>
  <c r="BM498" i="1"/>
  <c r="BT471" i="1"/>
  <c r="BT464" i="1"/>
  <c r="BT470" i="1"/>
  <c r="BN471" i="1"/>
  <c r="BN464" i="1"/>
  <c r="BN470" i="1"/>
  <c r="BN469" i="1" s="1"/>
  <c r="BQ401" i="1"/>
  <c r="BQ394" i="1"/>
  <c r="BQ400" i="1"/>
  <c r="BQ399" i="1" s="1"/>
  <c r="BK401" i="1"/>
  <c r="BK400" i="1"/>
  <c r="BK399" i="1" s="1"/>
  <c r="BS401" i="1"/>
  <c r="BM401" i="1"/>
  <c r="BS320" i="1"/>
  <c r="BS319" i="1"/>
  <c r="BM320" i="1"/>
  <c r="BM319" i="1"/>
  <c r="S273" i="1"/>
  <c r="U273" i="1"/>
  <c r="BT500" i="1"/>
  <c r="BT499" i="1"/>
  <c r="BQ504" i="1"/>
  <c r="BQ503" i="1" s="1"/>
  <c r="BK504" i="1"/>
  <c r="BJ469" i="1"/>
  <c r="T448" i="1"/>
  <c r="T469" i="1" s="1"/>
  <c r="S468" i="1"/>
  <c r="S469" i="1"/>
  <c r="BQ464" i="1"/>
  <c r="BQ470" i="1"/>
  <c r="BK464" i="1"/>
  <c r="BK470" i="1"/>
  <c r="BP471" i="1"/>
  <c r="BJ471" i="1"/>
  <c r="U464" i="1"/>
  <c r="BS471" i="1"/>
  <c r="BS464" i="1"/>
  <c r="BS470" i="1"/>
  <c r="BS469" i="1" s="1"/>
  <c r="BM471" i="1"/>
  <c r="BM464" i="1"/>
  <c r="BM470" i="1"/>
  <c r="BM469" i="1" s="1"/>
  <c r="BT324" i="1"/>
  <c r="BT325" i="1"/>
  <c r="BT318" i="1"/>
  <c r="BN324" i="1"/>
  <c r="BN325" i="1"/>
  <c r="BN318" i="1"/>
  <c r="BP254" i="1"/>
  <c r="T571" i="1"/>
  <c r="BP464" i="1"/>
  <c r="BP469" i="1" s="1"/>
  <c r="BT435" i="1"/>
  <c r="BT428" i="1"/>
  <c r="BT434" i="1"/>
  <c r="BN435" i="1"/>
  <c r="BN428" i="1"/>
  <c r="BN434" i="1"/>
  <c r="BP401" i="1"/>
  <c r="BP394" i="1"/>
  <c r="BP400" i="1"/>
  <c r="BJ401" i="1"/>
  <c r="BJ400" i="1"/>
  <c r="BJ399" i="1" s="1"/>
  <c r="BJ394" i="1"/>
  <c r="U394" i="1"/>
  <c r="BT400" i="1"/>
  <c r="BT399" i="1" s="1"/>
  <c r="BN394" i="1"/>
  <c r="BN400" i="1"/>
  <c r="BP361" i="1"/>
  <c r="BP354" i="1"/>
  <c r="BP360" i="1"/>
  <c r="BP359" i="1" s="1"/>
  <c r="BJ361" i="1"/>
  <c r="BJ354" i="1"/>
  <c r="BJ359" i="1" s="1"/>
  <c r="S269" i="1"/>
  <c r="AX269" i="1" s="1"/>
  <c r="U269" i="1"/>
  <c r="S464" i="1"/>
  <c r="BS394" i="1"/>
  <c r="BM394" i="1"/>
  <c r="U354" i="1"/>
  <c r="BS360" i="1"/>
  <c r="BS359" i="1" s="1"/>
  <c r="BM360" i="1"/>
  <c r="BM359" i="1" s="1"/>
  <c r="S359" i="1"/>
  <c r="BQ354" i="1"/>
  <c r="BK354" i="1"/>
  <c r="BK359" i="1" s="1"/>
  <c r="BS325" i="1"/>
  <c r="BM325" i="1"/>
  <c r="BQ325" i="1"/>
  <c r="BQ318" i="1"/>
  <c r="BQ324" i="1"/>
  <c r="BK325" i="1"/>
  <c r="BK318" i="1"/>
  <c r="BK324" i="1"/>
  <c r="S272" i="1"/>
  <c r="BD272" i="1" s="1"/>
  <c r="U272" i="1"/>
  <c r="S268" i="1"/>
  <c r="U268" i="1"/>
  <c r="S195" i="1"/>
  <c r="BD195" i="1" s="1"/>
  <c r="U195" i="1"/>
  <c r="BQ212" i="1"/>
  <c r="BQ218" i="1"/>
  <c r="BK218" i="1"/>
  <c r="BK212" i="1"/>
  <c r="S358" i="1"/>
  <c r="BT284" i="1"/>
  <c r="BT285" i="1"/>
  <c r="BS290" i="1"/>
  <c r="BS283" i="1"/>
  <c r="BS289" i="1"/>
  <c r="BS288" i="1" s="1"/>
  <c r="BM290" i="1"/>
  <c r="BM283" i="1"/>
  <c r="BM289" i="1"/>
  <c r="BM288" i="1" s="1"/>
  <c r="S275" i="1"/>
  <c r="U275" i="1"/>
  <c r="S271" i="1"/>
  <c r="BD271" i="1" s="1"/>
  <c r="U271" i="1"/>
  <c r="S267" i="1"/>
  <c r="U267" i="1"/>
  <c r="BT354" i="1"/>
  <c r="BN354" i="1"/>
  <c r="S354" i="1"/>
  <c r="BS323" i="1"/>
  <c r="BN283" i="1"/>
  <c r="BN288" i="1" s="1"/>
  <c r="BP283" i="1"/>
  <c r="BP289" i="1"/>
  <c r="BP290" i="1"/>
  <c r="BJ283" i="1"/>
  <c r="BJ289" i="1"/>
  <c r="BJ290" i="1"/>
  <c r="S274" i="1"/>
  <c r="U274" i="1"/>
  <c r="S270" i="1"/>
  <c r="AX270" i="1" s="1"/>
  <c r="U270" i="1"/>
  <c r="S266" i="1"/>
  <c r="U266" i="1"/>
  <c r="BQ283" i="1"/>
  <c r="BQ289" i="1"/>
  <c r="BK283" i="1"/>
  <c r="BK289" i="1"/>
  <c r="BK288" i="1" s="1"/>
  <c r="BN183" i="1"/>
  <c r="BN176" i="1"/>
  <c r="BN182" i="1"/>
  <c r="S322" i="1"/>
  <c r="S265" i="1"/>
  <c r="U265" i="1"/>
  <c r="BP255" i="1"/>
  <c r="BP248" i="1"/>
  <c r="BJ255" i="1"/>
  <c r="BJ248" i="1"/>
  <c r="S228" i="1"/>
  <c r="U228" i="1"/>
  <c r="BS218" i="1"/>
  <c r="BS212" i="1"/>
  <c r="BS219" i="1"/>
  <c r="BM218" i="1"/>
  <c r="BM212" i="1"/>
  <c r="BM219" i="1"/>
  <c r="S264" i="1"/>
  <c r="BD264" i="1" s="1"/>
  <c r="U264" i="1"/>
  <c r="BN255" i="1"/>
  <c r="BN248" i="1"/>
  <c r="BN254" i="1"/>
  <c r="BT212" i="1"/>
  <c r="BT219" i="1"/>
  <c r="BP212" i="1"/>
  <c r="BP219" i="1"/>
  <c r="BP218" i="1"/>
  <c r="BP217" i="1" s="1"/>
  <c r="BJ212" i="1"/>
  <c r="BJ217" i="1" s="1"/>
  <c r="BJ219" i="1"/>
  <c r="BM248" i="1"/>
  <c r="BM254" i="1"/>
  <c r="BM253" i="1" s="1"/>
  <c r="BQ254" i="1"/>
  <c r="BQ253" i="1" s="1"/>
  <c r="BQ255" i="1"/>
  <c r="BK254" i="1"/>
  <c r="BK253" i="1" s="1"/>
  <c r="BK255" i="1"/>
  <c r="BP182" i="1"/>
  <c r="BT218" i="1"/>
  <c r="BN218" i="1"/>
  <c r="BN217" i="1" s="1"/>
  <c r="S194" i="1"/>
  <c r="BD194" i="1" s="1"/>
  <c r="U194" i="1"/>
  <c r="S197" i="1"/>
  <c r="U197" i="1"/>
  <c r="S193" i="1"/>
  <c r="U193" i="1"/>
  <c r="BQ219" i="1"/>
  <c r="BK219" i="1"/>
  <c r="BP183" i="1"/>
  <c r="BP176" i="1"/>
  <c r="BJ183" i="1"/>
  <c r="BJ176" i="1"/>
  <c r="U156" i="1"/>
  <c r="S156" i="1"/>
  <c r="BP138" i="1"/>
  <c r="BJ138" i="1"/>
  <c r="S196" i="1"/>
  <c r="U196" i="1"/>
  <c r="BQ182" i="1"/>
  <c r="BQ181" i="1" s="1"/>
  <c r="BQ183" i="1"/>
  <c r="BK182" i="1"/>
  <c r="BK181" i="1" s="1"/>
  <c r="BK183" i="1"/>
  <c r="T159" i="1"/>
  <c r="BT159" i="1" s="1"/>
  <c r="BS159" i="1"/>
  <c r="BM176" i="1"/>
  <c r="BM182" i="1"/>
  <c r="S157" i="1"/>
  <c r="U157" i="1"/>
  <c r="S202" i="1"/>
  <c r="S201" i="1"/>
  <c r="S200" i="1"/>
  <c r="BD200" i="1" s="1"/>
  <c r="S199" i="1"/>
  <c r="BS145" i="1"/>
  <c r="BM145" i="1"/>
  <c r="BQ138" i="1"/>
  <c r="BK138" i="1"/>
  <c r="BN138" i="1"/>
  <c r="BN143" i="1" s="1"/>
  <c r="U138" i="1"/>
  <c r="AS118" i="1"/>
  <c r="BS106" i="1"/>
  <c r="T104" i="1"/>
  <c r="T105" i="1" s="1"/>
  <c r="U109" i="1" a="1"/>
  <c r="U109" i="1" s="1"/>
  <c r="U106" i="1" s="1"/>
  <c r="S109" i="1"/>
  <c r="S108" i="1" s="1"/>
  <c r="BQ105" i="1"/>
  <c r="BQ112" i="1"/>
  <c r="BQ111" i="1"/>
  <c r="BK112" i="1"/>
  <c r="BK105" i="1"/>
  <c r="BK111" i="1"/>
  <c r="BQ145" i="1"/>
  <c r="BM138" i="1"/>
  <c r="BS144" i="1"/>
  <c r="BS143" i="1" s="1"/>
  <c r="BM144" i="1"/>
  <c r="BP144" i="1"/>
  <c r="BP143" i="1" s="1"/>
  <c r="BP145" i="1"/>
  <c r="BJ144" i="1"/>
  <c r="BJ143" i="1" s="1"/>
  <c r="BJ145" i="1"/>
  <c r="BP112" i="1"/>
  <c r="BN106" i="1"/>
  <c r="BN107" i="1"/>
  <c r="BN110" i="1"/>
  <c r="BS107" i="1"/>
  <c r="BM107" i="1"/>
  <c r="U161" i="1"/>
  <c r="T161" i="1" s="1"/>
  <c r="BT161" i="1" s="1"/>
  <c r="BQ144" i="1"/>
  <c r="BQ143" i="1" s="1"/>
  <c r="S142" i="1"/>
  <c r="AQ115" i="1"/>
  <c r="A153" i="1"/>
  <c r="S143" i="1"/>
  <c r="S138" i="1"/>
  <c r="BZ74" i="1"/>
  <c r="BM74" i="1"/>
  <c r="CL70" i="1"/>
  <c r="CL71" i="1"/>
  <c r="CF70" i="1"/>
  <c r="CF71" i="1"/>
  <c r="BA70" i="1"/>
  <c r="BA71" i="1"/>
  <c r="AU70" i="1"/>
  <c r="AU71" i="1"/>
  <c r="BP105" i="1"/>
  <c r="BJ105" i="1"/>
  <c r="CF74" i="1"/>
  <c r="BA74" i="1"/>
  <c r="BK71" i="1"/>
  <c r="CA69" i="1"/>
  <c r="CA74" i="1" s="1"/>
  <c r="CA76" i="1"/>
  <c r="BT69" i="1"/>
  <c r="BT76" i="1"/>
  <c r="BN69" i="1"/>
  <c r="BN74" i="1" s="1"/>
  <c r="BN76" i="1"/>
  <c r="BH69" i="1"/>
  <c r="BH76" i="1"/>
  <c r="BQ75" i="1"/>
  <c r="BQ74" i="1" s="1"/>
  <c r="BK75" i="1"/>
  <c r="BK74" i="1" s="1"/>
  <c r="BW69" i="1"/>
  <c r="BP69" i="1"/>
  <c r="BJ69" i="1"/>
  <c r="BJ74" i="1" s="1"/>
  <c r="CJ75" i="1"/>
  <c r="CJ74" i="1" s="1"/>
  <c r="CD50" i="1"/>
  <c r="U69" i="1"/>
  <c r="CM69" i="1"/>
  <c r="CM76" i="1"/>
  <c r="CG69" i="1"/>
  <c r="CG76" i="1"/>
  <c r="BB69" i="1"/>
  <c r="BB76" i="1"/>
  <c r="AV69" i="1"/>
  <c r="AV76" i="1"/>
  <c r="CI69" i="1"/>
  <c r="CD49" i="1"/>
  <c r="CC52" i="1"/>
  <c r="CD53" i="1"/>
  <c r="CC56" i="1"/>
  <c r="CD57" i="1"/>
  <c r="CC60" i="1"/>
  <c r="CD61" i="1"/>
  <c r="CC64" i="1"/>
  <c r="CD65" i="1"/>
  <c r="CC68" i="1"/>
  <c r="CC51" i="1"/>
  <c r="CD52" i="1"/>
  <c r="CC55" i="1"/>
  <c r="CD56" i="1"/>
  <c r="CC59" i="1"/>
  <c r="CD60" i="1"/>
  <c r="CC63" i="1"/>
  <c r="CD64" i="1"/>
  <c r="CC67" i="1"/>
  <c r="CD68" i="1"/>
  <c r="CC50" i="1"/>
  <c r="CC75" i="1" s="1"/>
  <c r="CD51" i="1"/>
  <c r="CC54" i="1"/>
  <c r="CD55" i="1"/>
  <c r="CC58" i="1"/>
  <c r="CD59" i="1"/>
  <c r="CC62" i="1"/>
  <c r="CD63" i="1"/>
  <c r="CC66" i="1"/>
  <c r="CD67" i="1"/>
  <c r="BE49" i="1"/>
  <c r="BD52" i="1"/>
  <c r="BE53" i="1"/>
  <c r="BD56" i="1"/>
  <c r="BE57" i="1"/>
  <c r="BD60" i="1"/>
  <c r="BE61" i="1"/>
  <c r="BD64" i="1"/>
  <c r="BE65" i="1"/>
  <c r="BD68" i="1"/>
  <c r="BD51" i="1"/>
  <c r="BE52" i="1"/>
  <c r="BD55" i="1"/>
  <c r="BE56" i="1"/>
  <c r="BD59" i="1"/>
  <c r="BE60" i="1"/>
  <c r="BD63" i="1"/>
  <c r="BE64" i="1"/>
  <c r="BD67" i="1"/>
  <c r="BE68" i="1"/>
  <c r="BD50" i="1"/>
  <c r="BE51" i="1"/>
  <c r="BD54" i="1"/>
  <c r="BE55" i="1"/>
  <c r="BD58" i="1"/>
  <c r="BE59" i="1"/>
  <c r="BD62" i="1"/>
  <c r="BE63" i="1"/>
  <c r="BD66" i="1"/>
  <c r="BE67" i="1"/>
  <c r="CJ70" i="1"/>
  <c r="BK70" i="1"/>
  <c r="AY70" i="1"/>
  <c r="AY75" i="1"/>
  <c r="AY74" i="1" s="1"/>
  <c r="BD49" i="1"/>
  <c r="AX69" i="1"/>
  <c r="BN323" i="1" l="1"/>
  <c r="BK323" i="1"/>
  <c r="BT323" i="1"/>
  <c r="T501" i="1"/>
  <c r="AX844" i="1"/>
  <c r="BK567" i="1"/>
  <c r="BK568" i="1"/>
  <c r="BD803" i="1"/>
  <c r="BD810" i="1"/>
  <c r="BQ568" i="1"/>
  <c r="BT433" i="1"/>
  <c r="T468" i="1" a="1"/>
  <c r="T468" i="1" s="1"/>
  <c r="BQ469" i="1"/>
  <c r="BK395" i="1"/>
  <c r="BS433" i="1"/>
  <c r="BJ571" i="1"/>
  <c r="BJ323" i="1"/>
  <c r="BK433" i="1"/>
  <c r="BT989" i="1"/>
  <c r="BN1133" i="1"/>
  <c r="BJ1203" i="1"/>
  <c r="BE989" i="1"/>
  <c r="BS1061" i="1"/>
  <c r="BJ985" i="1"/>
  <c r="AV1061" i="1"/>
  <c r="T1380" i="1"/>
  <c r="BK1239" i="1"/>
  <c r="BP503" i="1"/>
  <c r="BP607" i="1"/>
  <c r="BM643" i="1"/>
  <c r="BM106" i="1"/>
  <c r="AU1382" i="1"/>
  <c r="BG75" i="1"/>
  <c r="BG74" i="1" s="1"/>
  <c r="BG76" i="1"/>
  <c r="BS603" i="1"/>
  <c r="BS607" i="1"/>
  <c r="BQ673" i="1"/>
  <c r="BQ674" i="1"/>
  <c r="BM143" i="1"/>
  <c r="BN253" i="1"/>
  <c r="BK217" i="1"/>
  <c r="T428" i="1"/>
  <c r="BM537" i="1"/>
  <c r="BK714" i="1"/>
  <c r="BA1025" i="1"/>
  <c r="BP1168" i="1"/>
  <c r="BS1382" i="1"/>
  <c r="S107" i="1"/>
  <c r="BP288" i="1"/>
  <c r="BQ217" i="1"/>
  <c r="T432" i="1" a="1"/>
  <c r="T432" i="1" s="1"/>
  <c r="BQ433" i="1"/>
  <c r="T655" i="1"/>
  <c r="BN842" i="1"/>
  <c r="BN877" i="1"/>
  <c r="BG954" i="1"/>
  <c r="BK950" i="1"/>
  <c r="AX986" i="1"/>
  <c r="U1094" i="1"/>
  <c r="T643" i="1"/>
  <c r="T638" i="1"/>
  <c r="BM842" i="1"/>
  <c r="BM954" i="1"/>
  <c r="BP1307" i="1"/>
  <c r="U1093" i="1"/>
  <c r="T642" i="1" a="1"/>
  <c r="T642" i="1" s="1"/>
  <c r="S499" i="1"/>
  <c r="S500" i="1"/>
  <c r="BN804" i="1"/>
  <c r="BQ71" i="1"/>
  <c r="BH752" i="1"/>
  <c r="BS954" i="1"/>
  <c r="BT1203" i="1"/>
  <c r="BB954" i="1"/>
  <c r="AX1061" i="1"/>
  <c r="BE1203" i="1"/>
  <c r="BG1133" i="1"/>
  <c r="AU1168" i="1"/>
  <c r="BS1168" i="1"/>
  <c r="S1201" i="1"/>
  <c r="BH1097" i="1"/>
  <c r="BJ1239" i="1"/>
  <c r="BP986" i="1"/>
  <c r="S640" i="1"/>
  <c r="S639" i="1"/>
  <c r="BT503" i="1"/>
  <c r="BS643" i="1"/>
  <c r="BT1343" i="1"/>
  <c r="BS217" i="1"/>
  <c r="BM181" i="1"/>
  <c r="BK503" i="1"/>
  <c r="S1237" i="1"/>
  <c r="BJ1275" i="1"/>
  <c r="BN1311" i="1"/>
  <c r="BK1382" i="1"/>
  <c r="BA989" i="1"/>
  <c r="T1345" i="1"/>
  <c r="BS639" i="1"/>
  <c r="BS640" i="1"/>
  <c r="BN746" i="1"/>
  <c r="BP1308" i="1"/>
  <c r="T654" i="1"/>
  <c r="BK1347" i="1"/>
  <c r="BA1347" i="1"/>
  <c r="BQ1382" i="1"/>
  <c r="BM639" i="1"/>
  <c r="BM640" i="1"/>
  <c r="BK673" i="1"/>
  <c r="BK674" i="1"/>
  <c r="BK677" i="1"/>
  <c r="BT107" i="1"/>
  <c r="BT110" i="1"/>
  <c r="BD809" i="1"/>
  <c r="BD808" i="1" s="1"/>
  <c r="T895" i="1"/>
  <c r="AX1203" i="1"/>
  <c r="BH954" i="1"/>
  <c r="BK1168" i="1"/>
  <c r="BA1168" i="1"/>
  <c r="BT1061" i="1"/>
  <c r="BQ677" i="1"/>
  <c r="BS842" i="1"/>
  <c r="BA1382" i="1"/>
  <c r="AX810" i="1"/>
  <c r="T899" i="1"/>
  <c r="BT899" i="1" s="1"/>
  <c r="BS839" i="1"/>
  <c r="BK571" i="1"/>
  <c r="BS110" i="1"/>
  <c r="BN673" i="1"/>
  <c r="T656" i="1"/>
  <c r="BH989" i="1"/>
  <c r="BD1203" i="1"/>
  <c r="BT746" i="1"/>
  <c r="BD1025" i="1"/>
  <c r="BM989" i="1"/>
  <c r="U1308" i="1"/>
  <c r="U950" i="1"/>
  <c r="BM604" i="1"/>
  <c r="T985" i="1"/>
  <c r="T986" i="1"/>
  <c r="AX71" i="1"/>
  <c r="AX70" i="1"/>
  <c r="AV70" i="1"/>
  <c r="AV71" i="1"/>
  <c r="CG70" i="1"/>
  <c r="CG71" i="1"/>
  <c r="BP70" i="1"/>
  <c r="BP71" i="1"/>
  <c r="AY71" i="1"/>
  <c r="BJ106" i="1"/>
  <c r="BJ107" i="1"/>
  <c r="BJ110" i="1"/>
  <c r="CC76" i="1"/>
  <c r="S140" i="1"/>
  <c r="S139" i="1"/>
  <c r="T119" i="1"/>
  <c r="T118" i="1"/>
  <c r="BK106" i="1"/>
  <c r="BK107" i="1"/>
  <c r="BQ106" i="1"/>
  <c r="BQ107" i="1"/>
  <c r="U142" i="1" a="1"/>
  <c r="U142" i="1" s="1"/>
  <c r="U141" i="1" s="1"/>
  <c r="T125" i="1"/>
  <c r="BE125" i="1" s="1"/>
  <c r="T157" i="1"/>
  <c r="BP139" i="1"/>
  <c r="BP140" i="1"/>
  <c r="BM249" i="1"/>
  <c r="BM250" i="1"/>
  <c r="BN249" i="1"/>
  <c r="BN250" i="1"/>
  <c r="BS140" i="1"/>
  <c r="BM217" i="1"/>
  <c r="AS228" i="1"/>
  <c r="U248" i="1"/>
  <c r="BP250" i="1"/>
  <c r="BP249" i="1"/>
  <c r="S321" i="1"/>
  <c r="T299" i="1"/>
  <c r="T304" i="1"/>
  <c r="T300" i="1"/>
  <c r="BK284" i="1"/>
  <c r="BK285" i="1"/>
  <c r="T301" i="1"/>
  <c r="S356" i="1"/>
  <c r="T334" i="1"/>
  <c r="T335" i="1"/>
  <c r="AV335" i="1" s="1"/>
  <c r="S355" i="1"/>
  <c r="BK177" i="1"/>
  <c r="BK319" i="1"/>
  <c r="BK320" i="1"/>
  <c r="BQ356" i="1"/>
  <c r="BQ355" i="1"/>
  <c r="T340" i="1"/>
  <c r="AV340" i="1" s="1"/>
  <c r="T344" i="1"/>
  <c r="BB344" i="1" s="1"/>
  <c r="BM395" i="1"/>
  <c r="BM396" i="1"/>
  <c r="BQ249" i="1"/>
  <c r="BM356" i="1"/>
  <c r="BM399" i="1"/>
  <c r="BS465" i="1"/>
  <c r="BS466" i="1"/>
  <c r="BQ465" i="1"/>
  <c r="BQ466" i="1"/>
  <c r="BN466" i="1"/>
  <c r="BN465" i="1"/>
  <c r="U322" i="1" a="1"/>
  <c r="U322" i="1" s="1"/>
  <c r="U321" i="1" s="1"/>
  <c r="BJ430" i="1"/>
  <c r="BJ429" i="1"/>
  <c r="BS429" i="1"/>
  <c r="BS430" i="1"/>
  <c r="BQ499" i="1"/>
  <c r="BQ500" i="1"/>
  <c r="U536" i="1" a="1"/>
  <c r="U536" i="1" s="1"/>
  <c r="U535" i="1" s="1"/>
  <c r="BT396" i="1"/>
  <c r="BQ533" i="1"/>
  <c r="BQ534" i="1"/>
  <c r="BT603" i="1"/>
  <c r="BT604" i="1"/>
  <c r="BJ319" i="1"/>
  <c r="BJ320" i="1"/>
  <c r="BQ359" i="1"/>
  <c r="T399" i="1"/>
  <c r="T394" i="1"/>
  <c r="T398" i="1" a="1"/>
  <c r="T398" i="1" s="1"/>
  <c r="BJ500" i="1"/>
  <c r="BJ499" i="1"/>
  <c r="BM533" i="1"/>
  <c r="BM534" i="1"/>
  <c r="BJ568" i="1"/>
  <c r="BJ567" i="1"/>
  <c r="BN607" i="1"/>
  <c r="BT640" i="1"/>
  <c r="BT639" i="1"/>
  <c r="BK711" i="1"/>
  <c r="BK710" i="1"/>
  <c r="BA716" i="1"/>
  <c r="BA709" i="1"/>
  <c r="BA715" i="1"/>
  <c r="BA714" i="1" s="1"/>
  <c r="BA679" i="1"/>
  <c r="BA672" i="1"/>
  <c r="BA678" i="1"/>
  <c r="BA566" i="1"/>
  <c r="BA573" i="1"/>
  <c r="BA572" i="1"/>
  <c r="BA471" i="1"/>
  <c r="BA464" i="1"/>
  <c r="BA470" i="1"/>
  <c r="BB400" i="1"/>
  <c r="BB394" i="1"/>
  <c r="BB401" i="1"/>
  <c r="BB138" i="1"/>
  <c r="BB145" i="1"/>
  <c r="BB144" i="1"/>
  <c r="BA212" i="1"/>
  <c r="BA219" i="1"/>
  <c r="BA218" i="1"/>
  <c r="BA217" i="1" s="1"/>
  <c r="BA145" i="1"/>
  <c r="BA144" i="1"/>
  <c r="BA138" i="1"/>
  <c r="BT643" i="1"/>
  <c r="BP673" i="1"/>
  <c r="BJ710" i="1"/>
  <c r="BJ711" i="1"/>
  <c r="BJ714" i="1"/>
  <c r="U749" i="1" a="1"/>
  <c r="U749" i="1" s="1"/>
  <c r="U748" i="1" s="1"/>
  <c r="BD709" i="1"/>
  <c r="BD715" i="1"/>
  <c r="BD714" i="1" s="1"/>
  <c r="BD716" i="1"/>
  <c r="BD672" i="1"/>
  <c r="BD678" i="1"/>
  <c r="BD679" i="1"/>
  <c r="BE752" i="1"/>
  <c r="BE745" i="1"/>
  <c r="BE751" i="1"/>
  <c r="BE716" i="1"/>
  <c r="BE709" i="1"/>
  <c r="BE715" i="1"/>
  <c r="BE714" i="1" s="1"/>
  <c r="BE679" i="1"/>
  <c r="BE672" i="1"/>
  <c r="BE678" i="1"/>
  <c r="BD274" i="1"/>
  <c r="BD266" i="1"/>
  <c r="BD361" i="1"/>
  <c r="BD360" i="1"/>
  <c r="BD354" i="1"/>
  <c r="BD401" i="1"/>
  <c r="BD400" i="1"/>
  <c r="BD399" i="1" s="1"/>
  <c r="BD394" i="1"/>
  <c r="BE254" i="1"/>
  <c r="BE255" i="1"/>
  <c r="BE248" i="1"/>
  <c r="BD201" i="1"/>
  <c r="BD144" i="1"/>
  <c r="BD145" i="1"/>
  <c r="BD138" i="1"/>
  <c r="BP914" i="1"/>
  <c r="BP917" i="1"/>
  <c r="S1093" i="1"/>
  <c r="S1094" i="1"/>
  <c r="BQ640" i="1"/>
  <c r="BN710" i="1"/>
  <c r="BN711" i="1"/>
  <c r="BB751" i="1"/>
  <c r="BB752" i="1"/>
  <c r="BB745" i="1"/>
  <c r="BK750" i="1"/>
  <c r="AU716" i="1"/>
  <c r="AU715" i="1"/>
  <c r="AU709" i="1"/>
  <c r="AU679" i="1"/>
  <c r="AU672" i="1"/>
  <c r="AU678" i="1"/>
  <c r="AU645" i="1"/>
  <c r="AU638" i="1"/>
  <c r="AU644" i="1"/>
  <c r="AU643" i="1" s="1"/>
  <c r="AV435" i="1"/>
  <c r="AV428" i="1"/>
  <c r="AV434" i="1"/>
  <c r="AV290" i="1"/>
  <c r="AV283" i="1"/>
  <c r="AV289" i="1"/>
  <c r="AV183" i="1"/>
  <c r="AV176" i="1"/>
  <c r="AV182" i="1"/>
  <c r="BH745" i="1"/>
  <c r="BG471" i="1"/>
  <c r="BG464" i="1"/>
  <c r="BG470" i="1"/>
  <c r="BH539" i="1"/>
  <c r="BH532" i="1"/>
  <c r="BH538" i="1"/>
  <c r="BG394" i="1"/>
  <c r="BG401" i="1"/>
  <c r="BG400" i="1"/>
  <c r="BG498" i="1"/>
  <c r="BG505" i="1"/>
  <c r="BG504" i="1"/>
  <c r="BG503" i="1" s="1"/>
  <c r="BG360" i="1"/>
  <c r="BG361" i="1"/>
  <c r="BG354" i="1"/>
  <c r="BH290" i="1"/>
  <c r="BH289" i="1"/>
  <c r="BH283" i="1"/>
  <c r="BG105" i="1"/>
  <c r="BG112" i="1"/>
  <c r="BG111" i="1"/>
  <c r="BD839" i="1"/>
  <c r="BD838" i="1"/>
  <c r="AY872" i="1"/>
  <c r="AY878" i="1"/>
  <c r="AY879" i="1"/>
  <c r="AS892" i="1"/>
  <c r="U912" i="1"/>
  <c r="BQ917" i="1"/>
  <c r="BQ913" i="1"/>
  <c r="BJ951" i="1"/>
  <c r="BJ950" i="1"/>
  <c r="BB1130" i="1"/>
  <c r="BB1129" i="1"/>
  <c r="AV1133" i="1"/>
  <c r="BT1133" i="1"/>
  <c r="T652" i="1"/>
  <c r="AX709" i="1"/>
  <c r="AX715" i="1"/>
  <c r="AX716" i="1"/>
  <c r="AX672" i="1"/>
  <c r="AX678" i="1"/>
  <c r="AX679" i="1"/>
  <c r="AY602" i="1"/>
  <c r="AY609" i="1"/>
  <c r="AY608" i="1"/>
  <c r="AX471" i="1"/>
  <c r="AX464" i="1"/>
  <c r="AX470" i="1"/>
  <c r="AY504" i="1"/>
  <c r="AY505" i="1"/>
  <c r="AY498" i="1"/>
  <c r="AX435" i="1"/>
  <c r="AX428" i="1"/>
  <c r="AX434" i="1"/>
  <c r="AX394" i="1"/>
  <c r="AX401" i="1"/>
  <c r="AX400" i="1"/>
  <c r="AY354" i="1"/>
  <c r="AY360" i="1"/>
  <c r="AY359" i="1" s="1"/>
  <c r="AY361" i="1"/>
  <c r="AY254" i="1"/>
  <c r="AY255" i="1"/>
  <c r="AY248" i="1"/>
  <c r="AY182" i="1"/>
  <c r="AY183" i="1"/>
  <c r="AY176" i="1"/>
  <c r="T746" i="1"/>
  <c r="T747" i="1"/>
  <c r="BA874" i="1"/>
  <c r="BM874" i="1"/>
  <c r="BS919" i="1"/>
  <c r="BS918" i="1"/>
  <c r="BS912" i="1"/>
  <c r="AV986" i="1"/>
  <c r="AV985" i="1"/>
  <c r="BT986" i="1"/>
  <c r="BT985" i="1"/>
  <c r="S1057" i="1"/>
  <c r="S1058" i="1"/>
  <c r="BJ1094" i="1"/>
  <c r="BJ1093" i="1"/>
  <c r="AX1199" i="1"/>
  <c r="AX1200" i="1"/>
  <c r="BJ1199" i="1"/>
  <c r="BJ1200" i="1"/>
  <c r="AU1307" i="1"/>
  <c r="AU1308" i="1"/>
  <c r="BS1307" i="1"/>
  <c r="BS1308" i="1"/>
  <c r="S1378" i="1"/>
  <c r="S1379" i="1"/>
  <c r="AX803" i="1"/>
  <c r="BB838" i="1"/>
  <c r="BN838" i="1"/>
  <c r="AU873" i="1"/>
  <c r="BH874" i="1"/>
  <c r="BT874" i="1"/>
  <c r="BK874" i="1"/>
  <c r="AY914" i="1"/>
  <c r="T893" i="1"/>
  <c r="T952" i="1"/>
  <c r="BH950" i="1"/>
  <c r="BH951" i="1"/>
  <c r="AY950" i="1"/>
  <c r="AY951" i="1"/>
  <c r="BE985" i="1"/>
  <c r="BE986" i="1"/>
  <c r="BQ985" i="1"/>
  <c r="BQ986" i="1"/>
  <c r="BA1022" i="1"/>
  <c r="BA1021" i="1"/>
  <c r="AY1164" i="1"/>
  <c r="AY1165" i="1"/>
  <c r="BK1164" i="1"/>
  <c r="BK1165" i="1"/>
  <c r="BS1271" i="1"/>
  <c r="BS1272" i="1"/>
  <c r="AV1307" i="1"/>
  <c r="AV1308" i="1"/>
  <c r="BK1344" i="1"/>
  <c r="BK1343" i="1"/>
  <c r="BP1378" i="1"/>
  <c r="BP1379" i="1"/>
  <c r="BJ1382" i="1"/>
  <c r="T839" i="1"/>
  <c r="T838" i="1"/>
  <c r="BD842" i="1"/>
  <c r="AV874" i="1"/>
  <c r="BH913" i="1"/>
  <c r="BH914" i="1"/>
  <c r="BM950" i="1"/>
  <c r="BM951" i="1"/>
  <c r="BD985" i="1"/>
  <c r="BD986" i="1"/>
  <c r="AY1058" i="1"/>
  <c r="AY1057" i="1"/>
  <c r="BG1057" i="1"/>
  <c r="BG1058" i="1"/>
  <c r="BQ1093" i="1"/>
  <c r="BQ1094" i="1"/>
  <c r="AU1129" i="1"/>
  <c r="AU1130" i="1"/>
  <c r="BG1129" i="1"/>
  <c r="BG1130" i="1"/>
  <c r="BS1129" i="1"/>
  <c r="BS1130" i="1"/>
  <c r="BA1165" i="1"/>
  <c r="BA1164" i="1"/>
  <c r="U1167" i="1" a="1"/>
  <c r="U1167" i="1" s="1"/>
  <c r="U1166" i="1" s="1"/>
  <c r="BN1235" i="1"/>
  <c r="BN1236" i="1"/>
  <c r="U1238" i="1" a="1"/>
  <c r="U1238" i="1" s="1"/>
  <c r="U1237" i="1" s="1"/>
  <c r="AV1271" i="1"/>
  <c r="AV1272" i="1"/>
  <c r="BH1271" i="1"/>
  <c r="BH1272" i="1"/>
  <c r="BT1271" i="1"/>
  <c r="BT1272" i="1"/>
  <c r="BE1307" i="1"/>
  <c r="BE1308" i="1"/>
  <c r="AU1344" i="1"/>
  <c r="AU1343" i="1"/>
  <c r="BS1344" i="1"/>
  <c r="BS1343" i="1"/>
  <c r="BG1347" i="1"/>
  <c r="BE1379" i="1"/>
  <c r="BE1378" i="1"/>
  <c r="AY1382" i="1"/>
  <c r="BP746" i="1"/>
  <c r="BP805" i="1"/>
  <c r="U874" i="1"/>
  <c r="T898" i="1"/>
  <c r="S917" i="1"/>
  <c r="AY954" i="1"/>
  <c r="S952" i="1"/>
  <c r="BA985" i="1"/>
  <c r="BA986" i="1"/>
  <c r="BM985" i="1"/>
  <c r="BM986" i="1"/>
  <c r="AV1057" i="1"/>
  <c r="AV1058" i="1"/>
  <c r="BH1057" i="1"/>
  <c r="BH1058" i="1"/>
  <c r="BT1057" i="1"/>
  <c r="BT1058" i="1"/>
  <c r="T1092" i="1"/>
  <c r="AV1093" i="1"/>
  <c r="AV1094" i="1"/>
  <c r="BH1093" i="1"/>
  <c r="BH1094" i="1"/>
  <c r="BT1093" i="1"/>
  <c r="BT1094" i="1"/>
  <c r="AX1236" i="1"/>
  <c r="AX1235" i="1"/>
  <c r="BJ1236" i="1"/>
  <c r="BJ1235" i="1"/>
  <c r="BB1022" i="1"/>
  <c r="BK1129" i="1"/>
  <c r="BN1165" i="1"/>
  <c r="U1307" i="1"/>
  <c r="AX1344" i="1"/>
  <c r="BJ1344" i="1"/>
  <c r="S1343" i="1"/>
  <c r="BT1378" i="1"/>
  <c r="BK913" i="1"/>
  <c r="BD989" i="1"/>
  <c r="S1095" i="1"/>
  <c r="BA1199" i="1"/>
  <c r="AV1200" i="1"/>
  <c r="BH1200" i="1"/>
  <c r="BT1200" i="1"/>
  <c r="AU1311" i="1"/>
  <c r="BS1311" i="1"/>
  <c r="BH1379" i="1"/>
  <c r="S1021" i="1"/>
  <c r="BD1129" i="1"/>
  <c r="BQ1307" i="1"/>
  <c r="AV1379" i="1"/>
  <c r="BD69" i="1"/>
  <c r="BD76" i="1"/>
  <c r="BD75" i="1"/>
  <c r="CD75" i="1"/>
  <c r="CD69" i="1"/>
  <c r="CD76" i="1"/>
  <c r="S69" i="1"/>
  <c r="BW71" i="1"/>
  <c r="BW70" i="1"/>
  <c r="BH70" i="1"/>
  <c r="BH71" i="1"/>
  <c r="BT70" i="1"/>
  <c r="BT71" i="1"/>
  <c r="BP106" i="1"/>
  <c r="BP107" i="1"/>
  <c r="BP110" i="1"/>
  <c r="CC69" i="1"/>
  <c r="BW74" i="1"/>
  <c r="BP74" i="1"/>
  <c r="T123" i="1"/>
  <c r="T122" i="1"/>
  <c r="BM139" i="1"/>
  <c r="BM140" i="1"/>
  <c r="S106" i="1"/>
  <c r="BN140" i="1"/>
  <c r="BN139" i="1"/>
  <c r="T128" i="1"/>
  <c r="BT128" i="1" s="1"/>
  <c r="S180" i="1"/>
  <c r="S179" i="1" s="1"/>
  <c r="T156" i="1"/>
  <c r="BS156" i="1"/>
  <c r="S176" i="1"/>
  <c r="S181" i="1"/>
  <c r="BP178" i="1"/>
  <c r="BP177" i="1"/>
  <c r="U212" i="1"/>
  <c r="T124" i="1"/>
  <c r="BE124" i="1" s="1"/>
  <c r="BE144" i="1" s="1"/>
  <c r="BT217" i="1"/>
  <c r="BP213" i="1"/>
  <c r="BP214" i="1"/>
  <c r="BS139" i="1"/>
  <c r="S252" i="1"/>
  <c r="BS228" i="1"/>
  <c r="S248" i="1"/>
  <c r="S253" i="1"/>
  <c r="BN181" i="1"/>
  <c r="BK250" i="1"/>
  <c r="BQ288" i="1"/>
  <c r="S320" i="1"/>
  <c r="BN355" i="1"/>
  <c r="BN356" i="1"/>
  <c r="BQ178" i="1"/>
  <c r="BS285" i="1"/>
  <c r="BS284" i="1"/>
  <c r="S357" i="1"/>
  <c r="BQ213" i="1"/>
  <c r="BQ214" i="1"/>
  <c r="T298" i="1"/>
  <c r="T337" i="1"/>
  <c r="AV337" i="1" s="1"/>
  <c r="T341" i="1"/>
  <c r="AV341" i="1" s="1"/>
  <c r="T345" i="1"/>
  <c r="AV345" i="1" s="1"/>
  <c r="BS395" i="1"/>
  <c r="BS396" i="1"/>
  <c r="BM355" i="1"/>
  <c r="U398" i="1" a="1"/>
  <c r="U398" i="1" s="1"/>
  <c r="U397" i="1" s="1"/>
  <c r="BP399" i="1"/>
  <c r="BN433" i="1"/>
  <c r="BT429" i="1"/>
  <c r="BT430" i="1"/>
  <c r="BP253" i="1"/>
  <c r="BT319" i="1"/>
  <c r="BT320" i="1"/>
  <c r="BS399" i="1"/>
  <c r="BM465" i="1"/>
  <c r="BM466" i="1"/>
  <c r="BK469" i="1"/>
  <c r="BN214" i="1"/>
  <c r="T302" i="1"/>
  <c r="BQ395" i="1"/>
  <c r="BQ396" i="1"/>
  <c r="BM499" i="1"/>
  <c r="BM500" i="1"/>
  <c r="T109" i="1" a="1"/>
  <c r="T109" i="1" s="1"/>
  <c r="T108" i="1" s="1"/>
  <c r="T536" i="1" a="1"/>
  <c r="T536" i="1" s="1"/>
  <c r="T535" i="1" s="1"/>
  <c r="S534" i="1"/>
  <c r="S533" i="1"/>
  <c r="BT359" i="1"/>
  <c r="T430" i="1"/>
  <c r="T429" i="1"/>
  <c r="BM429" i="1"/>
  <c r="BM430" i="1"/>
  <c r="T464" i="1"/>
  <c r="BT534" i="1"/>
  <c r="BT533" i="1"/>
  <c r="BT395" i="1"/>
  <c r="T602" i="1"/>
  <c r="T607" i="1"/>
  <c r="T606" i="1" a="1"/>
  <c r="T606" i="1" s="1"/>
  <c r="BK603" i="1"/>
  <c r="BK604" i="1"/>
  <c r="U429" i="1"/>
  <c r="U432" i="1" a="1"/>
  <c r="U432" i="1" s="1"/>
  <c r="U431" i="1" s="1"/>
  <c r="BQ429" i="1"/>
  <c r="BQ430" i="1"/>
  <c r="S429" i="1"/>
  <c r="S430" i="1"/>
  <c r="T500" i="1"/>
  <c r="BP568" i="1"/>
  <c r="BP567" i="1"/>
  <c r="T569" i="1"/>
  <c r="BT607" i="1"/>
  <c r="BQ604" i="1"/>
  <c r="BQ711" i="1"/>
  <c r="BQ710" i="1"/>
  <c r="U568" i="1"/>
  <c r="BA752" i="1"/>
  <c r="BA745" i="1"/>
  <c r="BA751" i="1"/>
  <c r="BA394" i="1"/>
  <c r="BA401" i="1"/>
  <c r="BA400" i="1"/>
  <c r="BA608" i="1"/>
  <c r="BA609" i="1"/>
  <c r="BA602" i="1"/>
  <c r="BB572" i="1"/>
  <c r="BB573" i="1"/>
  <c r="BB566" i="1"/>
  <c r="BA539" i="1"/>
  <c r="BA532" i="1"/>
  <c r="BA538" i="1"/>
  <c r="BB505" i="1"/>
  <c r="BB498" i="1"/>
  <c r="BB504" i="1"/>
  <c r="BA428" i="1"/>
  <c r="BA434" i="1"/>
  <c r="BA433" i="1" s="1"/>
  <c r="BA435" i="1"/>
  <c r="BB471" i="1"/>
  <c r="BB464" i="1"/>
  <c r="BB470" i="1"/>
  <c r="BB469" i="1" s="1"/>
  <c r="BA290" i="1"/>
  <c r="BA283" i="1"/>
  <c r="BA289" i="1"/>
  <c r="BB183" i="1"/>
  <c r="BB176" i="1"/>
  <c r="BB182" i="1"/>
  <c r="BA105" i="1"/>
  <c r="BA112" i="1"/>
  <c r="BA111" i="1"/>
  <c r="BA110" i="1" s="1"/>
  <c r="U640" i="1"/>
  <c r="BJ674" i="1"/>
  <c r="BP710" i="1"/>
  <c r="BP711" i="1"/>
  <c r="AV751" i="1"/>
  <c r="AV750" i="1" s="1"/>
  <c r="AV752" i="1"/>
  <c r="AV745" i="1"/>
  <c r="BK746" i="1"/>
  <c r="BK747" i="1"/>
  <c r="BD566" i="1"/>
  <c r="BD572" i="1"/>
  <c r="BD571" i="1" s="1"/>
  <c r="BD573" i="1"/>
  <c r="BE609" i="1"/>
  <c r="BE608" i="1"/>
  <c r="BE602" i="1"/>
  <c r="BD273" i="1"/>
  <c r="BE434" i="1"/>
  <c r="BE433" i="1" s="1"/>
  <c r="BE435" i="1"/>
  <c r="BE428" i="1"/>
  <c r="BE394" i="1"/>
  <c r="BE401" i="1"/>
  <c r="BE400" i="1"/>
  <c r="BD267" i="1"/>
  <c r="BE325" i="1"/>
  <c r="BE318" i="1"/>
  <c r="BE324" i="1"/>
  <c r="BD318" i="1"/>
  <c r="BD324" i="1"/>
  <c r="BD325" i="1"/>
  <c r="BE182" i="1"/>
  <c r="BE183" i="1"/>
  <c r="BE176" i="1"/>
  <c r="AX917" i="1"/>
  <c r="AX914" i="1"/>
  <c r="S950" i="1"/>
  <c r="S951" i="1"/>
  <c r="BQ639" i="1"/>
  <c r="BT710" i="1"/>
  <c r="BT711" i="1"/>
  <c r="BM747" i="1"/>
  <c r="BM746" i="1"/>
  <c r="BQ750" i="1"/>
  <c r="AV709" i="1"/>
  <c r="AV715" i="1"/>
  <c r="AV716" i="1"/>
  <c r="AV679" i="1"/>
  <c r="AV672" i="1"/>
  <c r="AV678" i="1"/>
  <c r="AV645" i="1"/>
  <c r="AV638" i="1"/>
  <c r="AV644" i="1"/>
  <c r="AV643" i="1" s="1"/>
  <c r="AV602" i="1"/>
  <c r="AV608" i="1"/>
  <c r="AV607" i="1" s="1"/>
  <c r="AV609" i="1"/>
  <c r="AU602" i="1"/>
  <c r="AU608" i="1"/>
  <c r="AU609" i="1"/>
  <c r="AV572" i="1"/>
  <c r="AV573" i="1"/>
  <c r="AV566" i="1"/>
  <c r="AV471" i="1"/>
  <c r="AV464" i="1"/>
  <c r="AV470" i="1"/>
  <c r="AV469" i="1" s="1"/>
  <c r="AU360" i="1"/>
  <c r="AU361" i="1"/>
  <c r="AU354" i="1"/>
  <c r="AV255" i="1"/>
  <c r="AV248" i="1"/>
  <c r="AV254" i="1"/>
  <c r="AV253" i="1" s="1"/>
  <c r="AU290" i="1"/>
  <c r="AU283" i="1"/>
  <c r="AU289" i="1"/>
  <c r="AU218" i="1"/>
  <c r="AU217" i="1" s="1"/>
  <c r="AU212" i="1"/>
  <c r="AU219" i="1"/>
  <c r="AU105" i="1"/>
  <c r="AU112" i="1"/>
  <c r="AU111" i="1"/>
  <c r="BG752" i="1"/>
  <c r="BG745" i="1"/>
  <c r="BG751" i="1"/>
  <c r="BG750" i="1" s="1"/>
  <c r="BG716" i="1"/>
  <c r="BG709" i="1"/>
  <c r="BG715" i="1"/>
  <c r="BG679" i="1"/>
  <c r="BG672" i="1"/>
  <c r="BG678" i="1"/>
  <c r="BG677" i="1" s="1"/>
  <c r="BH400" i="1"/>
  <c r="BH394" i="1"/>
  <c r="BH401" i="1"/>
  <c r="BG539" i="1"/>
  <c r="BG532" i="1"/>
  <c r="BG538" i="1"/>
  <c r="BG537" i="1" s="1"/>
  <c r="BH505" i="1"/>
  <c r="BH504" i="1"/>
  <c r="BH498" i="1"/>
  <c r="BG428" i="1"/>
  <c r="BG434" i="1"/>
  <c r="BG435" i="1"/>
  <c r="BG325" i="1"/>
  <c r="BG318" i="1"/>
  <c r="BG324" i="1"/>
  <c r="BH255" i="1"/>
  <c r="BH248" i="1"/>
  <c r="BH254" i="1"/>
  <c r="BH253" i="1" s="1"/>
  <c r="BG218" i="1"/>
  <c r="BG219" i="1"/>
  <c r="BG212" i="1"/>
  <c r="BH111" i="1"/>
  <c r="BH110" i="1" s="1"/>
  <c r="BH105" i="1"/>
  <c r="BH112" i="1"/>
  <c r="AX809" i="1"/>
  <c r="AX808" i="1" s="1"/>
  <c r="AX843" i="1"/>
  <c r="AX842" i="1" s="1"/>
  <c r="BJ839" i="1"/>
  <c r="BJ838" i="1"/>
  <c r="AX872" i="1"/>
  <c r="AX878" i="1"/>
  <c r="AX877" i="1" s="1"/>
  <c r="S874" i="1"/>
  <c r="S873" i="1"/>
  <c r="BP951" i="1"/>
  <c r="BP950" i="1"/>
  <c r="BH1130" i="1"/>
  <c r="BH1129" i="1"/>
  <c r="BB1133" i="1"/>
  <c r="S673" i="1"/>
  <c r="S674" i="1"/>
  <c r="T653" i="1"/>
  <c r="AY752" i="1"/>
  <c r="AY745" i="1"/>
  <c r="AY751" i="1"/>
  <c r="AX745" i="1"/>
  <c r="AX751" i="1"/>
  <c r="AX752" i="1"/>
  <c r="AX609" i="1"/>
  <c r="AX602" i="1"/>
  <c r="AX608" i="1"/>
  <c r="AY573" i="1"/>
  <c r="AY572" i="1"/>
  <c r="AY566" i="1"/>
  <c r="AY464" i="1"/>
  <c r="AY470" i="1"/>
  <c r="AY469" i="1" s="1"/>
  <c r="AY471" i="1"/>
  <c r="AX361" i="1"/>
  <c r="AX354" i="1"/>
  <c r="AX360" i="1"/>
  <c r="AX359" i="1" s="1"/>
  <c r="AX183" i="1"/>
  <c r="AX176" i="1"/>
  <c r="AX182" i="1"/>
  <c r="AX144" i="1"/>
  <c r="AX143" i="1" s="1"/>
  <c r="AX145" i="1"/>
  <c r="AX138" i="1"/>
  <c r="AY112" i="1"/>
  <c r="AY105" i="1"/>
  <c r="AY111" i="1"/>
  <c r="S746" i="1"/>
  <c r="BA873" i="1"/>
  <c r="BM873" i="1"/>
  <c r="T892" i="1"/>
  <c r="BQ950" i="1"/>
  <c r="BQ951" i="1"/>
  <c r="BB986" i="1"/>
  <c r="BB985" i="1"/>
  <c r="BE1021" i="1"/>
  <c r="BE1022" i="1"/>
  <c r="BQ1021" i="1"/>
  <c r="BQ1022" i="1"/>
  <c r="BP1094" i="1"/>
  <c r="BP1093" i="1"/>
  <c r="BA1093" i="1"/>
  <c r="BA1094" i="1"/>
  <c r="BM1093" i="1"/>
  <c r="BM1094" i="1"/>
  <c r="U1202" i="1" a="1"/>
  <c r="U1202" i="1" s="1"/>
  <c r="U1201" i="1" s="1"/>
  <c r="BA1307" i="1"/>
  <c r="BA1308" i="1"/>
  <c r="BH839" i="1"/>
  <c r="BT839" i="1"/>
  <c r="BB873" i="1"/>
  <c r="BN873" i="1"/>
  <c r="AX879" i="1"/>
  <c r="BK873" i="1"/>
  <c r="AV954" i="1"/>
  <c r="BB950" i="1"/>
  <c r="BB951" i="1"/>
  <c r="BT954" i="1"/>
  <c r="AY989" i="1"/>
  <c r="BK989" i="1"/>
  <c r="S987" i="1"/>
  <c r="BG1022" i="1"/>
  <c r="BG1021" i="1"/>
  <c r="AX1057" i="1"/>
  <c r="AX1058" i="1"/>
  <c r="BJ1057" i="1"/>
  <c r="BJ1058" i="1"/>
  <c r="BE1168" i="1"/>
  <c r="BQ1168" i="1"/>
  <c r="BE1200" i="1"/>
  <c r="BE1199" i="1"/>
  <c r="BQ1200" i="1"/>
  <c r="BQ1199" i="1"/>
  <c r="BA1235" i="1"/>
  <c r="BA1236" i="1"/>
  <c r="AY1275" i="1"/>
  <c r="AY1271" i="1"/>
  <c r="BK1307" i="1"/>
  <c r="BK1308" i="1"/>
  <c r="BQ1343" i="1"/>
  <c r="BQ1344" i="1"/>
  <c r="AY1347" i="1"/>
  <c r="AX1378" i="1"/>
  <c r="AX1379" i="1"/>
  <c r="BP1382" i="1"/>
  <c r="T840" i="1"/>
  <c r="T873" i="1"/>
  <c r="T874" i="1"/>
  <c r="BN913" i="1"/>
  <c r="BN914" i="1"/>
  <c r="AU950" i="1"/>
  <c r="AU951" i="1"/>
  <c r="BS950" i="1"/>
  <c r="BS951" i="1"/>
  <c r="BD1021" i="1"/>
  <c r="BD1022" i="1"/>
  <c r="BP1021" i="1"/>
  <c r="BP1022" i="1"/>
  <c r="BE1058" i="1"/>
  <c r="BE1057" i="1"/>
  <c r="BA1133" i="1"/>
  <c r="BM1133" i="1"/>
  <c r="AU1165" i="1"/>
  <c r="AU1164" i="1"/>
  <c r="BM1168" i="1"/>
  <c r="BS1165" i="1"/>
  <c r="BS1164" i="1"/>
  <c r="T1198" i="1"/>
  <c r="T1203" i="1"/>
  <c r="T1202" i="1" a="1"/>
  <c r="T1202" i="1" s="1"/>
  <c r="AV1235" i="1"/>
  <c r="AV1236" i="1"/>
  <c r="BT1235" i="1"/>
  <c r="BT1236" i="1"/>
  <c r="BB1275" i="1"/>
  <c r="BN1275" i="1"/>
  <c r="AX1271" i="1"/>
  <c r="AX1272" i="1"/>
  <c r="BN1308" i="1"/>
  <c r="BN1307" i="1"/>
  <c r="BH1311" i="1"/>
  <c r="BH1307" i="1"/>
  <c r="BA1344" i="1"/>
  <c r="BA1343" i="1"/>
  <c r="BM1347" i="1"/>
  <c r="BK1379" i="1"/>
  <c r="BK1378" i="1"/>
  <c r="BE1382" i="1"/>
  <c r="BJ747" i="1"/>
  <c r="T748" i="1"/>
  <c r="BP804" i="1"/>
  <c r="U873" i="1"/>
  <c r="BE954" i="1"/>
  <c r="AU989" i="1"/>
  <c r="BG989" i="1"/>
  <c r="BS989" i="1"/>
  <c r="T1056" i="1"/>
  <c r="BB1061" i="1"/>
  <c r="BN1061" i="1"/>
  <c r="T1097" i="1"/>
  <c r="BB1097" i="1"/>
  <c r="BN1097" i="1"/>
  <c r="T1131" i="1"/>
  <c r="BD1239" i="1"/>
  <c r="BP1239" i="1"/>
  <c r="BJ954" i="1"/>
  <c r="BB1021" i="1"/>
  <c r="AY1130" i="1"/>
  <c r="BB1164" i="1"/>
  <c r="BA1239" i="1"/>
  <c r="U1343" i="1"/>
  <c r="AX1343" i="1"/>
  <c r="BJ1343" i="1"/>
  <c r="BB1379" i="1"/>
  <c r="AU1058" i="1"/>
  <c r="AX1275" i="1"/>
  <c r="T1308" i="1"/>
  <c r="T1307" i="1"/>
  <c r="BE1094" i="1"/>
  <c r="T1164" i="1"/>
  <c r="T1165" i="1"/>
  <c r="BA1200" i="1"/>
  <c r="AV1199" i="1"/>
  <c r="BH1199" i="1"/>
  <c r="BT1199" i="1"/>
  <c r="BA1311" i="1"/>
  <c r="BB1308" i="1"/>
  <c r="BH1378" i="1"/>
  <c r="BD1130" i="1"/>
  <c r="BN1239" i="1"/>
  <c r="BE1311" i="1"/>
  <c r="AV1378" i="1"/>
  <c r="U1378" i="1"/>
  <c r="BS1058" i="1"/>
  <c r="BJ1272" i="1"/>
  <c r="CI71" i="1"/>
  <c r="CI70" i="1"/>
  <c r="BB70" i="1"/>
  <c r="BB71" i="1"/>
  <c r="CM70" i="1"/>
  <c r="CM71" i="1"/>
  <c r="CJ71" i="1"/>
  <c r="BT74" i="1"/>
  <c r="CM74" i="1"/>
  <c r="CG74" i="1"/>
  <c r="A189" i="1"/>
  <c r="AQ153" i="1"/>
  <c r="T127" i="1"/>
  <c r="BT127" i="1" s="1"/>
  <c r="T126" i="1"/>
  <c r="BE126" i="1" s="1"/>
  <c r="BQ110" i="1"/>
  <c r="U108" i="1"/>
  <c r="U107" i="1"/>
  <c r="BK140" i="1"/>
  <c r="BK139" i="1"/>
  <c r="T120" i="1"/>
  <c r="BM177" i="1"/>
  <c r="BM178" i="1"/>
  <c r="U176" i="1"/>
  <c r="AS156" i="1"/>
  <c r="S216" i="1"/>
  <c r="S217" i="1"/>
  <c r="S212" i="1"/>
  <c r="T193" i="1" s="1"/>
  <c r="BE193" i="1" s="1"/>
  <c r="BK143" i="1"/>
  <c r="BP181" i="1"/>
  <c r="BJ213" i="1"/>
  <c r="BJ214" i="1"/>
  <c r="U283" i="1"/>
  <c r="BS214" i="1"/>
  <c r="BS213" i="1"/>
  <c r="BJ250" i="1"/>
  <c r="BJ249" i="1"/>
  <c r="BN177" i="1"/>
  <c r="BN178" i="1"/>
  <c r="BK249" i="1"/>
  <c r="BQ284" i="1"/>
  <c r="BQ285" i="1"/>
  <c r="BJ288" i="1"/>
  <c r="BP284" i="1"/>
  <c r="BP285" i="1"/>
  <c r="S319" i="1"/>
  <c r="BT356" i="1"/>
  <c r="BT355" i="1"/>
  <c r="BQ177" i="1"/>
  <c r="BM285" i="1"/>
  <c r="BM284" i="1"/>
  <c r="BK213" i="1"/>
  <c r="BK214" i="1"/>
  <c r="T303" i="1"/>
  <c r="BQ323" i="1"/>
  <c r="T336" i="1"/>
  <c r="AV336" i="1" s="1"/>
  <c r="T338" i="1"/>
  <c r="AV338" i="1" s="1"/>
  <c r="T342" i="1"/>
  <c r="AV342" i="1" s="1"/>
  <c r="T346" i="1"/>
  <c r="AV346" i="1" s="1"/>
  <c r="S466" i="1"/>
  <c r="S465" i="1"/>
  <c r="BP355" i="1"/>
  <c r="BP356" i="1"/>
  <c r="BN399" i="1"/>
  <c r="BJ396" i="1"/>
  <c r="BJ395" i="1"/>
  <c r="BP396" i="1"/>
  <c r="BP395" i="1"/>
  <c r="BN429" i="1"/>
  <c r="BN430" i="1"/>
  <c r="BN319" i="1"/>
  <c r="BN320" i="1"/>
  <c r="U468" i="1" a="1"/>
  <c r="U468" i="1" s="1"/>
  <c r="U467" i="1" s="1"/>
  <c r="BK465" i="1"/>
  <c r="BK466" i="1"/>
  <c r="S467" i="1"/>
  <c r="BN213" i="1"/>
  <c r="BS356" i="1"/>
  <c r="BT469" i="1"/>
  <c r="BS499" i="1"/>
  <c r="BS500" i="1"/>
  <c r="BS503" i="1"/>
  <c r="AX74" i="1"/>
  <c r="T110" i="1"/>
  <c r="BK537" i="1"/>
  <c r="BK396" i="1"/>
  <c r="BP430" i="1"/>
  <c r="BP429" i="1"/>
  <c r="BK499" i="1"/>
  <c r="BK500" i="1"/>
  <c r="BM503" i="1"/>
  <c r="T499" i="1"/>
  <c r="S603" i="1"/>
  <c r="S604" i="1"/>
  <c r="BK607" i="1"/>
  <c r="BP323" i="1"/>
  <c r="S397" i="1"/>
  <c r="BK429" i="1"/>
  <c r="BK430" i="1"/>
  <c r="S431" i="1"/>
  <c r="BS537" i="1"/>
  <c r="BM568" i="1"/>
  <c r="BM567" i="1"/>
  <c r="S567" i="1"/>
  <c r="BM571" i="1"/>
  <c r="S605" i="1"/>
  <c r="S710" i="1"/>
  <c r="S711" i="1"/>
  <c r="BP433" i="1"/>
  <c r="S712" i="1"/>
  <c r="U567" i="1"/>
  <c r="BB645" i="1"/>
  <c r="BB638" i="1"/>
  <c r="BB644" i="1"/>
  <c r="BA645" i="1"/>
  <c r="BA638" i="1"/>
  <c r="BA644" i="1"/>
  <c r="BB539" i="1"/>
  <c r="BB532" i="1"/>
  <c r="BB538" i="1"/>
  <c r="BB324" i="1"/>
  <c r="BB325" i="1"/>
  <c r="BB318" i="1"/>
  <c r="BA325" i="1"/>
  <c r="BA318" i="1"/>
  <c r="BA324" i="1"/>
  <c r="BA360" i="1"/>
  <c r="BA361" i="1"/>
  <c r="BA354" i="1"/>
  <c r="BB255" i="1"/>
  <c r="BB248" i="1"/>
  <c r="BB254" i="1"/>
  <c r="BA248" i="1"/>
  <c r="BA254" i="1"/>
  <c r="BA255" i="1"/>
  <c r="BB218" i="1"/>
  <c r="BB212" i="1"/>
  <c r="BB219" i="1"/>
  <c r="U639" i="1"/>
  <c r="BJ673" i="1"/>
  <c r="U713" i="1" a="1"/>
  <c r="U713" i="1" s="1"/>
  <c r="U712" i="1" s="1"/>
  <c r="BQ746" i="1"/>
  <c r="BQ747" i="1"/>
  <c r="BD745" i="1"/>
  <c r="BD751" i="1"/>
  <c r="BD752" i="1"/>
  <c r="BD498" i="1"/>
  <c r="BD504" i="1"/>
  <c r="BD505" i="1"/>
  <c r="BE532" i="1"/>
  <c r="BE538" i="1"/>
  <c r="BE539" i="1"/>
  <c r="BD255" i="1"/>
  <c r="BD248" i="1"/>
  <c r="BD254" i="1"/>
  <c r="BD253" i="1" s="1"/>
  <c r="BD193" i="1"/>
  <c r="S838" i="1"/>
  <c r="S839" i="1"/>
  <c r="BD917" i="1"/>
  <c r="BD914" i="1"/>
  <c r="BK640" i="1"/>
  <c r="BS747" i="1"/>
  <c r="BS746" i="1"/>
  <c r="AV539" i="1"/>
  <c r="AV532" i="1"/>
  <c r="AV538" i="1"/>
  <c r="AU566" i="1"/>
  <c r="AU573" i="1"/>
  <c r="AU572" i="1"/>
  <c r="AU539" i="1"/>
  <c r="AU532" i="1"/>
  <c r="AU538" i="1"/>
  <c r="AV505" i="1"/>
  <c r="AV498" i="1"/>
  <c r="AV504" i="1"/>
  <c r="AU428" i="1"/>
  <c r="AU434" i="1"/>
  <c r="AU435" i="1"/>
  <c r="AU498" i="1"/>
  <c r="AU504" i="1"/>
  <c r="AU505" i="1"/>
  <c r="AU394" i="1"/>
  <c r="AU401" i="1"/>
  <c r="AU400" i="1"/>
  <c r="AU399" i="1" s="1"/>
  <c r="AU325" i="1"/>
  <c r="AU318" i="1"/>
  <c r="AU324" i="1"/>
  <c r="AU176" i="1"/>
  <c r="AU182" i="1"/>
  <c r="AU183" i="1"/>
  <c r="BG645" i="1"/>
  <c r="BG638" i="1"/>
  <c r="BG644" i="1"/>
  <c r="BH324" i="1"/>
  <c r="BH325" i="1"/>
  <c r="BH318" i="1"/>
  <c r="BH435" i="1"/>
  <c r="BH428" i="1"/>
  <c r="BH434" i="1"/>
  <c r="BG176" i="1"/>
  <c r="BG182" i="1"/>
  <c r="BG183" i="1"/>
  <c r="BG145" i="1"/>
  <c r="BG144" i="1"/>
  <c r="BG143" i="1" s="1"/>
  <c r="BG138" i="1"/>
  <c r="U807" i="1" a="1"/>
  <c r="U807" i="1" s="1"/>
  <c r="U806" i="1" s="1"/>
  <c r="U804" i="1"/>
  <c r="BP839" i="1"/>
  <c r="BP838" i="1"/>
  <c r="BE917" i="1"/>
  <c r="BE913" i="1"/>
  <c r="AX951" i="1"/>
  <c r="AX950" i="1"/>
  <c r="S986" i="1"/>
  <c r="S985" i="1"/>
  <c r="S1130" i="1"/>
  <c r="S1129" i="1"/>
  <c r="BN1130" i="1"/>
  <c r="BN1129" i="1"/>
  <c r="T710" i="1"/>
  <c r="T711" i="1"/>
  <c r="AY638" i="1"/>
  <c r="AY644" i="1"/>
  <c r="AY645" i="1"/>
  <c r="AX538" i="1"/>
  <c r="AX539" i="1"/>
  <c r="AX532" i="1"/>
  <c r="AX498" i="1"/>
  <c r="AX504" i="1"/>
  <c r="AX505" i="1"/>
  <c r="AY434" i="1"/>
  <c r="AY433" i="1" s="1"/>
  <c r="AY435" i="1"/>
  <c r="AY428" i="1"/>
  <c r="AX318" i="1"/>
  <c r="AX324" i="1"/>
  <c r="AX325" i="1"/>
  <c r="AX268" i="1"/>
  <c r="AX289" i="1" s="1"/>
  <c r="AY138" i="1"/>
  <c r="AY144" i="1"/>
  <c r="AY143" i="1" s="1"/>
  <c r="AY145" i="1"/>
  <c r="AX105" i="1"/>
  <c r="AX111" i="1"/>
  <c r="AX110" i="1" s="1"/>
  <c r="AX112" i="1"/>
  <c r="BD805" i="1"/>
  <c r="BG874" i="1"/>
  <c r="BS874" i="1"/>
  <c r="S913" i="1"/>
  <c r="S914" i="1"/>
  <c r="BP913" i="1"/>
  <c r="BH986" i="1"/>
  <c r="BH985" i="1"/>
  <c r="AY1025" i="1"/>
  <c r="BK1025" i="1"/>
  <c r="AX1094" i="1"/>
  <c r="AX1093" i="1"/>
  <c r="AU1097" i="1"/>
  <c r="BG1097" i="1"/>
  <c r="BS1097" i="1"/>
  <c r="BD1199" i="1"/>
  <c r="BD1200" i="1"/>
  <c r="BP1199" i="1"/>
  <c r="BP1200" i="1"/>
  <c r="U1272" i="1"/>
  <c r="U1274" i="1" a="1"/>
  <c r="U1274" i="1" s="1"/>
  <c r="U1273" i="1" s="1"/>
  <c r="BG1307" i="1"/>
  <c r="BG1308" i="1"/>
  <c r="BH751" i="1"/>
  <c r="BH750" i="1" s="1"/>
  <c r="BH838" i="1"/>
  <c r="BT838" i="1"/>
  <c r="BB874" i="1"/>
  <c r="BN874" i="1"/>
  <c r="BE874" i="1"/>
  <c r="BQ874" i="1"/>
  <c r="BK914" i="1"/>
  <c r="T897" i="1"/>
  <c r="AV950" i="1"/>
  <c r="AV951" i="1"/>
  <c r="BN954" i="1"/>
  <c r="BT950" i="1"/>
  <c r="BT951" i="1"/>
  <c r="AY985" i="1"/>
  <c r="AY986" i="1"/>
  <c r="BK985" i="1"/>
  <c r="BK986" i="1"/>
  <c r="T1020" i="1"/>
  <c r="T1024" i="1" a="1"/>
  <c r="T1024" i="1" s="1"/>
  <c r="T1023" i="1" s="1"/>
  <c r="T1025" i="1"/>
  <c r="BM1022" i="1"/>
  <c r="BM1021" i="1"/>
  <c r="BD1061" i="1"/>
  <c r="BP1061" i="1"/>
  <c r="T1130" i="1"/>
  <c r="T1129" i="1"/>
  <c r="S1166" i="1"/>
  <c r="BE1164" i="1"/>
  <c r="BE1165" i="1"/>
  <c r="BQ1164" i="1"/>
  <c r="BQ1165" i="1"/>
  <c r="AY1203" i="1"/>
  <c r="BK1203" i="1"/>
  <c r="AU1271" i="1"/>
  <c r="AU1272" i="1"/>
  <c r="BT1308" i="1"/>
  <c r="BT1307" i="1"/>
  <c r="AY1344" i="1"/>
  <c r="AY1343" i="1"/>
  <c r="S1344" i="1"/>
  <c r="BE1347" i="1"/>
  <c r="BD1379" i="1"/>
  <c r="BD1378" i="1"/>
  <c r="AX1382" i="1"/>
  <c r="AV839" i="1"/>
  <c r="AV913" i="1"/>
  <c r="AV914" i="1"/>
  <c r="BA950" i="1"/>
  <c r="BA951" i="1"/>
  <c r="BE950" i="1"/>
  <c r="BE951" i="1"/>
  <c r="AX1025" i="1"/>
  <c r="BJ1025" i="1"/>
  <c r="BN1021" i="1"/>
  <c r="BN1022" i="1"/>
  <c r="BK1058" i="1"/>
  <c r="BK1057" i="1"/>
  <c r="BA1129" i="1"/>
  <c r="BA1130" i="1"/>
  <c r="BM1129" i="1"/>
  <c r="BM1130" i="1"/>
  <c r="BG1168" i="1"/>
  <c r="BM1165" i="1"/>
  <c r="BM1164" i="1"/>
  <c r="S1199" i="1"/>
  <c r="S1200" i="1"/>
  <c r="BB1235" i="1"/>
  <c r="BB1236" i="1"/>
  <c r="S1235" i="1"/>
  <c r="S1236" i="1"/>
  <c r="BB1271" i="1"/>
  <c r="BB1272" i="1"/>
  <c r="BN1271" i="1"/>
  <c r="BN1272" i="1"/>
  <c r="BE1272" i="1"/>
  <c r="BE1271" i="1"/>
  <c r="S1307" i="1"/>
  <c r="S1308" i="1"/>
  <c r="BG1344" i="1"/>
  <c r="BG1343" i="1"/>
  <c r="BQ1379" i="1"/>
  <c r="BQ1378" i="1"/>
  <c r="BJ746" i="1"/>
  <c r="BJ805" i="1"/>
  <c r="T894" i="1"/>
  <c r="BK951" i="1"/>
  <c r="AU985" i="1"/>
  <c r="AU986" i="1"/>
  <c r="BG985" i="1"/>
  <c r="BG986" i="1"/>
  <c r="BS985" i="1"/>
  <c r="BS986" i="1"/>
  <c r="BB1057" i="1"/>
  <c r="BB1058" i="1"/>
  <c r="BN1057" i="1"/>
  <c r="BN1058" i="1"/>
  <c r="BB1093" i="1"/>
  <c r="BB1094" i="1"/>
  <c r="BN1093" i="1"/>
  <c r="BN1094" i="1"/>
  <c r="BD1235" i="1"/>
  <c r="BD1236" i="1"/>
  <c r="BP1235" i="1"/>
  <c r="BP1236" i="1"/>
  <c r="S1271" i="1"/>
  <c r="S1272" i="1"/>
  <c r="AY1129" i="1"/>
  <c r="BB1165" i="1"/>
  <c r="BM1236" i="1"/>
  <c r="U1344" i="1"/>
  <c r="BD1344" i="1"/>
  <c r="BP1344" i="1"/>
  <c r="BB1378" i="1"/>
  <c r="AU1057" i="1"/>
  <c r="T1378" i="1"/>
  <c r="T1379" i="1"/>
  <c r="BE1093" i="1"/>
  <c r="BM1199" i="1"/>
  <c r="BB1200" i="1"/>
  <c r="BN1200" i="1"/>
  <c r="BG1311" i="1"/>
  <c r="BB1307" i="1"/>
  <c r="BG1061" i="1"/>
  <c r="BP954" i="1"/>
  <c r="U1130" i="1"/>
  <c r="BP1129" i="1"/>
  <c r="BA1272" i="1"/>
  <c r="BK1311" i="1"/>
  <c r="BN1379" i="1"/>
  <c r="U1379" i="1"/>
  <c r="BS1057" i="1"/>
  <c r="BJ1271" i="1"/>
  <c r="BE75" i="1"/>
  <c r="BE69" i="1"/>
  <c r="BE76" i="1"/>
  <c r="U73" i="1" a="1"/>
  <c r="U73" i="1" s="1"/>
  <c r="U72" i="1" s="1"/>
  <c r="BJ71" i="1"/>
  <c r="BJ70" i="1"/>
  <c r="BN70" i="1"/>
  <c r="BN71" i="1"/>
  <c r="CA70" i="1"/>
  <c r="T75" i="1"/>
  <c r="CA71" i="1"/>
  <c r="BQ70" i="1"/>
  <c r="BB74" i="1"/>
  <c r="AV74" i="1"/>
  <c r="CI74" i="1"/>
  <c r="S141" i="1"/>
  <c r="BK110" i="1"/>
  <c r="T121" i="1"/>
  <c r="BQ140" i="1"/>
  <c r="BQ139" i="1"/>
  <c r="T200" i="1"/>
  <c r="BE200" i="1" s="1"/>
  <c r="BJ139" i="1"/>
  <c r="BJ140" i="1"/>
  <c r="BJ178" i="1"/>
  <c r="BJ177" i="1"/>
  <c r="BJ181" i="1"/>
  <c r="BT213" i="1"/>
  <c r="BT214" i="1"/>
  <c r="S287" i="1"/>
  <c r="S288" i="1"/>
  <c r="S283" i="1"/>
  <c r="BM214" i="1"/>
  <c r="BM213" i="1"/>
  <c r="BJ284" i="1"/>
  <c r="BJ285" i="1"/>
  <c r="BN284" i="1"/>
  <c r="BN285" i="1"/>
  <c r="BK178" i="1"/>
  <c r="T195" i="1"/>
  <c r="BE195" i="1" s="1"/>
  <c r="BQ319" i="1"/>
  <c r="BQ320" i="1"/>
  <c r="BK356" i="1"/>
  <c r="BK355" i="1"/>
  <c r="T339" i="1"/>
  <c r="AV339" i="1" s="1"/>
  <c r="T343" i="1"/>
  <c r="BB343" i="1" s="1"/>
  <c r="BB354" i="1" s="1"/>
  <c r="U356" i="1"/>
  <c r="U355" i="1"/>
  <c r="U358" i="1" a="1"/>
  <c r="U358" i="1" s="1"/>
  <c r="U357" i="1" s="1"/>
  <c r="BQ250" i="1"/>
  <c r="BJ355" i="1"/>
  <c r="BJ356" i="1"/>
  <c r="BN395" i="1"/>
  <c r="BN396" i="1"/>
  <c r="BP465" i="1"/>
  <c r="BP466" i="1"/>
  <c r="T467" i="1"/>
  <c r="BS355" i="1"/>
  <c r="BT466" i="1"/>
  <c r="BT465" i="1"/>
  <c r="BH74" i="1"/>
  <c r="T533" i="1"/>
  <c r="T534" i="1"/>
  <c r="BN359" i="1"/>
  <c r="U501" i="1"/>
  <c r="U500" i="1"/>
  <c r="BN534" i="1"/>
  <c r="BN533" i="1"/>
  <c r="BJ253" i="1"/>
  <c r="BK533" i="1"/>
  <c r="BK534" i="1"/>
  <c r="T568" i="1"/>
  <c r="T567" i="1"/>
  <c r="BN603" i="1"/>
  <c r="BN604" i="1"/>
  <c r="BP319" i="1"/>
  <c r="BP320" i="1"/>
  <c r="S395" i="1"/>
  <c r="S396" i="1"/>
  <c r="BS533" i="1"/>
  <c r="BS534" i="1"/>
  <c r="BT537" i="1"/>
  <c r="BS568" i="1"/>
  <c r="BS567" i="1"/>
  <c r="T537" i="1"/>
  <c r="BN640" i="1"/>
  <c r="BN639" i="1"/>
  <c r="AS652" i="1"/>
  <c r="U672" i="1"/>
  <c r="BN537" i="1"/>
  <c r="BQ603" i="1"/>
  <c r="BB709" i="1"/>
  <c r="BB715" i="1"/>
  <c r="BB716" i="1"/>
  <c r="BB679" i="1"/>
  <c r="BB672" i="1"/>
  <c r="BB678" i="1"/>
  <c r="BB602" i="1"/>
  <c r="BB608" i="1"/>
  <c r="BB609" i="1"/>
  <c r="BB435" i="1"/>
  <c r="BB428" i="1"/>
  <c r="BB434" i="1"/>
  <c r="BA498" i="1"/>
  <c r="BA505" i="1"/>
  <c r="BA504" i="1"/>
  <c r="BB290" i="1"/>
  <c r="BB289" i="1"/>
  <c r="BB283" i="1"/>
  <c r="BA176" i="1"/>
  <c r="BA182" i="1"/>
  <c r="BA183" i="1"/>
  <c r="BB111" i="1"/>
  <c r="BB112" i="1"/>
  <c r="BB105" i="1"/>
  <c r="BP674" i="1"/>
  <c r="BE638" i="1"/>
  <c r="BE644" i="1"/>
  <c r="BE645" i="1"/>
  <c r="BD644" i="1"/>
  <c r="BD645" i="1"/>
  <c r="BD638" i="1"/>
  <c r="BD538" i="1"/>
  <c r="BD539" i="1"/>
  <c r="BD532" i="1"/>
  <c r="BD602" i="1"/>
  <c r="BD608" i="1"/>
  <c r="BD609" i="1"/>
  <c r="BE573" i="1"/>
  <c r="BE572" i="1"/>
  <c r="BE571" i="1" s="1"/>
  <c r="BE566" i="1"/>
  <c r="BE464" i="1"/>
  <c r="BE470" i="1"/>
  <c r="BE471" i="1"/>
  <c r="BD265" i="1"/>
  <c r="BD471" i="1"/>
  <c r="BD470" i="1"/>
  <c r="BD464" i="1"/>
  <c r="BE504" i="1"/>
  <c r="BE498" i="1"/>
  <c r="BE505" i="1"/>
  <c r="BD435" i="1"/>
  <c r="BD428" i="1"/>
  <c r="BD434" i="1"/>
  <c r="BD433" i="1" s="1"/>
  <c r="BD275" i="1"/>
  <c r="BE354" i="1"/>
  <c r="BE360" i="1"/>
  <c r="BE361" i="1"/>
  <c r="BD283" i="1"/>
  <c r="BD289" i="1"/>
  <c r="BD288" i="1" s="1"/>
  <c r="BD196" i="1"/>
  <c r="BD212" i="1"/>
  <c r="BD218" i="1"/>
  <c r="BD202" i="1"/>
  <c r="BD183" i="1"/>
  <c r="BD176" i="1"/>
  <c r="BD182" i="1"/>
  <c r="BE105" i="1"/>
  <c r="BE112" i="1"/>
  <c r="BE111" i="1"/>
  <c r="BE110" i="1" s="1"/>
  <c r="BD105" i="1"/>
  <c r="BD111" i="1"/>
  <c r="BD110" i="1" s="1"/>
  <c r="BD112" i="1"/>
  <c r="AY843" i="1"/>
  <c r="AY842" i="1" s="1"/>
  <c r="AY844" i="1"/>
  <c r="AY837" i="1"/>
  <c r="BJ917" i="1"/>
  <c r="BJ914" i="1"/>
  <c r="BK639" i="1"/>
  <c r="BM710" i="1"/>
  <c r="BM711" i="1"/>
  <c r="AU752" i="1"/>
  <c r="AU745" i="1"/>
  <c r="AU751" i="1"/>
  <c r="AU750" i="1" s="1"/>
  <c r="AU471" i="1"/>
  <c r="AU464" i="1"/>
  <c r="AU470" i="1"/>
  <c r="AV400" i="1"/>
  <c r="AV401" i="1"/>
  <c r="AV394" i="1"/>
  <c r="AV324" i="1"/>
  <c r="AV325" i="1"/>
  <c r="AV318" i="1"/>
  <c r="AU248" i="1"/>
  <c r="AU254" i="1"/>
  <c r="AU255" i="1"/>
  <c r="AV218" i="1"/>
  <c r="AV212" i="1"/>
  <c r="AV219" i="1"/>
  <c r="AV138" i="1"/>
  <c r="AV144" i="1"/>
  <c r="AV145" i="1"/>
  <c r="AU145" i="1"/>
  <c r="AU144" i="1"/>
  <c r="AU138" i="1"/>
  <c r="AV111" i="1"/>
  <c r="AV110" i="1" s="1"/>
  <c r="AV105" i="1"/>
  <c r="AV112" i="1"/>
  <c r="BH709" i="1"/>
  <c r="BH715" i="1"/>
  <c r="BH714" i="1" s="1"/>
  <c r="BH716" i="1"/>
  <c r="BH679" i="1"/>
  <c r="BH672" i="1"/>
  <c r="BH678" i="1"/>
  <c r="BH677" i="1" s="1"/>
  <c r="BH645" i="1"/>
  <c r="BH638" i="1"/>
  <c r="BH644" i="1"/>
  <c r="BH643" i="1" s="1"/>
  <c r="BH602" i="1"/>
  <c r="BH608" i="1"/>
  <c r="BH609" i="1"/>
  <c r="BG602" i="1"/>
  <c r="BG608" i="1"/>
  <c r="BG607" i="1" s="1"/>
  <c r="BG609" i="1"/>
  <c r="BH572" i="1"/>
  <c r="BH573" i="1"/>
  <c r="BH566" i="1"/>
  <c r="BG566" i="1"/>
  <c r="BG573" i="1"/>
  <c r="BG572" i="1"/>
  <c r="BH471" i="1"/>
  <c r="BH464" i="1"/>
  <c r="BH470" i="1"/>
  <c r="BH354" i="1"/>
  <c r="BH361" i="1"/>
  <c r="BH360" i="1"/>
  <c r="BG248" i="1"/>
  <c r="BG254" i="1"/>
  <c r="BG255" i="1"/>
  <c r="BG290" i="1"/>
  <c r="BG283" i="1"/>
  <c r="BG289" i="1"/>
  <c r="BG288" i="1" s="1"/>
  <c r="BH138" i="1"/>
  <c r="BH144" i="1"/>
  <c r="BH145" i="1"/>
  <c r="BH218" i="1"/>
  <c r="BH212" i="1"/>
  <c r="BH219" i="1"/>
  <c r="BH183" i="1"/>
  <c r="BH176" i="1"/>
  <c r="BH182" i="1"/>
  <c r="BH181" i="1" s="1"/>
  <c r="S803" i="1"/>
  <c r="T786" i="1" s="1"/>
  <c r="AV786" i="1" s="1"/>
  <c r="S808" i="1"/>
  <c r="AU786" i="1"/>
  <c r="AU803" i="1" s="1"/>
  <c r="S807" i="1"/>
  <c r="BS790" i="1"/>
  <c r="T790" i="1"/>
  <c r="BD951" i="1"/>
  <c r="BD950" i="1"/>
  <c r="AV1130" i="1"/>
  <c r="AV1129" i="1"/>
  <c r="BT1130" i="1"/>
  <c r="BT1129" i="1"/>
  <c r="AY716" i="1"/>
  <c r="AY709" i="1"/>
  <c r="AY715" i="1"/>
  <c r="AY679" i="1"/>
  <c r="AY672" i="1"/>
  <c r="AY678" i="1"/>
  <c r="AX566" i="1"/>
  <c r="AX573" i="1"/>
  <c r="AX572" i="1"/>
  <c r="AX644" i="1"/>
  <c r="AX643" i="1" s="1"/>
  <c r="AX645" i="1"/>
  <c r="AX638" i="1"/>
  <c r="AY532" i="1"/>
  <c r="AY538" i="1"/>
  <c r="AY537" i="1" s="1"/>
  <c r="AY539" i="1"/>
  <c r="AY394" i="1"/>
  <c r="AY401" i="1"/>
  <c r="AY400" i="1"/>
  <c r="AY399" i="1" s="1"/>
  <c r="AY325" i="1"/>
  <c r="AY318" i="1"/>
  <c r="AY324" i="1"/>
  <c r="AX255" i="1"/>
  <c r="AX248" i="1"/>
  <c r="AX254" i="1"/>
  <c r="AX197" i="1"/>
  <c r="AX212" i="1" s="1"/>
  <c r="AX199" i="1"/>
  <c r="BM714" i="1"/>
  <c r="BD804" i="1"/>
  <c r="BJ842" i="1"/>
  <c r="BG873" i="1"/>
  <c r="BS873" i="1"/>
  <c r="AX913" i="1"/>
  <c r="AY913" i="1"/>
  <c r="T987" i="1"/>
  <c r="BN986" i="1"/>
  <c r="BN985" i="1"/>
  <c r="AY1021" i="1"/>
  <c r="AY1022" i="1"/>
  <c r="BK1021" i="1"/>
  <c r="BK1022" i="1"/>
  <c r="U1024" i="1" a="1"/>
  <c r="U1024" i="1" s="1"/>
  <c r="U1023" i="1" s="1"/>
  <c r="U1060" i="1" a="1"/>
  <c r="U1060" i="1" s="1"/>
  <c r="U1059" i="1" s="1"/>
  <c r="BD1094" i="1"/>
  <c r="BD1093" i="1"/>
  <c r="AU1093" i="1"/>
  <c r="AU1094" i="1"/>
  <c r="BG1093" i="1"/>
  <c r="BG1094" i="1"/>
  <c r="BS1093" i="1"/>
  <c r="BS1094" i="1"/>
  <c r="BQ1272" i="1"/>
  <c r="BQ1271" i="1"/>
  <c r="BM1307" i="1"/>
  <c r="BM1308" i="1"/>
  <c r="BM750" i="1"/>
  <c r="BB839" i="1"/>
  <c r="BN839" i="1"/>
  <c r="AU874" i="1"/>
  <c r="BH873" i="1"/>
  <c r="BT873" i="1"/>
  <c r="BE873" i="1"/>
  <c r="BQ873" i="1"/>
  <c r="BQ914" i="1"/>
  <c r="T951" i="1"/>
  <c r="T950" i="1"/>
  <c r="BN950" i="1"/>
  <c r="BN951" i="1"/>
  <c r="AU1022" i="1"/>
  <c r="AU1021" i="1"/>
  <c r="BS1022" i="1"/>
  <c r="BS1021" i="1"/>
  <c r="BD1057" i="1"/>
  <c r="BD1058" i="1"/>
  <c r="BP1057" i="1"/>
  <c r="BP1058" i="1"/>
  <c r="S1165" i="1"/>
  <c r="S1164" i="1"/>
  <c r="AY1200" i="1"/>
  <c r="AY1199" i="1"/>
  <c r="BK1200" i="1"/>
  <c r="BK1199" i="1"/>
  <c r="BK1272" i="1"/>
  <c r="BK1271" i="1"/>
  <c r="BE1343" i="1"/>
  <c r="BE1344" i="1"/>
  <c r="BJ1379" i="1"/>
  <c r="BJ1378" i="1"/>
  <c r="BS750" i="1"/>
  <c r="AV838" i="1"/>
  <c r="AV873" i="1"/>
  <c r="BB913" i="1"/>
  <c r="BB914" i="1"/>
  <c r="BG950" i="1"/>
  <c r="BG951" i="1"/>
  <c r="U988" i="1" a="1"/>
  <c r="U988" i="1" s="1"/>
  <c r="U987" i="1" s="1"/>
  <c r="AX1021" i="1"/>
  <c r="AX1022" i="1"/>
  <c r="BJ1021" i="1"/>
  <c r="BJ1022" i="1"/>
  <c r="BQ1058" i="1"/>
  <c r="BQ1057" i="1"/>
  <c r="S1131" i="1"/>
  <c r="BG1165" i="1"/>
  <c r="BG1164" i="1"/>
  <c r="BH1235" i="1"/>
  <c r="BH1236" i="1"/>
  <c r="T1238" i="1" a="1"/>
  <c r="T1238" i="1" s="1"/>
  <c r="T1237" i="1" s="1"/>
  <c r="T1239" i="1"/>
  <c r="BM1271" i="1"/>
  <c r="BM1272" i="1"/>
  <c r="BQ1275" i="1"/>
  <c r="AX1308" i="1"/>
  <c r="AX1307" i="1"/>
  <c r="AV1311" i="1"/>
  <c r="BT1311" i="1"/>
  <c r="BM1344" i="1"/>
  <c r="BM1343" i="1"/>
  <c r="AY1379" i="1"/>
  <c r="AY1378" i="1"/>
  <c r="S1380" i="1"/>
  <c r="BP747" i="1"/>
  <c r="BJ804" i="1"/>
  <c r="T896" i="1"/>
  <c r="BQ954" i="1"/>
  <c r="T1274" i="1" a="1"/>
  <c r="T1274" i="1" s="1"/>
  <c r="T1270" i="1"/>
  <c r="BK1130" i="1"/>
  <c r="BN1164" i="1"/>
  <c r="BM1235" i="1"/>
  <c r="BT1239" i="1"/>
  <c r="BD1343" i="1"/>
  <c r="BP1343" i="1"/>
  <c r="BT1379" i="1"/>
  <c r="BQ1097" i="1"/>
  <c r="T1166" i="1"/>
  <c r="BM1200" i="1"/>
  <c r="BB1199" i="1"/>
  <c r="BN1199" i="1"/>
  <c r="BM1311" i="1"/>
  <c r="AX1311" i="1"/>
  <c r="U951" i="1"/>
  <c r="S1022" i="1"/>
  <c r="U1129" i="1"/>
  <c r="BP1130" i="1"/>
  <c r="BA1271" i="1"/>
  <c r="BQ1308" i="1"/>
  <c r="T1343" i="1"/>
  <c r="T1344" i="1"/>
  <c r="BN1378" i="1"/>
  <c r="BS1275" i="1"/>
  <c r="BB323" i="1" l="1"/>
  <c r="BD219" i="1"/>
  <c r="BE643" i="1"/>
  <c r="BA503" i="1"/>
  <c r="AX399" i="1"/>
  <c r="T639" i="1"/>
  <c r="T640" i="1"/>
  <c r="BD217" i="1"/>
  <c r="BB714" i="1"/>
  <c r="U1271" i="1"/>
  <c r="AU503" i="1"/>
  <c r="U1236" i="1"/>
  <c r="T266" i="1"/>
  <c r="BE266" i="1" s="1"/>
  <c r="AY677" i="1"/>
  <c r="AX750" i="1"/>
  <c r="BG714" i="1"/>
  <c r="AU288" i="1"/>
  <c r="AV677" i="1"/>
  <c r="AX433" i="1"/>
  <c r="AU714" i="1"/>
  <c r="BD359" i="1"/>
  <c r="S806" i="1"/>
  <c r="BB110" i="1"/>
  <c r="U711" i="1"/>
  <c r="BA643" i="1"/>
  <c r="AY110" i="1"/>
  <c r="BD677" i="1"/>
  <c r="BA469" i="1"/>
  <c r="AX323" i="1"/>
  <c r="AY643" i="1"/>
  <c r="BH433" i="1"/>
  <c r="AU323" i="1"/>
  <c r="AV503" i="1"/>
  <c r="BE537" i="1"/>
  <c r="BD143" i="1"/>
  <c r="BG571" i="1"/>
  <c r="AU607" i="1"/>
  <c r="AV714" i="1"/>
  <c r="AX714" i="1"/>
  <c r="BG469" i="1"/>
  <c r="T641" i="1"/>
  <c r="BD290" i="1"/>
  <c r="BE469" i="1"/>
  <c r="BB677" i="1"/>
  <c r="AU537" i="1"/>
  <c r="BA288" i="1"/>
  <c r="BA537" i="1"/>
  <c r="BA750" i="1"/>
  <c r="BT912" i="1"/>
  <c r="BT919" i="1"/>
  <c r="BT918" i="1"/>
  <c r="T1273" i="1"/>
  <c r="T431" i="1"/>
  <c r="BG71" i="1"/>
  <c r="BG253" i="1"/>
  <c r="AV143" i="1"/>
  <c r="AX181" i="1"/>
  <c r="AX607" i="1"/>
  <c r="AU359" i="1"/>
  <c r="BD323" i="1"/>
  <c r="T228" i="1"/>
  <c r="BT228" i="1" s="1"/>
  <c r="AV181" i="1"/>
  <c r="AU677" i="1"/>
  <c r="BA677" i="1"/>
  <c r="BG70" i="1"/>
  <c r="T1271" i="1"/>
  <c r="T1272" i="1"/>
  <c r="U986" i="1"/>
  <c r="U1058" i="1"/>
  <c r="AX253" i="1"/>
  <c r="AY319" i="1"/>
  <c r="AY320" i="1"/>
  <c r="AY395" i="1"/>
  <c r="AY396" i="1"/>
  <c r="AX639" i="1"/>
  <c r="AX640" i="1"/>
  <c r="T764" i="1"/>
  <c r="T770" i="1"/>
  <c r="BE770" i="1" s="1"/>
  <c r="T771" i="1"/>
  <c r="BE771" i="1" s="1"/>
  <c r="T772" i="1"/>
  <c r="BE772" i="1" s="1"/>
  <c r="T773" i="1"/>
  <c r="BE773" i="1" s="1"/>
  <c r="T775" i="1"/>
  <c r="AV775" i="1" s="1"/>
  <c r="T776" i="1"/>
  <c r="AV776" i="1" s="1"/>
  <c r="T777" i="1"/>
  <c r="AV777" i="1" s="1"/>
  <c r="T778" i="1"/>
  <c r="AV778" i="1" s="1"/>
  <c r="T779" i="1"/>
  <c r="AV779" i="1" s="1"/>
  <c r="T780" i="1"/>
  <c r="AV780" i="1" s="1"/>
  <c r="T781" i="1"/>
  <c r="AV781" i="1" s="1"/>
  <c r="T782" i="1"/>
  <c r="AV782" i="1" s="1"/>
  <c r="T783" i="1"/>
  <c r="AV783" i="1" s="1"/>
  <c r="T784" i="1"/>
  <c r="AV784" i="1" s="1"/>
  <c r="S804" i="1"/>
  <c r="S805" i="1"/>
  <c r="T789" i="1"/>
  <c r="BE789" i="1" s="1"/>
  <c r="T788" i="1"/>
  <c r="AV788" i="1" s="1"/>
  <c r="T791" i="1"/>
  <c r="BB791" i="1" s="1"/>
  <c r="T787" i="1"/>
  <c r="AV787" i="1" s="1"/>
  <c r="T785" i="1"/>
  <c r="AV785" i="1" s="1"/>
  <c r="BH143" i="1"/>
  <c r="BH359" i="1"/>
  <c r="BH466" i="1"/>
  <c r="BH465" i="1"/>
  <c r="BG568" i="1"/>
  <c r="BG567" i="1"/>
  <c r="BH607" i="1"/>
  <c r="AV106" i="1"/>
  <c r="AV107" i="1"/>
  <c r="AU253" i="1"/>
  <c r="AV323" i="1"/>
  <c r="AU469" i="1"/>
  <c r="AU747" i="1"/>
  <c r="AU746" i="1"/>
  <c r="BD106" i="1"/>
  <c r="BD107" i="1"/>
  <c r="BD181" i="1"/>
  <c r="BE359" i="1"/>
  <c r="BD430" i="1"/>
  <c r="BD429" i="1"/>
  <c r="BE503" i="1"/>
  <c r="BE567" i="1"/>
  <c r="BE568" i="1"/>
  <c r="BD607" i="1"/>
  <c r="BD537" i="1"/>
  <c r="BB106" i="1"/>
  <c r="BB107" i="1"/>
  <c r="BA181" i="1"/>
  <c r="BB433" i="1"/>
  <c r="BB607" i="1"/>
  <c r="T264" i="1"/>
  <c r="BE264" i="1" s="1"/>
  <c r="AX533" i="1"/>
  <c r="AX534" i="1"/>
  <c r="AU810" i="1"/>
  <c r="AU499" i="1"/>
  <c r="AU500" i="1"/>
  <c r="AU533" i="1"/>
  <c r="AU534" i="1"/>
  <c r="AU568" i="1"/>
  <c r="AU567" i="1"/>
  <c r="BD500" i="1"/>
  <c r="BD499" i="1"/>
  <c r="BB213" i="1"/>
  <c r="BB214" i="1"/>
  <c r="BA249" i="1"/>
  <c r="BA250" i="1"/>
  <c r="BA355" i="1"/>
  <c r="BA356" i="1"/>
  <c r="BA320" i="1"/>
  <c r="BA319" i="1"/>
  <c r="BB640" i="1"/>
  <c r="BB639" i="1"/>
  <c r="U180" i="1" a="1"/>
  <c r="U180" i="1" s="1"/>
  <c r="U179" i="1" s="1"/>
  <c r="BT144" i="1"/>
  <c r="BT145" i="1"/>
  <c r="BT138" i="1"/>
  <c r="T1199" i="1"/>
  <c r="T1200" i="1"/>
  <c r="AY106" i="1"/>
  <c r="AY107" i="1"/>
  <c r="AX355" i="1"/>
  <c r="AX356" i="1"/>
  <c r="AY465" i="1"/>
  <c r="AY466" i="1"/>
  <c r="AX873" i="1"/>
  <c r="AX874" i="1"/>
  <c r="BG214" i="1"/>
  <c r="BG213" i="1"/>
  <c r="BH249" i="1"/>
  <c r="BH250" i="1"/>
  <c r="BH499" i="1"/>
  <c r="BH500" i="1"/>
  <c r="BG533" i="1"/>
  <c r="BG534" i="1"/>
  <c r="BH399" i="1"/>
  <c r="BG747" i="1"/>
  <c r="BG746" i="1"/>
  <c r="AU107" i="1"/>
  <c r="AU106" i="1"/>
  <c r="AV249" i="1"/>
  <c r="AV250" i="1"/>
  <c r="AV567" i="1"/>
  <c r="AV568" i="1"/>
  <c r="AV603" i="1"/>
  <c r="AV604" i="1"/>
  <c r="BE177" i="1"/>
  <c r="BE178" i="1"/>
  <c r="BE395" i="1"/>
  <c r="BE396" i="1"/>
  <c r="BB567" i="1"/>
  <c r="BB568" i="1"/>
  <c r="BA395" i="1"/>
  <c r="BA396" i="1"/>
  <c r="T603" i="1"/>
  <c r="T604" i="1"/>
  <c r="T465" i="1"/>
  <c r="T466" i="1"/>
  <c r="U396" i="1"/>
  <c r="T318" i="1"/>
  <c r="T322" i="1" s="1" a="1"/>
  <c r="T322" i="1" s="1"/>
  <c r="T321" i="1" s="1"/>
  <c r="T323" i="1"/>
  <c r="BS248" i="1"/>
  <c r="BS254" i="1"/>
  <c r="BS253" i="1" s="1"/>
  <c r="BS255" i="1"/>
  <c r="U216" i="1" a="1"/>
  <c r="U216" i="1" s="1"/>
  <c r="U215" i="1" s="1"/>
  <c r="S177" i="1"/>
  <c r="S178" i="1"/>
  <c r="T202" i="1"/>
  <c r="BE202" i="1" s="1"/>
  <c r="CD74" i="1"/>
  <c r="T1094" i="1"/>
  <c r="T1093" i="1"/>
  <c r="AX219" i="1"/>
  <c r="AX283" i="1"/>
  <c r="AX288" i="1" s="1"/>
  <c r="AX469" i="1"/>
  <c r="AX673" i="1"/>
  <c r="AX674" i="1"/>
  <c r="T672" i="1"/>
  <c r="T676" i="1" a="1"/>
  <c r="T676" i="1" s="1"/>
  <c r="T677" i="1"/>
  <c r="AY877" i="1"/>
  <c r="BG110" i="1"/>
  <c r="BH288" i="1"/>
  <c r="BG359" i="1"/>
  <c r="BG399" i="1"/>
  <c r="BH534" i="1"/>
  <c r="BH533" i="1"/>
  <c r="AV433" i="1"/>
  <c r="AU639" i="1"/>
  <c r="AU640" i="1"/>
  <c r="BE138" i="1"/>
  <c r="BE253" i="1"/>
  <c r="BD355" i="1"/>
  <c r="BD356" i="1"/>
  <c r="BE746" i="1"/>
  <c r="BE747" i="1"/>
  <c r="BD673" i="1"/>
  <c r="BD674" i="1"/>
  <c r="U747" i="1"/>
  <c r="BA139" i="1"/>
  <c r="BA140" i="1"/>
  <c r="BB140" i="1"/>
  <c r="BB139" i="1"/>
  <c r="BA465" i="1"/>
  <c r="BA466" i="1"/>
  <c r="BA568" i="1"/>
  <c r="BA567" i="1"/>
  <c r="T267" i="1"/>
  <c r="BE267" i="1" s="1"/>
  <c r="T358" i="1" a="1"/>
  <c r="T358" i="1" s="1"/>
  <c r="T359" i="1"/>
  <c r="T354" i="1"/>
  <c r="AV334" i="1"/>
  <c r="U140" i="1"/>
  <c r="T1095" i="1"/>
  <c r="T1235" i="1"/>
  <c r="T106" i="1"/>
  <c r="U985" i="1"/>
  <c r="U1022" i="1"/>
  <c r="AX250" i="1"/>
  <c r="AX249" i="1"/>
  <c r="AX568" i="1"/>
  <c r="AX567" i="1"/>
  <c r="AY714" i="1"/>
  <c r="BH213" i="1"/>
  <c r="BH214" i="1"/>
  <c r="BH140" i="1"/>
  <c r="BH139" i="1"/>
  <c r="BH567" i="1"/>
  <c r="BH568" i="1"/>
  <c r="BH603" i="1"/>
  <c r="BH604" i="1"/>
  <c r="AV213" i="1"/>
  <c r="AV214" i="1"/>
  <c r="AU249" i="1"/>
  <c r="AU250" i="1"/>
  <c r="AV395" i="1"/>
  <c r="AV396" i="1"/>
  <c r="AU465" i="1"/>
  <c r="AU466" i="1"/>
  <c r="BD178" i="1"/>
  <c r="BD177" i="1"/>
  <c r="BE356" i="1"/>
  <c r="BE355" i="1"/>
  <c r="BD465" i="1"/>
  <c r="BD466" i="1"/>
  <c r="BD603" i="1"/>
  <c r="BD604" i="1"/>
  <c r="BD639" i="1"/>
  <c r="BD640" i="1"/>
  <c r="BA177" i="1"/>
  <c r="BA178" i="1"/>
  <c r="BB429" i="1"/>
  <c r="BB430" i="1"/>
  <c r="BB604" i="1"/>
  <c r="BB603" i="1"/>
  <c r="S284" i="1"/>
  <c r="S285" i="1"/>
  <c r="T263" i="1"/>
  <c r="BE71" i="1"/>
  <c r="BE70" i="1"/>
  <c r="T1021" i="1"/>
  <c r="T1022" i="1"/>
  <c r="AY140" i="1"/>
  <c r="AY139" i="1"/>
  <c r="AX319" i="1"/>
  <c r="AX320" i="1"/>
  <c r="AY639" i="1"/>
  <c r="AY640" i="1"/>
  <c r="AU809" i="1"/>
  <c r="AU808" i="1" s="1"/>
  <c r="BH429" i="1"/>
  <c r="BH430" i="1"/>
  <c r="BH323" i="1"/>
  <c r="AU320" i="1"/>
  <c r="AU319" i="1"/>
  <c r="AU395" i="1"/>
  <c r="AU396" i="1"/>
  <c r="AV499" i="1"/>
  <c r="AV500" i="1"/>
  <c r="AV537" i="1"/>
  <c r="BD250" i="1"/>
  <c r="BD249" i="1"/>
  <c r="BE533" i="1"/>
  <c r="BE534" i="1"/>
  <c r="BB217" i="1"/>
  <c r="BB253" i="1"/>
  <c r="BB537" i="1"/>
  <c r="BA639" i="1"/>
  <c r="BA640" i="1"/>
  <c r="U466" i="1"/>
  <c r="U287" i="1" a="1"/>
  <c r="U287" i="1" s="1"/>
  <c r="U286" i="1" s="1"/>
  <c r="T194" i="1"/>
  <c r="BE194" i="1" s="1"/>
  <c r="S215" i="1"/>
  <c r="T196" i="1"/>
  <c r="BE196" i="1" s="1"/>
  <c r="T199" i="1"/>
  <c r="AY199" i="1" s="1"/>
  <c r="AY567" i="1"/>
  <c r="AY568" i="1"/>
  <c r="AX604" i="1"/>
  <c r="AX603" i="1"/>
  <c r="AX746" i="1"/>
  <c r="AX747" i="1"/>
  <c r="BH503" i="1"/>
  <c r="BG710" i="1"/>
  <c r="BG711" i="1"/>
  <c r="AU285" i="1"/>
  <c r="AU284" i="1"/>
  <c r="AU603" i="1"/>
  <c r="AU604" i="1"/>
  <c r="AV673" i="1"/>
  <c r="AV674" i="1"/>
  <c r="AV710" i="1"/>
  <c r="AV711" i="1"/>
  <c r="BD319" i="1"/>
  <c r="BD320" i="1"/>
  <c r="BE429" i="1"/>
  <c r="BE430" i="1"/>
  <c r="BE603" i="1"/>
  <c r="BE604" i="1"/>
  <c r="AV746" i="1"/>
  <c r="AV747" i="1"/>
  <c r="BA107" i="1"/>
  <c r="BA106" i="1"/>
  <c r="BB466" i="1"/>
  <c r="BB465" i="1"/>
  <c r="BA429" i="1"/>
  <c r="BA430" i="1"/>
  <c r="BA607" i="1"/>
  <c r="U395" i="1"/>
  <c r="T268" i="1"/>
  <c r="AY268" i="1" s="1"/>
  <c r="BS176" i="1"/>
  <c r="BS182" i="1"/>
  <c r="BS181" i="1" s="1"/>
  <c r="BS183" i="1"/>
  <c r="T49" i="1"/>
  <c r="T50" i="1"/>
  <c r="BX50" i="1" s="1"/>
  <c r="S70" i="1"/>
  <c r="S71" i="1"/>
  <c r="S72" i="1"/>
  <c r="BD74" i="1"/>
  <c r="U1164" i="1"/>
  <c r="AY177" i="1"/>
  <c r="AY178" i="1"/>
  <c r="AX218" i="1"/>
  <c r="AX217" i="1" s="1"/>
  <c r="AY253" i="1"/>
  <c r="AX396" i="1"/>
  <c r="AX395" i="1"/>
  <c r="AY499" i="1"/>
  <c r="AY500" i="1"/>
  <c r="AX465" i="1"/>
  <c r="AX466" i="1"/>
  <c r="AY603" i="1"/>
  <c r="AY604" i="1"/>
  <c r="U916" i="1" a="1"/>
  <c r="U916" i="1" s="1"/>
  <c r="U915" i="1" s="1"/>
  <c r="AY873" i="1"/>
  <c r="AY874" i="1"/>
  <c r="BH746" i="1"/>
  <c r="BH747" i="1"/>
  <c r="AV288" i="1"/>
  <c r="AV429" i="1"/>
  <c r="AV430" i="1"/>
  <c r="AU710" i="1"/>
  <c r="AU711" i="1"/>
  <c r="BB746" i="1"/>
  <c r="BB747" i="1"/>
  <c r="BD396" i="1"/>
  <c r="BD395" i="1"/>
  <c r="BE677" i="1"/>
  <c r="BE711" i="1"/>
  <c r="BE710" i="1"/>
  <c r="U746" i="1"/>
  <c r="BA143" i="1"/>
  <c r="BA214" i="1"/>
  <c r="BA213" i="1"/>
  <c r="BB360" i="1"/>
  <c r="BB359" i="1" s="1"/>
  <c r="BB395" i="1"/>
  <c r="BB396" i="1"/>
  <c r="BA710" i="1"/>
  <c r="BA711" i="1"/>
  <c r="U534" i="1"/>
  <c r="U249" i="1"/>
  <c r="U252" i="1" a="1"/>
  <c r="U252" i="1" s="1"/>
  <c r="U251" i="1" s="1"/>
  <c r="T197" i="1"/>
  <c r="AY197" i="1" s="1"/>
  <c r="T201" i="1"/>
  <c r="BE201" i="1" s="1"/>
  <c r="AX838" i="1"/>
  <c r="U1057" i="1"/>
  <c r="U1021" i="1"/>
  <c r="AY711" i="1"/>
  <c r="AY710" i="1"/>
  <c r="BT790" i="1"/>
  <c r="AY790" i="1"/>
  <c r="BH177" i="1"/>
  <c r="BH178" i="1"/>
  <c r="BH217" i="1"/>
  <c r="BH355" i="1"/>
  <c r="BH356" i="1"/>
  <c r="BG603" i="1"/>
  <c r="BG604" i="1"/>
  <c r="BH673" i="1"/>
  <c r="BH674" i="1"/>
  <c r="BH710" i="1"/>
  <c r="BH711" i="1"/>
  <c r="AU139" i="1"/>
  <c r="AU140" i="1"/>
  <c r="AV217" i="1"/>
  <c r="AV319" i="1"/>
  <c r="AV320" i="1"/>
  <c r="BD213" i="1"/>
  <c r="BD214" i="1"/>
  <c r="BD284" i="1"/>
  <c r="BD285" i="1"/>
  <c r="BD469" i="1"/>
  <c r="BD533" i="1"/>
  <c r="BD534" i="1"/>
  <c r="BE639" i="1"/>
  <c r="BE640" i="1"/>
  <c r="BB284" i="1"/>
  <c r="BB285" i="1"/>
  <c r="U676" i="1" a="1"/>
  <c r="U676" i="1" s="1"/>
  <c r="U675" i="1" s="1"/>
  <c r="T265" i="1"/>
  <c r="BE265" i="1" s="1"/>
  <c r="U70" i="1"/>
  <c r="BE74" i="1"/>
  <c r="AX106" i="1"/>
  <c r="AX107" i="1"/>
  <c r="AY429" i="1"/>
  <c r="AY430" i="1"/>
  <c r="AX503" i="1"/>
  <c r="AX537" i="1"/>
  <c r="U805" i="1"/>
  <c r="BG139" i="1"/>
  <c r="BG140" i="1"/>
  <c r="BG181" i="1"/>
  <c r="BG643" i="1"/>
  <c r="AU181" i="1"/>
  <c r="AU433" i="1"/>
  <c r="AU571" i="1"/>
  <c r="AV534" i="1"/>
  <c r="AV533" i="1"/>
  <c r="BD750" i="1"/>
  <c r="U710" i="1"/>
  <c r="BB249" i="1"/>
  <c r="BB250" i="1"/>
  <c r="BA359" i="1"/>
  <c r="BB319" i="1"/>
  <c r="BB320" i="1"/>
  <c r="BB534" i="1"/>
  <c r="BB533" i="1"/>
  <c r="U465" i="1"/>
  <c r="T269" i="1"/>
  <c r="AY269" i="1" s="1"/>
  <c r="AQ189" i="1"/>
  <c r="A225" i="1"/>
  <c r="T1201" i="1"/>
  <c r="U1199" i="1"/>
  <c r="AX139" i="1"/>
  <c r="AX140" i="1"/>
  <c r="AX178" i="1"/>
  <c r="AX177" i="1"/>
  <c r="AY571" i="1"/>
  <c r="AY750" i="1"/>
  <c r="BH106" i="1"/>
  <c r="BH107" i="1"/>
  <c r="BG217" i="1"/>
  <c r="BG323" i="1"/>
  <c r="BG433" i="1"/>
  <c r="BG674" i="1"/>
  <c r="BG673" i="1"/>
  <c r="AU110" i="1"/>
  <c r="AU214" i="1"/>
  <c r="AU213" i="1"/>
  <c r="AU355" i="1"/>
  <c r="AU356" i="1"/>
  <c r="AV466" i="1"/>
  <c r="AV465" i="1"/>
  <c r="AV571" i="1"/>
  <c r="AV640" i="1"/>
  <c r="AV639" i="1"/>
  <c r="BE181" i="1"/>
  <c r="BE323" i="1"/>
  <c r="BE399" i="1"/>
  <c r="BE607" i="1"/>
  <c r="BD568" i="1"/>
  <c r="BD567" i="1"/>
  <c r="BB181" i="1"/>
  <c r="BA285" i="1"/>
  <c r="BA284" i="1"/>
  <c r="BB503" i="1"/>
  <c r="BA533" i="1"/>
  <c r="BA534" i="1"/>
  <c r="BB571" i="1"/>
  <c r="BA399" i="1"/>
  <c r="BA747" i="1"/>
  <c r="BA746" i="1"/>
  <c r="U430" i="1"/>
  <c r="T605" i="1"/>
  <c r="S251" i="1"/>
  <c r="BT156" i="1"/>
  <c r="T176" i="1"/>
  <c r="T181" i="1"/>
  <c r="U1235" i="1"/>
  <c r="AX804" i="1"/>
  <c r="AX805" i="1"/>
  <c r="BS913" i="1"/>
  <c r="BS914" i="1"/>
  <c r="AX290" i="1"/>
  <c r="BG107" i="1"/>
  <c r="BG106" i="1"/>
  <c r="BG355" i="1"/>
  <c r="BG356" i="1"/>
  <c r="BG395" i="1"/>
  <c r="BG396" i="1"/>
  <c r="AV284" i="1"/>
  <c r="AV285" i="1"/>
  <c r="BE145" i="1"/>
  <c r="BE249" i="1"/>
  <c r="BE250" i="1"/>
  <c r="BE673" i="1"/>
  <c r="BE674" i="1"/>
  <c r="BB143" i="1"/>
  <c r="BB361" i="1"/>
  <c r="BB399" i="1"/>
  <c r="BA571" i="1"/>
  <c r="BA674" i="1"/>
  <c r="BA673" i="1"/>
  <c r="T397" i="1"/>
  <c r="U533" i="1"/>
  <c r="U320" i="1"/>
  <c r="T142" i="1" a="1"/>
  <c r="T142" i="1" s="1"/>
  <c r="T138" i="1"/>
  <c r="T143" i="1"/>
  <c r="AX839" i="1"/>
  <c r="AY323" i="1"/>
  <c r="AY533" i="1"/>
  <c r="AY534" i="1"/>
  <c r="AX571" i="1"/>
  <c r="AY673" i="1"/>
  <c r="AY674" i="1"/>
  <c r="BS809" i="1"/>
  <c r="BS803" i="1"/>
  <c r="BS810" i="1"/>
  <c r="BG285" i="1"/>
  <c r="BG284" i="1"/>
  <c r="BG249" i="1"/>
  <c r="BG250" i="1"/>
  <c r="BH469" i="1"/>
  <c r="BH571" i="1"/>
  <c r="BH640" i="1"/>
  <c r="BH639" i="1"/>
  <c r="AU143" i="1"/>
  <c r="AV140" i="1"/>
  <c r="AV139" i="1"/>
  <c r="AV399" i="1"/>
  <c r="AY838" i="1"/>
  <c r="AY839" i="1"/>
  <c r="BE106" i="1"/>
  <c r="BE107" i="1"/>
  <c r="BE499" i="1"/>
  <c r="BE500" i="1"/>
  <c r="BE465" i="1"/>
  <c r="BE466" i="1"/>
  <c r="BD643" i="1"/>
  <c r="BB288" i="1"/>
  <c r="BA500" i="1"/>
  <c r="BA499" i="1"/>
  <c r="BB673" i="1"/>
  <c r="BB674" i="1"/>
  <c r="BB710" i="1"/>
  <c r="BB711" i="1"/>
  <c r="T272" i="1"/>
  <c r="BE272" i="1" s="1"/>
  <c r="S286" i="1"/>
  <c r="U71" i="1"/>
  <c r="AX500" i="1"/>
  <c r="AX499" i="1"/>
  <c r="BG177" i="1"/>
  <c r="BG178" i="1"/>
  <c r="BH319" i="1"/>
  <c r="BH320" i="1"/>
  <c r="BG639" i="1"/>
  <c r="BG640" i="1"/>
  <c r="AU177" i="1"/>
  <c r="AU178" i="1"/>
  <c r="AU429" i="1"/>
  <c r="AU430" i="1"/>
  <c r="BD503" i="1"/>
  <c r="BD746" i="1"/>
  <c r="BD747" i="1"/>
  <c r="BA253" i="1"/>
  <c r="BA323" i="1"/>
  <c r="BB643" i="1"/>
  <c r="T271" i="1"/>
  <c r="BE271" i="1" s="1"/>
  <c r="T270" i="1"/>
  <c r="AY270" i="1" s="1"/>
  <c r="S213" i="1"/>
  <c r="S214" i="1"/>
  <c r="T198" i="1"/>
  <c r="AY198" i="1" s="1"/>
  <c r="T192" i="1"/>
  <c r="T1057" i="1"/>
  <c r="T1058" i="1"/>
  <c r="U1200" i="1"/>
  <c r="T917" i="1"/>
  <c r="T912" i="1"/>
  <c r="T916" i="1" a="1"/>
  <c r="T916" i="1" s="1"/>
  <c r="AY746" i="1"/>
  <c r="AY747" i="1"/>
  <c r="BG320" i="1"/>
  <c r="BG319" i="1"/>
  <c r="BG429" i="1"/>
  <c r="BG430" i="1"/>
  <c r="BH395" i="1"/>
  <c r="BH396" i="1"/>
  <c r="BE319" i="1"/>
  <c r="BE320" i="1"/>
  <c r="BB177" i="1"/>
  <c r="BB178" i="1"/>
  <c r="BB499" i="1"/>
  <c r="BB500" i="1"/>
  <c r="BA603" i="1"/>
  <c r="BA604" i="1"/>
  <c r="S249" i="1"/>
  <c r="S250" i="1"/>
  <c r="T232" i="1"/>
  <c r="BT232" i="1" s="1"/>
  <c r="T229" i="1"/>
  <c r="T235" i="1"/>
  <c r="T236" i="1"/>
  <c r="T230" i="1"/>
  <c r="T233" i="1"/>
  <c r="BT233" i="1" s="1"/>
  <c r="T237" i="1"/>
  <c r="T234" i="1"/>
  <c r="T231" i="1"/>
  <c r="BT231" i="1" s="1"/>
  <c r="CC70" i="1"/>
  <c r="CC71" i="1"/>
  <c r="CD71" i="1"/>
  <c r="CD70" i="1"/>
  <c r="BD70" i="1"/>
  <c r="BD71" i="1"/>
  <c r="U1165" i="1"/>
  <c r="T1059" i="1"/>
  <c r="BS917" i="1"/>
  <c r="AY181" i="1"/>
  <c r="AY249" i="1"/>
  <c r="AY250" i="1"/>
  <c r="AY356" i="1"/>
  <c r="AY355" i="1"/>
  <c r="AX430" i="1"/>
  <c r="AX429" i="1"/>
  <c r="AY503" i="1"/>
  <c r="AY607" i="1"/>
  <c r="AX677" i="1"/>
  <c r="AX710" i="1"/>
  <c r="AX711" i="1"/>
  <c r="BH284" i="1"/>
  <c r="BH285" i="1"/>
  <c r="BG499" i="1"/>
  <c r="BG500" i="1"/>
  <c r="BH537" i="1"/>
  <c r="BG465" i="1"/>
  <c r="BG466" i="1"/>
  <c r="AV177" i="1"/>
  <c r="AV178" i="1"/>
  <c r="AU674" i="1"/>
  <c r="AU673" i="1"/>
  <c r="BB750" i="1"/>
  <c r="BD139" i="1"/>
  <c r="BD140" i="1"/>
  <c r="BE750" i="1"/>
  <c r="BD710" i="1"/>
  <c r="BD711" i="1"/>
  <c r="T396" i="1"/>
  <c r="T395" i="1"/>
  <c r="U319" i="1"/>
  <c r="T273" i="1"/>
  <c r="BE273" i="1" s="1"/>
  <c r="T275" i="1"/>
  <c r="BE275" i="1" s="1"/>
  <c r="T274" i="1"/>
  <c r="BE274" i="1" s="1"/>
  <c r="U139" i="1"/>
  <c r="T1236" i="1"/>
  <c r="T107" i="1"/>
  <c r="CC74" i="1"/>
  <c r="BT913" i="1" l="1"/>
  <c r="BT914" i="1"/>
  <c r="T915" i="1"/>
  <c r="U673" i="1"/>
  <c r="T248" i="1"/>
  <c r="BT917" i="1"/>
  <c r="T139" i="1"/>
  <c r="T140" i="1"/>
  <c r="BT183" i="1"/>
  <c r="BT176" i="1"/>
  <c r="BT182" i="1"/>
  <c r="BT803" i="1"/>
  <c r="BT810" i="1"/>
  <c r="BT809" i="1"/>
  <c r="U285" i="1"/>
  <c r="AV354" i="1"/>
  <c r="AV360" i="1"/>
  <c r="AV361" i="1"/>
  <c r="U213" i="1"/>
  <c r="T807" i="1" a="1"/>
  <c r="T807" i="1" s="1"/>
  <c r="T806" i="1" s="1"/>
  <c r="T803" i="1"/>
  <c r="T808" i="1"/>
  <c r="AV764" i="1"/>
  <c r="AX213" i="1"/>
  <c r="T252" i="1" a="1"/>
  <c r="T252" i="1" s="1"/>
  <c r="T251" i="1" s="1"/>
  <c r="T913" i="1"/>
  <c r="T914" i="1"/>
  <c r="T141" i="1"/>
  <c r="AQ225" i="1"/>
  <c r="A260" i="1"/>
  <c r="U674" i="1"/>
  <c r="U250" i="1"/>
  <c r="U913" i="1"/>
  <c r="BS177" i="1"/>
  <c r="BS178" i="1"/>
  <c r="U284" i="1"/>
  <c r="T355" i="1"/>
  <c r="T356" i="1"/>
  <c r="BE140" i="1"/>
  <c r="BE139" i="1"/>
  <c r="T675" i="1"/>
  <c r="BT140" i="1"/>
  <c r="BT139" i="1"/>
  <c r="U178" i="1"/>
  <c r="BB803" i="1"/>
  <c r="BB810" i="1"/>
  <c r="BB809" i="1"/>
  <c r="BB356" i="1"/>
  <c r="T253" i="1"/>
  <c r="BE143" i="1"/>
  <c r="T212" i="1"/>
  <c r="T217" i="1"/>
  <c r="T216" i="1" a="1"/>
  <c r="T216" i="1" s="1"/>
  <c r="T215" i="1" s="1"/>
  <c r="BE192" i="1"/>
  <c r="BS804" i="1"/>
  <c r="BS805" i="1"/>
  <c r="BX49" i="1"/>
  <c r="T74" i="1"/>
  <c r="AY283" i="1"/>
  <c r="AY289" i="1"/>
  <c r="AY288" i="1" s="1"/>
  <c r="AY290" i="1"/>
  <c r="T283" i="1"/>
  <c r="T287" i="1" a="1"/>
  <c r="T287" i="1" s="1"/>
  <c r="T288" i="1"/>
  <c r="BE263" i="1"/>
  <c r="T673" i="1"/>
  <c r="T674" i="1"/>
  <c r="AX284" i="1"/>
  <c r="AX285" i="1"/>
  <c r="T319" i="1"/>
  <c r="T320" i="1"/>
  <c r="U177" i="1"/>
  <c r="BB355" i="1"/>
  <c r="AU805" i="1"/>
  <c r="BS808" i="1"/>
  <c r="T180" i="1" a="1"/>
  <c r="T180" i="1" s="1"/>
  <c r="T179" i="1" s="1"/>
  <c r="AY810" i="1"/>
  <c r="AY803" i="1"/>
  <c r="AY809" i="1"/>
  <c r="AY219" i="1"/>
  <c r="AY218" i="1"/>
  <c r="AY212" i="1"/>
  <c r="U914" i="1"/>
  <c r="T357" i="1"/>
  <c r="U214" i="1"/>
  <c r="BS249" i="1"/>
  <c r="BS250" i="1"/>
  <c r="BT143" i="1"/>
  <c r="BE810" i="1"/>
  <c r="BE803" i="1"/>
  <c r="BE809" i="1"/>
  <c r="AX214" i="1"/>
  <c r="BT255" i="1"/>
  <c r="BT248" i="1"/>
  <c r="BT254" i="1"/>
  <c r="AU804" i="1"/>
  <c r="BT181" i="1" l="1"/>
  <c r="T178" i="1"/>
  <c r="T286" i="1"/>
  <c r="BT249" i="1"/>
  <c r="BT250" i="1"/>
  <c r="BE805" i="1"/>
  <c r="BE804" i="1"/>
  <c r="AY213" i="1"/>
  <c r="AY214" i="1"/>
  <c r="AY805" i="1"/>
  <c r="AY804" i="1"/>
  <c r="AV356" i="1"/>
  <c r="AV355" i="1"/>
  <c r="BT804" i="1"/>
  <c r="BT805" i="1"/>
  <c r="AY217" i="1"/>
  <c r="AY284" i="1"/>
  <c r="AY285" i="1"/>
  <c r="T213" i="1"/>
  <c r="T214" i="1"/>
  <c r="BB808" i="1"/>
  <c r="AV803" i="1"/>
  <c r="AV809" i="1"/>
  <c r="AV810" i="1"/>
  <c r="T177" i="1"/>
  <c r="T284" i="1"/>
  <c r="T285" i="1"/>
  <c r="BE219" i="1"/>
  <c r="BE218" i="1"/>
  <c r="BE217" i="1" s="1"/>
  <c r="BE212" i="1"/>
  <c r="AQ260" i="1"/>
  <c r="A295" i="1"/>
  <c r="BT808" i="1"/>
  <c r="BT177" i="1"/>
  <c r="BT178" i="1"/>
  <c r="T249" i="1"/>
  <c r="BT253" i="1"/>
  <c r="BE808" i="1"/>
  <c r="AY808" i="1"/>
  <c r="BE283" i="1"/>
  <c r="BE289" i="1"/>
  <c r="BE288" i="1" s="1"/>
  <c r="BE290" i="1"/>
  <c r="BX75" i="1"/>
  <c r="BX69" i="1"/>
  <c r="BX76" i="1"/>
  <c r="BB804" i="1"/>
  <c r="BB805" i="1"/>
  <c r="T804" i="1"/>
  <c r="T805" i="1"/>
  <c r="AV359" i="1"/>
  <c r="T250" i="1"/>
  <c r="BE213" i="1" l="1"/>
  <c r="BE214" i="1"/>
  <c r="AV808" i="1"/>
  <c r="AV804" i="1"/>
  <c r="AV805" i="1"/>
  <c r="BX71" i="1"/>
  <c r="T69" i="1"/>
  <c r="BX70" i="1"/>
  <c r="BE284" i="1"/>
  <c r="BE285" i="1"/>
  <c r="AQ295" i="1"/>
  <c r="A331" i="1"/>
  <c r="BX74" i="1"/>
  <c r="T73" i="1" a="1"/>
  <c r="T73" i="1" s="1"/>
  <c r="T72" i="1" s="1"/>
  <c r="C1430" i="1"/>
  <c r="AQ331" i="1" l="1"/>
  <c r="A371" i="1"/>
  <c r="C1429" i="1"/>
  <c r="C1436" i="1" s="1"/>
  <c r="F1410" i="1"/>
  <c r="F1419" i="1"/>
  <c r="T70" i="1"/>
  <c r="T71" i="1"/>
  <c r="E1410" i="1" l="1"/>
  <c r="C1410" i="1"/>
  <c r="D1410" i="1"/>
  <c r="A405" i="1"/>
  <c r="AQ371" i="1"/>
  <c r="C1419" i="1"/>
  <c r="D1419" i="1"/>
  <c r="E1419" i="1"/>
  <c r="E1411" i="1" l="1"/>
  <c r="C1420" i="1"/>
  <c r="D1420" i="1"/>
  <c r="C1411" i="1"/>
  <c r="E1420" i="1"/>
  <c r="D1411" i="1"/>
  <c r="AQ405" i="1"/>
  <c r="A441" i="1"/>
  <c r="AQ441" i="1" l="1"/>
  <c r="A475" i="1"/>
  <c r="AQ475" i="1" l="1"/>
  <c r="A509" i="1"/>
  <c r="A543" i="1" l="1"/>
  <c r="AQ509" i="1"/>
  <c r="AQ543" i="1" l="1"/>
  <c r="A579" i="1"/>
  <c r="AQ579" i="1" l="1"/>
  <c r="A615" i="1"/>
  <c r="AQ615" i="1" l="1"/>
  <c r="A649" i="1"/>
  <c r="AQ649" i="1" l="1"/>
  <c r="A686" i="1"/>
  <c r="AQ686" i="1" l="1"/>
  <c r="A722" i="1"/>
  <c r="AQ722" i="1" l="1"/>
  <c r="A761" i="1"/>
  <c r="AQ761" i="1" l="1"/>
  <c r="A814" i="1"/>
  <c r="AQ814" i="1" l="1"/>
  <c r="A849" i="1"/>
  <c r="AQ849" i="1" l="1"/>
  <c r="A889" i="1"/>
  <c r="A926" i="1" l="1"/>
  <c r="AQ889" i="1"/>
  <c r="AQ926" i="1" l="1"/>
  <c r="A961" i="1"/>
  <c r="AQ961" i="1" l="1"/>
  <c r="A997" i="1"/>
  <c r="AQ997" i="1" l="1"/>
  <c r="A1033" i="1"/>
  <c r="AQ1033" i="1" l="1"/>
  <c r="A1069" i="1"/>
  <c r="AQ1069" i="1" l="1"/>
  <c r="A1105" i="1"/>
  <c r="AQ1105" i="1" l="1"/>
  <c r="A1140" i="1"/>
  <c r="AQ1140" i="1" l="1"/>
  <c r="A1175" i="1"/>
  <c r="AQ1175" i="1" l="1"/>
  <c r="A1211" i="1"/>
  <c r="D1423" i="1" l="1"/>
  <c r="D1424" i="1" s="1"/>
  <c r="C1423" i="1"/>
  <c r="C1424" i="1" s="1"/>
  <c r="E1423" i="1"/>
  <c r="E1424" i="1" s="1"/>
  <c r="AQ1211" i="1"/>
  <c r="A1247" i="1"/>
  <c r="C1445" i="1"/>
  <c r="D1445" i="1" s="1"/>
  <c r="C1446" i="1"/>
  <c r="D1446" i="1" s="1"/>
  <c r="F1424" i="1" l="1" a="1"/>
  <c r="F1424" i="1" s="1"/>
  <c r="G1421" i="1" s="1"/>
  <c r="H1421" i="1" s="1"/>
  <c r="AQ1247" i="1"/>
  <c r="A1283" i="1"/>
  <c r="C1488" i="1"/>
  <c r="D1488" i="1" s="1"/>
  <c r="C1471" i="1"/>
  <c r="D1471" i="1" s="1"/>
  <c r="C1468" i="1"/>
  <c r="D1468" i="1" s="1"/>
  <c r="C1486" i="1"/>
  <c r="D1486" i="1" s="1"/>
  <c r="C1473" i="1"/>
  <c r="D1473" i="1" s="1"/>
  <c r="C1448" i="1"/>
  <c r="D1448" i="1" s="1"/>
  <c r="C1459" i="1"/>
  <c r="D1459" i="1" s="1"/>
  <c r="C1483" i="1"/>
  <c r="D1483" i="1" s="1"/>
  <c r="C1462" i="1"/>
  <c r="D1462" i="1" s="1"/>
  <c r="C1487" i="1"/>
  <c r="D1487" i="1" s="1"/>
  <c r="C1475" i="1"/>
  <c r="D1475" i="1" s="1"/>
  <c r="C1481" i="1"/>
  <c r="D1481" i="1" s="1"/>
  <c r="C1477" i="1"/>
  <c r="D1477" i="1" s="1"/>
  <c r="C1452" i="1"/>
  <c r="D1452" i="1" s="1"/>
  <c r="C1465" i="1"/>
  <c r="D1465" i="1" s="1"/>
  <c r="C1484" i="1"/>
  <c r="D1484" i="1" s="1"/>
  <c r="C1457" i="1"/>
  <c r="D1457" i="1" s="1"/>
  <c r="C1466" i="1"/>
  <c r="D1466" i="1" s="1"/>
  <c r="C1458" i="1"/>
  <c r="D1458" i="1" s="1"/>
  <c r="C1479" i="1"/>
  <c r="D1479" i="1" s="1"/>
  <c r="C1476" i="1"/>
  <c r="D1476" i="1" s="1"/>
  <c r="C1447" i="1"/>
  <c r="D1447" i="1" s="1"/>
  <c r="C1455" i="1"/>
  <c r="D1455" i="1" s="1"/>
  <c r="C1472" i="1"/>
  <c r="D1472" i="1" s="1"/>
  <c r="C1485" i="1"/>
  <c r="D1485" i="1" s="1"/>
  <c r="C1461" i="1"/>
  <c r="D1461" i="1" s="1"/>
  <c r="C1470" i="1"/>
  <c r="D1470" i="1" s="1"/>
  <c r="C1453" i="1"/>
  <c r="D1453" i="1" s="1"/>
  <c r="C1450" i="1"/>
  <c r="D1450" i="1" s="1"/>
  <c r="C1490" i="1"/>
  <c r="D1490" i="1" s="1"/>
  <c r="C1463" i="1"/>
  <c r="D1463" i="1" s="1"/>
  <c r="C1460" i="1"/>
  <c r="D1460" i="1" s="1"/>
  <c r="C1456" i="1"/>
  <c r="D1456" i="1" s="1"/>
  <c r="C1474" i="1"/>
  <c r="D1474" i="1" s="1"/>
  <c r="C1449" i="1"/>
  <c r="D1449" i="1" s="1"/>
  <c r="C1451" i="1"/>
  <c r="D1451" i="1" s="1"/>
  <c r="C1454" i="1"/>
  <c r="D1454" i="1" s="1"/>
  <c r="C1482" i="1"/>
  <c r="D1482" i="1" s="1"/>
  <c r="C1467" i="1"/>
  <c r="D1467" i="1" s="1"/>
  <c r="C1464" i="1"/>
  <c r="D1464" i="1" s="1"/>
  <c r="C1489" i="1"/>
  <c r="D1489" i="1" s="1"/>
  <c r="C1469" i="1"/>
  <c r="D1469" i="1" s="1"/>
  <c r="C1478" i="1"/>
  <c r="D1478" i="1" s="1"/>
  <c r="D1414" i="1" l="1"/>
  <c r="D1415" i="1" s="1"/>
  <c r="C1480" i="1"/>
  <c r="D1480" i="1" s="1"/>
  <c r="E1414" i="1"/>
  <c r="E1415" i="1" s="1"/>
  <c r="C1433" i="1"/>
  <c r="C1437" i="1" s="1"/>
  <c r="C1438" i="1" s="1"/>
  <c r="C1414" i="1"/>
  <c r="C1415" i="1" s="1"/>
  <c r="A1319" i="1"/>
  <c r="AQ1283" i="1"/>
  <c r="F1415" i="1" l="1" a="1"/>
  <c r="F1415" i="1" s="1"/>
  <c r="G1412" i="1" s="1"/>
  <c r="H1412" i="1" s="1"/>
  <c r="A1354" i="1"/>
  <c r="AQ1354" i="1" s="1"/>
  <c r="AQ131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Chad</author>
    <author>Chad Frischmann</author>
    <author>Furness</author>
  </authors>
  <commentList>
    <comment ref="D48" authorId="0" shapeId="0" xr:uid="{00000000-0006-0000-0A00-000001000000}">
      <text>
        <r>
          <rPr>
            <b/>
            <sz val="11"/>
            <color indexed="81"/>
            <rFont val="Times New Roman"/>
            <family val="1"/>
          </rPr>
          <t>NOTE:</t>
        </r>
        <r>
          <rPr>
            <sz val="11"/>
            <color indexed="81"/>
            <rFont val="Times New Roman"/>
            <family val="1"/>
          </rPr>
          <t xml:space="preserve">
Link to source</t>
        </r>
      </text>
    </comment>
    <comment ref="E48" authorId="0" shapeId="0" xr:uid="{00000000-0006-0000-0A00-000002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8" authorId="1" shapeId="0" xr:uid="{00000000-0006-0000-0A00-000003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48" authorId="0" shapeId="0" xr:uid="{00000000-0006-0000-0A00-000004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48" authorId="1" shapeId="0" xr:uid="{00000000-0006-0000-0A00-000005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48" authorId="1" shapeId="0" xr:uid="{00000000-0006-0000-0A00-000006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48" authorId="1" shapeId="0" xr:uid="{00000000-0006-0000-0A00-00000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48" authorId="1" shapeId="0" xr:uid="{00000000-0006-0000-0A00-000008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70" authorId="2" shapeId="0" xr:uid="{00000000-0006-0000-0A00-000009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72" authorId="2" shapeId="0" xr:uid="{00000000-0006-0000-0A00-00000A000000}">
      <text>
        <r>
          <rPr>
            <b/>
            <sz val="11"/>
            <color rgb="FF000000"/>
            <rFont val="Times New Roman"/>
            <family val="1"/>
          </rPr>
          <t>NOTE:</t>
        </r>
        <r>
          <rPr>
            <sz val="11"/>
            <color rgb="FF000000"/>
            <rFont val="Times New Roman"/>
            <family val="1"/>
          </rPr>
          <t xml:space="preserve">
</t>
        </r>
        <r>
          <rPr>
            <sz val="11"/>
            <color rgb="FF000000"/>
            <rFont val="Times New Roman"/>
            <family val="1"/>
          </rPr>
          <t>If no, then your Standard Deviation is too large compared to your Average. Verify data.</t>
        </r>
      </text>
    </comment>
    <comment ref="D84" authorId="0" shapeId="0" xr:uid="{00000000-0006-0000-0A00-00000B000000}">
      <text>
        <r>
          <rPr>
            <b/>
            <sz val="11"/>
            <color indexed="81"/>
            <rFont val="Times New Roman"/>
            <family val="1"/>
          </rPr>
          <t>NOTE:</t>
        </r>
        <r>
          <rPr>
            <sz val="11"/>
            <color indexed="81"/>
            <rFont val="Times New Roman"/>
            <family val="1"/>
          </rPr>
          <t xml:space="preserve">
Link to source</t>
        </r>
      </text>
    </comment>
    <comment ref="E84" authorId="0" shapeId="0" xr:uid="{00000000-0006-0000-0A00-00000C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84" authorId="1" shapeId="0" xr:uid="{00000000-0006-0000-0A00-00000D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84" authorId="0" shapeId="0" xr:uid="{00000000-0006-0000-0A00-00000E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84" authorId="1" shapeId="0" xr:uid="{00000000-0006-0000-0A00-00000F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84" authorId="1" shapeId="0" xr:uid="{00000000-0006-0000-0A00-000010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84" authorId="1" shapeId="0" xr:uid="{00000000-0006-0000-0A00-000011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84" authorId="1" shapeId="0" xr:uid="{00000000-0006-0000-0A00-000012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106" authorId="2" shapeId="0" xr:uid="{00000000-0006-0000-0A00-000013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08" authorId="2" shapeId="0" xr:uid="{00000000-0006-0000-0A00-000014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17" authorId="0" shapeId="0" xr:uid="{00000000-0006-0000-0A00-000015000000}">
      <text>
        <r>
          <rPr>
            <b/>
            <sz val="11"/>
            <color indexed="81"/>
            <rFont val="Times New Roman"/>
            <family val="1"/>
          </rPr>
          <t>NOTE:</t>
        </r>
        <r>
          <rPr>
            <sz val="11"/>
            <color indexed="81"/>
            <rFont val="Times New Roman"/>
            <family val="1"/>
          </rPr>
          <t xml:space="preserve">
Link to source</t>
        </r>
      </text>
    </comment>
    <comment ref="E117" authorId="0" shapeId="0" xr:uid="{00000000-0006-0000-0A00-000016000000}">
      <text>
        <r>
          <rPr>
            <b/>
            <sz val="11"/>
            <color rgb="FF000000"/>
            <rFont val="Times New Roman"/>
            <family val="1"/>
          </rPr>
          <t>NOTE:</t>
        </r>
        <r>
          <rPr>
            <sz val="11"/>
            <color rgb="FF000000"/>
            <rFont val="Times New Roman"/>
            <family val="1"/>
          </rPr>
          <t xml:space="preserve"> Is data based on global, regional, or country-specific studies? Please specify.</t>
        </r>
      </text>
    </comment>
    <comment ref="F117" authorId="1" shapeId="0" xr:uid="{00000000-0006-0000-0A00-000017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17" authorId="0" shapeId="0" xr:uid="{00000000-0006-0000-0A00-000018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117" authorId="1" shapeId="0" xr:uid="{00000000-0006-0000-0A00-000019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117" authorId="1" shapeId="0" xr:uid="{00000000-0006-0000-0A00-00001A000000}">
      <text>
        <r>
          <rPr>
            <b/>
            <sz val="11"/>
            <color rgb="FF000000"/>
            <rFont val="Times New Roman"/>
            <family val="1"/>
          </rPr>
          <t>NOTE:</t>
        </r>
        <r>
          <rPr>
            <sz val="11"/>
            <color rgb="FF000000"/>
            <rFont val="Times New Roman"/>
            <family val="1"/>
          </rPr>
          <t xml:space="preserve"> Use the cells below to enter the appropriate equation needed to convert to the common unit required. Consult the conversion tables above to assist you.
</t>
        </r>
        <r>
          <rPr>
            <sz val="11"/>
            <color rgb="FF000000"/>
            <rFont val="Times New Roman"/>
            <family val="1"/>
          </rPr>
          <t xml:space="preserve">
</t>
        </r>
        <r>
          <rPr>
            <sz val="11"/>
            <color rgb="FF000000"/>
            <rFont val="Times New Roman"/>
            <family val="1"/>
          </rPr>
          <t xml:space="preserve">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117" authorId="1" shapeId="0" xr:uid="{00000000-0006-0000-0A00-00001B000000}">
      <text>
        <r>
          <rPr>
            <b/>
            <sz val="11"/>
            <color rgb="FF000000"/>
            <rFont val="Times New Roman"/>
            <family val="1"/>
          </rPr>
          <t>NOTE:</t>
        </r>
        <r>
          <rPr>
            <sz val="11"/>
            <color rgb="FF000000"/>
            <rFont val="Times New Roman"/>
            <family val="1"/>
          </rPr>
          <t xml:space="preserve"> Enter any weights used. All weights should be constructed on an additional sheet and linked here.
</t>
        </r>
        <r>
          <rPr>
            <sz val="11"/>
            <color rgb="FF000000"/>
            <rFont val="Times New Roman"/>
            <family val="1"/>
          </rPr>
          <t xml:space="preserve">
</t>
        </r>
        <r>
          <rPr>
            <sz val="11"/>
            <color rgb="FF000000"/>
            <rFont val="Times New Roman"/>
            <family val="1"/>
          </rPr>
          <t xml:space="preserve">
</t>
        </r>
      </text>
    </comment>
    <comment ref="P117" authorId="1" shapeId="0" xr:uid="{00000000-0006-0000-0A00-00001C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139" authorId="2" shapeId="0" xr:uid="{00000000-0006-0000-0A00-00001D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41" authorId="2" shapeId="0" xr:uid="{00000000-0006-0000-0A00-00001E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55" authorId="0" shapeId="0" xr:uid="{00000000-0006-0000-0A00-00001F000000}">
      <text>
        <r>
          <rPr>
            <b/>
            <sz val="11"/>
            <color rgb="FF000000"/>
            <rFont val="Times New Roman"/>
            <family val="1"/>
          </rPr>
          <t>NOTE:</t>
        </r>
        <r>
          <rPr>
            <sz val="11"/>
            <color rgb="FF000000"/>
            <rFont val="Times New Roman"/>
            <family val="1"/>
          </rPr>
          <t xml:space="preserve">
</t>
        </r>
        <r>
          <rPr>
            <sz val="11"/>
            <color rgb="FF000000"/>
            <rFont val="Times New Roman"/>
            <family val="1"/>
          </rPr>
          <t>Link to source</t>
        </r>
      </text>
    </comment>
    <comment ref="E155" authorId="0" shapeId="0" xr:uid="{00000000-0006-0000-0A00-000020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55" authorId="1" shapeId="0" xr:uid="{00000000-0006-0000-0A00-000021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55" authorId="0" shapeId="0" xr:uid="{00000000-0006-0000-0A00-000022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155" authorId="1" shapeId="0" xr:uid="{00000000-0006-0000-0A00-000023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155" authorId="1" shapeId="0" xr:uid="{00000000-0006-0000-0A00-000024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155" authorId="1" shapeId="0" xr:uid="{00000000-0006-0000-0A00-000025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155" authorId="1" shapeId="0" xr:uid="{00000000-0006-0000-0A00-000026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177" authorId="2" shapeId="0" xr:uid="{00000000-0006-0000-0A00-000027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79" authorId="2" shapeId="0" xr:uid="{00000000-0006-0000-0A00-000028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91" authorId="0" shapeId="0" xr:uid="{00000000-0006-0000-0A00-000029000000}">
      <text>
        <r>
          <rPr>
            <b/>
            <sz val="11"/>
            <color indexed="81"/>
            <rFont val="Times New Roman"/>
            <family val="1"/>
          </rPr>
          <t>NOTE:</t>
        </r>
        <r>
          <rPr>
            <sz val="11"/>
            <color indexed="81"/>
            <rFont val="Times New Roman"/>
            <family val="1"/>
          </rPr>
          <t xml:space="preserve">
Link to source</t>
        </r>
      </text>
    </comment>
    <comment ref="E191" authorId="0" shapeId="0" xr:uid="{00000000-0006-0000-0A00-00002A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91" authorId="1" shapeId="0" xr:uid="{00000000-0006-0000-0A00-00002B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91" authorId="0" shapeId="0" xr:uid="{00000000-0006-0000-0A00-00002C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191" authorId="1" shapeId="0" xr:uid="{00000000-0006-0000-0A00-00002D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191" authorId="1" shapeId="0" xr:uid="{00000000-0006-0000-0A00-00002E000000}">
      <text>
        <r>
          <rPr>
            <b/>
            <sz val="11"/>
            <color rgb="FF000000"/>
            <rFont val="Times New Roman"/>
            <family val="1"/>
          </rPr>
          <t>NOTE:</t>
        </r>
        <r>
          <rPr>
            <sz val="11"/>
            <color rgb="FF000000"/>
            <rFont val="Times New Roman"/>
            <family val="1"/>
          </rPr>
          <t xml:space="preserve"> Use the cells below to enter the appropriate equation needed to convert to the common unit required. Consult the conversion tables above to assist you.
</t>
        </r>
        <r>
          <rPr>
            <sz val="11"/>
            <color rgb="FF000000"/>
            <rFont val="Times New Roman"/>
            <family val="1"/>
          </rPr>
          <t xml:space="preserve">
</t>
        </r>
        <r>
          <rPr>
            <sz val="11"/>
            <color rgb="FF000000"/>
            <rFont val="Times New Roman"/>
            <family val="1"/>
          </rPr>
          <t xml:space="preserve">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191" authorId="1" shapeId="0" xr:uid="{00000000-0006-0000-0A00-00002F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191" authorId="1" shapeId="0" xr:uid="{00000000-0006-0000-0A00-000030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213" authorId="2" shapeId="0" xr:uid="{00000000-0006-0000-0A00-000031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215" authorId="2" shapeId="0" xr:uid="{00000000-0006-0000-0A00-000032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227" authorId="0" shapeId="0" xr:uid="{00000000-0006-0000-0A00-000033000000}">
      <text>
        <r>
          <rPr>
            <b/>
            <sz val="11"/>
            <color indexed="81"/>
            <rFont val="Times New Roman"/>
            <family val="1"/>
          </rPr>
          <t>NOTE:</t>
        </r>
        <r>
          <rPr>
            <sz val="11"/>
            <color indexed="81"/>
            <rFont val="Times New Roman"/>
            <family val="1"/>
          </rPr>
          <t xml:space="preserve">
Link to source</t>
        </r>
      </text>
    </comment>
    <comment ref="E227" authorId="0" shapeId="0" xr:uid="{00000000-0006-0000-0A00-000034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227" authorId="1" shapeId="0" xr:uid="{00000000-0006-0000-0A00-000035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227" authorId="0" shapeId="0" xr:uid="{00000000-0006-0000-0A00-000036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227" authorId="1" shapeId="0" xr:uid="{00000000-0006-0000-0A00-00003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249" authorId="2" shapeId="0" xr:uid="{00000000-0006-0000-0A00-000038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251" authorId="2" shapeId="0" xr:uid="{00000000-0006-0000-0A00-000039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262" authorId="0" shapeId="0" xr:uid="{00000000-0006-0000-0A00-00003A000000}">
      <text>
        <r>
          <rPr>
            <b/>
            <sz val="11"/>
            <color indexed="81"/>
            <rFont val="Times New Roman"/>
            <family val="1"/>
          </rPr>
          <t>NOTE:</t>
        </r>
        <r>
          <rPr>
            <sz val="11"/>
            <color indexed="81"/>
            <rFont val="Times New Roman"/>
            <family val="1"/>
          </rPr>
          <t xml:space="preserve">
Link to source</t>
        </r>
      </text>
    </comment>
    <comment ref="E262" authorId="0" shapeId="0" xr:uid="{00000000-0006-0000-0A00-00003B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262" authorId="1" shapeId="0" xr:uid="{00000000-0006-0000-0A00-00003C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262" authorId="0" shapeId="0" xr:uid="{00000000-0006-0000-0A00-00003D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262" authorId="1" shapeId="0" xr:uid="{00000000-0006-0000-0A00-00003E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284" authorId="2" shapeId="0" xr:uid="{00000000-0006-0000-0A00-00003F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286" authorId="2" shapeId="0" xr:uid="{00000000-0006-0000-0A00-000040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297" authorId="0" shapeId="0" xr:uid="{00000000-0006-0000-0A00-000041000000}">
      <text>
        <r>
          <rPr>
            <b/>
            <sz val="11"/>
            <color indexed="81"/>
            <rFont val="Times New Roman"/>
            <family val="1"/>
          </rPr>
          <t>NOTE:</t>
        </r>
        <r>
          <rPr>
            <sz val="11"/>
            <color indexed="81"/>
            <rFont val="Times New Roman"/>
            <family val="1"/>
          </rPr>
          <t xml:space="preserve">
Link to source</t>
        </r>
      </text>
    </comment>
    <comment ref="E297" authorId="0" shapeId="0" xr:uid="{00000000-0006-0000-0A00-000042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297" authorId="1" shapeId="0" xr:uid="{00000000-0006-0000-0A00-000043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297" authorId="0" shapeId="0" xr:uid="{00000000-0006-0000-0A00-000044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297" authorId="1" shapeId="0" xr:uid="{00000000-0006-0000-0A00-000045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297" authorId="1" shapeId="0" xr:uid="{00000000-0006-0000-0A00-000046000000}">
      <text>
        <r>
          <rPr>
            <b/>
            <sz val="11"/>
            <color rgb="FF000000"/>
            <rFont val="Times New Roman"/>
            <family val="1"/>
          </rPr>
          <t>NOTE:</t>
        </r>
        <r>
          <rPr>
            <sz val="11"/>
            <color rgb="FF000000"/>
            <rFont val="Times New Roman"/>
            <family val="1"/>
          </rPr>
          <t xml:space="preserve"> Use the cells below to enter the appropriate equation needed to convert to the common unit required. Consult the conversion tables above to assist you.
</t>
        </r>
        <r>
          <rPr>
            <sz val="11"/>
            <color rgb="FF000000"/>
            <rFont val="Times New Roman"/>
            <family val="1"/>
          </rPr>
          <t xml:space="preserve">
</t>
        </r>
        <r>
          <rPr>
            <sz val="11"/>
            <color rgb="FF000000"/>
            <rFont val="Times New Roman"/>
            <family val="1"/>
          </rPr>
          <t xml:space="preserve">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297" authorId="1" shapeId="0" xr:uid="{00000000-0006-0000-0A00-00004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297" authorId="1" shapeId="0" xr:uid="{00000000-0006-0000-0A00-000048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319" authorId="2" shapeId="0" xr:uid="{00000000-0006-0000-0A00-000049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321" authorId="2" shapeId="0" xr:uid="{00000000-0006-0000-0A00-00004A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333" authorId="0" shapeId="0" xr:uid="{00000000-0006-0000-0A00-00004B000000}">
      <text>
        <r>
          <rPr>
            <b/>
            <sz val="11"/>
            <color indexed="81"/>
            <rFont val="Times New Roman"/>
            <family val="1"/>
          </rPr>
          <t>NOTE:</t>
        </r>
        <r>
          <rPr>
            <sz val="11"/>
            <color indexed="81"/>
            <rFont val="Times New Roman"/>
            <family val="1"/>
          </rPr>
          <t xml:space="preserve">
Link to source</t>
        </r>
      </text>
    </comment>
    <comment ref="E333" authorId="0" shapeId="0" xr:uid="{00000000-0006-0000-0A00-00004C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333" authorId="1" shapeId="0" xr:uid="{00000000-0006-0000-0A00-00004D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333" authorId="0" shapeId="0" xr:uid="{00000000-0006-0000-0A00-00004E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333" authorId="1" shapeId="0" xr:uid="{00000000-0006-0000-0A00-00004F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333" authorId="1" shapeId="0" xr:uid="{00000000-0006-0000-0A00-000050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333" authorId="1" shapeId="0" xr:uid="{00000000-0006-0000-0A00-000051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333" authorId="1" shapeId="0" xr:uid="{00000000-0006-0000-0A00-000052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355" authorId="2" shapeId="0" xr:uid="{00000000-0006-0000-0A00-000053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357" authorId="2" shapeId="0" xr:uid="{00000000-0006-0000-0A00-000054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373" authorId="0" shapeId="0" xr:uid="{00000000-0006-0000-0A00-000055000000}">
      <text>
        <r>
          <rPr>
            <b/>
            <sz val="11"/>
            <color indexed="81"/>
            <rFont val="Times New Roman"/>
            <family val="1"/>
          </rPr>
          <t>NOTE:</t>
        </r>
        <r>
          <rPr>
            <sz val="11"/>
            <color indexed="81"/>
            <rFont val="Times New Roman"/>
            <family val="1"/>
          </rPr>
          <t xml:space="preserve">
Link to source</t>
        </r>
      </text>
    </comment>
    <comment ref="E373" authorId="0" shapeId="0" xr:uid="{00000000-0006-0000-0A00-000056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373" authorId="1" shapeId="0" xr:uid="{00000000-0006-0000-0A00-000057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373" authorId="0" shapeId="0" xr:uid="{00000000-0006-0000-0A00-000058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373" authorId="1" shapeId="0" xr:uid="{00000000-0006-0000-0A00-000059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395" authorId="2" shapeId="0" xr:uid="{00000000-0006-0000-0A00-00005A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397" authorId="2" shapeId="0" xr:uid="{00000000-0006-0000-0A00-00005B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407" authorId="0" shapeId="0" xr:uid="{00000000-0006-0000-0A00-00005C000000}">
      <text>
        <r>
          <rPr>
            <b/>
            <sz val="11"/>
            <color indexed="81"/>
            <rFont val="Times New Roman"/>
            <family val="1"/>
          </rPr>
          <t>NOTE:</t>
        </r>
        <r>
          <rPr>
            <sz val="11"/>
            <color indexed="81"/>
            <rFont val="Times New Roman"/>
            <family val="1"/>
          </rPr>
          <t xml:space="preserve">
Link to source</t>
        </r>
      </text>
    </comment>
    <comment ref="E407" authorId="0" shapeId="0" xr:uid="{00000000-0006-0000-0A00-00005D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07" authorId="1" shapeId="0" xr:uid="{00000000-0006-0000-0A00-00005E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407" authorId="0" shapeId="0" xr:uid="{00000000-0006-0000-0A00-00005F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407" authorId="1" shapeId="0" xr:uid="{00000000-0006-0000-0A00-000060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429" authorId="2" shapeId="0" xr:uid="{00000000-0006-0000-0A00-000061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431" authorId="2" shapeId="0" xr:uid="{00000000-0006-0000-0A00-000062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443" authorId="0" shapeId="0" xr:uid="{00000000-0006-0000-0A00-000063000000}">
      <text>
        <r>
          <rPr>
            <b/>
            <sz val="11"/>
            <color indexed="81"/>
            <rFont val="Times New Roman"/>
            <family val="1"/>
          </rPr>
          <t>NOTE:</t>
        </r>
        <r>
          <rPr>
            <sz val="11"/>
            <color indexed="81"/>
            <rFont val="Times New Roman"/>
            <family val="1"/>
          </rPr>
          <t xml:space="preserve">
Link to source</t>
        </r>
      </text>
    </comment>
    <comment ref="E443" authorId="0" shapeId="0" xr:uid="{00000000-0006-0000-0A00-000064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43" authorId="1" shapeId="0" xr:uid="{00000000-0006-0000-0A00-000065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443" authorId="0" shapeId="0" xr:uid="{00000000-0006-0000-0A00-000066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443" authorId="1" shapeId="0" xr:uid="{00000000-0006-0000-0A00-00006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465" authorId="2" shapeId="0" xr:uid="{00000000-0006-0000-0A00-000068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467" authorId="2" shapeId="0" xr:uid="{00000000-0006-0000-0A00-000069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477" authorId="0" shapeId="0" xr:uid="{00000000-0006-0000-0A00-00006A000000}">
      <text>
        <r>
          <rPr>
            <b/>
            <sz val="11"/>
            <color indexed="81"/>
            <rFont val="Times New Roman"/>
            <family val="1"/>
          </rPr>
          <t>NOTE:</t>
        </r>
        <r>
          <rPr>
            <sz val="11"/>
            <color indexed="81"/>
            <rFont val="Times New Roman"/>
            <family val="1"/>
          </rPr>
          <t xml:space="preserve">
Link to source</t>
        </r>
      </text>
    </comment>
    <comment ref="E477" authorId="0" shapeId="0" xr:uid="{00000000-0006-0000-0A00-00006B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77" authorId="1" shapeId="0" xr:uid="{00000000-0006-0000-0A00-00006C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477" authorId="0" shapeId="0" xr:uid="{00000000-0006-0000-0A00-00006D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477" authorId="1" shapeId="0" xr:uid="{00000000-0006-0000-0A00-00006E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499" authorId="2" shapeId="0" xr:uid="{00000000-0006-0000-0A00-00006F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501" authorId="2" shapeId="0" xr:uid="{00000000-0006-0000-0A00-000070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511" authorId="0" shapeId="0" xr:uid="{00000000-0006-0000-0A00-000071000000}">
      <text>
        <r>
          <rPr>
            <b/>
            <sz val="11"/>
            <color indexed="81"/>
            <rFont val="Times New Roman"/>
            <family val="1"/>
          </rPr>
          <t>NOTE:</t>
        </r>
        <r>
          <rPr>
            <sz val="11"/>
            <color indexed="81"/>
            <rFont val="Times New Roman"/>
            <family val="1"/>
          </rPr>
          <t xml:space="preserve">
Link to source</t>
        </r>
      </text>
    </comment>
    <comment ref="E511" authorId="0" shapeId="0" xr:uid="{00000000-0006-0000-0A00-000072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511" authorId="1" shapeId="0" xr:uid="{00000000-0006-0000-0A00-000073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511" authorId="0" shapeId="0" xr:uid="{00000000-0006-0000-0A00-000074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511" authorId="1" shapeId="0" xr:uid="{00000000-0006-0000-0A00-000075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533" authorId="2" shapeId="0" xr:uid="{00000000-0006-0000-0A00-000076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535" authorId="2" shapeId="0" xr:uid="{00000000-0006-0000-0A00-000077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545" authorId="0" shapeId="0" xr:uid="{00000000-0006-0000-0A00-000078000000}">
      <text>
        <r>
          <rPr>
            <b/>
            <sz val="11"/>
            <color indexed="81"/>
            <rFont val="Times New Roman"/>
            <family val="1"/>
          </rPr>
          <t>NOTE:</t>
        </r>
        <r>
          <rPr>
            <sz val="11"/>
            <color indexed="81"/>
            <rFont val="Times New Roman"/>
            <family val="1"/>
          </rPr>
          <t xml:space="preserve">
Link to source</t>
        </r>
      </text>
    </comment>
    <comment ref="E545" authorId="0" shapeId="0" xr:uid="{00000000-0006-0000-0A00-000079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545" authorId="1" shapeId="0" xr:uid="{00000000-0006-0000-0A00-00007A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545" authorId="0" shapeId="0" xr:uid="{00000000-0006-0000-0A00-00007B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545" authorId="1" shapeId="0" xr:uid="{00000000-0006-0000-0A00-00007C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545" authorId="1" shapeId="0" xr:uid="{00000000-0006-0000-0A00-00007D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545" authorId="1" shapeId="0" xr:uid="{00000000-0006-0000-0A00-00007E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545" authorId="1" shapeId="0" xr:uid="{00000000-0006-0000-0A00-00007F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567" authorId="2" shapeId="0" xr:uid="{00000000-0006-0000-0A00-000080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569" authorId="2" shapeId="0" xr:uid="{00000000-0006-0000-0A00-000081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581" authorId="0" shapeId="0" xr:uid="{00000000-0006-0000-0A00-000082000000}">
      <text>
        <r>
          <rPr>
            <b/>
            <sz val="11"/>
            <color indexed="81"/>
            <rFont val="Times New Roman"/>
            <family val="1"/>
          </rPr>
          <t>NOTE:</t>
        </r>
        <r>
          <rPr>
            <sz val="11"/>
            <color indexed="81"/>
            <rFont val="Times New Roman"/>
            <family val="1"/>
          </rPr>
          <t xml:space="preserve">
Link to source</t>
        </r>
      </text>
    </comment>
    <comment ref="E581" authorId="0" shapeId="0" xr:uid="{00000000-0006-0000-0A00-000083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581" authorId="1" shapeId="0" xr:uid="{00000000-0006-0000-0A00-000084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581" authorId="0" shapeId="0" xr:uid="{00000000-0006-0000-0A00-000085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581" authorId="1" shapeId="0" xr:uid="{00000000-0006-0000-0A00-000086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581" authorId="1" shapeId="0" xr:uid="{00000000-0006-0000-0A00-000087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581" authorId="1" shapeId="0" xr:uid="{00000000-0006-0000-0A00-000088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581" authorId="1" shapeId="0" xr:uid="{00000000-0006-0000-0A00-000089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603" authorId="2" shapeId="0" xr:uid="{00000000-0006-0000-0A00-00008A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605" authorId="2" shapeId="0" xr:uid="{00000000-0006-0000-0A00-00008B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617" authorId="0" shapeId="0" xr:uid="{00000000-0006-0000-0A00-00008C000000}">
      <text>
        <r>
          <rPr>
            <b/>
            <sz val="11"/>
            <color indexed="81"/>
            <rFont val="Times New Roman"/>
            <family val="1"/>
          </rPr>
          <t>NOTE:</t>
        </r>
        <r>
          <rPr>
            <sz val="11"/>
            <color indexed="81"/>
            <rFont val="Times New Roman"/>
            <family val="1"/>
          </rPr>
          <t xml:space="preserve">
Link to source</t>
        </r>
      </text>
    </comment>
    <comment ref="E617" authorId="0" shapeId="0" xr:uid="{00000000-0006-0000-0A00-00008D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617" authorId="1" shapeId="0" xr:uid="{00000000-0006-0000-0A00-00008E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617" authorId="0" shapeId="0" xr:uid="{00000000-0006-0000-0A00-00008F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617" authorId="1" shapeId="0" xr:uid="{00000000-0006-0000-0A00-000090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617" authorId="1" shapeId="0" xr:uid="{00000000-0006-0000-0A00-000091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617" authorId="1" shapeId="0" xr:uid="{00000000-0006-0000-0A00-000092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617" authorId="1" shapeId="0" xr:uid="{00000000-0006-0000-0A00-000093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639" authorId="2" shapeId="0" xr:uid="{00000000-0006-0000-0A00-000094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641" authorId="2" shapeId="0" xr:uid="{00000000-0006-0000-0A00-000095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651" authorId="0" shapeId="0" xr:uid="{00000000-0006-0000-0A00-000096000000}">
      <text>
        <r>
          <rPr>
            <b/>
            <sz val="11"/>
            <color indexed="81"/>
            <rFont val="Times New Roman"/>
            <family val="1"/>
          </rPr>
          <t>NOTE:</t>
        </r>
        <r>
          <rPr>
            <sz val="11"/>
            <color indexed="81"/>
            <rFont val="Times New Roman"/>
            <family val="1"/>
          </rPr>
          <t xml:space="preserve">
Link to source</t>
        </r>
      </text>
    </comment>
    <comment ref="E651" authorId="0" shapeId="0" xr:uid="{00000000-0006-0000-0A00-000097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651" authorId="1" shapeId="0" xr:uid="{00000000-0006-0000-0A00-000098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651" authorId="0" shapeId="0" xr:uid="{00000000-0006-0000-0A00-000099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651" authorId="1" shapeId="0" xr:uid="{00000000-0006-0000-0A00-00009A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673" authorId="2" shapeId="0" xr:uid="{00000000-0006-0000-0A00-00009B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675" authorId="2" shapeId="0" xr:uid="{00000000-0006-0000-0A00-00009C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688" authorId="0" shapeId="0" xr:uid="{00000000-0006-0000-0A00-00009D000000}">
      <text>
        <r>
          <rPr>
            <b/>
            <sz val="11"/>
            <color indexed="81"/>
            <rFont val="Times New Roman"/>
            <family val="1"/>
          </rPr>
          <t>NOTE:</t>
        </r>
        <r>
          <rPr>
            <sz val="11"/>
            <color indexed="81"/>
            <rFont val="Times New Roman"/>
            <family val="1"/>
          </rPr>
          <t xml:space="preserve">
Link to source</t>
        </r>
      </text>
    </comment>
    <comment ref="E688" authorId="0" shapeId="0" xr:uid="{00000000-0006-0000-0A00-00009E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688" authorId="1" shapeId="0" xr:uid="{00000000-0006-0000-0A00-00009F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688" authorId="0" shapeId="0" xr:uid="{00000000-0006-0000-0A00-0000A0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688" authorId="1" shapeId="0" xr:uid="{00000000-0006-0000-0A00-0000A1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710" authorId="2" shapeId="0" xr:uid="{00000000-0006-0000-0A00-0000A2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712" authorId="2" shapeId="0" xr:uid="{00000000-0006-0000-0A00-0000A3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724" authorId="0" shapeId="0" xr:uid="{00000000-0006-0000-0A00-0000A4000000}">
      <text>
        <r>
          <rPr>
            <b/>
            <sz val="11"/>
            <color indexed="81"/>
            <rFont val="Times New Roman"/>
            <family val="1"/>
          </rPr>
          <t>NOTE:</t>
        </r>
        <r>
          <rPr>
            <sz val="11"/>
            <color indexed="81"/>
            <rFont val="Times New Roman"/>
            <family val="1"/>
          </rPr>
          <t xml:space="preserve">
Link to source</t>
        </r>
      </text>
    </comment>
    <comment ref="E724" authorId="0" shapeId="0" xr:uid="{00000000-0006-0000-0A00-0000A5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724" authorId="1" shapeId="0" xr:uid="{00000000-0006-0000-0A00-0000A6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724" authorId="0" shapeId="0" xr:uid="{00000000-0006-0000-0A00-0000A7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724" authorId="1" shapeId="0" xr:uid="{00000000-0006-0000-0A00-0000A8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746" authorId="2" shapeId="0" xr:uid="{00000000-0006-0000-0A00-0000A9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748" authorId="2" shapeId="0" xr:uid="{00000000-0006-0000-0A00-0000AA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763" authorId="0" shapeId="0" xr:uid="{00000000-0006-0000-0A00-0000AB000000}">
      <text>
        <r>
          <rPr>
            <b/>
            <sz val="11"/>
            <color indexed="81"/>
            <rFont val="Times New Roman"/>
            <family val="1"/>
          </rPr>
          <t>NOTE:</t>
        </r>
        <r>
          <rPr>
            <sz val="11"/>
            <color indexed="81"/>
            <rFont val="Times New Roman"/>
            <family val="1"/>
          </rPr>
          <t xml:space="preserve">
Link to source</t>
        </r>
      </text>
    </comment>
    <comment ref="E763" authorId="0" shapeId="0" xr:uid="{00000000-0006-0000-0A00-0000AC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763" authorId="1" shapeId="0" xr:uid="{00000000-0006-0000-0A00-0000AD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763" authorId="0" shapeId="0" xr:uid="{00000000-0006-0000-0A00-0000AE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763" authorId="1" shapeId="0" xr:uid="{00000000-0006-0000-0A00-0000AF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763" authorId="1" shapeId="0" xr:uid="{00000000-0006-0000-0A00-0000B0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763" authorId="1" shapeId="0" xr:uid="{00000000-0006-0000-0A00-0000B1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763" authorId="1" shapeId="0" xr:uid="{00000000-0006-0000-0A00-0000B2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804" authorId="2" shapeId="0" xr:uid="{00000000-0006-0000-0A00-0000B3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806" authorId="2" shapeId="0" xr:uid="{00000000-0006-0000-0A00-0000B4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816" authorId="0" shapeId="0" xr:uid="{00000000-0006-0000-0A00-0000B5000000}">
      <text>
        <r>
          <rPr>
            <b/>
            <sz val="11"/>
            <color indexed="81"/>
            <rFont val="Times New Roman"/>
            <family val="1"/>
          </rPr>
          <t>NOTE:</t>
        </r>
        <r>
          <rPr>
            <sz val="11"/>
            <color indexed="81"/>
            <rFont val="Times New Roman"/>
            <family val="1"/>
          </rPr>
          <t xml:space="preserve">
Link to source</t>
        </r>
      </text>
    </comment>
    <comment ref="E816" authorId="0" shapeId="0" xr:uid="{00000000-0006-0000-0A00-0000B6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816" authorId="1" shapeId="0" xr:uid="{00000000-0006-0000-0A00-0000B7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816" authorId="0" shapeId="0" xr:uid="{00000000-0006-0000-0A00-0000B8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816" authorId="1" shapeId="0" xr:uid="{00000000-0006-0000-0A00-0000B9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816" authorId="1" shapeId="0" xr:uid="{00000000-0006-0000-0A00-0000BA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816" authorId="1" shapeId="0" xr:uid="{00000000-0006-0000-0A00-0000BB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816" authorId="1" shapeId="0" xr:uid="{00000000-0006-0000-0A00-0000BC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838" authorId="2" shapeId="0" xr:uid="{00000000-0006-0000-0A00-0000BD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840" authorId="2" shapeId="0" xr:uid="{00000000-0006-0000-0A00-0000BE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851" authorId="0" shapeId="0" xr:uid="{00000000-0006-0000-0A00-0000BF000000}">
      <text>
        <r>
          <rPr>
            <b/>
            <sz val="11"/>
            <color indexed="81"/>
            <rFont val="Times New Roman"/>
            <family val="1"/>
          </rPr>
          <t>NOTE:</t>
        </r>
        <r>
          <rPr>
            <sz val="11"/>
            <color indexed="81"/>
            <rFont val="Times New Roman"/>
            <family val="1"/>
          </rPr>
          <t xml:space="preserve">
Link to source</t>
        </r>
      </text>
    </comment>
    <comment ref="E851" authorId="0" shapeId="0" xr:uid="{00000000-0006-0000-0A00-0000C0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851" authorId="1" shapeId="0" xr:uid="{00000000-0006-0000-0A00-0000C1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851" authorId="0" shapeId="0" xr:uid="{00000000-0006-0000-0A00-0000C2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851" authorId="1" shapeId="0" xr:uid="{00000000-0006-0000-0A00-0000C3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873" authorId="2" shapeId="0" xr:uid="{00000000-0006-0000-0A00-0000C4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875" authorId="2" shapeId="0" xr:uid="{00000000-0006-0000-0A00-0000C5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891" authorId="0" shapeId="0" xr:uid="{00000000-0006-0000-0A00-0000C6000000}">
      <text>
        <r>
          <rPr>
            <b/>
            <sz val="11"/>
            <color indexed="81"/>
            <rFont val="Times New Roman"/>
            <family val="1"/>
          </rPr>
          <t>NOTE:</t>
        </r>
        <r>
          <rPr>
            <sz val="11"/>
            <color indexed="81"/>
            <rFont val="Times New Roman"/>
            <family val="1"/>
          </rPr>
          <t xml:space="preserve">
Link to source</t>
        </r>
      </text>
    </comment>
    <comment ref="E891" authorId="0" shapeId="0" xr:uid="{00000000-0006-0000-0A00-0000C7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891" authorId="1" shapeId="0" xr:uid="{00000000-0006-0000-0A00-0000C8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891" authorId="0" shapeId="0" xr:uid="{00000000-0006-0000-0A00-0000C9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891" authorId="1" shapeId="0" xr:uid="{00000000-0006-0000-0A00-0000CA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913" authorId="2" shapeId="0" xr:uid="{00000000-0006-0000-0A00-0000CB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915" authorId="2" shapeId="0" xr:uid="{00000000-0006-0000-0A00-0000CC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928" authorId="0" shapeId="0" xr:uid="{00000000-0006-0000-0A00-0000CD000000}">
      <text>
        <r>
          <rPr>
            <b/>
            <sz val="11"/>
            <color indexed="81"/>
            <rFont val="Times New Roman"/>
            <family val="1"/>
          </rPr>
          <t>NOTE:</t>
        </r>
        <r>
          <rPr>
            <sz val="11"/>
            <color indexed="81"/>
            <rFont val="Times New Roman"/>
            <family val="1"/>
          </rPr>
          <t xml:space="preserve">
Link to source</t>
        </r>
      </text>
    </comment>
    <comment ref="E928" authorId="0" shapeId="0" xr:uid="{00000000-0006-0000-0A00-0000CE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928" authorId="1" shapeId="0" xr:uid="{00000000-0006-0000-0A00-0000CF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928" authorId="0" shapeId="0" xr:uid="{00000000-0006-0000-0A00-0000D0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928" authorId="1" shapeId="0" xr:uid="{00000000-0006-0000-0A00-0000D1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928" authorId="1" shapeId="0" xr:uid="{00000000-0006-0000-0A00-0000D2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928" authorId="1" shapeId="0" xr:uid="{00000000-0006-0000-0A00-0000D3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928" authorId="1" shapeId="0" xr:uid="{00000000-0006-0000-0A00-0000D4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950" authorId="2" shapeId="0" xr:uid="{00000000-0006-0000-0A00-0000D5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952" authorId="2" shapeId="0" xr:uid="{00000000-0006-0000-0A00-0000D6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963" authorId="0" shapeId="0" xr:uid="{00000000-0006-0000-0A00-0000D7000000}">
      <text>
        <r>
          <rPr>
            <b/>
            <sz val="11"/>
            <color indexed="81"/>
            <rFont val="Times New Roman"/>
            <family val="1"/>
          </rPr>
          <t>NOTE:</t>
        </r>
        <r>
          <rPr>
            <sz val="11"/>
            <color indexed="81"/>
            <rFont val="Times New Roman"/>
            <family val="1"/>
          </rPr>
          <t xml:space="preserve">
Link to source</t>
        </r>
      </text>
    </comment>
    <comment ref="E963" authorId="0" shapeId="0" xr:uid="{00000000-0006-0000-0A00-0000D8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963" authorId="1" shapeId="0" xr:uid="{00000000-0006-0000-0A00-0000D9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963" authorId="0" shapeId="0" xr:uid="{00000000-0006-0000-0A00-0000DA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963" authorId="1" shapeId="0" xr:uid="{00000000-0006-0000-0A00-0000DB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985" authorId="2" shapeId="0" xr:uid="{00000000-0006-0000-0A00-0000DC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987" authorId="2" shapeId="0" xr:uid="{00000000-0006-0000-0A00-0000DD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999" authorId="0" shapeId="0" xr:uid="{00000000-0006-0000-0A00-0000DE000000}">
      <text>
        <r>
          <rPr>
            <b/>
            <sz val="11"/>
            <color indexed="81"/>
            <rFont val="Times New Roman"/>
            <family val="1"/>
          </rPr>
          <t>NOTE:</t>
        </r>
        <r>
          <rPr>
            <sz val="11"/>
            <color indexed="81"/>
            <rFont val="Times New Roman"/>
            <family val="1"/>
          </rPr>
          <t xml:space="preserve">
Link to source</t>
        </r>
      </text>
    </comment>
    <comment ref="E999" authorId="0" shapeId="0" xr:uid="{00000000-0006-0000-0A00-0000DF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999" authorId="1" shapeId="0" xr:uid="{00000000-0006-0000-0A00-0000E0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999" authorId="0" shapeId="0" xr:uid="{00000000-0006-0000-0A00-0000E1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999" authorId="1" shapeId="0" xr:uid="{00000000-0006-0000-0A00-0000E2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021" authorId="2" shapeId="0" xr:uid="{00000000-0006-0000-0A00-0000E3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023" authorId="2" shapeId="0" xr:uid="{00000000-0006-0000-0A00-0000E4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035" authorId="0" shapeId="0" xr:uid="{00000000-0006-0000-0A00-0000E5000000}">
      <text>
        <r>
          <rPr>
            <b/>
            <sz val="11"/>
            <color indexed="81"/>
            <rFont val="Times New Roman"/>
            <family val="1"/>
          </rPr>
          <t>NOTE:</t>
        </r>
        <r>
          <rPr>
            <sz val="11"/>
            <color indexed="81"/>
            <rFont val="Times New Roman"/>
            <family val="1"/>
          </rPr>
          <t xml:space="preserve">
Link to source</t>
        </r>
      </text>
    </comment>
    <comment ref="E1035" authorId="0" shapeId="0" xr:uid="{00000000-0006-0000-0A00-0000E6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035" authorId="1" shapeId="0" xr:uid="{00000000-0006-0000-0A00-0000E7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035" authorId="0" shapeId="0" xr:uid="{00000000-0006-0000-0A00-0000E8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035" authorId="1" shapeId="0" xr:uid="{00000000-0006-0000-0A00-0000E9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057" authorId="2" shapeId="0" xr:uid="{00000000-0006-0000-0A00-0000EA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059" authorId="2" shapeId="0" xr:uid="{00000000-0006-0000-0A00-0000EB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071" authorId="0" shapeId="0" xr:uid="{00000000-0006-0000-0A00-0000EC000000}">
      <text>
        <r>
          <rPr>
            <b/>
            <sz val="11"/>
            <color indexed="81"/>
            <rFont val="Times New Roman"/>
            <family val="1"/>
          </rPr>
          <t>NOTE:</t>
        </r>
        <r>
          <rPr>
            <sz val="11"/>
            <color indexed="81"/>
            <rFont val="Times New Roman"/>
            <family val="1"/>
          </rPr>
          <t xml:space="preserve">
Link to source</t>
        </r>
      </text>
    </comment>
    <comment ref="E1071" authorId="0" shapeId="0" xr:uid="{00000000-0006-0000-0A00-0000ED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071" authorId="1" shapeId="0" xr:uid="{00000000-0006-0000-0A00-0000EE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071" authorId="0" shapeId="0" xr:uid="{00000000-0006-0000-0A00-0000EF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071" authorId="1" shapeId="0" xr:uid="{00000000-0006-0000-0A00-0000F0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093" authorId="2" shapeId="0" xr:uid="{00000000-0006-0000-0A00-0000F1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095" authorId="2" shapeId="0" xr:uid="{00000000-0006-0000-0A00-0000F2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107" authorId="0" shapeId="0" xr:uid="{00000000-0006-0000-0A00-0000F3000000}">
      <text>
        <r>
          <rPr>
            <b/>
            <sz val="11"/>
            <color indexed="81"/>
            <rFont val="Times New Roman"/>
            <family val="1"/>
          </rPr>
          <t>NOTE:</t>
        </r>
        <r>
          <rPr>
            <sz val="11"/>
            <color indexed="81"/>
            <rFont val="Times New Roman"/>
            <family val="1"/>
          </rPr>
          <t xml:space="preserve">
Link to source</t>
        </r>
      </text>
    </comment>
    <comment ref="E1107" authorId="0" shapeId="0" xr:uid="{00000000-0006-0000-0A00-0000F4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107" authorId="1" shapeId="0" xr:uid="{00000000-0006-0000-0A00-0000F5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107" authorId="0" shapeId="0" xr:uid="{00000000-0006-0000-0A00-0000F6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107" authorId="1" shapeId="0" xr:uid="{00000000-0006-0000-0A00-0000F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129" authorId="2" shapeId="0" xr:uid="{00000000-0006-0000-0A00-0000F8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131" authorId="2" shapeId="0" xr:uid="{00000000-0006-0000-0A00-0000F9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142" authorId="0" shapeId="0" xr:uid="{00000000-0006-0000-0A00-0000FA000000}">
      <text>
        <r>
          <rPr>
            <b/>
            <sz val="11"/>
            <color indexed="81"/>
            <rFont val="Times New Roman"/>
            <family val="1"/>
          </rPr>
          <t>NOTE:</t>
        </r>
        <r>
          <rPr>
            <sz val="11"/>
            <color indexed="81"/>
            <rFont val="Times New Roman"/>
            <family val="1"/>
          </rPr>
          <t xml:space="preserve">
Link to source</t>
        </r>
      </text>
    </comment>
    <comment ref="E1142" authorId="0" shapeId="0" xr:uid="{00000000-0006-0000-0A00-0000FB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142" authorId="1" shapeId="0" xr:uid="{00000000-0006-0000-0A00-0000FC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142" authorId="0" shapeId="0" xr:uid="{00000000-0006-0000-0A00-0000FD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142" authorId="1" shapeId="0" xr:uid="{00000000-0006-0000-0A00-0000FE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164" authorId="2" shapeId="0" xr:uid="{00000000-0006-0000-0A00-0000FF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166" authorId="2" shapeId="0" xr:uid="{00000000-0006-0000-0A00-000000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177" authorId="0" shapeId="0" xr:uid="{00000000-0006-0000-0A00-000001010000}">
      <text>
        <r>
          <rPr>
            <b/>
            <sz val="11"/>
            <color indexed="81"/>
            <rFont val="Times New Roman"/>
            <family val="1"/>
          </rPr>
          <t>NOTE:</t>
        </r>
        <r>
          <rPr>
            <sz val="11"/>
            <color indexed="81"/>
            <rFont val="Times New Roman"/>
            <family val="1"/>
          </rPr>
          <t xml:space="preserve">
Link to source</t>
        </r>
      </text>
    </comment>
    <comment ref="E1177" authorId="0" shapeId="0" xr:uid="{00000000-0006-0000-0A00-000002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177" authorId="1" shapeId="0" xr:uid="{00000000-0006-0000-0A00-000003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177" authorId="0" shapeId="0" xr:uid="{00000000-0006-0000-0A00-000004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177" authorId="1" shapeId="0" xr:uid="{00000000-0006-0000-0A00-000005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199" authorId="2" shapeId="0" xr:uid="{00000000-0006-0000-0A00-000006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201" authorId="2" shapeId="0" xr:uid="{00000000-0006-0000-0A00-000007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213" authorId="0" shapeId="0" xr:uid="{00000000-0006-0000-0A00-000008010000}">
      <text>
        <r>
          <rPr>
            <b/>
            <sz val="11"/>
            <color indexed="81"/>
            <rFont val="Times New Roman"/>
            <family val="1"/>
          </rPr>
          <t>NOTE:</t>
        </r>
        <r>
          <rPr>
            <sz val="11"/>
            <color indexed="81"/>
            <rFont val="Times New Roman"/>
            <family val="1"/>
          </rPr>
          <t xml:space="preserve">
Link to source</t>
        </r>
      </text>
    </comment>
    <comment ref="E1213" authorId="0" shapeId="0" xr:uid="{00000000-0006-0000-0A00-000009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213" authorId="1" shapeId="0" xr:uid="{00000000-0006-0000-0A00-00000A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213" authorId="0" shapeId="0" xr:uid="{00000000-0006-0000-0A00-00000B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213" authorId="1" shapeId="0" xr:uid="{00000000-0006-0000-0A00-00000C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235" authorId="2" shapeId="0" xr:uid="{00000000-0006-0000-0A00-00000D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237" authorId="2" shapeId="0" xr:uid="{00000000-0006-0000-0A00-00000E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249" authorId="0" shapeId="0" xr:uid="{00000000-0006-0000-0A00-00000F010000}">
      <text>
        <r>
          <rPr>
            <b/>
            <sz val="11"/>
            <color indexed="81"/>
            <rFont val="Times New Roman"/>
            <family val="1"/>
          </rPr>
          <t>NOTE:</t>
        </r>
        <r>
          <rPr>
            <sz val="11"/>
            <color indexed="81"/>
            <rFont val="Times New Roman"/>
            <family val="1"/>
          </rPr>
          <t xml:space="preserve">
Link to source</t>
        </r>
      </text>
    </comment>
    <comment ref="E1249" authorId="0" shapeId="0" xr:uid="{00000000-0006-0000-0A00-000010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249" authorId="1" shapeId="0" xr:uid="{00000000-0006-0000-0A00-000011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249" authorId="0" shapeId="0" xr:uid="{00000000-0006-0000-0A00-000012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249" authorId="1" shapeId="0" xr:uid="{00000000-0006-0000-0A00-000013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271" authorId="2" shapeId="0" xr:uid="{00000000-0006-0000-0A00-000014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273" authorId="2" shapeId="0" xr:uid="{00000000-0006-0000-0A00-000015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285" authorId="0" shapeId="0" xr:uid="{00000000-0006-0000-0A00-000016010000}">
      <text>
        <r>
          <rPr>
            <b/>
            <sz val="11"/>
            <color indexed="81"/>
            <rFont val="Times New Roman"/>
            <family val="1"/>
          </rPr>
          <t>NOTE:</t>
        </r>
        <r>
          <rPr>
            <sz val="11"/>
            <color indexed="81"/>
            <rFont val="Times New Roman"/>
            <family val="1"/>
          </rPr>
          <t xml:space="preserve">
Link to source</t>
        </r>
      </text>
    </comment>
    <comment ref="E1285" authorId="0" shapeId="0" xr:uid="{00000000-0006-0000-0A00-000017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285" authorId="1" shapeId="0" xr:uid="{00000000-0006-0000-0A00-000018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285" authorId="0" shapeId="0" xr:uid="{00000000-0006-0000-0A00-000019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285" authorId="1" shapeId="0" xr:uid="{00000000-0006-0000-0A00-00001A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307" authorId="2" shapeId="0" xr:uid="{00000000-0006-0000-0A00-00001B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309" authorId="2" shapeId="0" xr:uid="{00000000-0006-0000-0A00-00001C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321" authorId="0" shapeId="0" xr:uid="{00000000-0006-0000-0A00-00001D010000}">
      <text>
        <r>
          <rPr>
            <b/>
            <sz val="11"/>
            <color indexed="81"/>
            <rFont val="Times New Roman"/>
            <family val="1"/>
          </rPr>
          <t>NOTE:</t>
        </r>
        <r>
          <rPr>
            <sz val="11"/>
            <color indexed="81"/>
            <rFont val="Times New Roman"/>
            <family val="1"/>
          </rPr>
          <t xml:space="preserve">
Link to source</t>
        </r>
      </text>
    </comment>
    <comment ref="E1321" authorId="0" shapeId="0" xr:uid="{00000000-0006-0000-0A00-00001E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321" authorId="1" shapeId="0" xr:uid="{00000000-0006-0000-0A00-00001F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321" authorId="0" shapeId="0" xr:uid="{00000000-0006-0000-0A00-000020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321" authorId="1" shapeId="0" xr:uid="{00000000-0006-0000-0A00-000021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343" authorId="2" shapeId="0" xr:uid="{00000000-0006-0000-0A00-000022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345" authorId="2" shapeId="0" xr:uid="{00000000-0006-0000-0A00-000023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356" authorId="0" shapeId="0" xr:uid="{00000000-0006-0000-0A00-000024010000}">
      <text>
        <r>
          <rPr>
            <b/>
            <sz val="11"/>
            <color indexed="81"/>
            <rFont val="Times New Roman"/>
            <family val="1"/>
          </rPr>
          <t>NOTE:</t>
        </r>
        <r>
          <rPr>
            <sz val="11"/>
            <color indexed="81"/>
            <rFont val="Times New Roman"/>
            <family val="1"/>
          </rPr>
          <t xml:space="preserve">
Link to source</t>
        </r>
      </text>
    </comment>
    <comment ref="E1356" authorId="0" shapeId="0" xr:uid="{00000000-0006-0000-0A00-000025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356" authorId="1" shapeId="0" xr:uid="{00000000-0006-0000-0A00-000026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356" authorId="0" shapeId="0" xr:uid="{00000000-0006-0000-0A00-000027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356" authorId="1" shapeId="0" xr:uid="{00000000-0006-0000-0A00-000028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378" authorId="2" shapeId="0" xr:uid="{00000000-0006-0000-0A00-000029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380" authorId="2" shapeId="0" xr:uid="{00000000-0006-0000-0A00-00002A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List>
</comments>
</file>

<file path=xl/sharedStrings.xml><?xml version="1.0" encoding="utf-8"?>
<sst xmlns="http://schemas.openxmlformats.org/spreadsheetml/2006/main" count="4100" uniqueCount="516">
  <si>
    <t>Cost or Efficiency Metric</t>
  </si>
  <si>
    <t>Cummulative Units Adopted</t>
  </si>
  <si>
    <t>Year</t>
  </si>
  <si>
    <t>Source</t>
  </si>
  <si>
    <t>$/ ha</t>
  </si>
  <si>
    <t xml:space="preserve">Future Cost / Unit ($, hrs, etc.)  </t>
  </si>
  <si>
    <t>million ha</t>
  </si>
  <si>
    <t xml:space="preserve">Future Cumulative Adoption  </t>
  </si>
  <si>
    <t>$/ha</t>
  </si>
  <si>
    <t xml:space="preserve">First-Unit Cost  </t>
  </si>
  <si>
    <r>
      <t xml:space="preserve">Parameter </t>
    </r>
    <r>
      <rPr>
        <i/>
        <sz val="12"/>
        <rFont val="Arial"/>
        <family val="2"/>
      </rPr>
      <t xml:space="preserve">b  </t>
    </r>
  </si>
  <si>
    <t>If rate correlates with doubling then enter 2, if quadrupuling or 4 x increase, then enter 4, etc.</t>
  </si>
  <si>
    <t>Growth Multiplier</t>
  </si>
  <si>
    <t>Growth Units Adopted</t>
  </si>
  <si>
    <t>*This number is usually close to 0%</t>
  </si>
  <si>
    <r>
      <rPr>
        <b/>
        <sz val="12"/>
        <rFont val="Arial"/>
        <family val="2"/>
      </rPr>
      <t>Efficiency</t>
    </r>
    <r>
      <rPr>
        <sz val="12"/>
        <rFont val="Arial"/>
        <family val="2"/>
      </rPr>
      <t xml:space="preserve"> rate</t>
    </r>
  </si>
  <si>
    <t>*This number is usually close to 100%</t>
  </si>
  <si>
    <r>
      <rPr>
        <b/>
        <sz val="12"/>
        <rFont val="Arial"/>
        <family val="2"/>
      </rPr>
      <t>Learning</t>
    </r>
    <r>
      <rPr>
        <sz val="12"/>
        <rFont val="Arial"/>
        <family val="2"/>
      </rPr>
      <t xml:space="preserve"> Rate  </t>
    </r>
  </si>
  <si>
    <t>2014 Cumulative Units Adoption</t>
  </si>
  <si>
    <t xml:space="preserve">2014 Cost </t>
  </si>
  <si>
    <t>Estimate Future Prices for Solution</t>
  </si>
  <si>
    <t>Efficiency Rate is usually close to 0%</t>
  </si>
  <si>
    <t>Learning Rate is usually close to 100%</t>
  </si>
  <si>
    <t>2050 cost ($/ha)</t>
  </si>
  <si>
    <t>2050 adoption (million ha)</t>
  </si>
  <si>
    <t>Calculations Above Assume Doubling (Growth Multiplier = 2)</t>
  </si>
  <si>
    <r>
      <rPr>
        <b/>
        <sz val="12"/>
        <rFont val="Arial"/>
        <family val="2"/>
      </rPr>
      <t>Learning</t>
    </r>
    <r>
      <rPr>
        <sz val="12"/>
        <rFont val="Arial"/>
        <family val="2"/>
      </rPr>
      <t xml:space="preserve"> Rate</t>
    </r>
  </si>
  <si>
    <t>2014 adoption (million ha)</t>
  </si>
  <si>
    <t>2014 capital cost ($/ha)</t>
  </si>
  <si>
    <t>% of system cost</t>
  </si>
  <si>
    <t>Efficiency Rate</t>
  </si>
  <si>
    <t>Combined Learning Rate</t>
  </si>
  <si>
    <t>TOTALS</t>
  </si>
  <si>
    <t>Component 3</t>
  </si>
  <si>
    <t>Component 2</t>
  </si>
  <si>
    <t>Component 1</t>
  </si>
  <si>
    <t>LEARNING RATE (REF)</t>
  </si>
  <si>
    <t>LEARNING RATE (PDS)</t>
  </si>
  <si>
    <t>Estimate a Learning Rate for a Technology with Components having Different Learning Rates</t>
  </si>
  <si>
    <t>Learning Rate R</t>
  </si>
  <si>
    <t>Parameter b</t>
  </si>
  <si>
    <t>Unit Cost</t>
  </si>
  <si>
    <t>Cumulative Adoption</t>
  </si>
  <si>
    <t>Learning rate = 1- efficiency rate</t>
  </si>
  <si>
    <t>Estimate:</t>
  </si>
  <si>
    <t>Estimate a Learning Rate for A Single Technology</t>
  </si>
  <si>
    <t>ESTIMATE A LEARNING RATE</t>
  </si>
  <si>
    <t>N</t>
  </si>
  <si>
    <t>Source Count</t>
  </si>
  <si>
    <t>Use weight?</t>
  </si>
  <si>
    <t>Standard Dev.</t>
  </si>
  <si>
    <t>Confidence?</t>
  </si>
  <si>
    <t>Explain:</t>
  </si>
  <si>
    <t>Sensitivity: High/Low</t>
  </si>
  <si>
    <t>Low</t>
  </si>
  <si>
    <t>(SD below mean)</t>
  </si>
  <si>
    <t>All sources  - LOW</t>
  </si>
  <si>
    <t>High</t>
  </si>
  <si>
    <t>Low Correction?</t>
  </si>
  <si>
    <t>(SD above mean)</t>
  </si>
  <si>
    <t>Explanation:</t>
  </si>
  <si>
    <t>All sources  - HIGH</t>
  </si>
  <si>
    <t>Average</t>
  </si>
  <si>
    <t>**Add calc above</t>
  </si>
  <si>
    <t>All sources  - AVERAGE</t>
  </si>
  <si>
    <t>Stat. Corrected</t>
  </si>
  <si>
    <t>Data</t>
  </si>
  <si>
    <t>ALL UNITS IN:</t>
  </si>
  <si>
    <t>Units of measure</t>
  </si>
  <si>
    <t>Weighted Data</t>
  </si>
  <si>
    <t>Exclude Data?</t>
  </si>
  <si>
    <t>Assumptions</t>
  </si>
  <si>
    <t>Weight</t>
  </si>
  <si>
    <t>Common Units</t>
  </si>
  <si>
    <t>Conversion calculation**</t>
  </si>
  <si>
    <t>Original Units</t>
  </si>
  <si>
    <t xml:space="preserve">Raw Data Input </t>
  </si>
  <si>
    <t>License Code</t>
  </si>
  <si>
    <t>Year / Date</t>
  </si>
  <si>
    <t>Source Validation Code</t>
  </si>
  <si>
    <t>Thermal-Moisture Regime</t>
  </si>
  <si>
    <t>Specific Geographic Location</t>
  </si>
  <si>
    <t>World / Drawdown Region</t>
  </si>
  <si>
    <t>Link</t>
  </si>
  <si>
    <t>SOURCE ID: Author/Org, Date, Info</t>
  </si>
  <si>
    <t>Sources</t>
  </si>
  <si>
    <t>Number</t>
  </si>
  <si>
    <t>USA</t>
  </si>
  <si>
    <t>EU</t>
  </si>
  <si>
    <t>India</t>
  </si>
  <si>
    <t>China</t>
  </si>
  <si>
    <t>VARIABLE37</t>
  </si>
  <si>
    <t>VARIABLE36</t>
  </si>
  <si>
    <t>VARIABLE35</t>
  </si>
  <si>
    <t>VARIABLE34</t>
  </si>
  <si>
    <t>VARIABLE33</t>
  </si>
  <si>
    <t>VARIABLE32</t>
  </si>
  <si>
    <t>VARIABLE31</t>
  </si>
  <si>
    <t>VARIABLE30</t>
  </si>
  <si>
    <t>VARIABLE29</t>
  </si>
  <si>
    <t>VARIABLE28</t>
  </si>
  <si>
    <t>VARIABLE27</t>
  </si>
  <si>
    <t>VARIABLE26</t>
  </si>
  <si>
    <t>VARIABLE25</t>
  </si>
  <si>
    <t>Page 25, total area grazed forestland over total grazing land</t>
  </si>
  <si>
    <t>% of grazing land</t>
  </si>
  <si>
    <t>%</t>
  </si>
  <si>
    <t xml:space="preserve"> </t>
  </si>
  <si>
    <t>1  - Peer Reviewed</t>
  </si>
  <si>
    <t>https://www.ers.usda.gov/webdocs/publications/84880/eib-178.pdf?v=42972</t>
  </si>
  <si>
    <t>Bigelow 2012</t>
  </si>
  <si>
    <t>% of grazing land that is forested or afforested</t>
  </si>
  <si>
    <t>Latin America</t>
  </si>
  <si>
    <t>https://link.springer.com/chapter/10.1007%2F978-94-007-4676-3_21</t>
  </si>
  <si>
    <t>Somarriba 2012</t>
  </si>
  <si>
    <t>85 Mha silvopastureof 533 Mha pasture</t>
  </si>
  <si>
    <t>Colombia</t>
  </si>
  <si>
    <t>silvopasture</t>
  </si>
  <si>
    <t>Nicaragua</t>
  </si>
  <si>
    <t>Page 16; silvopasture</t>
  </si>
  <si>
    <t>global</t>
  </si>
  <si>
    <t>World</t>
  </si>
  <si>
    <t>http://onlinelibrary.wiley.com/wol1/doi/10.1002/jpln.200800030/abstract</t>
  </si>
  <si>
    <t>Nair 2009</t>
  </si>
  <si>
    <t>Section 3.2 % silvopasture of all grasslands inc. those not grazed</t>
  </si>
  <si>
    <t>Europe</t>
  </si>
  <si>
    <t>Eastern Europe</t>
  </si>
  <si>
    <t>https://www.researchgate.net/profile/Michael_Herder/publication/315471872_Current_extent_and_stratification_of_agroforestry_in_the_European_Union/links/5912e8c3a6fdcc963e7e8dae/Current-extent-and-stratification-of-agroforestry-in-the-European-Union.pdf</t>
  </si>
  <si>
    <t>den Herder 2017</t>
  </si>
  <si>
    <t>Table 2; % silvopasture of actively grazed lands</t>
  </si>
  <si>
    <t>Refer abstract; estimated area for silvopasture</t>
  </si>
  <si>
    <t>Mha</t>
  </si>
  <si>
    <t>https://link.springer.com/chapter/10.1007/978-94-007-4676-3_7</t>
  </si>
  <si>
    <t>Nair 2012</t>
  </si>
  <si>
    <t>Percent silvopasture area to the total grassland area (including potential)</t>
  </si>
  <si>
    <t>ADDITIONAL VARIABLES</t>
  </si>
  <si>
    <t>% Annually</t>
  </si>
  <si>
    <t>Disturbance Rate</t>
  </si>
  <si>
    <t>When harvesting, some CO2 may remain in the organic soil carbon, or in wood products. As this is not released as emissions, it is subtracted from total emissions which are based on annual sequestration.</t>
  </si>
  <si>
    <t>t C/ha</t>
  </si>
  <si>
    <t>Sequestered Carbon NOT Emitted after Cyclical Harvesting/Clearing</t>
  </si>
  <si>
    <t>t C/ha/yr</t>
  </si>
  <si>
    <t>Table 2</t>
  </si>
  <si>
    <t>Tropical-Semi-arid</t>
  </si>
  <si>
    <t>Asia (Sans Japan)</t>
  </si>
  <si>
    <t>http://www.sciencedirect.com/science/article/pii/S0065211310080053</t>
  </si>
  <si>
    <t>Nair et al 2010</t>
  </si>
  <si>
    <t>Table 3</t>
  </si>
  <si>
    <t>Temperate/Boreal-Humid</t>
  </si>
  <si>
    <t>United States</t>
  </si>
  <si>
    <t>http://esanalysis.colmex.mx/Sorted%20Papers/2004/2004%20USA%20-CO2%20Social.pdf</t>
  </si>
  <si>
    <t>Montagnini and Nair 2004</t>
  </si>
  <si>
    <t xml:space="preserve">Derived estimate of carbon sequestration rate for temperate N. American silvopasture using data from cited sources. Found in table 3. </t>
  </si>
  <si>
    <t>Temperate/Boreal-Semi-Arid</t>
  </si>
  <si>
    <t>N. America</t>
  </si>
  <si>
    <t>OECD90</t>
  </si>
  <si>
    <t>http://link.springer.com/chapter/10.1007/978-94-007-1630-8_2</t>
  </si>
  <si>
    <t xml:space="preserve">Udawatta and Jose 2011 </t>
  </si>
  <si>
    <t>Annual aboveground carbon accrual of 7 year old Leucaena leucocephala silvopasture system in Kerala, India. Numbers adapted from table 1 by multiplying annual biomass accrual rate by 0.5 - a rough estimate of the percent of tree biomass that is C.</t>
  </si>
  <si>
    <t>Tropical-Humid</t>
  </si>
  <si>
    <t>Kerala, India</t>
  </si>
  <si>
    <t>http://www.sciencedirect.com/science/article/pii/S0378112798003259</t>
  </si>
  <si>
    <t>Kumar et al. 1998</t>
  </si>
  <si>
    <t>Annual aboveground carbon accrual of 7 year old Casuarina equisetifolia silvopasture system in Kerala, India. Numbers adapted from table 1 by multiplying annual biomass accrual rate by 0.5 - a rough estimate of the percent of tree biomass that is C.</t>
  </si>
  <si>
    <t xml:space="preserve">Kumar et al. 1998: </t>
  </si>
  <si>
    <t>Annual aboveground carbon accrual of 7 year old Ailanthus triphysa silvopasture system in Kerala, India. Numbers adapted from table 1 by multiplying annual biomass accrual rate by 0.5 - a rough estimate of the percent of tree biomass that is C.</t>
  </si>
  <si>
    <t>Annual aboveground carbon accrual of 7 year old Acacia auriculiformis silvopasture system in Kerala, India. Numbers adapted from table 1 by multiplying annual biomass accrual rate by 0.5 - a rough estimate of the percent of tree biomass that is C.</t>
  </si>
  <si>
    <t>Panicum maximum + Acacia magnum. Annual carbon accrual rate taken from Table 19, p. 312. SOURCE FOUND</t>
  </si>
  <si>
    <t>Costa Rica</t>
  </si>
  <si>
    <t>http://www.fao.org/3/a-i1880e.pdf#page=166</t>
  </si>
  <si>
    <t>Ibrahim et al. 2010 (ed. Abberton 2010), citing Andrade 1999</t>
  </si>
  <si>
    <t>Brachiaria decumbens + Acacia magnum. Annual carbon accrual rate taken from Table 19, p. 312. SOURCE FOUND</t>
  </si>
  <si>
    <t>http://www.fao.org/3/a-i1880e.pdf#page=165</t>
  </si>
  <si>
    <t>Panicum maxmium + Eucalyptus degulpta. Annual carbon accrual rate taken from Table 19, p. 312. SOURCE FOUND</t>
  </si>
  <si>
    <t>http://www.fao.org/3/a-i1880e.pdf#page=164</t>
  </si>
  <si>
    <t>Brachiaria brizantha + Eucalyptus degulpta. Annual carbon accrual rate taken from Table 19, p. 312. SOURCE FOUND</t>
  </si>
  <si>
    <t>http://www.fao.org/3/a-i1880e.pdf#page=163</t>
  </si>
  <si>
    <t>Improved pasture with high tree density. Annual carbon accrual rate taken from Table 19, p. 312. SOURCE FOUND</t>
  </si>
  <si>
    <t>http://www.fao.org/3/a-i1880e.pdf#page=162</t>
  </si>
  <si>
    <t>Ibrahim et al. 2010 (ed. Abberton 2010), citing GEF 2007</t>
  </si>
  <si>
    <t>Natural pasture with high tree density. Annual carbon accrual rate taken from Table 19, p. 312. SOURCE FOUND</t>
  </si>
  <si>
    <t>http://www.fao.org/3/a-i1880e.pdf#page=161</t>
  </si>
  <si>
    <t xml:space="preserve"> Cynodon nlemfuensis + trees. Annual carbon accrual rate taken from Table 19, p. 312. CANNOT FIND MORA 2001 ONLINE.</t>
  </si>
  <si>
    <t>http://www.fao.org/3/a-i1880e.pdf#page=160</t>
  </si>
  <si>
    <t xml:space="preserve">Ibrahim et al. 2010 (ed. Abberton 2010), citing Mora 2001 </t>
  </si>
  <si>
    <t xml:space="preserve"> Pennisetum clandestinum + trees. Annual carbon accrual rate taken from Table 19, p. 312. CANNOT FIND MORA 2001 ONLINE.</t>
  </si>
  <si>
    <t>Ibrahim et al. 2010 (ed. Abberton 2010), citing Mora 2001</t>
  </si>
  <si>
    <t>Refer table 2; Brachiaria brizantha + Acacia mangium, above soil and in soil 0-25 cm</t>
  </si>
  <si>
    <t>http://orton.catie.ac.cr/REPDOC/A3315E/A3315E.PDF</t>
  </si>
  <si>
    <t>Avila 2001</t>
  </si>
  <si>
    <t>Refer table 2; Brachiaria brizantha + Eucalyptus deglupta, above soil and in soil 0-25 cm</t>
  </si>
  <si>
    <t>Y</t>
  </si>
  <si>
    <t>Acacia penatula, Erythrina americana, 125 trees/ha, biomass and soil carbon storage)</t>
  </si>
  <si>
    <t>Veracruz, Mexico</t>
  </si>
  <si>
    <t>http://www.redalyc.org/pdf/939/93920942033.pdf</t>
  </si>
  <si>
    <t xml:space="preserve">Torres-Rivera et al  2011 </t>
  </si>
  <si>
    <t xml:space="preserve">Dehesa system in NW Spain. Low density (833 trees per ha) Betula alba silvopasture. 10 year carbon balance including soil and GHG emissions. Data taken from Figure 5. </t>
  </si>
  <si>
    <t>NW Spain</t>
  </si>
  <si>
    <t>http://www.sciencedirect.com/science/article/pii/S0925857410000674</t>
  </si>
  <si>
    <t xml:space="preserve">Fernández-Núñez et al. 2010: </t>
  </si>
  <si>
    <t xml:space="preserve">Dehesa system in NW Spain. High density (2500 trees per ha) Betula alba silvopasture. 10 year carbon balance including soil and GHG emissions. Data taken from Figure 5. </t>
  </si>
  <si>
    <t xml:space="preserve">Dehesa system in NW Spain. Low density (833 trees per ha) Pinus radiata silvopasture. 10 year carbon balance including soil and GHG emissions. Data taken from Figure 4. </t>
  </si>
  <si>
    <t>Fernández-Núñez et al. 2010</t>
  </si>
  <si>
    <t xml:space="preserve">Dehesa system in NW Spain. High density (2500 trees per ha) Pinus radiata silvopasture. 10 year carbon balance including soil and GHG emissions. Data taken from Figure 4. </t>
  </si>
  <si>
    <t>improved cattle pasture with high density of trees, in Matiguas, Nicaragua, minus degraded pasture control.Data taken from Figura 2. Length of treatment implementation taken from Cuadro 1.</t>
  </si>
  <si>
    <t>Matiguas, Nicaragua</t>
  </si>
  <si>
    <t>http://www.cipav.org.co/pdf/red%20de%20agroforesteria/Articulos/almacenamiento%20de%20carbono%20en%20el%20suelo%20y%20la%20biomasa%20arborea.pdf</t>
  </si>
  <si>
    <t>Ibrahim et al. 2007</t>
  </si>
  <si>
    <t>natural cattle pasture with low density of trees in Matiguas, Nicaragua, minus degraded pasture control. Data taken from Figura 2. Length of treatment implementation taken from Cuadro 1.</t>
  </si>
  <si>
    <t>natural cattle pasture with high density of trees in Costa Rica, minus total carbon of degraded pasture control. Data taken from Figura 2. Length of treatment implementation taken from Cuadro 1..</t>
  </si>
  <si>
    <t>improved cattle pasture with low density of trees in Costa Rica. minus total carbon of degraded pasture control. Data taken from Figura 2. Length of treatment implementation taken from Cuadro 1.</t>
  </si>
  <si>
    <t>Pasture with P. saman trees vs. untreed pasture with same grass species (hr) (estimated from Figure 4)</t>
  </si>
  <si>
    <t>http://link.springer.com/article/10.1007/s11104-008-9600-x</t>
  </si>
  <si>
    <t xml:space="preserve">Andrade 2008 : </t>
  </si>
  <si>
    <t>AGB + SOC p. 19-20</t>
  </si>
  <si>
    <t xml:space="preserve">Andrade 2008 </t>
  </si>
  <si>
    <t>GLOBAL</t>
  </si>
  <si>
    <t>Sequestration Rates</t>
  </si>
  <si>
    <t>SEQUESTRATION AND LAND INPUTS</t>
  </si>
  <si>
    <t>t CO2-eq/ ha/ yr</t>
  </si>
  <si>
    <t>Indirect CO2 Emissions per SOLUTION Implementation Unit</t>
  </si>
  <si>
    <t>Indirect CO2 Emissions per CONVENTIONAL Implementation OR functional Unit -- CHOOSE ONLY ONE</t>
  </si>
  <si>
    <t xml:space="preserve">These are the same emission as that of the conventional grazing practice, so we have not considered them in the total atmospheric CO2 reduction modeling. </t>
  </si>
  <si>
    <t>t CH4-CO2-eq/ha/yr</t>
  </si>
  <si>
    <t>kg CH4 per head per year</t>
  </si>
  <si>
    <t>2 - Public Sector/ Multilateral Agency</t>
  </si>
  <si>
    <t>http://www.ipcc-nggip.iges.or.jp/public/2006gl/pdf/4_Volume4/V4_10_Ch10_Livestock.pdf</t>
  </si>
  <si>
    <t>IPCC 2006</t>
  </si>
  <si>
    <t>Middle East and Africa</t>
  </si>
  <si>
    <t>t CH4-CO2-eq Reduced per Land Unit</t>
  </si>
  <si>
    <t>t N2O-CO2-eq Reduced per Land Unit</t>
  </si>
  <si>
    <t>t CO2 Reduced per Land Unit</t>
  </si>
  <si>
    <t>t CO2-eq (Aggregate emissions) Reduced per Land Unit</t>
  </si>
  <si>
    <t>Fuel Consumed per CONVENTIONAL Functional Unit</t>
  </si>
  <si>
    <t>TWh / ha / year</t>
  </si>
  <si>
    <t>Total Energy Used per SOLUTION functional unit</t>
  </si>
  <si>
    <t>Energy Efficiency Factor - SOLUTION</t>
  </si>
  <si>
    <t>Electricty Consumed per CONVENTIONAL Functional Unit</t>
  </si>
  <si>
    <t>EMISSIONS REDUCTION VARIABLES</t>
  </si>
  <si>
    <t>(L milk/cow/day, wet season, humid tropical forest)</t>
  </si>
  <si>
    <t>Humid tropical forest ecosystem</t>
  </si>
  <si>
    <t>Ibrahim et al. 2005</t>
  </si>
  <si>
    <t>(L milk/cow/day, dry season, humid tropical forest)</t>
  </si>
  <si>
    <t>(g/heifer/day, wet season, dry tropical forest)</t>
  </si>
  <si>
    <t>Tropical-Semi-Arid</t>
  </si>
  <si>
    <t>Dry tropical forest ecosystem</t>
  </si>
  <si>
    <t>(g/heifer/day, dry season, dry tropical forest)</t>
  </si>
  <si>
    <t>Refer table 4; (kg/ha weight gain, dry reason,2006/2007)</t>
  </si>
  <si>
    <t>Brasil</t>
  </si>
  <si>
    <t>http://www.sciencedirect.com/science/article/pii/S1871141311001971</t>
  </si>
  <si>
    <t>Campos Paciullo et al 2011</t>
  </si>
  <si>
    <t>Refer table 4; (kg/ha weight gain, wet season, 2006/2007)</t>
  </si>
  <si>
    <t>Refer table 4; (kg/ha weight gain, dry reason,  2005/2006)</t>
  </si>
  <si>
    <t>Refer table 4; (kg/ha weight gain, wet season, 2005/2006)</t>
  </si>
  <si>
    <t>Refer table 4; (kg/ha weight gain, dry reason, 2004/2005)</t>
  </si>
  <si>
    <t xml:space="preserve">Campos Paciullo et al 2011 </t>
  </si>
  <si>
    <t>Refer table 4; (kg/ha weight gain, wet season, 2004/2005)</t>
  </si>
  <si>
    <t>https://www.researchgate.net/publication/23748812_Paying_for_Biodiversity_Conservation_Services_in_Agricultural_Landscapes</t>
  </si>
  <si>
    <t>Pagiola et al 2007  (dry season)</t>
  </si>
  <si>
    <t>Pagiola et al 2007  (wet season)</t>
  </si>
  <si>
    <t>Refer page 10</t>
  </si>
  <si>
    <t>Costa Rica (increased milk production)</t>
  </si>
  <si>
    <t>http://www.unanleon.edu.ni/facultades/veterinaria/Files/Simposio/silvopastoralsytems.pdf</t>
  </si>
  <si>
    <t>Devendra and Ibrahim (quoting Souza et al 1999)</t>
  </si>
  <si>
    <t>Yield Gain (% Increase from CONVENTIONAL to SOLUTION)</t>
  </si>
  <si>
    <t xml:space="preserve">The SOLAW Report Scarcity and abundance of land resources: competing uses and the shrinking land resource base is used as a baseline. Table 9 uses GAEZ data to show the area of grassland and woodland (savannah) for each region by productivity class. These productivity classes show yield of dry matter (DM) per hectare per year. These productivity classes were matched with Drawdown’s grassland AEZs based on soil quality (prime, good, and marginal) and slope (minimal, moderate, and steep). Yield values were assigned to each of these grassland AEZs based on the figures from SOLAW Table 9, and calibrated using 2012 total world grazed livestock yields from FAO Tackling climate change through livestock: A global assessment of emissions and mitigation opportunities. These yields were weighted by the total global area of each grassland AEZ to develop a standard DM yield for grasslands. The Yield Model converts DM from grasslands to milk and meat yields.
</t>
  </si>
  <si>
    <t>MARGINAL- STEEP</t>
  </si>
  <si>
    <t>DM tons fodder/ha/yr</t>
  </si>
  <si>
    <t>yes</t>
  </si>
  <si>
    <t>http://www.fao.org/fileadmin/templates/solaw/files/thematic_reports/TR_02_light.pdf</t>
  </si>
  <si>
    <t>Project Drawdown 2016, based on SOLAW report</t>
  </si>
  <si>
    <t>MARGINAL- MODERATE</t>
  </si>
  <si>
    <t>MARGINAL- MINIMAL</t>
  </si>
  <si>
    <t>GOOD-STEEP</t>
  </si>
  <si>
    <t>GOOD- MODERATE</t>
  </si>
  <si>
    <t>GOOD- MINIMAL</t>
  </si>
  <si>
    <t>PRIME</t>
  </si>
  <si>
    <t>Yield  from CONVENTIONAL Practice</t>
  </si>
  <si>
    <t>US$2014/ha/yr</t>
  </si>
  <si>
    <t>Refer page 211; (pecan nut and cattle, "on" nut harvest year, yearly cash flow)</t>
  </si>
  <si>
    <t>US$2006/yr</t>
  </si>
  <si>
    <t>Kansas, USA</t>
  </si>
  <si>
    <t>http://link.springer.com/article/10.1007/s10457-005-8302-0</t>
  </si>
  <si>
    <t xml:space="preserve">Ares et al 2006 </t>
  </si>
  <si>
    <t>Refer page 211; (pecan nut and cattle, "off" no nut harvest year, yearly cash flow)</t>
  </si>
  <si>
    <t>Refer table 3; timber revenue</t>
  </si>
  <si>
    <t>Pesos 2012/yr</t>
  </si>
  <si>
    <t>Northeast Argentina</t>
  </si>
  <si>
    <t>http://web.a.ebscohost.com/ehost/detail/detail?sid=44a764e0-38a9-4c7d-b057-05ff102ac312%40sessionmgr4004&amp;crlhashurl=login.aspx%253fdirect%253dtrue%2526scope%253dsite%2526db%253dbth%2526AN%253d80242506%2526msid%253d201352474&amp;hid=4207&amp;vid=0&amp;bdata=JnNpdGU9ZWhvc3QtbGl2ZQ%3d%3d#db=bth&amp;AN=80242506</t>
  </si>
  <si>
    <t xml:space="preserve">Frey et al 2012 </t>
  </si>
  <si>
    <t>Refer table 6 (net income, 1997 dollars, steers in pasture with loblolly pine, low fertilization)</t>
  </si>
  <si>
    <t>US$1997/ha/yr</t>
  </si>
  <si>
    <t>Mississippi, USA</t>
  </si>
  <si>
    <t>http://link.springer.com/article/10.1023%2FA%3A1013375426677</t>
  </si>
  <si>
    <t xml:space="preserve">Grado et al 2001 </t>
  </si>
  <si>
    <t>Refer table 6 (net income, 1997 dollars, steers in pasture with loblolly pine, high fertilization)</t>
  </si>
  <si>
    <t>(southern loblolly pine with cattle, Louisiana, 247 trees/ha, 1989 accrued  revenues net costs/5 years of establishment)</t>
  </si>
  <si>
    <t>US$1995/yr</t>
  </si>
  <si>
    <t>Louisiana, USA</t>
  </si>
  <si>
    <t>http://link.springer.com/article/10.1007/BF00704870</t>
  </si>
  <si>
    <t xml:space="preserve">Clason 1995 </t>
  </si>
  <si>
    <t>Refer table 13.7, Net operating margin</t>
  </si>
  <si>
    <t>US$2012/yr</t>
  </si>
  <si>
    <t>California,USA</t>
  </si>
  <si>
    <t>http://link.springer.com/chapter/10.1007/978-94-007-6707-2_17</t>
  </si>
  <si>
    <t xml:space="preserve">Oviedo et al 2013 </t>
  </si>
  <si>
    <t>http://link.springer.com/chapter/10.1007/978-94-007-6707-2_16</t>
  </si>
  <si>
    <t>Refer table 13.6, Net operating margin</t>
  </si>
  <si>
    <t>US$2012/ha/yr</t>
  </si>
  <si>
    <t>Spain</t>
  </si>
  <si>
    <t>http://link.springer.com/chapter/10.1007/978-94-007-6707-2_15</t>
  </si>
  <si>
    <t>http://link.springer.com/chapter/10.1007/978-94-007-6707-2_14</t>
  </si>
  <si>
    <t>http://link.springer.com/chapter/10.1007/978-94-007-6707-2_13</t>
  </si>
  <si>
    <t>SOLUTION Net Profit Margin per Functional Unit per Annum</t>
  </si>
  <si>
    <t>Costs are sometimes presented per cow rather than per hectare. Number of cows per hectare varies tremendously based on variables like climate, soil quality, age and size of cows, and grazing system. In cases where costs are presented per cow, Drawdown assumes one cow per hectare.  Scarcity and abundance of land resources: competing uses and the shrinking land resource base assumes that each ton of dry matter is sufficient for half a tropical livestock unit (live weight). According to FAO Livestock production in tropical Africa with special reference to the tsetse-afferent zone, a tropical livestock unit is considered to be 250kg live weight, the equivalent of one cow as tropical cattle tend to be smaller than temperate cattle. For temperate and boreal regions one livestock unit is a mature dairy cow, estimated at 1000kg according to the EU Statistics Glossary.
Thus Drawdown’s global weighted average of 4.8 tons DM per hectare of grassland  is sufficient to support .61 tons of live weight ruminants which converts to 2.4 tropical livestock units or 0.6 EU livestock units. The total area of temperate grassland is 1768 Mha and tropical is 1819. Thus as a rough estimate, one cow per hectare is acceptable for the purposes of using financial data from grazing studies.</t>
  </si>
  <si>
    <t>cow-calf; refer table 6</t>
  </si>
  <si>
    <t>US$2014/ ha/ yr</t>
  </si>
  <si>
    <t>2010 US$/hectare</t>
  </si>
  <si>
    <t>Argentina</t>
  </si>
  <si>
    <t>http://cdn.intechopen.com/pdfs/40419/InTech-Status_of_beef_cattle_production_in_argentina_over_the_last_decade_and_its_prospects.pdf</t>
  </si>
  <si>
    <t>Guevara 2012</t>
  </si>
  <si>
    <t>cow-calf average; refer table 6</t>
  </si>
  <si>
    <t>2012 AU$/hectare</t>
  </si>
  <si>
    <t>Australia</t>
  </si>
  <si>
    <t>http://ageconsearch.umn.edu/bitstream/124249/2/2012AC%20Browne,%20Natalie%20CP.pdf</t>
  </si>
  <si>
    <t>Browne 2012</t>
  </si>
  <si>
    <t>steer average; refer table 6</t>
  </si>
  <si>
    <t>cow-calf ; refer page 1</t>
  </si>
  <si>
    <t>2016 AU$</t>
  </si>
  <si>
    <t>http://www.dpi.nsw.gov.au/__data/assets/pdf_file/0003/175530/26-Young-cattle-15-20-mths.pdf</t>
  </si>
  <si>
    <t>NSW 2016c</t>
  </si>
  <si>
    <t>cow-calf; source not found</t>
  </si>
  <si>
    <t>2013 US$</t>
  </si>
  <si>
    <t xml:space="preserve">Utah </t>
  </si>
  <si>
    <t>https://extension.usu.edu/boxelder/files/uploads/Farm%20Management/Cow_Calf.pdf</t>
  </si>
  <si>
    <t>Holmgren 2013</t>
  </si>
  <si>
    <t xml:space="preserve">cow-calf; refer page 3   </t>
  </si>
  <si>
    <t>2015 US$/cow</t>
  </si>
  <si>
    <t>Tennessee</t>
  </si>
  <si>
    <t>https://ag.tennessee.edu/arec/Documents/budgets/archived/CowCalf2015.pdf</t>
  </si>
  <si>
    <t>Griffith 2015</t>
  </si>
  <si>
    <t xml:space="preserve">cow-calf; refer table 1   </t>
  </si>
  <si>
    <t>http://digitalcommons.usu.edu/cgi/viewcontent.cgi?article=1716&amp;context=extension_curall</t>
  </si>
  <si>
    <t>Holmgren 2015</t>
  </si>
  <si>
    <t>cow-calf; refer page 1</t>
  </si>
  <si>
    <t>http://www.dpi.nsw.gov.au/__data/assets/pdf_file/0004/175522/18-North-coast-weaners-improved.pdf</t>
  </si>
  <si>
    <t>NSW 2016b</t>
  </si>
  <si>
    <t>coastal weaners native pasture; refer page 1</t>
  </si>
  <si>
    <t>http://www.dpi.nsw.gov.au/__data/assets/pdf_file/0005/175523/16-North-Coast-weaners-unimproved.pdf</t>
  </si>
  <si>
    <t>NSW 2016a</t>
  </si>
  <si>
    <t>cow-calf, average of 11 years and 245 producers; refer table 1</t>
  </si>
  <si>
    <t>2005 US$cow</t>
  </si>
  <si>
    <t>N. Dakota</t>
  </si>
  <si>
    <t>https://www.ag.ndsu.edu/archive/carringt/livestock/Beef%20Report%2005/Costs%20and%20Returns%20for%20Cow.htm</t>
  </si>
  <si>
    <t>Metzger 2005</t>
  </si>
  <si>
    <t>CONVENTIONAL Net Profit Margin per Functional Unit per Annum</t>
  </si>
  <si>
    <t>Refer table 1, all per hectare costs are added</t>
  </si>
  <si>
    <t>US$2006/ha/yr</t>
  </si>
  <si>
    <t>(medium farm scale, yearly revenues - costs from timber, beef and milk, used 7% discount rate, multiplied labor person-days by 15 pesos stated labor cost to represent labor cost)</t>
  </si>
  <si>
    <t>https://www.researchgate.net/profile/Frederick_Cubbage/publication/254957089_A_Within-Farm_Efficiency_Comparison_of_Silvopasture_Systems_with_Conventional_Pasture_and_Forestry_in_Northeast_Argentina/links/586170d008ae6eb871a891d5/A-Within-Farm-Efficiency-Comparison-of-Silvopasture-Systems-with-Conventional-Pasture-and-Forestry-in-Northeast-Argentina.pdf</t>
  </si>
  <si>
    <t>(small farm scale, yearly revenues - costs from timber, beef and milk, used 7% discount rate, multiplied labor person-days by 15 pesos stated labor cost to represent labor cost)</t>
  </si>
  <si>
    <t>Refer table 6 (total cost, 1997 dollars, steers in pasture with loblolly pine, low fertilization)</t>
  </si>
  <si>
    <t>Refer table 6 (total cost, 1997 dollars, steers in pasture with loblolly pine, high fertilization)</t>
  </si>
  <si>
    <t>Refer table 13.7, Total cost</t>
  </si>
  <si>
    <t>Refer table 13.6, Total cost</t>
  </si>
  <si>
    <t>SOLUTION Operating Cost per Functional Unit per Annum</t>
  </si>
  <si>
    <t>Refer page 122, section 6.2.2</t>
  </si>
  <si>
    <t>2010 US$/ha</t>
  </si>
  <si>
    <t xml:space="preserve">cow-calf total variable cost/386 hectare pasture; refer page 1      </t>
  </si>
  <si>
    <t>2016 AU$/ha</t>
  </si>
  <si>
    <t>2013 US$/cow</t>
  </si>
  <si>
    <t>cost of pasture and hay production; refer page 3; first two calculations under the variable expenses</t>
  </si>
  <si>
    <t>2015 US$/acre</t>
  </si>
  <si>
    <t xml:space="preserve">cow-calf; refer table 1; operational cost calculated by subtracting the total ownership cost and net income cost from total cost.   </t>
  </si>
  <si>
    <t>Lyle Holmgren and Dillon Feuz 2016</t>
  </si>
  <si>
    <t xml:space="preserve">cow-calf; total variable cost/209 hectare pasture; refer page 1   </t>
  </si>
  <si>
    <t>https://www.dpi.nsw.gov.au/__data/assets/pdf_file/0011/175529/20-Specialist-local-trade.pdf</t>
  </si>
  <si>
    <t>coastal weaners native pasture; total variable cost/254 hectare pasture; refer page 1</t>
  </si>
  <si>
    <t>Refer table 1, only considered the other overhead cost</t>
  </si>
  <si>
    <t>2005 US$/cow</t>
  </si>
  <si>
    <t>CONVENTIONAL Operating Cost per Functional Unit per Annum</t>
  </si>
  <si>
    <t>US$2014/ ha</t>
  </si>
  <si>
    <t>Refer page 13</t>
  </si>
  <si>
    <t>US$/acre</t>
  </si>
  <si>
    <t>Southeastern United States</t>
  </si>
  <si>
    <t>https://www.silvopasture.org/pdf_content/silvopasture_handbook.pdf</t>
  </si>
  <si>
    <t>Hamilton 2008</t>
  </si>
  <si>
    <t>Refer table 3</t>
  </si>
  <si>
    <t>Refer table 3; (improved pasture and planting 100 trees/ha)</t>
  </si>
  <si>
    <t>US$2004</t>
  </si>
  <si>
    <t xml:space="preserve">Pagiola et al 2004 </t>
  </si>
  <si>
    <t>(improved pasture and planting 100 trees/ha)</t>
  </si>
  <si>
    <t xml:space="preserve"> (establishment costs for silvopastoral system with cattle, includes materials and labor)</t>
  </si>
  <si>
    <t>US$2013</t>
  </si>
  <si>
    <t>http://revistas.ut.edu.co/index.php/agroforesteria/article/view/323/287</t>
  </si>
  <si>
    <t>Rocha et al 2013</t>
  </si>
  <si>
    <t>(trees dispersed in pastures)</t>
  </si>
  <si>
    <t>US$2014</t>
  </si>
  <si>
    <t>http://www.udla.edu.co/revistas/index.php/faccea/article/view/322/316</t>
  </si>
  <si>
    <t xml:space="preserve">Fajardo and Vargas 2014 </t>
  </si>
  <si>
    <t>(" US$400/ha for planting trees at high density in pastures")</t>
  </si>
  <si>
    <t>US$2007</t>
  </si>
  <si>
    <t>http://www.sciencedirect.com/science/article/pii/S0921800907002716#</t>
  </si>
  <si>
    <t>Pagiola 2004</t>
  </si>
  <si>
    <t>SOLUTION First Cost per Implementation Unit of the solution</t>
  </si>
  <si>
    <t>All sources (corrected) - LOW</t>
  </si>
  <si>
    <t>All sources (corrected) - HIGH</t>
  </si>
  <si>
    <t>All sources (corrected) - AVERAGE</t>
  </si>
  <si>
    <t>CONVENTIONAL First Cost per Implementation Unit for replaced practices/technologies</t>
  </si>
  <si>
    <t>REGIONAL VARIABLE META-ANALYSIS  ---&gt; Unhide</t>
  </si>
  <si>
    <t>FINANCIAL VARIABLES</t>
  </si>
  <si>
    <t>Sum of Regional Values</t>
  </si>
  <si>
    <t>All Source Count</t>
  </si>
  <si>
    <t>World Standard Dev.</t>
  </si>
  <si>
    <t>World Low</t>
  </si>
  <si>
    <t>World High</t>
  </si>
  <si>
    <t>Average of World Values</t>
  </si>
  <si>
    <t>million hectares</t>
  </si>
  <si>
    <t>Refer current adoption-silvopasture sheet</t>
  </si>
  <si>
    <t>Project Drawdown 2018, calculated based on the sum of regional values</t>
  </si>
  <si>
    <t>Current Adoption</t>
  </si>
  <si>
    <t>Do not change - Sequestration rates withh be wrong.</t>
  </si>
  <si>
    <t>By Region or Thermal-Moisture Regime?</t>
  </si>
  <si>
    <t>ADOPTION VARIABLES</t>
  </si>
  <si>
    <t>Not Used in Grey</t>
  </si>
  <si>
    <t>N2O</t>
  </si>
  <si>
    <t>CH4</t>
  </si>
  <si>
    <t>Hours =</t>
  </si>
  <si>
    <t>100-year</t>
  </si>
  <si>
    <t>20-year</t>
  </si>
  <si>
    <t>Days =</t>
  </si>
  <si>
    <t>Annual generation:</t>
  </si>
  <si>
    <t>kilometres (km)</t>
  </si>
  <si>
    <t>CO2-eq</t>
  </si>
  <si>
    <t>Energy Generation Conversion</t>
  </si>
  <si>
    <t>miles (m)</t>
  </si>
  <si>
    <t>From:</t>
  </si>
  <si>
    <t>GHG to CO2-eq  Conversions</t>
  </si>
  <si>
    <t>multiply by:</t>
  </si>
  <si>
    <t>S.D. above or below the mean</t>
  </si>
  <si>
    <t xml:space="preserve">Data omitted when </t>
  </si>
  <si>
    <t>km</t>
  </si>
  <si>
    <t>m</t>
  </si>
  <si>
    <t>multply by:</t>
  </si>
  <si>
    <t>https://www.ipcc.ch/publications_and_data/ar4/wg1/en/ch2s2-10-2.html</t>
  </si>
  <si>
    <t xml:space="preserve"> g CO2</t>
  </si>
  <si>
    <t>1 g N2O =</t>
  </si>
  <si>
    <t>Statistical Correction</t>
  </si>
  <si>
    <t>To:</t>
  </si>
  <si>
    <t>Distance Conversions</t>
  </si>
  <si>
    <t>Source: https://ecometrica.com/assets/GHGs-CO2-CO2e-and-Carbon-What-Do-These-Mean-v2.1.pdf</t>
  </si>
  <si>
    <t>1 g CH4 =</t>
  </si>
  <si>
    <t>1 g C =</t>
  </si>
  <si>
    <t>tonne (t)</t>
  </si>
  <si>
    <t xml:space="preserve"> mole CO2</t>
  </si>
  <si>
    <t>kilogramme (kg)</t>
  </si>
  <si>
    <t xml:space="preserve"> g C</t>
  </si>
  <si>
    <r>
      <t>1 mole CO</t>
    </r>
    <r>
      <rPr>
        <b/>
        <sz val="7.5"/>
        <color rgb="FF000000"/>
        <rFont val="Arial"/>
        <family val="2"/>
      </rPr>
      <t>2 =</t>
    </r>
  </si>
  <si>
    <t>gram (g)</t>
  </si>
  <si>
    <t xml:space="preserve"> Gt C</t>
  </si>
  <si>
    <t>1 ppm by volume of atmosphere CO2 =</t>
  </si>
  <si>
    <t>http://www.usforex.com/forex-tools/historical-rate-tools/yearly-average-rates</t>
  </si>
  <si>
    <t>t</t>
  </si>
  <si>
    <t>kg</t>
  </si>
  <si>
    <t>g</t>
  </si>
  <si>
    <t>Carbon/GHG to CO2  Conversions</t>
  </si>
  <si>
    <t>(convert to US$)</t>
  </si>
  <si>
    <t>Historic Foreign Exchange Rates</t>
  </si>
  <si>
    <t>Mass Conversions</t>
  </si>
  <si>
    <t>Source: http://www.iea.org/statistics/resources/unitconverter/</t>
  </si>
  <si>
    <t>Cubic meter (m3)</t>
  </si>
  <si>
    <t>Litre (l)</t>
  </si>
  <si>
    <t xml:space="preserve">Source: http://inflationdata.com/Inflation/Consumer_Price_Index/CurrentCPI.asp?reloaded=true  </t>
  </si>
  <si>
    <t>Cubic foot (ft3)</t>
  </si>
  <si>
    <t>MMt/ha</t>
  </si>
  <si>
    <t>Barrel (bbl)</t>
  </si>
  <si>
    <t>t/ha</t>
  </si>
  <si>
    <t>U.K. gallon (gal)</t>
  </si>
  <si>
    <t>g/m2</t>
  </si>
  <si>
    <t>U.S. gallon (gal)</t>
  </si>
  <si>
    <t>Index</t>
  </si>
  <si>
    <t>l</t>
  </si>
  <si>
    <t>ft3</t>
  </si>
  <si>
    <t>bbl</t>
  </si>
  <si>
    <t>Gal U.K.</t>
  </si>
  <si>
    <t>gal U.S.</t>
  </si>
  <si>
    <t>Link these outputs to Factoring Sheets or Advanced Controls as appropriate</t>
  </si>
  <si>
    <t>Other Conversions</t>
  </si>
  <si>
    <t>Volume Conversions</t>
  </si>
  <si>
    <t>KEY INPUT VARIABLES FOR ADVANCED CONTROLS</t>
  </si>
  <si>
    <t>kWh</t>
  </si>
  <si>
    <t>TWh</t>
  </si>
  <si>
    <r>
      <t>square km (km</t>
    </r>
    <r>
      <rPr>
        <b/>
        <vertAlign val="superscript"/>
        <sz val="10"/>
        <rFont val="Arial"/>
        <family val="2"/>
      </rPr>
      <t>2</t>
    </r>
    <r>
      <rPr>
        <b/>
        <sz val="10"/>
        <rFont val="Arial"/>
        <family val="2"/>
      </rPr>
      <t>)</t>
    </r>
  </si>
  <si>
    <t>GWh</t>
  </si>
  <si>
    <r>
      <t>square m (m</t>
    </r>
    <r>
      <rPr>
        <b/>
        <vertAlign val="superscript"/>
        <sz val="10"/>
        <color rgb="FF2D2D33"/>
        <rFont val="Arial"/>
        <family val="2"/>
      </rPr>
      <t>2</t>
    </r>
    <r>
      <rPr>
        <b/>
        <sz val="10"/>
        <color rgb="FF2D2D33"/>
        <rFont val="Arial"/>
        <family val="2"/>
      </rPr>
      <t>)</t>
    </r>
  </si>
  <si>
    <t>MBtu</t>
  </si>
  <si>
    <t>5 - Not Verified</t>
  </si>
  <si>
    <t>kilohectare</t>
  </si>
  <si>
    <t>Mtoe</t>
  </si>
  <si>
    <t>4 - Independently Verified</t>
  </si>
  <si>
    <t>hectare</t>
  </si>
  <si>
    <t>Gcal</t>
  </si>
  <si>
    <t>3 - For Profit</t>
  </si>
  <si>
    <t>acre</t>
  </si>
  <si>
    <t>Base year</t>
  </si>
  <si>
    <t>TJ</t>
  </si>
  <si>
    <t>no</t>
  </si>
  <si>
    <t>KWh</t>
  </si>
  <si>
    <t>Source Validation</t>
  </si>
  <si>
    <t>Land Conversions</t>
  </si>
  <si>
    <t>(convert historic US$ to US$2014)</t>
  </si>
  <si>
    <t>Inflation Adjustment Factor</t>
  </si>
  <si>
    <t>Energy Conversions</t>
  </si>
  <si>
    <t>COMMON CONVERSIONS</t>
  </si>
  <si>
    <t>This is an explanation, but not the one we want.</t>
  </si>
  <si>
    <t>Some Name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</si>
</sst>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409]* #,##0.00_);_([$$-409]* \(#,##0.00\);_([$$-409]* &quot;-&quot;??_);_(@_)"/>
    <numFmt numFmtId="165" formatCode="_-* #,##0.00_-;\-* #,##0.00_-;_-* &quot;-&quot;??_-;_-@_-"/>
    <numFmt numFmtId="166" formatCode="&quot;$&quot;#,##0.00"/>
    <numFmt numFmtId="167" formatCode="0.0%"/>
    <numFmt numFmtId="168" formatCode="0.000"/>
    <numFmt numFmtId="169" formatCode="0.0000"/>
    <numFmt numFmtId="170" formatCode="0.000000"/>
    <numFmt numFmtId="171" formatCode="0.00000"/>
    <numFmt numFmtId="172" formatCode="#,##0.000000"/>
    <numFmt numFmtId="173" formatCode="#,##0.000"/>
    <numFmt numFmtId="174" formatCode="#,##0.0"/>
    <numFmt numFmtId="175" formatCode="0.0000000"/>
  </numFmts>
  <fonts count="75" x14ac:knownFonts="1">
    <font>
      <sz val="10"/>
      <name val="Arial"/>
      <family val="2"/>
    </font>
    <font>
      <sz val="12"/>
      <color theme="1"/>
      <name val="Calibri"/>
      <family val="2"/>
      <scheme val="minor"/>
    </font>
    <font>
      <sz val="10"/>
      <name val="Arial"/>
      <family val="2"/>
    </font>
    <font>
      <sz val="12"/>
      <name val="Arial"/>
      <family val="2"/>
    </font>
    <font>
      <u/>
      <sz val="12"/>
      <color theme="10"/>
      <name val="Arial"/>
      <family val="2"/>
    </font>
    <font>
      <sz val="12"/>
      <color indexed="8"/>
      <name val="Arial"/>
      <family val="2"/>
    </font>
    <font>
      <b/>
      <sz val="12"/>
      <color indexed="8"/>
      <name val="Arial"/>
      <family val="2"/>
    </font>
    <font>
      <b/>
      <sz val="12"/>
      <name val="Arial"/>
      <family val="2"/>
    </font>
    <font>
      <i/>
      <sz val="12"/>
      <name val="Arial"/>
      <family val="2"/>
    </font>
    <font>
      <b/>
      <sz val="14"/>
      <color theme="4" tint="-0.499984740745262"/>
      <name val="Arial"/>
      <family val="2"/>
    </font>
    <font>
      <b/>
      <sz val="12"/>
      <color rgb="FFFF0000"/>
      <name val="Arial"/>
      <family val="2"/>
    </font>
    <font>
      <b/>
      <sz val="12"/>
      <color theme="4"/>
      <name val="Arial"/>
      <family val="2"/>
    </font>
    <font>
      <b/>
      <sz val="12"/>
      <color theme="4" tint="-0.499984740745262"/>
      <name val="Arial"/>
      <family val="2"/>
    </font>
    <font>
      <b/>
      <u/>
      <sz val="22"/>
      <color theme="4"/>
      <name val="Arial"/>
      <family val="2"/>
    </font>
    <font>
      <sz val="11"/>
      <name val="Arial"/>
      <family val="2"/>
    </font>
    <font>
      <sz val="14"/>
      <name val="Arial"/>
      <family val="2"/>
    </font>
    <font>
      <sz val="11"/>
      <color theme="1"/>
      <name val="Calibri"/>
      <family val="2"/>
      <scheme val="minor"/>
    </font>
    <font>
      <b/>
      <sz val="14"/>
      <color theme="1"/>
      <name val="Arial"/>
      <family val="2"/>
    </font>
    <font>
      <sz val="11"/>
      <color theme="1"/>
      <name val="Arial"/>
      <family val="2"/>
    </font>
    <font>
      <sz val="11"/>
      <color rgb="FF000000"/>
      <name val="Arial"/>
      <family val="2"/>
    </font>
    <font>
      <b/>
      <sz val="11"/>
      <color rgb="FF000000"/>
      <name val="Arial"/>
      <family val="2"/>
    </font>
    <font>
      <u/>
      <sz val="11"/>
      <color theme="10"/>
      <name val="Arial"/>
      <family val="2"/>
    </font>
    <font>
      <b/>
      <sz val="11"/>
      <color theme="1"/>
      <name val="Arial"/>
      <family val="2"/>
    </font>
    <font>
      <sz val="11"/>
      <color theme="0" tint="-0.34998626667073579"/>
      <name val="Arial"/>
      <family val="2"/>
    </font>
    <font>
      <b/>
      <sz val="11"/>
      <name val="Arial"/>
      <family val="2"/>
    </font>
    <font>
      <b/>
      <u/>
      <sz val="11"/>
      <color theme="1"/>
      <name val="Arial"/>
      <family val="2"/>
    </font>
    <font>
      <b/>
      <u/>
      <sz val="11"/>
      <name val="Arial"/>
      <family val="2"/>
    </font>
    <font>
      <b/>
      <sz val="12"/>
      <color theme="1"/>
      <name val="Arial"/>
      <family val="2"/>
    </font>
    <font>
      <sz val="12"/>
      <color theme="1"/>
      <name val="Arial"/>
      <family val="2"/>
    </font>
    <font>
      <b/>
      <u/>
      <sz val="12"/>
      <name val="Arial"/>
      <family val="2"/>
    </font>
    <font>
      <sz val="22"/>
      <name val="Arial"/>
      <family val="2"/>
    </font>
    <font>
      <b/>
      <u/>
      <sz val="11"/>
      <color rgb="FF000000"/>
      <name val="Arial"/>
      <family val="2"/>
    </font>
    <font>
      <sz val="12"/>
      <color rgb="FF000000"/>
      <name val="Arial"/>
      <family val="2"/>
    </font>
    <font>
      <b/>
      <u/>
      <sz val="12"/>
      <color rgb="FF000000"/>
      <name val="Arial"/>
      <family val="2"/>
    </font>
    <font>
      <b/>
      <sz val="12"/>
      <color rgb="FF000000"/>
      <name val="Arial"/>
      <family val="2"/>
    </font>
    <font>
      <b/>
      <u/>
      <sz val="14"/>
      <color theme="1"/>
      <name val="Arial"/>
      <family val="2"/>
    </font>
    <font>
      <u/>
      <sz val="11"/>
      <color theme="10"/>
      <name val="Calibri"/>
      <family val="2"/>
      <scheme val="minor"/>
    </font>
    <font>
      <b/>
      <u/>
      <sz val="11"/>
      <color theme="10"/>
      <name val="Arial"/>
      <family val="2"/>
    </font>
    <font>
      <b/>
      <sz val="24"/>
      <color theme="1"/>
      <name val="Arial"/>
      <family val="2"/>
    </font>
    <font>
      <sz val="24"/>
      <color theme="1"/>
      <name val="Arial"/>
      <family val="2"/>
    </font>
    <font>
      <b/>
      <u/>
      <sz val="24"/>
      <name val="Arial"/>
      <family val="2"/>
    </font>
    <font>
      <b/>
      <u/>
      <sz val="24"/>
      <color theme="10"/>
      <name val="Arial"/>
      <family val="2"/>
    </font>
    <font>
      <b/>
      <u/>
      <sz val="20"/>
      <color theme="4"/>
      <name val="Arial"/>
      <family val="2"/>
    </font>
    <font>
      <b/>
      <u/>
      <sz val="12"/>
      <color theme="1"/>
      <name val="Arial"/>
      <family val="2"/>
    </font>
    <font>
      <sz val="11"/>
      <color rgb="FFFF0000"/>
      <name val="Arial"/>
      <family val="2"/>
    </font>
    <font>
      <sz val="10"/>
      <color rgb="FF000000"/>
      <name val="Arial"/>
      <family val="2"/>
    </font>
    <font>
      <b/>
      <sz val="10"/>
      <color rgb="FF000000"/>
      <name val="Arial"/>
      <family val="2"/>
    </font>
    <font>
      <b/>
      <sz val="10"/>
      <color theme="0" tint="-0.249977111117893"/>
      <name val="Arial"/>
      <family val="2"/>
    </font>
    <font>
      <b/>
      <sz val="10"/>
      <name val="Arial"/>
      <family val="2"/>
    </font>
    <font>
      <b/>
      <u/>
      <sz val="12"/>
      <color theme="10"/>
      <name val="Arial"/>
      <family val="2"/>
    </font>
    <font>
      <sz val="10"/>
      <color theme="0" tint="-0.249977111117893"/>
      <name val="Arial"/>
      <family val="2"/>
    </font>
    <font>
      <sz val="10"/>
      <color rgb="FF2D2D33"/>
      <name val="Arial"/>
      <family val="2"/>
    </font>
    <font>
      <b/>
      <sz val="10"/>
      <color rgb="FF2D2D33"/>
      <name val="Arial"/>
      <family val="2"/>
    </font>
    <font>
      <b/>
      <i/>
      <sz val="12"/>
      <color rgb="FF2D2D33"/>
      <name val="Arial"/>
      <family val="2"/>
    </font>
    <font>
      <sz val="9"/>
      <color rgb="FF2D2D33"/>
      <name val="Arial"/>
      <family val="2"/>
    </font>
    <font>
      <b/>
      <sz val="7.5"/>
      <color rgb="FF000000"/>
      <name val="Arial"/>
      <family val="2"/>
    </font>
    <font>
      <i/>
      <sz val="11"/>
      <name val="Arial"/>
      <family val="2"/>
    </font>
    <font>
      <sz val="9"/>
      <color theme="1"/>
      <name val="Arial"/>
      <family val="2"/>
    </font>
    <font>
      <b/>
      <sz val="10"/>
      <color theme="1"/>
      <name val="Arial"/>
      <family val="2"/>
    </font>
    <font>
      <i/>
      <sz val="12"/>
      <color rgb="FF000000"/>
      <name val="Arial"/>
      <family val="2"/>
    </font>
    <font>
      <b/>
      <i/>
      <sz val="11"/>
      <color rgb="FF2D2D33"/>
      <name val="Arial"/>
      <family val="2"/>
    </font>
    <font>
      <b/>
      <sz val="14"/>
      <color indexed="8"/>
      <name val="Arial"/>
      <family val="2"/>
    </font>
    <font>
      <sz val="9"/>
      <name val="Arial"/>
      <family val="2"/>
    </font>
    <font>
      <b/>
      <vertAlign val="superscript"/>
      <sz val="10"/>
      <name val="Arial"/>
      <family val="2"/>
    </font>
    <font>
      <b/>
      <vertAlign val="superscript"/>
      <sz val="10"/>
      <color rgb="FF2D2D33"/>
      <name val="Arial"/>
      <family val="2"/>
    </font>
    <font>
      <sz val="12"/>
      <color theme="0"/>
      <name val="Arial"/>
      <family val="2"/>
    </font>
    <font>
      <b/>
      <i/>
      <sz val="12"/>
      <name val="Arial"/>
      <family val="2"/>
    </font>
    <font>
      <b/>
      <sz val="18"/>
      <name val="Arial"/>
      <family val="2"/>
    </font>
    <font>
      <sz val="14"/>
      <color indexed="8"/>
      <name val="Arial"/>
      <family val="2"/>
    </font>
    <font>
      <b/>
      <sz val="16"/>
      <color indexed="8"/>
      <name val="Arial"/>
      <family val="2"/>
    </font>
    <font>
      <b/>
      <sz val="11"/>
      <color indexed="81"/>
      <name val="Times New Roman"/>
      <family val="1"/>
    </font>
    <font>
      <sz val="11"/>
      <color indexed="81"/>
      <name val="Times New Roman"/>
      <family val="1"/>
    </font>
    <font>
      <b/>
      <sz val="11"/>
      <color rgb="FF000000"/>
      <name val="Times New Roman"/>
      <family val="1"/>
    </font>
    <font>
      <sz val="11"/>
      <color rgb="FF000000"/>
      <name val="Times New Roman"/>
      <family val="1"/>
    </font>
    <font>
      <sz val="16"/>
      <color rgb="FF000000"/>
      <name val="Arial"/>
      <family val="2"/>
    </font>
  </fonts>
  <fills count="27">
    <fill>
      <patternFill patternType="none"/>
    </fill>
    <fill>
      <patternFill patternType="gray125"/>
    </fill>
    <fill>
      <patternFill patternType="solid">
        <fgColor theme="2"/>
        <bgColor indexed="64"/>
      </patternFill>
    </fill>
    <fill>
      <patternFill patternType="solid">
        <fgColor theme="5" tint="0.59999389629810485"/>
        <bgColor indexed="47"/>
      </patternFill>
    </fill>
    <fill>
      <patternFill patternType="solid">
        <fgColor theme="4" tint="0.39997558519241921"/>
        <bgColor indexed="41"/>
      </patternFill>
    </fill>
    <fill>
      <patternFill patternType="solid">
        <fgColor theme="5" tint="0.59999389629810485"/>
        <bgColor indexed="64"/>
      </patternFill>
    </fill>
    <fill>
      <patternFill patternType="solid">
        <fgColor rgb="FFFFFF00"/>
        <bgColor indexed="64"/>
      </patternFill>
    </fill>
    <fill>
      <patternFill patternType="solid">
        <fgColor theme="9" tint="0.59999389629810485"/>
        <bgColor indexed="41"/>
      </patternFill>
    </fill>
    <fill>
      <patternFill patternType="solid">
        <fgColor theme="4" tint="0.39997558519241921"/>
        <bgColor indexed="64"/>
      </patternFill>
    </fill>
    <fill>
      <patternFill patternType="solid">
        <fgColor theme="0" tint="-0.14999847407452621"/>
        <bgColor indexed="64"/>
      </patternFill>
    </fill>
    <fill>
      <patternFill patternType="solid">
        <fgColor theme="5" tint="0.59999389629810485"/>
        <bgColor indexed="41"/>
      </patternFill>
    </fill>
    <fill>
      <patternFill patternType="solid">
        <fgColor rgb="FFFFFF99"/>
        <bgColor indexed="64"/>
      </patternFill>
    </fill>
    <fill>
      <patternFill patternType="solid">
        <fgColor theme="9" tint="0.59999389629810485"/>
        <bgColor indexed="64"/>
      </patternFill>
    </fill>
    <fill>
      <patternFill patternType="solid">
        <fgColor indexed="41"/>
        <bgColor indexed="27"/>
      </patternFill>
    </fill>
    <fill>
      <patternFill patternType="solid">
        <fgColor theme="9" tint="0.59999389629810485"/>
        <bgColor indexed="27"/>
      </patternFill>
    </fill>
    <fill>
      <patternFill patternType="solid">
        <fgColor indexed="42"/>
        <bgColor indexed="41"/>
      </patternFill>
    </fill>
    <fill>
      <patternFill patternType="solid">
        <fgColor indexed="27"/>
        <bgColor indexed="26"/>
      </patternFill>
    </fill>
    <fill>
      <patternFill patternType="solid">
        <fgColor theme="2"/>
        <bgColor indexed="26"/>
      </patternFill>
    </fill>
    <fill>
      <patternFill patternType="solid">
        <fgColor rgb="FFBDD7EE"/>
        <bgColor rgb="FF000000"/>
      </patternFill>
    </fill>
    <fill>
      <patternFill patternType="solid">
        <fgColor theme="5" tint="0.39997558519241921"/>
        <bgColor indexed="64"/>
      </patternFill>
    </fill>
    <fill>
      <patternFill patternType="solid">
        <fgColor rgb="FFF9B67F"/>
        <bgColor indexed="64"/>
      </patternFill>
    </fill>
    <fill>
      <patternFill patternType="solid">
        <fgColor theme="4" tint="0.59999389629810485"/>
        <bgColor indexed="64"/>
      </patternFill>
    </fill>
    <fill>
      <patternFill patternType="solid">
        <fgColor rgb="FFC5E0B3"/>
        <bgColor indexed="64"/>
      </patternFill>
    </fill>
    <fill>
      <patternFill patternType="solid">
        <fgColor rgb="FFF8CBAD"/>
        <bgColor rgb="FF000000"/>
      </patternFill>
    </fill>
    <fill>
      <patternFill patternType="solid">
        <fgColor rgb="FFC6E0B4"/>
        <bgColor rgb="FF000000"/>
      </patternFill>
    </fill>
    <fill>
      <patternFill patternType="solid">
        <fgColor theme="2" tint="-9.9978637043366805E-2"/>
        <bgColor indexed="64"/>
      </patternFill>
    </fill>
    <fill>
      <patternFill patternType="solid">
        <fgColor theme="2" tint="-0.249977111117893"/>
        <bgColor indexed="26"/>
      </patternFill>
    </fill>
  </fills>
  <borders count="31">
    <border>
      <left/>
      <right/>
      <top/>
      <bottom/>
      <diagonal/>
    </border>
    <border>
      <left/>
      <right style="thin">
        <color indexed="8"/>
      </right>
      <top/>
      <bottom style="thin">
        <color indexed="8"/>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diagonalDown="1">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auto="1"/>
      </bottom>
      <diagonal/>
    </border>
    <border>
      <left style="thin">
        <color auto="1"/>
      </left>
      <right style="thin">
        <color auto="1"/>
      </right>
      <top style="thin">
        <color auto="1"/>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auto="1"/>
      </right>
      <top/>
      <bottom/>
      <diagonal/>
    </border>
    <border>
      <left style="medium">
        <color auto="1"/>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medium">
        <color indexed="64"/>
      </right>
      <top style="medium">
        <color indexed="64"/>
      </top>
      <bottom/>
      <diagonal/>
    </border>
    <border>
      <left/>
      <right/>
      <top style="medium">
        <color auto="1"/>
      </top>
      <bottom/>
      <diagonal/>
    </border>
    <border>
      <left style="medium">
        <color indexed="64"/>
      </left>
      <right/>
      <top style="medium">
        <color indexed="64"/>
      </top>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s>
  <cellStyleXfs count="10">
    <xf numFmtId="0" fontId="0" fillId="0" borderId="0"/>
    <xf numFmtId="165" fontId="2" fillId="0" borderId="0" applyFont="0" applyFill="0" applyBorder="0" applyAlignment="0" applyProtection="0"/>
    <xf numFmtId="0" fontId="4" fillId="0" borderId="0" applyNumberFormat="0" applyFill="0" applyBorder="0" applyAlignment="0" applyProtection="0"/>
    <xf numFmtId="0" fontId="2" fillId="0" borderId="0"/>
    <xf numFmtId="0" fontId="16" fillId="0" borderId="0"/>
    <xf numFmtId="0" fontId="16" fillId="0" borderId="0"/>
    <xf numFmtId="0" fontId="1" fillId="0" borderId="0"/>
    <xf numFmtId="0" fontId="36" fillId="0" borderId="0" applyNumberFormat="0" applyFill="0" applyBorder="0" applyAlignment="0" applyProtection="0"/>
    <xf numFmtId="0" fontId="2" fillId="0" borderId="0"/>
    <xf numFmtId="0" fontId="45" fillId="0" borderId="0"/>
  </cellStyleXfs>
  <cellXfs count="437">
    <xf numFmtId="0" fontId="0" fillId="0" borderId="0" xfId="0"/>
    <xf numFmtId="0" fontId="3" fillId="0" borderId="0" xfId="0" applyFont="1" applyProtection="1">
      <protection locked="0"/>
    </xf>
    <xf numFmtId="0" fontId="3" fillId="2" borderId="0" xfId="0" applyFont="1" applyFill="1" applyProtection="1">
      <protection locked="0"/>
    </xf>
    <xf numFmtId="0" fontId="3" fillId="0" borderId="0" xfId="0" applyFont="1" applyProtection="1">
      <protection hidden="1"/>
    </xf>
    <xf numFmtId="0" fontId="3" fillId="2" borderId="0" xfId="0" applyFont="1" applyFill="1" applyProtection="1">
      <protection hidden="1"/>
    </xf>
    <xf numFmtId="0" fontId="4" fillId="0" borderId="0" xfId="2" applyAlignment="1" applyProtection="1">
      <alignment horizontal="left" indent="1"/>
      <protection hidden="1"/>
    </xf>
    <xf numFmtId="164" fontId="3" fillId="3" borderId="1" xfId="0" applyNumberFormat="1" applyFont="1" applyFill="1" applyBorder="1" applyProtection="1">
      <protection hidden="1"/>
    </xf>
    <xf numFmtId="2" fontId="3" fillId="4" borderId="2" xfId="0" applyNumberFormat="1" applyFont="1" applyFill="1" applyBorder="1" applyProtection="1">
      <protection hidden="1"/>
    </xf>
    <xf numFmtId="0" fontId="5" fillId="3" borderId="0" xfId="3" applyFont="1" applyFill="1" applyProtection="1">
      <protection hidden="1"/>
    </xf>
    <xf numFmtId="0" fontId="5" fillId="3" borderId="2" xfId="3" applyFont="1" applyFill="1" applyBorder="1" applyProtection="1">
      <protection hidden="1"/>
    </xf>
    <xf numFmtId="0" fontId="6" fillId="3" borderId="2" xfId="3" applyFont="1" applyFill="1" applyBorder="1" applyAlignment="1" applyProtection="1">
      <alignment horizontal="center" vertical="center" wrapText="1"/>
      <protection hidden="1"/>
    </xf>
    <xf numFmtId="0" fontId="7" fillId="5" borderId="2" xfId="0" applyFont="1" applyFill="1" applyBorder="1" applyAlignment="1" applyProtection="1">
      <alignment horizontal="center"/>
      <protection hidden="1"/>
    </xf>
    <xf numFmtId="0" fontId="7" fillId="0" borderId="0" xfId="0" applyFont="1" applyProtection="1">
      <protection hidden="1"/>
    </xf>
    <xf numFmtId="164" fontId="3" fillId="3" borderId="3" xfId="0" applyNumberFormat="1" applyFont="1" applyFill="1" applyBorder="1" applyProtection="1">
      <protection locked="0"/>
    </xf>
    <xf numFmtId="0" fontId="3" fillId="0" borderId="0" xfId="0" quotePrefix="1" applyFont="1" applyAlignment="1" applyProtection="1">
      <alignment horizontal="right"/>
      <protection hidden="1"/>
    </xf>
    <xf numFmtId="0" fontId="3" fillId="0" borderId="0" xfId="0" quotePrefix="1" applyFont="1" applyAlignment="1" applyProtection="1">
      <alignment horizontal="right"/>
      <protection locked="0"/>
    </xf>
    <xf numFmtId="2" fontId="3" fillId="3" borderId="3" xfId="0" applyNumberFormat="1" applyFont="1" applyFill="1" applyBorder="1" applyProtection="1">
      <protection locked="0"/>
    </xf>
    <xf numFmtId="0" fontId="3" fillId="0" borderId="0" xfId="0" applyFont="1" applyAlignment="1" applyProtection="1">
      <alignment horizontal="right"/>
      <protection hidden="1"/>
    </xf>
    <xf numFmtId="0" fontId="3" fillId="0" borderId="0" xfId="0" applyFont="1" applyAlignment="1" applyProtection="1">
      <alignment horizontal="right"/>
      <protection locked="0"/>
    </xf>
    <xf numFmtId="0" fontId="3" fillId="3" borderId="3" xfId="0" applyFont="1" applyFill="1" applyBorder="1" applyProtection="1">
      <protection locked="0"/>
    </xf>
    <xf numFmtId="0" fontId="3" fillId="0" borderId="0" xfId="0" applyFont="1" applyAlignment="1" applyProtection="1">
      <alignment horizontal="left"/>
      <protection locked="0"/>
    </xf>
    <xf numFmtId="0" fontId="3" fillId="4" borderId="3" xfId="0" applyFont="1" applyFill="1" applyBorder="1" applyProtection="1">
      <protection locked="0"/>
    </xf>
    <xf numFmtId="165" fontId="3" fillId="4" borderId="3" xfId="1" applyFont="1" applyFill="1" applyBorder="1" applyProtection="1">
      <protection locked="0"/>
    </xf>
    <xf numFmtId="0" fontId="3" fillId="6" borderId="0" xfId="0" applyFont="1" applyFill="1" applyProtection="1">
      <protection hidden="1"/>
    </xf>
    <xf numFmtId="10" fontId="3" fillId="7" borderId="3" xfId="0" applyNumberFormat="1" applyFont="1" applyFill="1" applyBorder="1" applyProtection="1">
      <protection locked="0"/>
    </xf>
    <xf numFmtId="10" fontId="3" fillId="3" borderId="3" xfId="0" applyNumberFormat="1" applyFont="1" applyFill="1" applyBorder="1" applyProtection="1">
      <protection locked="0"/>
    </xf>
    <xf numFmtId="2" fontId="3" fillId="8" borderId="2" xfId="0" applyNumberFormat="1" applyFont="1" applyFill="1" applyBorder="1" applyProtection="1">
      <protection locked="0"/>
    </xf>
    <xf numFmtId="166" fontId="3" fillId="4" borderId="3" xfId="0" applyNumberFormat="1" applyFont="1" applyFill="1" applyBorder="1" applyProtection="1">
      <protection locked="0"/>
    </xf>
    <xf numFmtId="166" fontId="3" fillId="10" borderId="3" xfId="0" applyNumberFormat="1" applyFont="1" applyFill="1" applyBorder="1" applyProtection="1">
      <protection locked="0"/>
    </xf>
    <xf numFmtId="2" fontId="3" fillId="5" borderId="2" xfId="0" applyNumberFormat="1" applyFont="1" applyFill="1" applyBorder="1" applyProtection="1">
      <protection locked="0"/>
    </xf>
    <xf numFmtId="2" fontId="3" fillId="0" borderId="0" xfId="0" applyNumberFormat="1" applyFont="1" applyProtection="1">
      <protection locked="0"/>
    </xf>
    <xf numFmtId="0" fontId="3" fillId="6" borderId="0" xfId="0" applyFont="1" applyFill="1" applyProtection="1">
      <protection locked="0"/>
    </xf>
    <xf numFmtId="1" fontId="3" fillId="8" borderId="2" xfId="0" applyNumberFormat="1" applyFont="1" applyFill="1" applyBorder="1" applyProtection="1">
      <protection locked="0"/>
    </xf>
    <xf numFmtId="167" fontId="3" fillId="11" borderId="2" xfId="0" applyNumberFormat="1" applyFont="1" applyFill="1" applyBorder="1" applyProtection="1">
      <protection locked="0"/>
    </xf>
    <xf numFmtId="10" fontId="3" fillId="12" borderId="2" xfId="0" applyNumberFormat="1" applyFont="1" applyFill="1" applyBorder="1" applyProtection="1">
      <protection locked="0"/>
    </xf>
    <xf numFmtId="0" fontId="3" fillId="8" borderId="4" xfId="0" applyFont="1" applyFill="1" applyBorder="1" applyProtection="1">
      <protection locked="0"/>
    </xf>
    <xf numFmtId="0" fontId="3" fillId="5" borderId="2" xfId="0" applyFont="1" applyFill="1" applyBorder="1" applyProtection="1">
      <protection locked="0"/>
    </xf>
    <xf numFmtId="0" fontId="10" fillId="0" borderId="0" xfId="0" applyFont="1" applyAlignment="1" applyProtection="1">
      <alignment horizontal="center"/>
      <protection locked="0"/>
    </xf>
    <xf numFmtId="9" fontId="3" fillId="12" borderId="2" xfId="0" applyNumberFormat="1" applyFont="1" applyFill="1" applyBorder="1" applyProtection="1">
      <protection locked="0"/>
    </xf>
    <xf numFmtId="0" fontId="7" fillId="9" borderId="0" xfId="0" applyFont="1" applyFill="1" applyAlignment="1" applyProtection="1">
      <alignment horizontal="center" vertical="center" wrapText="1"/>
      <protection locked="0"/>
    </xf>
    <xf numFmtId="0" fontId="6" fillId="13" borderId="0" xfId="3" applyFont="1" applyFill="1" applyAlignment="1" applyProtection="1">
      <alignment horizontal="center" wrapText="1"/>
      <protection locked="0"/>
    </xf>
    <xf numFmtId="0" fontId="6" fillId="14" borderId="2" xfId="3" applyFont="1" applyFill="1" applyBorder="1" applyAlignment="1" applyProtection="1">
      <alignment horizontal="center" vertical="center" wrapText="1"/>
      <protection locked="0"/>
    </xf>
    <xf numFmtId="0" fontId="3" fillId="9" borderId="0" xfId="0" applyFont="1" applyFill="1" applyProtection="1">
      <protection locked="0"/>
    </xf>
    <xf numFmtId="164" fontId="3" fillId="9" borderId="0" xfId="0" applyNumberFormat="1" applyFont="1" applyFill="1" applyProtection="1">
      <protection locked="0"/>
    </xf>
    <xf numFmtId="0" fontId="3" fillId="9" borderId="0" xfId="0" quotePrefix="1" applyFont="1" applyFill="1" applyAlignment="1" applyProtection="1">
      <alignment horizontal="right"/>
      <protection locked="0"/>
    </xf>
    <xf numFmtId="0" fontId="3" fillId="9" borderId="0" xfId="0" applyFont="1" applyFill="1" applyAlignment="1" applyProtection="1">
      <alignment horizontal="right"/>
      <protection locked="0"/>
    </xf>
    <xf numFmtId="0" fontId="6" fillId="13" borderId="0" xfId="3" applyFont="1" applyFill="1" applyAlignment="1" applyProtection="1">
      <alignment horizontal="center" vertical="center" wrapText="1"/>
      <protection locked="0"/>
    </xf>
    <xf numFmtId="0" fontId="3" fillId="0" borderId="0" xfId="0" applyFont="1" applyAlignment="1" applyProtection="1">
      <alignment horizontal="center" vertical="center"/>
      <protection locked="0"/>
    </xf>
    <xf numFmtId="10" fontId="5" fillId="3" borderId="2" xfId="3" applyNumberFormat="1" applyFont="1" applyFill="1" applyBorder="1" applyProtection="1">
      <protection hidden="1"/>
    </xf>
    <xf numFmtId="164" fontId="3" fillId="15" borderId="3" xfId="0" applyNumberFormat="1" applyFont="1" applyFill="1" applyBorder="1" applyProtection="1">
      <protection hidden="1"/>
    </xf>
    <xf numFmtId="0" fontId="3" fillId="15" borderId="3" xfId="0" applyFont="1" applyFill="1" applyBorder="1" applyProtection="1">
      <protection hidden="1"/>
    </xf>
    <xf numFmtId="0" fontId="5" fillId="16" borderId="0" xfId="0" applyFont="1" applyFill="1" applyProtection="1">
      <protection hidden="1"/>
    </xf>
    <xf numFmtId="10" fontId="5" fillId="3" borderId="5" xfId="3" applyNumberFormat="1" applyFont="1" applyFill="1" applyBorder="1" applyProtection="1">
      <protection hidden="1"/>
    </xf>
    <xf numFmtId="0" fontId="11" fillId="13" borderId="0" xfId="3" applyFont="1" applyFill="1" applyProtection="1">
      <protection locked="0"/>
    </xf>
    <xf numFmtId="0" fontId="12" fillId="13" borderId="0" xfId="3" applyFont="1" applyFill="1" applyProtection="1">
      <protection locked="0"/>
    </xf>
    <xf numFmtId="0" fontId="3" fillId="16" borderId="0" xfId="0" applyFont="1" applyFill="1" applyProtection="1">
      <protection hidden="1"/>
    </xf>
    <xf numFmtId="0" fontId="3" fillId="17" borderId="0" xfId="0" applyFont="1" applyFill="1" applyProtection="1">
      <protection hidden="1"/>
    </xf>
    <xf numFmtId="2" fontId="5" fillId="16" borderId="0" xfId="0" applyNumberFormat="1" applyFont="1" applyFill="1" applyProtection="1">
      <protection hidden="1"/>
    </xf>
    <xf numFmtId="0" fontId="13" fillId="16" borderId="0" xfId="0" applyFont="1" applyFill="1" applyProtection="1">
      <protection hidden="1"/>
    </xf>
    <xf numFmtId="0" fontId="14" fillId="0" borderId="0" xfId="0" applyFont="1" applyProtection="1">
      <protection locked="0"/>
    </xf>
    <xf numFmtId="0" fontId="15" fillId="2" borderId="0" xfId="0" applyFont="1" applyFill="1" applyProtection="1">
      <protection locked="0"/>
    </xf>
    <xf numFmtId="0" fontId="15" fillId="0" borderId="0" xfId="0" applyFont="1" applyProtection="1">
      <protection locked="0"/>
    </xf>
    <xf numFmtId="0" fontId="17" fillId="0" borderId="0" xfId="4" applyFont="1" applyProtection="1">
      <protection locked="0"/>
    </xf>
    <xf numFmtId="0" fontId="14" fillId="2" borderId="0" xfId="0" applyFont="1" applyFill="1" applyProtection="1">
      <protection locked="0"/>
    </xf>
    <xf numFmtId="0" fontId="18" fillId="0" borderId="0" xfId="4" applyFont="1" applyProtection="1">
      <protection locked="0"/>
    </xf>
    <xf numFmtId="0" fontId="18" fillId="6" borderId="6" xfId="4" applyFont="1" applyFill="1" applyBorder="1" applyProtection="1">
      <protection locked="0"/>
    </xf>
    <xf numFmtId="0" fontId="18" fillId="6" borderId="7" xfId="4" applyFont="1" applyFill="1" applyBorder="1" applyProtection="1">
      <protection locked="0"/>
    </xf>
    <xf numFmtId="0" fontId="18" fillId="6" borderId="8" xfId="4" applyFont="1" applyFill="1" applyBorder="1" applyProtection="1">
      <protection locked="0"/>
    </xf>
    <xf numFmtId="0" fontId="18" fillId="6" borderId="9" xfId="4" applyFont="1" applyFill="1" applyBorder="1" applyProtection="1">
      <protection locked="0"/>
    </xf>
    <xf numFmtId="0" fontId="18" fillId="6" borderId="0" xfId="4" applyFont="1" applyFill="1" applyProtection="1">
      <protection locked="0"/>
    </xf>
    <xf numFmtId="0" fontId="18" fillId="6" borderId="10" xfId="4" applyFont="1" applyFill="1" applyBorder="1" applyProtection="1">
      <protection locked="0"/>
    </xf>
    <xf numFmtId="0" fontId="19" fillId="18" borderId="2" xfId="0" applyFont="1" applyFill="1" applyBorder="1" applyAlignment="1" applyProtection="1">
      <alignment horizontal="center" vertical="center"/>
      <protection locked="0"/>
    </xf>
    <xf numFmtId="0" fontId="14" fillId="19" borderId="2" xfId="4" applyFont="1" applyFill="1" applyBorder="1" applyProtection="1">
      <protection locked="0"/>
    </xf>
    <xf numFmtId="0" fontId="18" fillId="0" borderId="0" xfId="4" applyFont="1" applyAlignment="1" applyProtection="1">
      <alignment horizontal="right"/>
      <protection locked="0"/>
    </xf>
    <xf numFmtId="0" fontId="20" fillId="0" borderId="0" xfId="0" applyFont="1" applyAlignment="1" applyProtection="1">
      <alignment horizontal="center" vertical="center"/>
      <protection locked="0"/>
    </xf>
    <xf numFmtId="0" fontId="21" fillId="0" borderId="0" xfId="2" applyFont="1" applyAlignment="1" applyProtection="1">
      <alignment horizontal="left" indent="1"/>
      <protection locked="0"/>
    </xf>
    <xf numFmtId="168" fontId="14" fillId="20" borderId="2" xfId="4" applyNumberFormat="1" applyFont="1" applyFill="1" applyBorder="1" applyAlignment="1" applyProtection="1">
      <alignment horizontal="center"/>
      <protection locked="0"/>
    </xf>
    <xf numFmtId="0" fontId="14" fillId="0" borderId="0" xfId="4" applyFont="1" applyAlignment="1" applyProtection="1">
      <alignment horizontal="right"/>
      <protection locked="0"/>
    </xf>
    <xf numFmtId="0" fontId="18" fillId="6" borderId="11" xfId="4" applyFont="1" applyFill="1" applyBorder="1" applyProtection="1">
      <protection locked="0"/>
    </xf>
    <xf numFmtId="0" fontId="18" fillId="6" borderId="12" xfId="4" applyFont="1" applyFill="1" applyBorder="1" applyProtection="1">
      <protection locked="0"/>
    </xf>
    <xf numFmtId="0" fontId="18" fillId="6" borderId="13" xfId="4" applyFont="1" applyFill="1" applyBorder="1" applyProtection="1">
      <protection locked="0"/>
    </xf>
    <xf numFmtId="0" fontId="18" fillId="0" borderId="0" xfId="4" applyFont="1"/>
    <xf numFmtId="0" fontId="19" fillId="0" borderId="0" xfId="0" applyFont="1"/>
    <xf numFmtId="0" fontId="14" fillId="0" borderId="0" xfId="4" applyFont="1" applyProtection="1">
      <protection locked="0"/>
    </xf>
    <xf numFmtId="0" fontId="22" fillId="0" borderId="0" xfId="4" applyFont="1" applyAlignment="1" applyProtection="1">
      <alignment horizontal="left"/>
      <protection locked="0"/>
    </xf>
    <xf numFmtId="0" fontId="14" fillId="5" borderId="2" xfId="4" applyFont="1" applyFill="1" applyBorder="1"/>
    <xf numFmtId="0" fontId="18" fillId="21" borderId="2" xfId="4" applyFont="1" applyFill="1" applyBorder="1" applyAlignment="1" applyProtection="1">
      <alignment horizontal="center"/>
      <protection locked="0"/>
    </xf>
    <xf numFmtId="0" fontId="14" fillId="2" borderId="0" xfId="4" applyFont="1" applyFill="1" applyAlignment="1" applyProtection="1">
      <alignment horizontal="right"/>
      <protection locked="0"/>
    </xf>
    <xf numFmtId="168" fontId="14" fillId="5" borderId="2" xfId="4" applyNumberFormat="1" applyFont="1" applyFill="1" applyBorder="1" applyAlignment="1">
      <alignment horizontal="center"/>
    </xf>
    <xf numFmtId="0" fontId="22" fillId="0" borderId="0" xfId="4" applyFont="1" applyProtection="1">
      <protection locked="0"/>
    </xf>
    <xf numFmtId="0" fontId="14" fillId="21" borderId="2" xfId="0" applyFont="1" applyFill="1" applyBorder="1" applyAlignment="1" applyProtection="1">
      <alignment horizontal="center" vertical="center"/>
      <protection locked="0"/>
    </xf>
    <xf numFmtId="0" fontId="23" fillId="5" borderId="2" xfId="0" applyFont="1" applyFill="1" applyBorder="1"/>
    <xf numFmtId="0" fontId="24" fillId="0" borderId="0" xfId="4" applyFont="1" applyProtection="1">
      <protection locked="0"/>
    </xf>
    <xf numFmtId="168" fontId="24" fillId="20" borderId="2" xfId="4" applyNumberFormat="1" applyFont="1" applyFill="1" applyBorder="1" applyAlignment="1" applyProtection="1">
      <alignment horizontal="center"/>
      <protection locked="0"/>
    </xf>
    <xf numFmtId="0" fontId="24" fillId="0" borderId="0" xfId="4" applyFont="1" applyAlignment="1" applyProtection="1">
      <alignment horizontal="right"/>
      <protection locked="0"/>
    </xf>
    <xf numFmtId="0" fontId="24" fillId="2" borderId="0" xfId="4" applyFont="1" applyFill="1" applyAlignment="1" applyProtection="1">
      <alignment horizontal="right"/>
      <protection locked="0"/>
    </xf>
    <xf numFmtId="0" fontId="24" fillId="5" borderId="2" xfId="4" applyFont="1" applyFill="1" applyBorder="1" applyAlignment="1">
      <alignment horizontal="center"/>
    </xf>
    <xf numFmtId="168" fontId="24" fillId="5" borderId="2" xfId="4" applyNumberFormat="1" applyFont="1" applyFill="1" applyBorder="1" applyAlignment="1">
      <alignment horizontal="center"/>
    </xf>
    <xf numFmtId="165" fontId="19" fillId="19" borderId="14" xfId="0" applyNumberFormat="1" applyFont="1" applyFill="1" applyBorder="1" applyProtection="1">
      <protection locked="0"/>
    </xf>
    <xf numFmtId="165" fontId="19" fillId="0" borderId="0" xfId="0" applyNumberFormat="1" applyFont="1" applyProtection="1">
      <protection locked="0"/>
    </xf>
    <xf numFmtId="165" fontId="19" fillId="5" borderId="14" xfId="0" applyNumberFormat="1" applyFont="1" applyFill="1" applyBorder="1" applyProtection="1">
      <protection locked="0"/>
    </xf>
    <xf numFmtId="165" fontId="19" fillId="5" borderId="14" xfId="0" applyNumberFormat="1" applyFont="1" applyFill="1" applyBorder="1"/>
    <xf numFmtId="2" fontId="14" fillId="5" borderId="2" xfId="5" applyNumberFormat="1" applyFont="1" applyFill="1" applyBorder="1"/>
    <xf numFmtId="0" fontId="22" fillId="21" borderId="2" xfId="4" applyFont="1" applyFill="1" applyBorder="1" applyProtection="1">
      <protection locked="0"/>
    </xf>
    <xf numFmtId="0" fontId="18" fillId="12" borderId="2" xfId="4" applyFont="1" applyFill="1" applyBorder="1" applyProtection="1">
      <protection locked="0"/>
    </xf>
    <xf numFmtId="0" fontId="19" fillId="12" borderId="2" xfId="0" applyFont="1" applyFill="1" applyBorder="1" applyProtection="1">
      <protection locked="0"/>
    </xf>
    <xf numFmtId="0" fontId="14" fillId="12" borderId="2" xfId="4" applyFont="1" applyFill="1" applyBorder="1" applyProtection="1">
      <protection locked="0"/>
    </xf>
    <xf numFmtId="1" fontId="19" fillId="12" borderId="14" xfId="0" applyNumberFormat="1" applyFont="1" applyFill="1" applyBorder="1" applyAlignment="1" applyProtection="1">
      <alignment horizontal="center"/>
      <protection locked="0"/>
    </xf>
    <xf numFmtId="0" fontId="19" fillId="22" borderId="14" xfId="0" applyFont="1" applyFill="1" applyBorder="1" applyProtection="1">
      <protection locked="0"/>
    </xf>
    <xf numFmtId="0" fontId="19" fillId="5" borderId="14" xfId="0" applyFont="1" applyFill="1" applyBorder="1"/>
    <xf numFmtId="0" fontId="19" fillId="12" borderId="15" xfId="0" applyFont="1" applyFill="1" applyBorder="1" applyProtection="1">
      <protection locked="0"/>
    </xf>
    <xf numFmtId="165" fontId="18" fillId="12" borderId="2" xfId="4" applyNumberFormat="1" applyFont="1" applyFill="1" applyBorder="1" applyProtection="1">
      <protection locked="0"/>
    </xf>
    <xf numFmtId="165" fontId="19" fillId="19" borderId="2" xfId="0" applyNumberFormat="1" applyFont="1" applyFill="1" applyBorder="1" applyProtection="1">
      <protection locked="0"/>
    </xf>
    <xf numFmtId="0" fontId="19" fillId="22" borderId="14" xfId="0" applyFont="1" applyFill="1" applyBorder="1" applyAlignment="1" applyProtection="1">
      <alignment wrapText="1"/>
      <protection locked="0"/>
    </xf>
    <xf numFmtId="0" fontId="22" fillId="0" borderId="0" xfId="4" applyFont="1" applyAlignment="1" applyProtection="1">
      <alignment horizontal="left" vertical="center"/>
      <protection locked="0"/>
    </xf>
    <xf numFmtId="0" fontId="24" fillId="0" borderId="0" xfId="6" applyFont="1" applyAlignment="1" applyProtection="1">
      <alignment horizontal="left" vertical="center" wrapText="1"/>
      <protection locked="0"/>
    </xf>
    <xf numFmtId="0" fontId="22" fillId="0" borderId="0" xfId="6" applyFont="1" applyAlignment="1" applyProtection="1">
      <alignment horizontal="left" vertical="center" wrapText="1"/>
      <protection locked="0"/>
    </xf>
    <xf numFmtId="0" fontId="24" fillId="0" borderId="0" xfId="6" applyFont="1" applyAlignment="1">
      <alignment horizontal="left" vertical="center" wrapText="1"/>
    </xf>
    <xf numFmtId="0" fontId="22" fillId="0" borderId="0" xfId="4" applyFont="1" applyAlignment="1" applyProtection="1">
      <alignment horizontal="left" vertical="center" wrapText="1"/>
      <protection locked="0"/>
    </xf>
    <xf numFmtId="0" fontId="20" fillId="0" borderId="16" xfId="0" applyFont="1" applyBorder="1" applyAlignment="1" applyProtection="1">
      <alignment horizontal="left" vertical="center"/>
      <protection locked="0"/>
    </xf>
    <xf numFmtId="0" fontId="22" fillId="0" borderId="16" xfId="4" applyFont="1" applyBorder="1" applyAlignment="1" applyProtection="1">
      <alignment horizontal="left" vertical="center"/>
      <protection locked="0"/>
    </xf>
    <xf numFmtId="0" fontId="20" fillId="23" borderId="16" xfId="0" applyFont="1" applyFill="1" applyBorder="1" applyAlignment="1" applyProtection="1">
      <alignment horizontal="left" vertical="center" wrapText="1"/>
      <protection locked="0"/>
    </xf>
    <xf numFmtId="0" fontId="20" fillId="0" borderId="16" xfId="0" applyFont="1" applyBorder="1" applyAlignment="1" applyProtection="1">
      <alignment horizontal="left" vertical="center" wrapText="1"/>
      <protection locked="0"/>
    </xf>
    <xf numFmtId="0" fontId="20" fillId="24" borderId="16" xfId="0" applyFont="1" applyFill="1" applyBorder="1" applyAlignment="1" applyProtection="1">
      <alignment horizontal="center" vertical="center" wrapText="1"/>
      <protection locked="0"/>
    </xf>
    <xf numFmtId="0" fontId="24" fillId="0" borderId="0" xfId="0" applyFont="1" applyAlignment="1" applyProtection="1">
      <alignment horizontal="center" vertical="center" wrapText="1"/>
      <protection locked="0"/>
    </xf>
    <xf numFmtId="0" fontId="24" fillId="0" borderId="0" xfId="6" applyFont="1" applyAlignment="1" applyProtection="1">
      <alignment horizontal="center" vertical="center" wrapText="1"/>
      <protection locked="0"/>
    </xf>
    <xf numFmtId="0" fontId="24" fillId="0" borderId="0" xfId="0" applyFont="1" applyAlignment="1" applyProtection="1">
      <alignment horizontal="left" vertical="center"/>
      <protection locked="0"/>
    </xf>
    <xf numFmtId="0" fontId="24" fillId="0" borderId="0" xfId="0" applyFont="1"/>
    <xf numFmtId="0" fontId="25" fillId="0" borderId="0" xfId="4" applyFont="1" applyProtection="1">
      <protection locked="0"/>
    </xf>
    <xf numFmtId="0" fontId="26" fillId="0" borderId="0" xfId="4" applyFont="1" applyAlignment="1" applyProtection="1">
      <alignment horizontal="center"/>
      <protection locked="0"/>
    </xf>
    <xf numFmtId="0" fontId="27" fillId="2" borderId="0" xfId="4" applyFont="1" applyFill="1" applyProtection="1">
      <protection locked="0"/>
    </xf>
    <xf numFmtId="0" fontId="28" fillId="2" borderId="0" xfId="4" applyFont="1" applyFill="1" applyProtection="1">
      <protection locked="0"/>
    </xf>
    <xf numFmtId="0" fontId="29" fillId="2" borderId="0" xfId="4" applyFont="1" applyFill="1" applyAlignment="1" applyProtection="1">
      <alignment horizontal="center"/>
      <protection locked="0"/>
    </xf>
    <xf numFmtId="0" fontId="7" fillId="2" borderId="0" xfId="4" applyFont="1" applyFill="1" applyProtection="1">
      <protection locked="0"/>
    </xf>
    <xf numFmtId="0" fontId="7" fillId="2" borderId="0" xfId="4" applyFont="1" applyFill="1" applyAlignment="1" applyProtection="1">
      <alignment horizontal="right"/>
      <protection locked="0"/>
    </xf>
    <xf numFmtId="0" fontId="14" fillId="0" borderId="0" xfId="4" applyFont="1" applyAlignment="1" applyProtection="1">
      <alignment horizontal="center"/>
      <protection locked="0"/>
    </xf>
    <xf numFmtId="0" fontId="20" fillId="0" borderId="0" xfId="0" applyFont="1" applyAlignment="1">
      <alignment horizontal="center" vertical="center"/>
    </xf>
    <xf numFmtId="0" fontId="18" fillId="21" borderId="2" xfId="4" applyFont="1" applyFill="1" applyBorder="1" applyAlignment="1" applyProtection="1">
      <alignment horizontal="center" vertical="center"/>
      <protection locked="0"/>
    </xf>
    <xf numFmtId="0" fontId="22" fillId="0" borderId="0" xfId="4" applyFont="1" applyAlignment="1" applyProtection="1">
      <alignment horizontal="center" vertical="center"/>
      <protection locked="0"/>
    </xf>
    <xf numFmtId="9" fontId="18" fillId="12" borderId="2" xfId="4" applyNumberFormat="1" applyFont="1" applyFill="1" applyBorder="1" applyProtection="1">
      <protection locked="0"/>
    </xf>
    <xf numFmtId="9" fontId="19" fillId="12" borderId="2" xfId="0" applyNumberFormat="1" applyFont="1" applyFill="1" applyBorder="1" applyProtection="1">
      <protection locked="0"/>
    </xf>
    <xf numFmtId="9" fontId="19" fillId="12" borderId="15" xfId="0" applyNumberFormat="1" applyFont="1" applyFill="1" applyBorder="1" applyProtection="1">
      <protection locked="0"/>
    </xf>
    <xf numFmtId="0" fontId="20" fillId="5" borderId="16" xfId="0" applyFont="1" applyFill="1" applyBorder="1" applyAlignment="1" applyProtection="1">
      <alignment horizontal="left" vertical="center" wrapText="1"/>
      <protection locked="0"/>
    </xf>
    <xf numFmtId="0" fontId="17" fillId="2" borderId="0" xfId="4" applyFont="1" applyFill="1" applyProtection="1">
      <protection locked="0"/>
    </xf>
    <xf numFmtId="0" fontId="7" fillId="2" borderId="0" xfId="4" applyFont="1" applyFill="1" applyAlignment="1" applyProtection="1">
      <alignment horizontal="center"/>
      <protection locked="0"/>
    </xf>
    <xf numFmtId="2" fontId="18" fillId="12" borderId="2" xfId="4" applyNumberFormat="1" applyFont="1" applyFill="1" applyBorder="1" applyProtection="1">
      <protection locked="0"/>
    </xf>
    <xf numFmtId="165" fontId="19" fillId="12" borderId="15" xfId="1" applyFont="1" applyFill="1" applyBorder="1" applyProtection="1">
      <protection locked="0"/>
    </xf>
    <xf numFmtId="0" fontId="29" fillId="2" borderId="0" xfId="4" applyFont="1" applyFill="1" applyAlignment="1" applyProtection="1">
      <alignment horizontal="left" vertical="center"/>
      <protection locked="0"/>
    </xf>
    <xf numFmtId="0" fontId="14" fillId="0" borderId="0" xfId="2" applyFont="1" applyAlignment="1" applyProtection="1">
      <alignment horizontal="left"/>
      <protection locked="0"/>
    </xf>
    <xf numFmtId="0" fontId="30" fillId="25" borderId="0" xfId="0" applyFont="1" applyFill="1" applyProtection="1">
      <protection locked="0"/>
    </xf>
    <xf numFmtId="0" fontId="13" fillId="25" borderId="0" xfId="0" applyFont="1" applyFill="1" applyProtection="1">
      <protection locked="0"/>
    </xf>
    <xf numFmtId="0" fontId="19" fillId="5" borderId="2" xfId="0" applyFont="1" applyFill="1" applyBorder="1" applyProtection="1">
      <protection locked="0"/>
    </xf>
    <xf numFmtId="0" fontId="18" fillId="2" borderId="0" xfId="4" applyFont="1" applyFill="1" applyProtection="1">
      <protection locked="0"/>
    </xf>
    <xf numFmtId="0" fontId="20" fillId="12" borderId="16" xfId="0" applyFont="1" applyFill="1" applyBorder="1" applyAlignment="1" applyProtection="1">
      <alignment horizontal="center" vertical="center" wrapText="1"/>
      <protection locked="0"/>
    </xf>
    <xf numFmtId="0" fontId="24" fillId="0" borderId="0" xfId="6" applyFont="1" applyAlignment="1" applyProtection="1">
      <alignment horizontal="left" vertical="center"/>
      <protection locked="0"/>
    </xf>
    <xf numFmtId="0" fontId="24" fillId="0" borderId="0" xfId="4" applyFont="1" applyAlignment="1" applyProtection="1">
      <alignment horizontal="center" vertical="center" wrapText="1"/>
      <protection locked="0"/>
    </xf>
    <xf numFmtId="0" fontId="14" fillId="0" borderId="0" xfId="4" applyFont="1"/>
    <xf numFmtId="2" fontId="19" fillId="12" borderId="15" xfId="0" applyNumberFormat="1" applyFont="1" applyFill="1" applyBorder="1" applyProtection="1">
      <protection locked="0"/>
    </xf>
    <xf numFmtId="0" fontId="7" fillId="2" borderId="0" xfId="0" applyFont="1" applyFill="1" applyProtection="1">
      <protection locked="0"/>
    </xf>
    <xf numFmtId="0" fontId="18" fillId="0" borderId="12" xfId="4" applyFont="1" applyBorder="1" applyAlignment="1" applyProtection="1">
      <alignment horizontal="center" vertical="center"/>
      <protection locked="0"/>
    </xf>
    <xf numFmtId="0" fontId="18" fillId="21" borderId="17" xfId="4" applyFont="1" applyFill="1" applyBorder="1" applyAlignment="1" applyProtection="1">
      <alignment horizontal="center" vertical="center"/>
      <protection locked="0"/>
    </xf>
    <xf numFmtId="0" fontId="14" fillId="0" borderId="0" xfId="0" applyFont="1"/>
    <xf numFmtId="0" fontId="19" fillId="0" borderId="0" xfId="0" applyFont="1" applyProtection="1">
      <protection locked="0"/>
    </xf>
    <xf numFmtId="0" fontId="20" fillId="0" borderId="0" xfId="0" applyFont="1" applyProtection="1">
      <protection locked="0"/>
    </xf>
    <xf numFmtId="0" fontId="31" fillId="0" borderId="0" xfId="0" applyFont="1" applyAlignment="1" applyProtection="1">
      <alignment horizontal="center"/>
      <protection locked="0"/>
    </xf>
    <xf numFmtId="0" fontId="32" fillId="2" borderId="0" xfId="0" applyFont="1" applyFill="1" applyProtection="1">
      <protection locked="0"/>
    </xf>
    <xf numFmtId="0" fontId="33" fillId="2" borderId="0" xfId="0" applyFont="1" applyFill="1" applyAlignment="1" applyProtection="1">
      <alignment horizontal="center"/>
      <protection locked="0"/>
    </xf>
    <xf numFmtId="0" fontId="34" fillId="2" borderId="0" xfId="0" applyFont="1" applyFill="1" applyProtection="1">
      <protection locked="0"/>
    </xf>
    <xf numFmtId="0" fontId="14" fillId="0" borderId="12" xfId="4" applyFont="1" applyBorder="1" applyProtection="1">
      <protection locked="0"/>
    </xf>
    <xf numFmtId="0" fontId="22" fillId="2" borderId="0" xfId="4" applyFont="1" applyFill="1" applyProtection="1">
      <protection locked="0"/>
    </xf>
    <xf numFmtId="0" fontId="22" fillId="2" borderId="0" xfId="4" applyFont="1" applyFill="1" applyAlignment="1" applyProtection="1">
      <alignment horizontal="left" vertical="center"/>
      <protection locked="0"/>
    </xf>
    <xf numFmtId="0" fontId="26" fillId="2" borderId="0" xfId="4" applyFont="1" applyFill="1" applyAlignment="1" applyProtection="1">
      <alignment horizontal="center"/>
      <protection locked="0"/>
    </xf>
    <xf numFmtId="0" fontId="22" fillId="0" borderId="0" xfId="4" applyFont="1"/>
    <xf numFmtId="0" fontId="14" fillId="6" borderId="6" xfId="4" applyFont="1" applyFill="1" applyBorder="1" applyAlignment="1" applyProtection="1">
      <alignment horizontal="center"/>
      <protection locked="0"/>
    </xf>
    <xf numFmtId="0" fontId="14" fillId="6" borderId="7" xfId="4" applyFont="1" applyFill="1" applyBorder="1" applyAlignment="1" applyProtection="1">
      <alignment horizontal="center"/>
      <protection locked="0"/>
    </xf>
    <xf numFmtId="0" fontId="14" fillId="6" borderId="8" xfId="4" applyFont="1" applyFill="1" applyBorder="1" applyAlignment="1" applyProtection="1">
      <alignment horizontal="center"/>
      <protection locked="0"/>
    </xf>
    <xf numFmtId="0" fontId="14" fillId="6" borderId="9" xfId="4" applyFont="1" applyFill="1" applyBorder="1" applyAlignment="1" applyProtection="1">
      <alignment horizontal="center"/>
      <protection locked="0"/>
    </xf>
    <xf numFmtId="0" fontId="14" fillId="6" borderId="0" xfId="4" applyFont="1" applyFill="1" applyAlignment="1" applyProtection="1">
      <alignment horizontal="center"/>
      <protection locked="0"/>
    </xf>
    <xf numFmtId="0" fontId="14" fillId="6" borderId="10" xfId="4" applyFont="1" applyFill="1" applyBorder="1" applyAlignment="1" applyProtection="1">
      <alignment horizontal="center"/>
      <protection locked="0"/>
    </xf>
    <xf numFmtId="0" fontId="22" fillId="0" borderId="0" xfId="4" applyFont="1" applyAlignment="1">
      <alignment horizontal="center" vertical="center"/>
    </xf>
    <xf numFmtId="0" fontId="18" fillId="0" borderId="9" xfId="4" applyFont="1" applyBorder="1" applyAlignment="1" applyProtection="1">
      <alignment horizontal="right" vertical="center"/>
      <protection locked="0"/>
    </xf>
    <xf numFmtId="0" fontId="18" fillId="0" borderId="0" xfId="4" applyFont="1" applyAlignment="1" applyProtection="1">
      <alignment horizontal="right" vertical="center"/>
      <protection locked="0"/>
    </xf>
    <xf numFmtId="0" fontId="14" fillId="6" borderId="11" xfId="4" applyFont="1" applyFill="1" applyBorder="1" applyAlignment="1" applyProtection="1">
      <alignment horizontal="center"/>
      <protection locked="0"/>
    </xf>
    <xf numFmtId="0" fontId="14" fillId="6" borderId="12" xfId="4" applyFont="1" applyFill="1" applyBorder="1" applyAlignment="1" applyProtection="1">
      <alignment horizontal="center"/>
      <protection locked="0"/>
    </xf>
    <xf numFmtId="0" fontId="14" fillId="6" borderId="13" xfId="4" applyFont="1" applyFill="1" applyBorder="1" applyAlignment="1" applyProtection="1">
      <alignment horizontal="center"/>
      <protection locked="0"/>
    </xf>
    <xf numFmtId="0" fontId="14" fillId="6" borderId="2" xfId="4" applyFont="1" applyFill="1" applyBorder="1" applyProtection="1">
      <protection locked="0"/>
    </xf>
    <xf numFmtId="0" fontId="18" fillId="6" borderId="2" xfId="4" applyFont="1" applyFill="1" applyBorder="1" applyProtection="1">
      <protection locked="0"/>
    </xf>
    <xf numFmtId="0" fontId="4" fillId="22" borderId="14" xfId="2" applyFill="1" applyBorder="1" applyProtection="1">
      <protection locked="0"/>
    </xf>
    <xf numFmtId="0" fontId="4" fillId="12" borderId="2" xfId="2" applyFill="1" applyBorder="1" applyProtection="1">
      <protection locked="0"/>
    </xf>
    <xf numFmtId="1" fontId="24" fillId="5" borderId="2" xfId="4" applyNumberFormat="1" applyFont="1" applyFill="1" applyBorder="1" applyAlignment="1">
      <alignment horizontal="center"/>
    </xf>
    <xf numFmtId="2" fontId="18" fillId="6" borderId="2" xfId="4" applyNumberFormat="1" applyFont="1" applyFill="1" applyBorder="1" applyProtection="1">
      <protection locked="0"/>
    </xf>
    <xf numFmtId="2" fontId="19" fillId="12" borderId="2" xfId="0" applyNumberFormat="1" applyFont="1" applyFill="1" applyBorder="1" applyProtection="1">
      <protection locked="0"/>
    </xf>
    <xf numFmtId="0" fontId="19" fillId="6" borderId="2" xfId="0" applyFont="1" applyFill="1" applyBorder="1" applyProtection="1">
      <protection locked="0"/>
    </xf>
    <xf numFmtId="0" fontId="19" fillId="6" borderId="15" xfId="0" applyFont="1" applyFill="1" applyBorder="1" applyProtection="1">
      <protection locked="0"/>
    </xf>
    <xf numFmtId="0" fontId="14" fillId="6" borderId="6" xfId="4" applyFont="1" applyFill="1" applyBorder="1" applyAlignment="1" applyProtection="1">
      <alignment horizontal="left" vertical="center"/>
      <protection locked="0"/>
    </xf>
    <xf numFmtId="0" fontId="14" fillId="6" borderId="7" xfId="4" applyFont="1" applyFill="1" applyBorder="1" applyAlignment="1" applyProtection="1">
      <alignment horizontal="left" vertical="center"/>
      <protection locked="0"/>
    </xf>
    <xf numFmtId="0" fontId="14" fillId="6" borderId="8" xfId="4" applyFont="1" applyFill="1" applyBorder="1" applyAlignment="1" applyProtection="1">
      <alignment horizontal="left" vertical="center"/>
      <protection locked="0"/>
    </xf>
    <xf numFmtId="0" fontId="14" fillId="6" borderId="9" xfId="4" applyFont="1" applyFill="1" applyBorder="1" applyAlignment="1" applyProtection="1">
      <alignment horizontal="left" vertical="center"/>
      <protection locked="0"/>
    </xf>
    <xf numFmtId="0" fontId="14" fillId="6" borderId="0" xfId="4" applyFont="1" applyFill="1" applyAlignment="1" applyProtection="1">
      <alignment horizontal="left" vertical="center"/>
      <protection locked="0"/>
    </xf>
    <xf numFmtId="0" fontId="14" fillId="6" borderId="10" xfId="4" applyFont="1" applyFill="1" applyBorder="1" applyAlignment="1" applyProtection="1">
      <alignment horizontal="left" vertical="center"/>
      <protection locked="0"/>
    </xf>
    <xf numFmtId="0" fontId="14" fillId="6" borderId="11" xfId="4" applyFont="1" applyFill="1" applyBorder="1" applyAlignment="1" applyProtection="1">
      <alignment horizontal="left" vertical="center"/>
      <protection locked="0"/>
    </xf>
    <xf numFmtId="0" fontId="14" fillId="6" borderId="12" xfId="4" applyFont="1" applyFill="1" applyBorder="1" applyAlignment="1" applyProtection="1">
      <alignment horizontal="left" vertical="center"/>
      <protection locked="0"/>
    </xf>
    <xf numFmtId="0" fontId="14" fillId="6" borderId="13" xfId="4" applyFont="1" applyFill="1" applyBorder="1" applyAlignment="1" applyProtection="1">
      <alignment horizontal="left" vertical="center"/>
      <protection locked="0"/>
    </xf>
    <xf numFmtId="0" fontId="24" fillId="0" borderId="0" xfId="4" applyFont="1" applyAlignment="1" applyProtection="1">
      <alignment horizontal="left" vertical="center"/>
      <protection locked="0"/>
    </xf>
    <xf numFmtId="0" fontId="35" fillId="0" borderId="0" xfId="4" applyFont="1" applyProtection="1">
      <protection locked="0"/>
    </xf>
    <xf numFmtId="1" fontId="18" fillId="0" borderId="0" xfId="6" applyNumberFormat="1" applyFont="1" applyAlignment="1" applyProtection="1">
      <alignment horizontal="center"/>
      <protection locked="0"/>
    </xf>
    <xf numFmtId="0" fontId="37" fillId="0" borderId="0" xfId="7" applyFont="1" applyProtection="1">
      <protection locked="0"/>
    </xf>
    <xf numFmtId="0" fontId="38" fillId="25" borderId="0" xfId="4" applyFont="1" applyFill="1" applyProtection="1">
      <protection locked="0"/>
    </xf>
    <xf numFmtId="1" fontId="39" fillId="25" borderId="0" xfId="6" applyNumberFormat="1" applyFont="1" applyFill="1" applyAlignment="1" applyProtection="1">
      <alignment horizontal="center"/>
      <protection locked="0"/>
    </xf>
    <xf numFmtId="0" fontId="40" fillId="25" borderId="0" xfId="4" applyFont="1" applyFill="1" applyAlignment="1" applyProtection="1">
      <alignment horizontal="center"/>
      <protection locked="0"/>
    </xf>
    <xf numFmtId="0" fontId="41" fillId="25" borderId="0" xfId="7" applyFont="1" applyFill="1" applyProtection="1">
      <protection locked="0"/>
    </xf>
    <xf numFmtId="0" fontId="42" fillId="25" borderId="0" xfId="4" applyFont="1" applyFill="1" applyProtection="1">
      <protection locked="0"/>
    </xf>
    <xf numFmtId="169" fontId="24" fillId="5" borderId="2" xfId="4" applyNumberFormat="1" applyFont="1" applyFill="1" applyBorder="1" applyAlignment="1">
      <alignment horizontal="center"/>
    </xf>
    <xf numFmtId="0" fontId="43" fillId="2" borderId="0" xfId="4" applyFont="1" applyFill="1" applyProtection="1">
      <protection locked="0"/>
    </xf>
    <xf numFmtId="0" fontId="22" fillId="0" borderId="0" xfId="4" applyFont="1" applyAlignment="1" applyProtection="1">
      <alignment wrapText="1"/>
      <protection locked="0"/>
    </xf>
    <xf numFmtId="165" fontId="19" fillId="0" borderId="0" xfId="0" applyNumberFormat="1" applyFont="1" applyAlignment="1" applyProtection="1">
      <alignment wrapText="1"/>
      <protection locked="0"/>
    </xf>
    <xf numFmtId="165" fontId="44" fillId="0" borderId="0" xfId="0" applyNumberFormat="1" applyFont="1" applyAlignment="1" applyProtection="1">
      <alignment horizontal="right"/>
      <protection locked="0"/>
    </xf>
    <xf numFmtId="0" fontId="22" fillId="25" borderId="0" xfId="4" applyFont="1" applyFill="1" applyAlignment="1" applyProtection="1">
      <alignment wrapText="1"/>
      <protection locked="0"/>
    </xf>
    <xf numFmtId="165" fontId="20" fillId="5" borderId="2" xfId="0" applyNumberFormat="1" applyFont="1" applyFill="1" applyBorder="1" applyAlignment="1" applyProtection="1">
      <alignment horizontal="center" vertical="center" wrapText="1"/>
      <protection locked="0"/>
    </xf>
    <xf numFmtId="165" fontId="20" fillId="25" borderId="0" xfId="0" applyNumberFormat="1" applyFont="1" applyFill="1" applyAlignment="1" applyProtection="1">
      <alignment horizontal="right" vertical="center"/>
      <protection locked="0"/>
    </xf>
    <xf numFmtId="0" fontId="14" fillId="0" borderId="0" xfId="8" applyFont="1" applyProtection="1">
      <protection locked="0"/>
    </xf>
    <xf numFmtId="0" fontId="27" fillId="0" borderId="0" xfId="4" applyFont="1" applyProtection="1">
      <protection locked="0"/>
    </xf>
    <xf numFmtId="0" fontId="46" fillId="0" borderId="0" xfId="9" applyFont="1" applyAlignment="1" applyProtection="1">
      <alignment horizontal="center" vertical="center"/>
      <protection locked="0"/>
    </xf>
    <xf numFmtId="0" fontId="47" fillId="0" borderId="0" xfId="9" applyFont="1" applyAlignment="1" applyProtection="1">
      <alignment horizontal="center" vertical="center"/>
      <protection locked="0"/>
    </xf>
    <xf numFmtId="0" fontId="47" fillId="0" borderId="2" xfId="9" applyFont="1" applyBorder="1" applyAlignment="1" applyProtection="1">
      <alignment horizontal="center" vertical="center"/>
      <protection locked="0"/>
    </xf>
    <xf numFmtId="0" fontId="48" fillId="0" borderId="2" xfId="9" applyFont="1" applyBorder="1" applyAlignment="1" applyProtection="1">
      <alignment horizontal="center" vertical="center"/>
      <protection locked="0"/>
    </xf>
    <xf numFmtId="0" fontId="46" fillId="0" borderId="9" xfId="9" applyFont="1" applyBorder="1" applyAlignment="1" applyProtection="1">
      <alignment horizontal="right" vertical="center"/>
      <protection locked="0"/>
    </xf>
    <xf numFmtId="1" fontId="28" fillId="0" borderId="0" xfId="6" applyNumberFormat="1" applyFont="1" applyAlignment="1" applyProtection="1">
      <alignment horizontal="center"/>
      <protection locked="0"/>
    </xf>
    <xf numFmtId="0" fontId="29" fillId="0" borderId="0" xfId="4" applyFont="1" applyAlignment="1" applyProtection="1">
      <alignment horizontal="center"/>
      <protection locked="0"/>
    </xf>
    <xf numFmtId="0" fontId="49" fillId="0" borderId="0" xfId="7" applyFont="1" applyProtection="1">
      <protection locked="0"/>
    </xf>
    <xf numFmtId="0" fontId="46" fillId="0" borderId="2" xfId="9" applyFont="1" applyBorder="1" applyAlignment="1" applyProtection="1">
      <alignment horizontal="center" vertical="center"/>
      <protection locked="0"/>
    </xf>
    <xf numFmtId="0" fontId="50" fillId="0" borderId="2" xfId="9" applyFont="1" applyBorder="1" applyAlignment="1" applyProtection="1">
      <alignment horizontal="center" vertical="center"/>
      <protection locked="0"/>
    </xf>
    <xf numFmtId="0" fontId="48" fillId="0" borderId="9" xfId="8" applyFont="1" applyBorder="1" applyAlignment="1" applyProtection="1">
      <alignment horizontal="right" vertical="center"/>
      <protection locked="0"/>
    </xf>
    <xf numFmtId="0" fontId="28" fillId="21" borderId="2" xfId="4" applyFont="1" applyFill="1" applyBorder="1" applyProtection="1">
      <protection locked="0"/>
    </xf>
    <xf numFmtId="0" fontId="28" fillId="0" borderId="0" xfId="4" applyFont="1" applyProtection="1">
      <protection locked="0"/>
    </xf>
    <xf numFmtId="0" fontId="51" fillId="0" borderId="0" xfId="0" applyFont="1" applyProtection="1">
      <protection locked="0"/>
    </xf>
    <xf numFmtId="0" fontId="52" fillId="0" borderId="0" xfId="0" applyFont="1" applyProtection="1">
      <protection locked="0"/>
    </xf>
    <xf numFmtId="0" fontId="24" fillId="0" borderId="0" xfId="0" applyFont="1" applyProtection="1">
      <protection locked="0"/>
    </xf>
    <xf numFmtId="0" fontId="28" fillId="5" borderId="2" xfId="4" applyFont="1" applyFill="1" applyBorder="1" applyProtection="1">
      <protection locked="0"/>
    </xf>
    <xf numFmtId="0" fontId="28" fillId="0" borderId="0" xfId="4" applyFont="1" applyAlignment="1" applyProtection="1">
      <alignment horizontal="right"/>
      <protection locked="0"/>
    </xf>
    <xf numFmtId="1" fontId="54" fillId="9" borderId="2" xfId="0" applyNumberFormat="1" applyFont="1" applyFill="1" applyBorder="1" applyAlignment="1" applyProtection="1">
      <alignment horizontal="center" vertical="center"/>
      <protection locked="0"/>
    </xf>
    <xf numFmtId="170" fontId="51" fillId="0" borderId="2" xfId="0" applyNumberFormat="1" applyFont="1" applyBorder="1" applyProtection="1">
      <protection locked="0"/>
    </xf>
    <xf numFmtId="0" fontId="3" fillId="0" borderId="0" xfId="4" applyFont="1" applyAlignment="1" applyProtection="1">
      <alignment horizontal="center" vertical="center"/>
      <protection locked="0"/>
    </xf>
    <xf numFmtId="0" fontId="4" fillId="0" borderId="0" xfId="2" applyProtection="1">
      <protection locked="0"/>
    </xf>
    <xf numFmtId="0" fontId="22" fillId="0" borderId="0" xfId="5" applyFont="1" applyProtection="1">
      <protection locked="0"/>
    </xf>
    <xf numFmtId="0" fontId="25" fillId="0" borderId="0" xfId="5" applyFont="1" applyProtection="1">
      <protection locked="0"/>
    </xf>
    <xf numFmtId="0" fontId="24" fillId="2" borderId="0" xfId="0" applyFont="1" applyFill="1" applyProtection="1">
      <protection locked="0"/>
    </xf>
    <xf numFmtId="0" fontId="2" fillId="0" borderId="0" xfId="0" applyFont="1" applyProtection="1">
      <protection locked="0"/>
    </xf>
    <xf numFmtId="0" fontId="2" fillId="0" borderId="2" xfId="0" applyFont="1" applyBorder="1" applyProtection="1">
      <protection locked="0"/>
    </xf>
    <xf numFmtId="0" fontId="48" fillId="0" borderId="0" xfId="0" applyFont="1" applyProtection="1">
      <protection locked="0"/>
    </xf>
    <xf numFmtId="0" fontId="14" fillId="0" borderId="18" xfId="0" applyFont="1" applyBorder="1" applyProtection="1">
      <protection locked="0"/>
    </xf>
    <xf numFmtId="0" fontId="14" fillId="0" borderId="16" xfId="0" applyFont="1" applyBorder="1" applyProtection="1">
      <protection locked="0"/>
    </xf>
    <xf numFmtId="0" fontId="14" fillId="0" borderId="16" xfId="4" applyFont="1" applyBorder="1" applyAlignment="1" applyProtection="1">
      <alignment horizontal="center" vertical="center"/>
      <protection locked="0"/>
    </xf>
    <xf numFmtId="0" fontId="4" fillId="0" borderId="19" xfId="2" applyBorder="1" applyProtection="1">
      <protection locked="0"/>
    </xf>
    <xf numFmtId="0" fontId="14" fillId="0" borderId="20" xfId="0" applyFont="1" applyBorder="1" applyProtection="1">
      <protection locked="0"/>
    </xf>
    <xf numFmtId="0" fontId="4" fillId="0" borderId="21" xfId="2" applyBorder="1" applyProtection="1">
      <protection locked="0"/>
    </xf>
    <xf numFmtId="1" fontId="22" fillId="0" borderId="20" xfId="6" applyNumberFormat="1" applyFont="1" applyBorder="1" applyAlignment="1" applyProtection="1">
      <alignment horizontal="right"/>
      <protection locked="0"/>
    </xf>
    <xf numFmtId="0" fontId="14" fillId="0" borderId="2" xfId="0" applyFont="1" applyBorder="1" applyProtection="1">
      <protection locked="0"/>
    </xf>
    <xf numFmtId="0" fontId="14" fillId="0" borderId="0" xfId="0" applyFont="1" applyAlignment="1" applyProtection="1">
      <alignment horizontal="right"/>
      <protection locked="0"/>
    </xf>
    <xf numFmtId="0" fontId="52" fillId="0" borderId="0" xfId="0" applyFont="1" applyAlignment="1" applyProtection="1">
      <alignment horizontal="center" vertical="center"/>
      <protection locked="0"/>
    </xf>
    <xf numFmtId="0" fontId="46" fillId="0" borderId="4" xfId="9" applyFont="1" applyBorder="1" applyAlignment="1" applyProtection="1">
      <alignment horizontal="left"/>
      <protection locked="0"/>
    </xf>
    <xf numFmtId="0" fontId="14" fillId="0" borderId="6" xfId="0" applyFont="1" applyBorder="1" applyProtection="1">
      <protection locked="0"/>
    </xf>
    <xf numFmtId="0" fontId="14" fillId="0" borderId="7" xfId="0" applyFont="1" applyBorder="1" applyProtection="1">
      <protection locked="0"/>
    </xf>
    <xf numFmtId="0" fontId="46" fillId="0" borderId="8" xfId="9" applyFont="1" applyBorder="1" applyAlignment="1" applyProtection="1">
      <alignment horizontal="center"/>
      <protection locked="0"/>
    </xf>
    <xf numFmtId="0" fontId="14" fillId="0" borderId="4" xfId="0" applyFont="1" applyBorder="1" applyProtection="1">
      <protection locked="0"/>
    </xf>
    <xf numFmtId="0" fontId="14" fillId="0" borderId="22" xfId="0" applyFont="1" applyBorder="1" applyProtection="1">
      <protection locked="0"/>
    </xf>
    <xf numFmtId="0" fontId="46" fillId="0" borderId="23" xfId="9" applyFont="1" applyBorder="1" applyAlignment="1" applyProtection="1">
      <alignment horizontal="center"/>
      <protection locked="0"/>
    </xf>
    <xf numFmtId="0" fontId="0" fillId="0" borderId="0" xfId="0" applyProtection="1">
      <protection locked="0"/>
    </xf>
    <xf numFmtId="0" fontId="46" fillId="0" borderId="2" xfId="9" applyFont="1" applyBorder="1" applyAlignment="1" applyProtection="1">
      <alignment horizontal="left"/>
      <protection locked="0"/>
    </xf>
    <xf numFmtId="0" fontId="46" fillId="0" borderId="4" xfId="9" applyFont="1" applyBorder="1" applyAlignment="1" applyProtection="1">
      <alignment horizontal="center"/>
      <protection locked="0"/>
    </xf>
    <xf numFmtId="0" fontId="46" fillId="0" borderId="22" xfId="9" applyFont="1" applyBorder="1" applyAlignment="1" applyProtection="1">
      <alignment horizontal="center"/>
      <protection locked="0"/>
    </xf>
    <xf numFmtId="3" fontId="51" fillId="0" borderId="2" xfId="0" applyNumberFormat="1" applyFont="1" applyBorder="1" applyProtection="1">
      <protection locked="0"/>
    </xf>
    <xf numFmtId="0" fontId="51" fillId="0" borderId="2" xfId="0" applyFont="1" applyBorder="1" applyProtection="1">
      <protection locked="0"/>
    </xf>
    <xf numFmtId="0" fontId="14" fillId="2" borderId="0" xfId="8" applyFont="1" applyFill="1" applyProtection="1">
      <protection locked="0"/>
    </xf>
    <xf numFmtId="0" fontId="20" fillId="0" borderId="2" xfId="8" applyFont="1" applyBorder="1" applyAlignment="1" applyProtection="1">
      <alignment horizontal="left"/>
      <protection locked="0"/>
    </xf>
    <xf numFmtId="0" fontId="14" fillId="0" borderId="2" xfId="8" applyFont="1" applyBorder="1" applyProtection="1">
      <protection locked="0"/>
    </xf>
    <xf numFmtId="0" fontId="7" fillId="0" borderId="2" xfId="8" applyFont="1" applyBorder="1" applyAlignment="1" applyProtection="1">
      <alignment horizontal="left"/>
      <protection locked="0"/>
    </xf>
    <xf numFmtId="0" fontId="22" fillId="2" borderId="0" xfId="5" applyFont="1" applyFill="1" applyProtection="1">
      <protection locked="0"/>
    </xf>
    <xf numFmtId="11" fontId="22" fillId="2" borderId="0" xfId="4" applyNumberFormat="1" applyFont="1" applyFill="1" applyProtection="1">
      <protection locked="0"/>
    </xf>
    <xf numFmtId="0" fontId="22" fillId="2" borderId="0" xfId="4" applyFont="1" applyFill="1" applyAlignment="1" applyProtection="1">
      <alignment horizontal="right" vertical="center"/>
      <protection locked="0"/>
    </xf>
    <xf numFmtId="0" fontId="0" fillId="2" borderId="0" xfId="0" applyFill="1" applyProtection="1">
      <protection locked="0"/>
    </xf>
    <xf numFmtId="0" fontId="22" fillId="0" borderId="20" xfId="4" applyFont="1" applyBorder="1" applyProtection="1">
      <protection locked="0"/>
    </xf>
    <xf numFmtId="0" fontId="24" fillId="0" borderId="0" xfId="0" applyFont="1" applyAlignment="1" applyProtection="1">
      <alignment horizontal="right" vertical="center"/>
      <protection locked="0"/>
    </xf>
    <xf numFmtId="0" fontId="20" fillId="0" borderId="0" xfId="0" applyFont="1" applyAlignment="1" applyProtection="1">
      <alignment horizontal="right" vertical="center"/>
      <protection locked="0"/>
    </xf>
    <xf numFmtId="2" fontId="19" fillId="0" borderId="0" xfId="0" applyNumberFormat="1" applyFont="1" applyProtection="1">
      <protection locked="0"/>
    </xf>
    <xf numFmtId="0" fontId="20" fillId="0" borderId="0" xfId="0" applyFont="1" applyAlignment="1" applyProtection="1">
      <alignment horizontal="right"/>
      <protection locked="0"/>
    </xf>
    <xf numFmtId="0" fontId="56" fillId="0" borderId="0" xfId="0" applyFont="1" applyProtection="1">
      <protection locked="0"/>
    </xf>
    <xf numFmtId="0" fontId="18" fillId="0" borderId="0" xfId="5" applyFont="1" applyProtection="1">
      <protection locked="0"/>
    </xf>
    <xf numFmtId="0" fontId="22" fillId="0" borderId="0" xfId="4" applyFont="1" applyAlignment="1" applyProtection="1">
      <alignment horizontal="right"/>
      <protection locked="0"/>
    </xf>
    <xf numFmtId="1" fontId="57" fillId="9" borderId="2" xfId="4" applyNumberFormat="1" applyFont="1" applyFill="1" applyBorder="1" applyAlignment="1" applyProtection="1">
      <alignment horizontal="center" vertical="center"/>
      <protection locked="0"/>
    </xf>
    <xf numFmtId="1" fontId="54" fillId="0" borderId="2" xfId="0" applyNumberFormat="1" applyFont="1" applyBorder="1" applyAlignment="1" applyProtection="1">
      <alignment horizontal="center" vertical="center"/>
      <protection locked="0"/>
    </xf>
    <xf numFmtId="171" fontId="57" fillId="0" borderId="2" xfId="4" applyNumberFormat="1" applyFont="1" applyBorder="1" applyAlignment="1" applyProtection="1">
      <alignment horizontal="center" vertical="center"/>
      <protection locked="0"/>
    </xf>
    <xf numFmtId="171" fontId="54" fillId="0" borderId="2" xfId="0" applyNumberFormat="1" applyFont="1" applyBorder="1" applyAlignment="1" applyProtection="1">
      <alignment horizontal="center" vertical="center"/>
      <protection locked="0"/>
    </xf>
    <xf numFmtId="0" fontId="3" fillId="0" borderId="0" xfId="8" applyFont="1" applyProtection="1">
      <protection locked="0"/>
    </xf>
    <xf numFmtId="3" fontId="54" fillId="9" borderId="2" xfId="0" applyNumberFormat="1" applyFont="1" applyFill="1" applyBorder="1" applyAlignment="1" applyProtection="1">
      <alignment horizontal="center" vertical="center"/>
      <protection locked="0"/>
    </xf>
    <xf numFmtId="3" fontId="51" fillId="0" borderId="2" xfId="8" applyNumberFormat="1" applyFont="1" applyBorder="1" applyAlignment="1" applyProtection="1">
      <alignment horizontal="center" vertical="center"/>
      <protection locked="0"/>
    </xf>
    <xf numFmtId="0" fontId="52" fillId="0" borderId="0" xfId="8" applyFont="1" applyAlignment="1" applyProtection="1">
      <alignment horizontal="center" vertical="center"/>
      <protection locked="0"/>
    </xf>
    <xf numFmtId="11" fontId="2" fillId="0" borderId="2" xfId="8" applyNumberFormat="1" applyBorder="1" applyAlignment="1" applyProtection="1">
      <alignment horizontal="center"/>
      <protection locked="0"/>
    </xf>
    <xf numFmtId="0" fontId="0" fillId="0" borderId="2" xfId="0" applyBorder="1" applyAlignment="1" applyProtection="1">
      <alignment horizontal="right" vertical="center" wrapText="1"/>
      <protection locked="0"/>
    </xf>
    <xf numFmtId="0" fontId="0" fillId="0" borderId="0" xfId="0" applyAlignment="1" applyProtection="1">
      <alignment vertical="center" wrapText="1"/>
      <protection locked="0"/>
    </xf>
    <xf numFmtId="0" fontId="22" fillId="0" borderId="24" xfId="4" applyFont="1" applyBorder="1" applyProtection="1">
      <protection locked="0"/>
    </xf>
    <xf numFmtId="0" fontId="22" fillId="0" borderId="25" xfId="4" applyFont="1" applyBorder="1" applyProtection="1">
      <protection locked="0"/>
    </xf>
    <xf numFmtId="0" fontId="18" fillId="0" borderId="25" xfId="4" applyFont="1" applyBorder="1" applyProtection="1">
      <protection locked="0"/>
    </xf>
    <xf numFmtId="0" fontId="4" fillId="0" borderId="26" xfId="2" applyBorder="1" applyProtection="1">
      <protection locked="0"/>
    </xf>
    <xf numFmtId="1" fontId="22" fillId="0" borderId="24" xfId="6" applyNumberFormat="1" applyFont="1" applyBorder="1" applyAlignment="1" applyProtection="1">
      <alignment horizontal="right"/>
      <protection locked="0"/>
    </xf>
    <xf numFmtId="0" fontId="26" fillId="0" borderId="25" xfId="4" applyFont="1" applyBorder="1" applyAlignment="1" applyProtection="1">
      <alignment horizontal="center"/>
      <protection locked="0"/>
    </xf>
    <xf numFmtId="0" fontId="22" fillId="0" borderId="0" xfId="4" applyFont="1" applyAlignment="1" applyProtection="1">
      <alignment vertical="center" wrapText="1"/>
      <protection locked="0"/>
    </xf>
    <xf numFmtId="0" fontId="22" fillId="2" borderId="0" xfId="4" applyFont="1" applyFill="1" applyAlignment="1" applyProtection="1">
      <alignment vertical="center" wrapText="1"/>
      <protection locked="0"/>
    </xf>
    <xf numFmtId="0" fontId="22" fillId="2" borderId="0" xfId="5" applyFont="1" applyFill="1" applyAlignment="1" applyProtection="1">
      <alignment vertical="center" wrapText="1"/>
      <protection locked="0"/>
    </xf>
    <xf numFmtId="2" fontId="51" fillId="0" borderId="2" xfId="8" applyNumberFormat="1" applyFont="1" applyBorder="1" applyAlignment="1" applyProtection="1">
      <alignment horizontal="center" vertical="center"/>
      <protection locked="0"/>
    </xf>
    <xf numFmtId="0" fontId="22" fillId="0" borderId="25" xfId="4" applyFont="1" applyBorder="1" applyAlignment="1" applyProtection="1">
      <alignment vertical="center" wrapText="1"/>
      <protection locked="0"/>
    </xf>
    <xf numFmtId="0" fontId="22" fillId="0" borderId="26" xfId="4" applyFont="1" applyBorder="1" applyAlignment="1" applyProtection="1">
      <alignment vertical="center" wrapText="1"/>
      <protection locked="0"/>
    </xf>
    <xf numFmtId="0" fontId="2" fillId="0" borderId="0" xfId="8" applyProtection="1">
      <protection locked="0"/>
    </xf>
    <xf numFmtId="0" fontId="58" fillId="0" borderId="0" xfId="5" applyFont="1" applyProtection="1">
      <protection locked="0"/>
    </xf>
    <xf numFmtId="0" fontId="24" fillId="0" borderId="0" xfId="4" applyFont="1" applyAlignment="1" applyProtection="1">
      <alignment vertical="center" wrapText="1"/>
      <protection locked="0"/>
    </xf>
    <xf numFmtId="0" fontId="3" fillId="2" borderId="0" xfId="8" applyFont="1" applyFill="1" applyProtection="1">
      <protection locked="0"/>
    </xf>
    <xf numFmtId="0" fontId="27" fillId="0" borderId="0" xfId="5" applyFont="1" applyAlignment="1" applyProtection="1">
      <alignment horizontal="center" vertical="top"/>
      <protection locked="0"/>
    </xf>
    <xf numFmtId="0" fontId="52" fillId="0" borderId="0" xfId="0" applyFont="1" applyAlignment="1" applyProtection="1">
      <alignment horizontal="center"/>
      <protection locked="0"/>
    </xf>
    <xf numFmtId="0" fontId="24" fillId="0" borderId="0" xfId="0" applyFont="1" applyAlignment="1" applyProtection="1">
      <alignment vertical="top"/>
      <protection locked="0"/>
    </xf>
    <xf numFmtId="2" fontId="5" fillId="0" borderId="0" xfId="0" applyNumberFormat="1" applyFont="1" applyProtection="1">
      <protection locked="0"/>
    </xf>
    <xf numFmtId="0" fontId="5" fillId="0" borderId="0" xfId="0" applyFont="1" applyProtection="1">
      <protection locked="0"/>
    </xf>
    <xf numFmtId="0" fontId="59" fillId="0" borderId="0" xfId="0" applyFont="1" applyAlignment="1" applyProtection="1">
      <alignment horizontal="left" vertical="center"/>
      <protection locked="0"/>
    </xf>
    <xf numFmtId="0" fontId="3" fillId="16" borderId="0" xfId="0" applyFont="1" applyFill="1" applyProtection="1">
      <protection locked="0"/>
    </xf>
    <xf numFmtId="0" fontId="3" fillId="17" borderId="0" xfId="0" applyFont="1" applyFill="1" applyProtection="1">
      <protection locked="0"/>
    </xf>
    <xf numFmtId="0" fontId="5" fillId="16" borderId="0" xfId="0" applyFont="1" applyFill="1" applyProtection="1">
      <protection locked="0"/>
    </xf>
    <xf numFmtId="0" fontId="61" fillId="16" borderId="0" xfId="0" applyFont="1" applyFill="1" applyProtection="1">
      <protection locked="0"/>
    </xf>
    <xf numFmtId="0" fontId="22" fillId="0" borderId="0" xfId="5" applyFont="1" applyAlignment="1" applyProtection="1">
      <alignment vertical="center" wrapText="1"/>
      <protection locked="0"/>
    </xf>
    <xf numFmtId="11" fontId="62" fillId="0" borderId="2" xfId="0" applyNumberFormat="1" applyFont="1" applyBorder="1" applyAlignment="1" applyProtection="1">
      <alignment horizontal="center" vertical="center"/>
      <protection locked="0"/>
    </xf>
    <xf numFmtId="172" fontId="62" fillId="0" borderId="2" xfId="0" applyNumberFormat="1" applyFont="1" applyBorder="1" applyAlignment="1" applyProtection="1">
      <alignment horizontal="center" vertical="center"/>
      <protection locked="0"/>
    </xf>
    <xf numFmtId="3" fontId="54" fillId="0" borderId="2" xfId="0" applyNumberFormat="1" applyFont="1" applyBorder="1" applyAlignment="1" applyProtection="1">
      <alignment horizontal="center" vertical="center"/>
      <protection locked="0"/>
    </xf>
    <xf numFmtId="172" fontId="54" fillId="0" borderId="2" xfId="0" applyNumberFormat="1" applyFont="1" applyBorder="1" applyAlignment="1" applyProtection="1">
      <alignment horizontal="center" vertical="center"/>
      <protection locked="0"/>
    </xf>
    <xf numFmtId="1" fontId="51" fillId="0" borderId="2" xfId="8" applyNumberFormat="1" applyFont="1" applyBorder="1" applyAlignment="1" applyProtection="1">
      <alignment horizontal="center" vertical="center"/>
      <protection locked="0"/>
    </xf>
    <xf numFmtId="0" fontId="48" fillId="0" borderId="0" xfId="8" applyFont="1" applyProtection="1">
      <protection locked="0"/>
    </xf>
    <xf numFmtId="173" fontId="57" fillId="0" borderId="2" xfId="4" applyNumberFormat="1" applyFont="1" applyBorder="1" applyAlignment="1" applyProtection="1">
      <alignment horizontal="center" vertical="center"/>
      <protection locked="0"/>
    </xf>
    <xf numFmtId="174" fontId="54" fillId="0" borderId="2" xfId="0" applyNumberFormat="1" applyFont="1" applyBorder="1" applyAlignment="1" applyProtection="1">
      <alignment horizontal="center" vertical="center"/>
      <protection locked="0"/>
    </xf>
    <xf numFmtId="169" fontId="2" fillId="0" borderId="2" xfId="8" applyNumberFormat="1" applyBorder="1" applyAlignment="1" applyProtection="1">
      <alignment horizontal="center"/>
      <protection locked="0"/>
    </xf>
    <xf numFmtId="0" fontId="2" fillId="0" borderId="2" xfId="8" applyBorder="1" applyAlignment="1" applyProtection="1">
      <alignment horizontal="center"/>
      <protection locked="0"/>
    </xf>
    <xf numFmtId="0" fontId="52" fillId="0" borderId="0" xfId="8" applyFont="1" applyProtection="1">
      <protection locked="0"/>
    </xf>
    <xf numFmtId="11" fontId="57" fillId="0" borderId="2" xfId="4" applyNumberFormat="1" applyFont="1" applyBorder="1" applyAlignment="1" applyProtection="1">
      <alignment horizontal="center" vertical="center"/>
      <protection locked="0"/>
    </xf>
    <xf numFmtId="172" fontId="54" fillId="0" borderId="2" xfId="1" applyNumberFormat="1" applyFont="1" applyBorder="1" applyAlignment="1" applyProtection="1">
      <alignment horizontal="center" vertical="center"/>
      <protection locked="0"/>
    </xf>
    <xf numFmtId="11" fontId="54" fillId="0" borderId="2" xfId="0" applyNumberFormat="1" applyFont="1" applyBorder="1" applyAlignment="1" applyProtection="1">
      <alignment horizontal="center" vertical="center"/>
      <protection locked="0"/>
    </xf>
    <xf numFmtId="4" fontId="54" fillId="0" borderId="2" xfId="0" applyNumberFormat="1" applyFont="1" applyBorder="1" applyAlignment="1" applyProtection="1">
      <alignment horizontal="center" vertical="center"/>
      <protection locked="0"/>
    </xf>
    <xf numFmtId="168" fontId="51" fillId="0" borderId="2" xfId="8" applyNumberFormat="1" applyFont="1" applyBorder="1" applyAlignment="1" applyProtection="1">
      <alignment horizontal="center" vertical="center"/>
      <protection locked="0"/>
    </xf>
    <xf numFmtId="0" fontId="51" fillId="0" borderId="2" xfId="8" applyFont="1" applyBorder="1" applyAlignment="1" applyProtection="1">
      <alignment horizontal="center" vertical="center"/>
      <protection locked="0"/>
    </xf>
    <xf numFmtId="175" fontId="51" fillId="0" borderId="2" xfId="8" applyNumberFormat="1" applyFont="1" applyBorder="1" applyAlignment="1" applyProtection="1">
      <alignment horizontal="center" vertical="center"/>
      <protection locked="0"/>
    </xf>
    <xf numFmtId="0" fontId="3" fillId="0" borderId="27" xfId="0" applyFont="1" applyBorder="1" applyProtection="1">
      <protection locked="0"/>
    </xf>
    <xf numFmtId="0" fontId="0" fillId="0" borderId="28" xfId="0" applyBorder="1" applyAlignment="1" applyProtection="1">
      <alignment horizontal="right" vertical="center" wrapText="1"/>
      <protection locked="0"/>
    </xf>
    <xf numFmtId="0" fontId="0" fillId="0" borderId="29" xfId="0" applyBorder="1" applyAlignment="1" applyProtection="1">
      <alignment vertical="center" wrapText="1"/>
      <protection locked="0"/>
    </xf>
    <xf numFmtId="0" fontId="0" fillId="0" borderId="30" xfId="0" applyBorder="1" applyAlignment="1" applyProtection="1">
      <alignment vertical="center" wrapText="1"/>
      <protection locked="0"/>
    </xf>
    <xf numFmtId="172" fontId="57" fillId="0" borderId="2" xfId="4" applyNumberFormat="1" applyFont="1" applyBorder="1" applyAlignment="1" applyProtection="1">
      <alignment horizontal="center" vertical="center"/>
      <protection locked="0"/>
    </xf>
    <xf numFmtId="0" fontId="0" fillId="0" borderId="17" xfId="0" applyBorder="1" applyAlignment="1" applyProtection="1">
      <alignment horizontal="right" vertical="center" wrapText="1"/>
      <protection locked="0"/>
    </xf>
    <xf numFmtId="0" fontId="58" fillId="0" borderId="0" xfId="4" applyFont="1" applyProtection="1">
      <protection locked="0"/>
    </xf>
    <xf numFmtId="0" fontId="65" fillId="0" borderId="0" xfId="0" applyFont="1" applyProtection="1">
      <protection locked="0"/>
    </xf>
    <xf numFmtId="0" fontId="58" fillId="0" borderId="0" xfId="4" applyFont="1" applyAlignment="1" applyProtection="1">
      <alignment horizontal="center" vertical="center"/>
      <protection locked="0"/>
    </xf>
    <xf numFmtId="0" fontId="27" fillId="0" borderId="0" xfId="4" applyFont="1" applyAlignment="1" applyProtection="1">
      <alignment horizontal="center" vertical="top"/>
      <protection locked="0"/>
    </xf>
    <xf numFmtId="0" fontId="66" fillId="0" borderId="0" xfId="3" applyFont="1" applyProtection="1">
      <protection locked="0"/>
    </xf>
    <xf numFmtId="0" fontId="3" fillId="26" borderId="0" xfId="0" applyFont="1" applyFill="1" applyProtection="1">
      <protection locked="0"/>
    </xf>
    <xf numFmtId="2" fontId="5" fillId="16" borderId="0" xfId="0" applyNumberFormat="1" applyFont="1" applyFill="1" applyProtection="1">
      <protection locked="0"/>
    </xf>
    <xf numFmtId="0" fontId="68" fillId="16" borderId="0" xfId="0" applyFont="1" applyFill="1" applyProtection="1">
      <protection locked="0"/>
    </xf>
    <xf numFmtId="0" fontId="69" fillId="16" borderId="0" xfId="0" applyFont="1" applyFill="1" applyProtection="1">
      <protection locked="0"/>
    </xf>
    <xf numFmtId="0" fontId="18" fillId="0" borderId="0" xfId="4" applyFont="1" applyAlignment="1" applyProtection="1">
      <alignment horizontal="right" vertical="center"/>
      <protection locked="0"/>
    </xf>
    <xf numFmtId="0" fontId="18" fillId="0" borderId="9" xfId="4" applyFont="1" applyBorder="1" applyAlignment="1" applyProtection="1">
      <alignment horizontal="right" vertical="center"/>
      <protection locked="0"/>
    </xf>
    <xf numFmtId="0" fontId="35" fillId="25" borderId="0" xfId="4" applyFont="1" applyFill="1" applyAlignment="1" applyProtection="1">
      <alignment horizontal="center"/>
      <protection locked="0"/>
    </xf>
    <xf numFmtId="0" fontId="53" fillId="2" borderId="7" xfId="8" applyFont="1" applyFill="1" applyBorder="1" applyAlignment="1" applyProtection="1">
      <alignment horizontal="center" vertical="center"/>
      <protection locked="0"/>
    </xf>
    <xf numFmtId="0" fontId="53" fillId="0" borderId="9" xfId="0" applyFont="1" applyBorder="1" applyAlignment="1" applyProtection="1">
      <alignment horizontal="center" vertical="center"/>
      <protection locked="0"/>
    </xf>
    <xf numFmtId="0" fontId="60" fillId="2" borderId="7" xfId="0" applyFont="1" applyFill="1" applyBorder="1" applyAlignment="1" applyProtection="1">
      <alignment horizontal="center"/>
      <protection locked="0"/>
    </xf>
    <xf numFmtId="0" fontId="51" fillId="6" borderId="0" xfId="8" applyFont="1" applyFill="1" applyAlignment="1" applyProtection="1">
      <alignment horizontal="center" vertical="center" wrapText="1"/>
      <protection locked="0"/>
    </xf>
    <xf numFmtId="0" fontId="27" fillId="2" borderId="0" xfId="5" applyFont="1" applyFill="1" applyAlignment="1" applyProtection="1">
      <alignment horizontal="center" vertical="top"/>
      <protection locked="0"/>
    </xf>
    <xf numFmtId="0" fontId="7" fillId="2" borderId="0" xfId="0" applyFont="1" applyFill="1" applyAlignment="1" applyProtection="1">
      <alignment horizontal="center" vertical="top"/>
      <protection locked="0"/>
    </xf>
    <xf numFmtId="0" fontId="53" fillId="0" borderId="9" xfId="0" applyFont="1" applyBorder="1" applyAlignment="1" applyProtection="1">
      <alignment horizontal="right" vertical="center"/>
      <protection locked="0"/>
    </xf>
    <xf numFmtId="0" fontId="53" fillId="2" borderId="7" xfId="0" applyFont="1" applyFill="1" applyBorder="1" applyAlignment="1" applyProtection="1">
      <alignment horizontal="center"/>
      <protection locked="0"/>
    </xf>
    <xf numFmtId="0" fontId="27" fillId="2" borderId="0" xfId="4" applyFont="1" applyFill="1" applyAlignment="1" applyProtection="1">
      <alignment horizontal="center"/>
      <protection locked="0"/>
    </xf>
    <xf numFmtId="0" fontId="14" fillId="6" borderId="13" xfId="4" applyFont="1" applyFill="1" applyBorder="1" applyAlignment="1" applyProtection="1">
      <alignment horizontal="center" vertical="center" wrapText="1"/>
      <protection locked="0"/>
    </xf>
    <xf numFmtId="0" fontId="14" fillId="6" borderId="12" xfId="4" applyFont="1" applyFill="1" applyBorder="1" applyAlignment="1" applyProtection="1">
      <alignment horizontal="center" vertical="center" wrapText="1"/>
      <protection locked="0"/>
    </xf>
    <xf numFmtId="0" fontId="14" fillId="6" borderId="11" xfId="4" applyFont="1" applyFill="1" applyBorder="1" applyAlignment="1" applyProtection="1">
      <alignment horizontal="center" vertical="center" wrapText="1"/>
      <protection locked="0"/>
    </xf>
    <xf numFmtId="0" fontId="14" fillId="6" borderId="10" xfId="4" applyFont="1" applyFill="1" applyBorder="1" applyAlignment="1" applyProtection="1">
      <alignment horizontal="center" vertical="center" wrapText="1"/>
      <protection locked="0"/>
    </xf>
    <xf numFmtId="0" fontId="14" fillId="6" borderId="0" xfId="4" applyFont="1" applyFill="1" applyAlignment="1" applyProtection="1">
      <alignment horizontal="center" vertical="center" wrapText="1"/>
      <protection locked="0"/>
    </xf>
    <xf numFmtId="0" fontId="14" fillId="6" borderId="9" xfId="4" applyFont="1" applyFill="1" applyBorder="1" applyAlignment="1" applyProtection="1">
      <alignment horizontal="center" vertical="center" wrapText="1"/>
      <protection locked="0"/>
    </xf>
    <xf numFmtId="0" fontId="14" fillId="6" borderId="8" xfId="4" applyFont="1" applyFill="1" applyBorder="1" applyAlignment="1" applyProtection="1">
      <alignment horizontal="center" vertical="center" wrapText="1"/>
      <protection locked="0"/>
    </xf>
    <xf numFmtId="0" fontId="14" fillId="6" borderId="7" xfId="4" applyFont="1" applyFill="1" applyBorder="1" applyAlignment="1" applyProtection="1">
      <alignment horizontal="center" vertical="center" wrapText="1"/>
      <protection locked="0"/>
    </xf>
    <xf numFmtId="0" fontId="14" fillId="6" borderId="6" xfId="4" applyFont="1" applyFill="1" applyBorder="1" applyAlignment="1" applyProtection="1">
      <alignment horizontal="center" vertical="center" wrapText="1"/>
      <protection locked="0"/>
    </xf>
    <xf numFmtId="0" fontId="68" fillId="16" borderId="0" xfId="0" applyFont="1" applyFill="1" applyProtection="1">
      <protection locked="0"/>
    </xf>
    <xf numFmtId="0" fontId="24" fillId="0" borderId="25" xfId="4" applyFont="1" applyBorder="1" applyAlignment="1" applyProtection="1">
      <alignment horizontal="left" vertical="center"/>
      <protection locked="0"/>
    </xf>
    <xf numFmtId="0" fontId="24" fillId="0" borderId="24" xfId="4" applyFont="1" applyBorder="1" applyAlignment="1" applyProtection="1">
      <alignment horizontal="left" vertical="center"/>
      <protection locked="0"/>
    </xf>
    <xf numFmtId="0" fontId="22" fillId="2" borderId="0" xfId="4" applyFont="1" applyFill="1" applyAlignment="1" applyProtection="1">
      <alignment horizontal="center"/>
      <protection locked="0"/>
    </xf>
    <xf numFmtId="0" fontId="18" fillId="6" borderId="13" xfId="4" applyFont="1" applyFill="1" applyBorder="1" applyAlignment="1" applyProtection="1">
      <alignment horizontal="center"/>
      <protection locked="0"/>
    </xf>
    <xf numFmtId="0" fontId="18" fillId="6" borderId="12" xfId="4" applyFont="1" applyFill="1" applyBorder="1" applyAlignment="1" applyProtection="1">
      <alignment horizontal="center"/>
      <protection locked="0"/>
    </xf>
    <xf numFmtId="0" fontId="18" fillId="6" borderId="11" xfId="4" applyFont="1" applyFill="1" applyBorder="1" applyAlignment="1" applyProtection="1">
      <alignment horizontal="center"/>
      <protection locked="0"/>
    </xf>
    <xf numFmtId="0" fontId="18" fillId="6" borderId="10" xfId="4" applyFont="1" applyFill="1" applyBorder="1" applyAlignment="1" applyProtection="1">
      <alignment horizontal="center"/>
      <protection locked="0"/>
    </xf>
    <xf numFmtId="0" fontId="18" fillId="6" borderId="0" xfId="4" applyFont="1" applyFill="1" applyAlignment="1" applyProtection="1">
      <alignment horizontal="center"/>
      <protection locked="0"/>
    </xf>
    <xf numFmtId="0" fontId="18" fillId="6" borderId="9" xfId="4" applyFont="1" applyFill="1" applyBorder="1" applyAlignment="1" applyProtection="1">
      <alignment horizontal="center"/>
      <protection locked="0"/>
    </xf>
    <xf numFmtId="0" fontId="18" fillId="6" borderId="8" xfId="4" applyFont="1" applyFill="1" applyBorder="1" applyAlignment="1" applyProtection="1">
      <alignment horizontal="center"/>
      <protection locked="0"/>
    </xf>
    <xf numFmtId="0" fontId="18" fillId="6" borderId="7" xfId="4" applyFont="1" applyFill="1" applyBorder="1" applyAlignment="1" applyProtection="1">
      <alignment horizontal="center"/>
      <protection locked="0"/>
    </xf>
    <xf numFmtId="0" fontId="18" fillId="6" borderId="6" xfId="4" applyFont="1" applyFill="1" applyBorder="1" applyAlignment="1" applyProtection="1">
      <alignment horizontal="center"/>
      <protection locked="0"/>
    </xf>
    <xf numFmtId="0" fontId="53" fillId="0" borderId="9" xfId="8" applyFont="1" applyBorder="1" applyAlignment="1" applyProtection="1">
      <alignment horizontal="center" vertical="center"/>
      <protection locked="0"/>
    </xf>
    <xf numFmtId="0" fontId="53" fillId="0" borderId="7" xfId="8" applyFont="1" applyBorder="1" applyAlignment="1" applyProtection="1">
      <alignment horizontal="center" vertical="center"/>
      <protection locked="0"/>
    </xf>
    <xf numFmtId="0" fontId="67" fillId="26" borderId="0" xfId="0" applyFont="1" applyFill="1" applyAlignment="1" applyProtection="1">
      <alignment horizontal="center"/>
      <protection locked="0"/>
    </xf>
    <xf numFmtId="0" fontId="27" fillId="2" borderId="0" xfId="4" applyFont="1" applyFill="1" applyAlignment="1" applyProtection="1">
      <alignment horizontal="center" vertical="top"/>
      <protection locked="0"/>
    </xf>
    <xf numFmtId="0" fontId="53" fillId="2" borderId="7" xfId="0" applyFont="1" applyFill="1" applyBorder="1" applyAlignment="1" applyProtection="1">
      <alignment horizontal="center" vertical="center"/>
      <protection locked="0"/>
    </xf>
    <xf numFmtId="0" fontId="14" fillId="6" borderId="13" xfId="4" applyFont="1" applyFill="1" applyBorder="1" applyAlignment="1" applyProtection="1">
      <alignment horizontal="center"/>
      <protection locked="0"/>
    </xf>
    <xf numFmtId="0" fontId="14" fillId="6" borderId="12" xfId="4" applyFont="1" applyFill="1" applyBorder="1" applyAlignment="1" applyProtection="1">
      <alignment horizontal="center"/>
      <protection locked="0"/>
    </xf>
    <xf numFmtId="0" fontId="14" fillId="6" borderId="11" xfId="4" applyFont="1" applyFill="1" applyBorder="1" applyAlignment="1" applyProtection="1">
      <alignment horizontal="center"/>
      <protection locked="0"/>
    </xf>
    <xf numFmtId="0" fontId="14" fillId="6" borderId="10" xfId="4" applyFont="1" applyFill="1" applyBorder="1" applyAlignment="1" applyProtection="1">
      <alignment horizontal="center"/>
      <protection locked="0"/>
    </xf>
    <xf numFmtId="0" fontId="14" fillId="6" borderId="0" xfId="4" applyFont="1" applyFill="1" applyAlignment="1" applyProtection="1">
      <alignment horizontal="center"/>
      <protection locked="0"/>
    </xf>
    <xf numFmtId="0" fontId="14" fillId="6" borderId="9" xfId="4" applyFont="1" applyFill="1" applyBorder="1" applyAlignment="1" applyProtection="1">
      <alignment horizontal="center"/>
      <protection locked="0"/>
    </xf>
    <xf numFmtId="0" fontId="14" fillId="6" borderId="8" xfId="4" applyFont="1" applyFill="1" applyBorder="1" applyAlignment="1" applyProtection="1">
      <alignment horizontal="center"/>
      <protection locked="0"/>
    </xf>
    <xf numFmtId="0" fontId="14" fillId="6" borderId="7" xfId="4" applyFont="1" applyFill="1" applyBorder="1" applyAlignment="1" applyProtection="1">
      <alignment horizontal="center"/>
      <protection locked="0"/>
    </xf>
    <xf numFmtId="0" fontId="14" fillId="6" borderId="6" xfId="4" applyFont="1" applyFill="1" applyBorder="1" applyAlignment="1" applyProtection="1">
      <alignment horizontal="center"/>
      <protection locked="0"/>
    </xf>
    <xf numFmtId="0" fontId="53" fillId="2" borderId="0" xfId="0" applyFont="1" applyFill="1" applyAlignment="1" applyProtection="1">
      <alignment horizontal="center"/>
      <protection locked="0"/>
    </xf>
    <xf numFmtId="0" fontId="3" fillId="6" borderId="13" xfId="4" applyFont="1" applyFill="1" applyBorder="1" applyAlignment="1" applyProtection="1">
      <alignment horizontal="center" vertical="center" wrapText="1"/>
      <protection locked="0"/>
    </xf>
    <xf numFmtId="0" fontId="3" fillId="6" borderId="12" xfId="4" applyFont="1" applyFill="1" applyBorder="1" applyAlignment="1" applyProtection="1">
      <alignment horizontal="center" vertical="center" wrapText="1"/>
      <protection locked="0"/>
    </xf>
    <xf numFmtId="0" fontId="3" fillId="6" borderId="11" xfId="4" applyFont="1" applyFill="1" applyBorder="1" applyAlignment="1" applyProtection="1">
      <alignment horizontal="center" vertical="center" wrapText="1"/>
      <protection locked="0"/>
    </xf>
    <xf numFmtId="0" fontId="3" fillId="6" borderId="10" xfId="4" applyFont="1" applyFill="1" applyBorder="1" applyAlignment="1" applyProtection="1">
      <alignment horizontal="center" vertical="center" wrapText="1"/>
      <protection locked="0"/>
    </xf>
    <xf numFmtId="0" fontId="3" fillId="6" borderId="0" xfId="4" applyFont="1" applyFill="1" applyAlignment="1" applyProtection="1">
      <alignment horizontal="center" vertical="center" wrapText="1"/>
      <protection locked="0"/>
    </xf>
    <xf numFmtId="0" fontId="3" fillId="6" borderId="9" xfId="4" applyFont="1" applyFill="1" applyBorder="1" applyAlignment="1" applyProtection="1">
      <alignment horizontal="center" vertical="center" wrapText="1"/>
      <protection locked="0"/>
    </xf>
    <xf numFmtId="0" fontId="3" fillId="6" borderId="8" xfId="4" applyFont="1" applyFill="1" applyBorder="1" applyAlignment="1" applyProtection="1">
      <alignment horizontal="center" vertical="center" wrapText="1"/>
      <protection locked="0"/>
    </xf>
    <xf numFmtId="0" fontId="3" fillId="6" borderId="7" xfId="4" applyFont="1" applyFill="1" applyBorder="1" applyAlignment="1" applyProtection="1">
      <alignment horizontal="center" vertical="center" wrapText="1"/>
      <protection locked="0"/>
    </xf>
    <xf numFmtId="0" fontId="3" fillId="6" borderId="6" xfId="4" applyFont="1" applyFill="1" applyBorder="1" applyAlignment="1" applyProtection="1">
      <alignment horizontal="center" vertical="center" wrapText="1"/>
      <protection locked="0"/>
    </xf>
    <xf numFmtId="0" fontId="3" fillId="6" borderId="12" xfId="4" applyFont="1" applyFill="1" applyBorder="1" applyAlignment="1" applyProtection="1">
      <alignment horizontal="center" vertical="center"/>
      <protection locked="0"/>
    </xf>
    <xf numFmtId="0" fontId="3" fillId="6" borderId="11" xfId="4" applyFont="1" applyFill="1" applyBorder="1" applyAlignment="1" applyProtection="1">
      <alignment horizontal="center" vertical="center"/>
      <protection locked="0"/>
    </xf>
    <xf numFmtId="0" fontId="3" fillId="6" borderId="10" xfId="4" applyFont="1" applyFill="1" applyBorder="1" applyAlignment="1" applyProtection="1">
      <alignment horizontal="center" vertical="center"/>
      <protection locked="0"/>
    </xf>
    <xf numFmtId="0" fontId="3" fillId="6" borderId="0" xfId="4" applyFont="1" applyFill="1" applyAlignment="1" applyProtection="1">
      <alignment horizontal="center" vertical="center"/>
      <protection locked="0"/>
    </xf>
    <xf numFmtId="0" fontId="3" fillId="6" borderId="9" xfId="4" applyFont="1" applyFill="1" applyBorder="1" applyAlignment="1" applyProtection="1">
      <alignment horizontal="center" vertical="center"/>
      <protection locked="0"/>
    </xf>
    <xf numFmtId="0" fontId="3" fillId="6" borderId="8" xfId="4" applyFont="1" applyFill="1" applyBorder="1" applyAlignment="1" applyProtection="1">
      <alignment horizontal="center" vertical="center"/>
      <protection locked="0"/>
    </xf>
    <xf numFmtId="0" fontId="3" fillId="6" borderId="7" xfId="4" applyFont="1" applyFill="1" applyBorder="1" applyAlignment="1" applyProtection="1">
      <alignment horizontal="center" vertical="center"/>
      <protection locked="0"/>
    </xf>
    <xf numFmtId="0" fontId="3" fillId="6" borderId="6" xfId="4" applyFont="1" applyFill="1" applyBorder="1" applyAlignment="1" applyProtection="1">
      <alignment horizontal="center" vertical="center"/>
      <protection locked="0"/>
    </xf>
    <xf numFmtId="0" fontId="15" fillId="6" borderId="13" xfId="4" applyFont="1" applyFill="1" applyBorder="1" applyAlignment="1" applyProtection="1">
      <alignment horizontal="center" vertical="center" wrapText="1"/>
      <protection locked="0"/>
    </xf>
    <xf numFmtId="0" fontId="15" fillId="6" borderId="12" xfId="4" applyFont="1" applyFill="1" applyBorder="1" applyAlignment="1" applyProtection="1">
      <alignment horizontal="center" vertical="center" wrapText="1"/>
      <protection locked="0"/>
    </xf>
    <xf numFmtId="0" fontId="15" fillId="6" borderId="11" xfId="4" applyFont="1" applyFill="1" applyBorder="1" applyAlignment="1" applyProtection="1">
      <alignment horizontal="center" vertical="center" wrapText="1"/>
      <protection locked="0"/>
    </xf>
    <xf numFmtId="0" fontId="15" fillId="6" borderId="10" xfId="4" applyFont="1" applyFill="1" applyBorder="1" applyAlignment="1" applyProtection="1">
      <alignment horizontal="center" vertical="center" wrapText="1"/>
      <protection locked="0"/>
    </xf>
    <xf numFmtId="0" fontId="15" fillId="6" borderId="0" xfId="4" applyFont="1" applyFill="1" applyAlignment="1" applyProtection="1">
      <alignment horizontal="center" vertical="center" wrapText="1"/>
      <protection locked="0"/>
    </xf>
    <xf numFmtId="0" fontId="15" fillId="6" borderId="9" xfId="4" applyFont="1" applyFill="1" applyBorder="1" applyAlignment="1" applyProtection="1">
      <alignment horizontal="center" vertical="center" wrapText="1"/>
      <protection locked="0"/>
    </xf>
    <xf numFmtId="0" fontId="15" fillId="6" borderId="8" xfId="4" applyFont="1" applyFill="1" applyBorder="1" applyAlignment="1" applyProtection="1">
      <alignment horizontal="center" vertical="center" wrapText="1"/>
      <protection locked="0"/>
    </xf>
    <xf numFmtId="0" fontId="15" fillId="6" borderId="7" xfId="4" applyFont="1" applyFill="1" applyBorder="1" applyAlignment="1" applyProtection="1">
      <alignment horizontal="center" vertical="center" wrapText="1"/>
      <protection locked="0"/>
    </xf>
    <xf numFmtId="0" fontId="15" fillId="6" borderId="6" xfId="4" applyFont="1" applyFill="1" applyBorder="1" applyAlignment="1" applyProtection="1">
      <alignment horizontal="center" vertical="center" wrapText="1"/>
      <protection locked="0"/>
    </xf>
    <xf numFmtId="0" fontId="9" fillId="9" borderId="0" xfId="0" quotePrefix="1" applyFont="1" applyFill="1" applyAlignment="1" applyProtection="1">
      <alignment horizontal="left"/>
      <protection locked="0"/>
    </xf>
    <xf numFmtId="0" fontId="27" fillId="2" borderId="0" xfId="5" applyFont="1" applyFill="1" applyAlignment="1" applyProtection="1">
      <alignment horizontal="left" vertical="top"/>
      <protection locked="0"/>
    </xf>
  </cellXfs>
  <cellStyles count="10">
    <cellStyle name="Comma" xfId="1" builtinId="3"/>
    <cellStyle name="Hyperlink" xfId="2" builtinId="8"/>
    <cellStyle name="Hyperlink 2" xfId="7" xr:uid="{E4B2A92F-A3B6-2D43-803E-75451C5D0E5C}"/>
    <cellStyle name="Normal" xfId="0" builtinId="0"/>
    <cellStyle name="Normal 2" xfId="3" xr:uid="{1BB721EA-4464-FE43-ADBB-6DF64B105917}"/>
    <cellStyle name="Normal 2 2" xfId="6" xr:uid="{C889D221-0B14-BB4C-959F-21997635BE1E}"/>
    <cellStyle name="Normal 3 3" xfId="8" xr:uid="{66EFB334-9A17-7645-B2EC-FFF0ECCB727C}"/>
    <cellStyle name="Normal 6" xfId="4" xr:uid="{E00A56DC-D01D-AB47-999D-81FF4EB65E35}"/>
    <cellStyle name="Normal 6 3" xfId="5" xr:uid="{60D1F55C-2099-BC45-A902-C562DC29A532}"/>
    <cellStyle name="Normal 7" xfId="9" xr:uid="{F10B196E-E22F-3A47-AB2E-EC5D6206F4D2}"/>
  </cellStyles>
  <dxfs count="2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22421</xdr:rowOff>
    </xdr:from>
    <xdr:to>
      <xdr:col>11</xdr:col>
      <xdr:colOff>403225</xdr:colOff>
      <xdr:row>14</xdr:row>
      <xdr:rowOff>217714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343221"/>
          <a:ext cx="7807325" cy="113509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prstClr val="black"/>
              </a:solidFill>
              <a:effectLst/>
              <a:uLnTx/>
              <a:uFillTx/>
              <a:latin typeface="+mn-lt"/>
              <a:ea typeface="+mn-ea"/>
              <a:cs typeface="Arial" panose="020B0604020202020204" pitchFamily="34" charset="0"/>
            </a:rPr>
            <a:t>Description of Calculations/Inputs:
This page is very important and should be used extensively.  It is where you will collect all of your relevant data from the peer reviewed literature.  This page contains meta-analyses that can be used to formulate mean, low, and high estimates contained on the "Advanced Controls" page. You can use this sheet for common factoring needs for variables used in First Cost and Operating Cost Factoring.  </a:t>
          </a:r>
          <a:endParaRPr lang="en-US" sz="1100" b="0">
            <a:latin typeface="+mn-lt"/>
          </a:endParaRPr>
        </a:p>
      </xdr:txBody>
    </xdr:sp>
    <xdr:clientData/>
  </xdr:twoCellAnchor>
  <xdr:twoCellAnchor>
    <xdr:from>
      <xdr:col>8</xdr:col>
      <xdr:colOff>402981</xdr:colOff>
      <xdr:row>1394</xdr:row>
      <xdr:rowOff>12212</xdr:rowOff>
    </xdr:from>
    <xdr:to>
      <xdr:col>12</xdr:col>
      <xdr:colOff>280866</xdr:colOff>
      <xdr:row>1404</xdr:row>
      <xdr:rowOff>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87781" y="230161612"/>
          <a:ext cx="2570285" cy="163878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[EXPLAIN</a:t>
          </a:r>
          <a:r>
            <a:rPr lang="en-US" sz="1100" b="1" baseline="0"/>
            <a:t> ANY FACTORING DONE HERE]</a:t>
          </a:r>
          <a:endParaRPr lang="en-US" sz="1100" b="1"/>
        </a:p>
      </xdr:txBody>
    </xdr:sp>
    <xdr:clientData/>
  </xdr:twoCellAnchor>
  <xdr:twoCellAnchor>
    <xdr:from>
      <xdr:col>4</xdr:col>
      <xdr:colOff>635000</xdr:colOff>
      <xdr:row>1442</xdr:row>
      <xdr:rowOff>122116</xdr:rowOff>
    </xdr:from>
    <xdr:to>
      <xdr:col>7</xdr:col>
      <xdr:colOff>512884</xdr:colOff>
      <xdr:row>1465</xdr:row>
      <xdr:rowOff>91099</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3327400" y="238196316"/>
          <a:ext cx="1897184" cy="37662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[EXPLAIN</a:t>
          </a:r>
          <a:r>
            <a:rPr lang="en-US" sz="1100" b="1" baseline="0"/>
            <a:t> ANY FACTORING DONE HERE]</a:t>
          </a:r>
          <a:endParaRPr lang="en-US" sz="1100" b="1"/>
        </a:p>
      </xdr:txBody>
    </xdr:sp>
    <xdr:clientData/>
  </xdr:twoCellAnchor>
  <xdr:twoCellAnchor>
    <xdr:from>
      <xdr:col>0</xdr:col>
      <xdr:colOff>2362200</xdr:colOff>
      <xdr:row>39</xdr:row>
      <xdr:rowOff>152400</xdr:rowOff>
    </xdr:from>
    <xdr:to>
      <xdr:col>11</xdr:col>
      <xdr:colOff>25400</xdr:colOff>
      <xdr:row>42</xdr:row>
      <xdr:rowOff>554567</xdr:rowOff>
    </xdr:to>
    <xdr:sp macro="" textlink="">
      <xdr:nvSpPr>
        <xdr:cNvPr id="5" name="Down Arrow Callout 4">
          <a:extLst>
            <a:ext uri="{FF2B5EF4-FFF2-40B4-BE49-F238E27FC236}">
              <a16:creationId xmlns:a16="http://schemas.microsoft.com/office/drawing/2014/main" id="{00000000-0008-0000-0000-000005000000}"/>
            </a:ext>
          </a:extLst>
        </xdr:cNvPr>
        <xdr:cNvSpPr/>
      </xdr:nvSpPr>
      <xdr:spPr>
        <a:xfrm>
          <a:off x="673100" y="6591300"/>
          <a:ext cx="6756400" cy="503767"/>
        </a:xfrm>
        <a:prstGeom prst="downArrowCallout">
          <a:avLst>
            <a:gd name="adj1" fmla="val 20031"/>
            <a:gd name="adj2" fmla="val 34869"/>
            <a:gd name="adj3" fmla="val 24530"/>
            <a:gd name="adj4" fmla="val 52100"/>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800" b="1"/>
            <a:t>ENTER VARIABLE DATA FROM SOURCES HERE. BE</a:t>
          </a:r>
          <a:r>
            <a:rPr lang="en-US" sz="1800" b="1" baseline="0"/>
            <a:t> SURE TO COMPLETE EVERY FIELD!</a:t>
          </a:r>
          <a:endParaRPr lang="en-US" sz="1800" b="1"/>
        </a:p>
      </xdr:txBody>
    </xdr:sp>
    <xdr:clientData/>
  </xdr:twoCellAnchor>
  <xdr:oneCellAnchor>
    <xdr:from>
      <xdr:col>5</xdr:col>
      <xdr:colOff>0</xdr:colOff>
      <xdr:row>1</xdr:row>
      <xdr:rowOff>0</xdr:rowOff>
    </xdr:from>
    <xdr:ext cx="2305339" cy="1192797"/>
    <xdr:pic>
      <xdr:nvPicPr>
        <xdr:cNvPr id="6" name="Picture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5500" y="165100"/>
          <a:ext cx="2305339" cy="1192797"/>
        </a:xfrm>
        <a:prstGeom prst="rect">
          <a:avLst/>
        </a:prstGeom>
        <a:noFill/>
        <a:ln>
          <a:noFill/>
        </a:ln>
      </xdr:spPr>
    </xdr:pic>
    <xdr:clientData/>
  </xdr:oneCellAnchor>
  <xdr:twoCellAnchor>
    <xdr:from>
      <xdr:col>0</xdr:col>
      <xdr:colOff>266700</xdr:colOff>
      <xdr:row>1389</xdr:row>
      <xdr:rowOff>76200</xdr:rowOff>
    </xdr:from>
    <xdr:to>
      <xdr:col>11</xdr:col>
      <xdr:colOff>669925</xdr:colOff>
      <xdr:row>1390</xdr:row>
      <xdr:rowOff>95250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66700" y="229400100"/>
          <a:ext cx="7807325" cy="184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Decription of Calculations/Inputs:
Using multiple data points from literature review you can enter in cumulative adoption data that correlate with price/cost and calculate a learning rate to use in Advanced Controls for First Cost or a factoring variable
</a:t>
          </a:r>
          <a:endParaRPr lang="en-US" sz="1100"/>
        </a:p>
      </xdr:txBody>
    </xdr:sp>
    <xdr:clientData/>
  </xdr:twoCellAnchor>
  <mc:AlternateContent xmlns:mc="http://schemas.openxmlformats.org/markup-compatibility/2006">
    <mc:Choice xmlns:a14="http://schemas.microsoft.com/office/drawing/2010/main" Requires="a14">
      <xdr:twoCellAnchor>
        <xdr:from>
          <xdr:col>13</xdr:col>
          <xdr:colOff>466725</xdr:colOff>
          <xdr:row>2</xdr:row>
          <xdr:rowOff>85725</xdr:rowOff>
        </xdr:from>
        <xdr:to>
          <xdr:col>15</xdr:col>
          <xdr:colOff>847725</xdr:colOff>
          <xdr:row>5</xdr:row>
          <xdr:rowOff>85725</xdr:rowOff>
        </xdr:to>
        <xdr:sp macro="" textlink="">
          <xdr:nvSpPr>
            <xdr:cNvPr id="1323" name="Button 299" hidden="1">
              <a:extLst>
                <a:ext uri="{63B3BB69-23CF-44E3-9099-C40C66FF867C}">
                  <a14:compatExt spid="_x0000_s1323"/>
                </a:ext>
                <a:ext uri="{FF2B5EF4-FFF2-40B4-BE49-F238E27FC236}">
                  <a16:creationId xmlns:a16="http://schemas.microsoft.com/office/drawing/2014/main" id="{00000000-0008-0000-0000-00002B05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600" b="0" i="0" u="none" strike="noStrike" baseline="0">
                  <a:solidFill>
                    <a:srgbClr val="000000"/>
                  </a:solidFill>
                  <a:latin typeface="Arial"/>
                  <a:cs typeface="Arial"/>
                </a:rPr>
                <a:t>Summarize Variables Below</a:t>
              </a:r>
            </a:p>
          </xdr:txBody>
        </xdr:sp>
        <xdr:clientData fPrintsWithSheet="0"/>
      </xdr:twoCellAnchor>
    </mc:Choice>
    <mc:Fallback/>
  </mc:AlternateContent>
  <xdr:oneCellAnchor>
    <xdr:from>
      <xdr:col>0</xdr:col>
      <xdr:colOff>0</xdr:colOff>
      <xdr:row>1398</xdr:row>
      <xdr:rowOff>0</xdr:rowOff>
    </xdr:from>
    <xdr:ext cx="2092160" cy="1281999"/>
    <xdr:pic>
      <xdr:nvPicPr>
        <xdr:cNvPr id="9" name="Picture 8">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809800"/>
          <a:ext cx="2092160" cy="1281999"/>
        </a:xfrm>
        <a:prstGeom prst="rect">
          <a:avLst/>
        </a:prstGeom>
        <a:noFill/>
        <a:ln>
          <a:noFill/>
        </a:ln>
      </xdr:spPr>
    </xdr:pic>
    <xdr:clientData/>
  </xdr:oneCellAnchor>
  <xdr:oneCellAnchor>
    <xdr:from>
      <xdr:col>6</xdr:col>
      <xdr:colOff>269875</xdr:colOff>
      <xdr:row>1431</xdr:row>
      <xdr:rowOff>95250</xdr:rowOff>
    </xdr:from>
    <xdr:ext cx="2314410" cy="1266124"/>
    <xdr:pic>
      <xdr:nvPicPr>
        <xdr:cNvPr id="10" name="Picture 9">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08475" y="236353350"/>
          <a:ext cx="2314410" cy="1266124"/>
        </a:xfrm>
        <a:prstGeom prst="rect">
          <a:avLst/>
        </a:prstGeom>
        <a:noFill/>
        <a:ln>
          <a:noFill/>
        </a:ln>
      </xdr:spPr>
    </xdr:pic>
    <xdr:clientData/>
  </xdr:oneCellAnchor>
  <xdr:twoCellAnchor>
    <xdr:from>
      <xdr:col>8</xdr:col>
      <xdr:colOff>412750</xdr:colOff>
      <xdr:row>1407</xdr:row>
      <xdr:rowOff>127000</xdr:rowOff>
    </xdr:from>
    <xdr:to>
      <xdr:col>12</xdr:col>
      <xdr:colOff>290635</xdr:colOff>
      <xdr:row>1426</xdr:row>
      <xdr:rowOff>127000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5797550" y="232422700"/>
          <a:ext cx="2570285" cy="3136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[EXPLAIN</a:t>
          </a:r>
          <a:r>
            <a:rPr lang="en-US" sz="1100" b="1" baseline="0"/>
            <a:t> ANY FACTORING DONE HERE]</a:t>
          </a:r>
          <a:endParaRPr lang="en-US" sz="11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ni/Desktop/Climate/Drawdown/Silvopasture_L-Use_v1.1a_3Aug1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rst Cost"/>
      <sheetName val="CH4 Calcs"/>
      <sheetName val="Unit Adoption Calculations"/>
      <sheetName val="Detailed Results"/>
      <sheetName val="CO2 Calcs"/>
      <sheetName val="Operating Cost"/>
      <sheetName val="Custom PDS Adoption"/>
      <sheetName val="Custom REF Adoption"/>
      <sheetName val="Advanced Controls"/>
      <sheetName val="Emissions Factors"/>
      <sheetName val="AEZ Data"/>
      <sheetName val="Helper Tables"/>
      <sheetName val="TLA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geconsearch.umn.edu/bitstream/124249/2/2012AC%20Browne,%20Natalie%20CP.pdf" TargetMode="External"/><Relationship Id="rId13" Type="http://schemas.openxmlformats.org/officeDocument/2006/relationships/hyperlink" Target="http://link.springer.com/article/10.1007/BF00704870" TargetMode="External"/><Relationship Id="rId18" Type="http://schemas.openxmlformats.org/officeDocument/2006/relationships/vmlDrawing" Target="../drawings/vmlDrawing1.vml"/><Relationship Id="rId3" Type="http://schemas.openxmlformats.org/officeDocument/2006/relationships/hyperlink" Target="https://www.ipcc.ch/publications_and_data/ar4/wg1/en/ch2s2-10-2.html" TargetMode="External"/><Relationship Id="rId7" Type="http://schemas.openxmlformats.org/officeDocument/2006/relationships/hyperlink" Target="https://extension.usu.edu/boxelder/files/uploads/Farm%20Management/Cow_Calf.pdf" TargetMode="External"/><Relationship Id="rId12" Type="http://schemas.openxmlformats.org/officeDocument/2006/relationships/hyperlink" Target="http://link.springer.com/chapter/10.1007/978-94-007-6707-2_13" TargetMode="External"/><Relationship Id="rId17" Type="http://schemas.openxmlformats.org/officeDocument/2006/relationships/drawing" Target="../drawings/drawing1.xml"/><Relationship Id="rId2" Type="http://schemas.openxmlformats.org/officeDocument/2006/relationships/hyperlink" Target="http://inflationdata.com/Inflation/Consumer_Price_Index/CurrentCPI.asp?reloaded=true" TargetMode="External"/><Relationship Id="rId16" Type="http://schemas.openxmlformats.org/officeDocument/2006/relationships/printerSettings" Target="../printerSettings/printerSettings1.bin"/><Relationship Id="rId20" Type="http://schemas.openxmlformats.org/officeDocument/2006/relationships/comments" Target="../comments1.xml"/><Relationship Id="rId1" Type="http://schemas.openxmlformats.org/officeDocument/2006/relationships/hyperlink" Target="http://www.usforex.com/forex-tools/historical-rate-tools/yearly-average-rates" TargetMode="External"/><Relationship Id="rId6" Type="http://schemas.openxmlformats.org/officeDocument/2006/relationships/hyperlink" Target="http://digitalcommons.usu.edu/cgi/viewcontent.cgi?article=1716&amp;context=extension_curall" TargetMode="External"/><Relationship Id="rId11" Type="http://schemas.openxmlformats.org/officeDocument/2006/relationships/hyperlink" Target="http://link.springer.com/chapter/10.1007/978-94-007-6707-2_13" TargetMode="External"/><Relationship Id="rId5" Type="http://schemas.openxmlformats.org/officeDocument/2006/relationships/hyperlink" Target="http://www.dpi.nsw.gov.au/__data/assets/pdf_file/0005/175523/16-North-Coast-weaners-unimproved.pdf" TargetMode="External"/><Relationship Id="rId15" Type="http://schemas.openxmlformats.org/officeDocument/2006/relationships/hyperlink" Target="http://link.springer.com/article/10.1007/s10457-005-8302-0" TargetMode="External"/><Relationship Id="rId10" Type="http://schemas.openxmlformats.org/officeDocument/2006/relationships/hyperlink" Target="http://cdn.intechopen.com/pdfs/40419/InTech-Status_of_beef_cattle_production_in_argentina_over_the_last_decade_and_its_prospects.pdf" TargetMode="External"/><Relationship Id="rId19" Type="http://schemas.openxmlformats.org/officeDocument/2006/relationships/ctrlProp" Target="../ctrlProps/ctrlProp1.xml"/><Relationship Id="rId4" Type="http://schemas.openxmlformats.org/officeDocument/2006/relationships/hyperlink" Target="https://www.ag.ndsu.edu/archive/carringt/livestock/Beef%20Report%2005/Costs%20and%20Returns%20for%20Cow.htm" TargetMode="External"/><Relationship Id="rId9" Type="http://schemas.openxmlformats.org/officeDocument/2006/relationships/hyperlink" Target="http://www.dpi.nsw.gov.au/__data/assets/pdf_file/0003/175530/26-Young-cattle-15-20-mths.pdf" TargetMode="External"/><Relationship Id="rId14" Type="http://schemas.openxmlformats.org/officeDocument/2006/relationships/hyperlink" Target="http://link.springer.com/article/10.1023%2FA%3A101337542667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A7BA-8DC7-A548-A66C-07CAB5726B02}">
  <sheetPr codeName="Sheet9">
    <tabColor theme="5" tint="0.59999389629810485"/>
  </sheetPr>
  <dimension ref="A1:CN1501"/>
  <sheetViews>
    <sheetView showGridLines="0" tabSelected="1" topLeftCell="C492" zoomScale="60" zoomScaleNormal="60" zoomScalePageLayoutView="55" workbookViewId="0">
      <selection activeCell="C510" sqref="C510"/>
    </sheetView>
  </sheetViews>
  <sheetFormatPr defaultColWidth="8.85546875" defaultRowHeight="15" x14ac:dyDescent="0.2"/>
  <cols>
    <col min="1" max="1" width="33.42578125" style="1" customWidth="1"/>
    <col min="2" max="2" width="21" style="1" hidden="1" customWidth="1"/>
    <col min="3" max="3" width="21" style="1" customWidth="1"/>
    <col min="4" max="4" width="20.85546875" style="1" customWidth="1"/>
    <col min="5" max="5" width="30" style="1" customWidth="1"/>
    <col min="6" max="7" width="23.28515625" style="1" customWidth="1"/>
    <col min="8" max="8" width="21.42578125" style="1" customWidth="1"/>
    <col min="9" max="10" width="13.85546875" style="1" customWidth="1"/>
    <col min="11" max="11" width="13" style="1" customWidth="1"/>
    <col min="12" max="12" width="16.7109375" style="1" customWidth="1"/>
    <col min="13" max="13" width="24.140625" style="1" customWidth="1"/>
    <col min="14" max="14" width="21.140625" style="1" customWidth="1"/>
    <col min="15" max="15" width="16" style="1" customWidth="1"/>
    <col min="16" max="16" width="15.42578125" style="1" customWidth="1"/>
    <col min="17" max="17" width="12.42578125" style="1" bestFit="1" customWidth="1"/>
    <col min="18" max="18" width="14.140625" style="1" customWidth="1"/>
    <col min="19" max="19" width="15.7109375" style="1" bestFit="1" customWidth="1"/>
    <col min="20" max="20" width="21.140625" style="1" bestFit="1" customWidth="1"/>
    <col min="21" max="21" width="16.85546875" style="1" customWidth="1"/>
    <col min="22" max="22" width="22.42578125" style="1" bestFit="1" customWidth="1"/>
    <col min="23" max="23" width="13" style="1" customWidth="1"/>
    <col min="24" max="24" width="14.85546875" style="1" customWidth="1"/>
    <col min="25" max="25" width="20" style="1" customWidth="1"/>
    <col min="26" max="26" width="6.85546875" style="1" customWidth="1"/>
    <col min="27" max="27" width="28" style="1" customWidth="1"/>
    <col min="28" max="28" width="8.85546875" style="1" customWidth="1"/>
    <col min="29" max="29" width="11" style="1" customWidth="1"/>
    <col min="30" max="30" width="13.85546875" style="1" customWidth="1"/>
    <col min="31" max="33" width="8.85546875" style="1" customWidth="1"/>
    <col min="34" max="34" width="13.140625" style="1" customWidth="1"/>
    <col min="35" max="35" width="14.140625" style="1" customWidth="1"/>
    <col min="36" max="36" width="8.85546875" style="1" customWidth="1"/>
    <col min="37" max="37" width="21.28515625" style="1" customWidth="1"/>
    <col min="38" max="38" width="10.28515625" style="1" customWidth="1"/>
    <col min="39" max="39" width="13.28515625" style="1" customWidth="1"/>
    <col min="40" max="40" width="14.140625" style="1" customWidth="1"/>
    <col min="41" max="41" width="16.140625" style="1" customWidth="1"/>
    <col min="42" max="42" width="10.42578125" style="2" customWidth="1"/>
    <col min="43" max="43" width="10.7109375" style="1" customWidth="1"/>
    <col min="44" max="44" width="119.85546875" style="1" customWidth="1"/>
    <col min="45" max="45" width="21" style="1" customWidth="1"/>
    <col min="46" max="72" width="15.7109375" style="1" customWidth="1"/>
    <col min="73" max="73" width="8.85546875" style="1" customWidth="1"/>
    <col min="74" max="74" width="17.42578125" style="2" customWidth="1"/>
    <col min="75" max="87" width="17.42578125" style="1" customWidth="1"/>
    <col min="88" max="90" width="14" style="1" customWidth="1"/>
    <col min="91" max="91" width="15.140625" style="1" customWidth="1"/>
    <col min="92" max="93" width="8.85546875" style="1" customWidth="1"/>
    <col min="94" max="16384" width="8.85546875" style="1"/>
  </cols>
  <sheetData>
    <row r="1" spans="1:84" s="322" customFormat="1" ht="23.25" x14ac:dyDescent="0.35">
      <c r="A1" s="359" t="str">
        <f ca="1">MID(CELL("filename",A1),FIND("]",CELL("filename",A1))+1,256)</f>
        <v>Variable Meta-analysis</v>
      </c>
      <c r="B1" s="359"/>
      <c r="C1" s="381" t="e">
        <f>'[1]Advanced Controls'!C40</f>
        <v>#REF!</v>
      </c>
      <c r="D1" s="381"/>
      <c r="E1" s="381"/>
      <c r="F1" s="381"/>
      <c r="G1" s="381"/>
      <c r="H1" s="381"/>
      <c r="I1" s="381"/>
      <c r="J1" s="381"/>
      <c r="K1" s="381"/>
      <c r="L1" s="381"/>
      <c r="M1" s="381"/>
      <c r="N1" s="381"/>
      <c r="O1" s="358"/>
      <c r="P1" s="357"/>
      <c r="Q1" s="396" t="s">
        <v>513</v>
      </c>
      <c r="R1" s="396"/>
      <c r="S1" s="396"/>
      <c r="T1" s="396"/>
      <c r="U1" s="396"/>
      <c r="V1" s="396"/>
      <c r="W1" s="396"/>
      <c r="X1" s="396"/>
      <c r="Y1" s="396"/>
      <c r="Z1" s="356"/>
      <c r="AA1" s="356"/>
      <c r="AB1" s="356"/>
      <c r="AC1" s="356"/>
      <c r="AD1" s="356"/>
      <c r="AE1" s="356"/>
      <c r="AF1" s="356"/>
      <c r="AG1" s="356"/>
      <c r="AH1" s="356"/>
      <c r="AI1" s="356"/>
      <c r="AJ1" s="356"/>
      <c r="AK1" s="356"/>
      <c r="AL1" s="356"/>
      <c r="AM1" s="356"/>
      <c r="AN1" s="356"/>
      <c r="AO1" s="356"/>
      <c r="AP1" s="323"/>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2"/>
      <c r="BW1" s="1"/>
      <c r="BX1" s="1"/>
      <c r="BY1" s="1"/>
      <c r="BZ1" s="1"/>
      <c r="CA1" s="1"/>
      <c r="CB1" s="1"/>
      <c r="CC1" s="1"/>
      <c r="CD1" s="1"/>
      <c r="CE1" s="1"/>
      <c r="CF1" s="1"/>
    </row>
    <row r="2" spans="1:84" ht="15.75" x14ac:dyDescent="0.25">
      <c r="B2" s="355"/>
      <c r="Q2" s="397" t="s">
        <v>512</v>
      </c>
      <c r="R2" s="397"/>
      <c r="S2" s="398" t="s">
        <v>448</v>
      </c>
      <c r="T2" s="398"/>
      <c r="U2" s="398"/>
      <c r="V2" s="398"/>
      <c r="W2" s="398"/>
      <c r="X2" s="398"/>
      <c r="Y2" s="398"/>
      <c r="Z2" s="352" t="s">
        <v>268</v>
      </c>
      <c r="AA2" s="158" t="s">
        <v>511</v>
      </c>
      <c r="AB2" s="158" t="s">
        <v>510</v>
      </c>
      <c r="AC2" s="2"/>
      <c r="AD2" s="2"/>
      <c r="AE2" s="2"/>
      <c r="AF2" s="2"/>
      <c r="AG2" s="2"/>
      <c r="AH2" s="2"/>
      <c r="AI2" s="2"/>
      <c r="AK2" s="367" t="s">
        <v>509</v>
      </c>
      <c r="AL2" s="367"/>
      <c r="AM2" s="395" t="s">
        <v>448</v>
      </c>
      <c r="AN2" s="395"/>
      <c r="AO2" s="395"/>
      <c r="AP2" s="395"/>
      <c r="AQ2" s="395"/>
      <c r="AS2" s="436" t="s">
        <v>508</v>
      </c>
      <c r="AT2" s="436"/>
    </row>
    <row r="3" spans="1:84" ht="15.75" x14ac:dyDescent="0.2">
      <c r="B3" s="243"/>
      <c r="Q3" s="354"/>
      <c r="R3" s="366" t="s">
        <v>443</v>
      </c>
      <c r="S3" s="259" t="s">
        <v>505</v>
      </c>
      <c r="T3" s="259" t="s">
        <v>501</v>
      </c>
      <c r="U3" s="259" t="s">
        <v>498</v>
      </c>
      <c r="V3" s="259" t="s">
        <v>495</v>
      </c>
      <c r="W3" s="259" t="s">
        <v>493</v>
      </c>
      <c r="X3" s="353" t="s">
        <v>491</v>
      </c>
      <c r="Y3" s="353" t="s">
        <v>507</v>
      </c>
      <c r="Z3" s="352" t="s">
        <v>506</v>
      </c>
      <c r="AA3" s="299">
        <v>2016</v>
      </c>
      <c r="AC3" s="298">
        <v>0.98688521856579481</v>
      </c>
      <c r="AK3" s="316"/>
      <c r="AL3" s="366" t="s">
        <v>438</v>
      </c>
      <c r="AM3" s="296" t="s">
        <v>503</v>
      </c>
      <c r="AN3" s="296" t="s">
        <v>500</v>
      </c>
      <c r="AO3" s="296" t="s">
        <v>497</v>
      </c>
      <c r="AP3" s="337" t="s">
        <v>494</v>
      </c>
      <c r="AQ3" s="332" t="s">
        <v>492</v>
      </c>
      <c r="AS3" s="1" t="s">
        <v>108</v>
      </c>
    </row>
    <row r="4" spans="1:84" ht="16.5" thickBot="1" x14ac:dyDescent="0.3">
      <c r="B4" s="243"/>
      <c r="Q4" s="351"/>
      <c r="R4" s="366" t="s">
        <v>438</v>
      </c>
      <c r="S4" s="89"/>
      <c r="T4" s="247"/>
      <c r="U4" s="247"/>
      <c r="V4" s="247"/>
      <c r="W4" s="247"/>
      <c r="X4" s="351"/>
      <c r="Y4" s="351"/>
      <c r="AA4" s="299">
        <v>2015</v>
      </c>
      <c r="AC4" s="350">
        <v>0.99880999999999998</v>
      </c>
      <c r="AK4" s="313"/>
      <c r="AL4" s="366"/>
      <c r="AM4" s="244"/>
      <c r="AN4" s="312"/>
      <c r="AO4" s="312"/>
      <c r="AP4" s="293"/>
      <c r="AQ4" s="293"/>
      <c r="AS4" s="1" t="s">
        <v>225</v>
      </c>
    </row>
    <row r="5" spans="1:84" ht="15.75" thickBot="1" x14ac:dyDescent="0.25">
      <c r="B5" s="243"/>
      <c r="Q5" s="369" t="s">
        <v>436</v>
      </c>
      <c r="R5" s="236" t="s">
        <v>505</v>
      </c>
      <c r="S5" s="294">
        <v>1</v>
      </c>
      <c r="T5" s="330">
        <v>238.84589700000001</v>
      </c>
      <c r="U5" s="330">
        <v>2.3884589699999999E-5</v>
      </c>
      <c r="V5" s="330">
        <v>947.81712000000005</v>
      </c>
      <c r="W5" s="330">
        <v>0.27777777799999998</v>
      </c>
      <c r="X5" s="349">
        <v>2.7777777799999997E-4</v>
      </c>
      <c r="Y5" s="330">
        <v>277777.77799999999</v>
      </c>
      <c r="AA5" s="348">
        <v>2014</v>
      </c>
      <c r="AB5" s="347"/>
      <c r="AC5" s="346">
        <v>1</v>
      </c>
      <c r="AD5" s="345" t="s">
        <v>504</v>
      </c>
      <c r="AK5" s="394" t="s">
        <v>436</v>
      </c>
      <c r="AL5" s="337" t="s">
        <v>503</v>
      </c>
      <c r="AM5" s="294">
        <v>1</v>
      </c>
      <c r="AN5" s="344">
        <v>0.40468599999999999</v>
      </c>
      <c r="AO5" s="343">
        <v>4.0468564224000001E-4</v>
      </c>
      <c r="AP5" s="295">
        <v>4046.8626697153031</v>
      </c>
      <c r="AQ5" s="297">
        <v>4.0468626697153032E-3</v>
      </c>
      <c r="AS5" s="1" t="s">
        <v>502</v>
      </c>
    </row>
    <row r="6" spans="1:84" x14ac:dyDescent="0.2">
      <c r="B6" s="243"/>
      <c r="Q6" s="369"/>
      <c r="R6" s="236" t="s">
        <v>501</v>
      </c>
      <c r="S6" s="330">
        <v>4.1868000000000001E-3</v>
      </c>
      <c r="T6" s="294">
        <v>1</v>
      </c>
      <c r="U6" s="340">
        <v>9.9999999999999995E-8</v>
      </c>
      <c r="V6" s="330">
        <v>3.9683207199999999</v>
      </c>
      <c r="W6" s="330">
        <v>1.163E-3</v>
      </c>
      <c r="X6" s="338">
        <v>1.1629999999999999E-6</v>
      </c>
      <c r="Y6" s="329">
        <v>1163</v>
      </c>
      <c r="AA6" s="299">
        <v>2013</v>
      </c>
      <c r="AB6" s="299"/>
      <c r="AC6" s="298">
        <v>1.02</v>
      </c>
      <c r="AK6" s="394"/>
      <c r="AL6" s="337" t="s">
        <v>500</v>
      </c>
      <c r="AM6" s="309">
        <v>2.4710559990831999</v>
      </c>
      <c r="AN6" s="294">
        <v>1</v>
      </c>
      <c r="AO6" s="342">
        <v>1E-3</v>
      </c>
      <c r="AP6" s="295">
        <v>10000</v>
      </c>
      <c r="AQ6" s="297">
        <v>0.01</v>
      </c>
      <c r="AS6" s="1" t="s">
        <v>499</v>
      </c>
    </row>
    <row r="7" spans="1:84" x14ac:dyDescent="0.2">
      <c r="Q7" s="369"/>
      <c r="R7" s="236" t="s">
        <v>498</v>
      </c>
      <c r="S7" s="329">
        <v>41868</v>
      </c>
      <c r="T7" s="329">
        <v>10000000</v>
      </c>
      <c r="U7" s="294">
        <v>1</v>
      </c>
      <c r="V7" s="341">
        <v>39683207.200000003</v>
      </c>
      <c r="W7" s="329">
        <v>11630</v>
      </c>
      <c r="X7" s="330">
        <v>11.63</v>
      </c>
      <c r="Y7" s="329">
        <v>11630000000</v>
      </c>
      <c r="AA7" s="299">
        <v>2012</v>
      </c>
      <c r="AB7" s="299"/>
      <c r="AC7" s="298">
        <v>1.03</v>
      </c>
      <c r="AK7" s="394"/>
      <c r="AL7" s="337" t="s">
        <v>497</v>
      </c>
      <c r="AM7" s="295">
        <v>2471.04392018</v>
      </c>
      <c r="AN7" s="331">
        <v>1000</v>
      </c>
      <c r="AO7" s="294">
        <v>1</v>
      </c>
      <c r="AP7" s="295">
        <v>10000000</v>
      </c>
      <c r="AQ7" s="331">
        <v>10</v>
      </c>
      <c r="AS7" s="1" t="s">
        <v>496</v>
      </c>
    </row>
    <row r="8" spans="1:84" x14ac:dyDescent="0.2">
      <c r="Q8" s="369"/>
      <c r="R8" s="236" t="s">
        <v>495</v>
      </c>
      <c r="S8" s="330">
        <v>1.0550558499999999E-3</v>
      </c>
      <c r="T8" s="330">
        <v>0.25199576099999998</v>
      </c>
      <c r="U8" s="340">
        <v>2.51995761E-8</v>
      </c>
      <c r="V8" s="294">
        <v>1</v>
      </c>
      <c r="W8" s="339">
        <v>2.9307106999999999E-4</v>
      </c>
      <c r="X8" s="338">
        <v>2.9307106999999998E-7</v>
      </c>
      <c r="Y8" s="330">
        <v>293.07106999999996</v>
      </c>
      <c r="AA8" s="299">
        <v>2011</v>
      </c>
      <c r="AB8" s="299"/>
      <c r="AC8" s="298">
        <v>1.05</v>
      </c>
      <c r="AK8" s="394"/>
      <c r="AL8" s="337" t="s">
        <v>494</v>
      </c>
      <c r="AM8" s="336">
        <v>2.4710500000000001E-4</v>
      </c>
      <c r="AN8" s="335">
        <v>1E-4</v>
      </c>
      <c r="AO8" s="297">
        <v>9.9999999999999995E-8</v>
      </c>
      <c r="AP8" s="294">
        <v>1</v>
      </c>
      <c r="AQ8" s="297">
        <v>9.9999999999999995E-7</v>
      </c>
    </row>
    <row r="9" spans="1:84" x14ac:dyDescent="0.2">
      <c r="Q9" s="369"/>
      <c r="R9" s="236" t="s">
        <v>493</v>
      </c>
      <c r="S9" s="334">
        <v>3.6</v>
      </c>
      <c r="T9" s="330">
        <v>859.84522800000002</v>
      </c>
      <c r="U9" s="330">
        <v>8.5984522799999996E-5</v>
      </c>
      <c r="V9" s="330">
        <v>3412.1416300000001</v>
      </c>
      <c r="W9" s="294">
        <v>1</v>
      </c>
      <c r="X9" s="333">
        <v>1E-3</v>
      </c>
      <c r="Y9" s="329">
        <v>1000000</v>
      </c>
      <c r="AA9" s="299">
        <v>2010</v>
      </c>
      <c r="AB9" s="299"/>
      <c r="AC9" s="298">
        <v>1.0900000000000001</v>
      </c>
      <c r="AK9" s="394"/>
      <c r="AL9" s="332" t="s">
        <v>492</v>
      </c>
      <c r="AM9" s="331">
        <v>247.10500000000002</v>
      </c>
      <c r="AN9" s="331">
        <v>100</v>
      </c>
      <c r="AO9" s="297">
        <v>0.1</v>
      </c>
      <c r="AP9" s="331">
        <v>1000000</v>
      </c>
      <c r="AQ9" s="294">
        <v>1</v>
      </c>
    </row>
    <row r="10" spans="1:84" ht="15.75" x14ac:dyDescent="0.25">
      <c r="Q10" s="369"/>
      <c r="R10" s="249" t="s">
        <v>491</v>
      </c>
      <c r="S10" s="329">
        <v>3600</v>
      </c>
      <c r="T10" s="330">
        <v>859845.228</v>
      </c>
      <c r="U10" s="328">
        <v>8.5984522799999991E-2</v>
      </c>
      <c r="V10" s="330">
        <v>3412141.63</v>
      </c>
      <c r="W10" s="329">
        <v>1000</v>
      </c>
      <c r="X10" s="294">
        <v>1</v>
      </c>
      <c r="Y10" s="329">
        <v>1000000000</v>
      </c>
      <c r="AA10" s="299">
        <v>2009</v>
      </c>
      <c r="AB10" s="299"/>
      <c r="AC10" s="298">
        <v>1.1000000000000001</v>
      </c>
      <c r="AE10" s="89"/>
      <c r="AF10" s="89"/>
      <c r="AG10" s="89"/>
      <c r="AH10" s="89"/>
      <c r="AI10" s="89"/>
      <c r="AK10" s="293"/>
      <c r="AL10" s="293"/>
      <c r="AM10" s="293"/>
      <c r="AN10" s="293"/>
      <c r="AO10" s="293"/>
      <c r="AP10" s="315"/>
      <c r="AS10" s="436"/>
      <c r="AT10" s="436"/>
    </row>
    <row r="11" spans="1:84" x14ac:dyDescent="0.2">
      <c r="Q11" s="369"/>
      <c r="R11" s="236" t="s">
        <v>490</v>
      </c>
      <c r="S11" s="327">
        <v>3.5999999999999998E-6</v>
      </c>
      <c r="T11" s="328">
        <v>8.5984522799999999E-4</v>
      </c>
      <c r="U11" s="327">
        <v>8.5984522799999997E-11</v>
      </c>
      <c r="V11" s="328">
        <v>3.4121416300000001E-3</v>
      </c>
      <c r="W11" s="327">
        <v>9.9999999999999995E-7</v>
      </c>
      <c r="X11" s="327">
        <v>1.0000000000000001E-9</v>
      </c>
      <c r="Y11" s="294">
        <v>1</v>
      </c>
      <c r="AA11" s="299">
        <v>2008</v>
      </c>
      <c r="AB11" s="299"/>
      <c r="AC11" s="298">
        <v>1.1000000000000001</v>
      </c>
      <c r="AE11" s="306"/>
      <c r="AF11" s="306"/>
      <c r="AG11" s="306"/>
      <c r="AH11" s="306"/>
      <c r="AI11" s="306"/>
      <c r="AK11" s="293"/>
      <c r="AL11" s="293"/>
      <c r="AM11" s="293"/>
      <c r="AN11" s="293"/>
      <c r="AO11" s="293"/>
      <c r="AP11" s="315"/>
    </row>
    <row r="12" spans="1:84" ht="15.75" x14ac:dyDescent="0.25">
      <c r="Q12" s="59"/>
      <c r="R12" s="59"/>
      <c r="S12" s="59"/>
      <c r="T12" s="59"/>
      <c r="U12" s="59"/>
      <c r="V12" s="59"/>
      <c r="W12" s="59"/>
      <c r="X12" s="59"/>
      <c r="Y12" s="59"/>
      <c r="AA12" s="299">
        <v>2007</v>
      </c>
      <c r="AB12" s="299"/>
      <c r="AC12" s="298">
        <v>1.1399999999999999</v>
      </c>
      <c r="AD12" s="89"/>
      <c r="AE12" s="89"/>
      <c r="AF12" s="89"/>
      <c r="AG12" s="89"/>
      <c r="AH12" s="89"/>
      <c r="AI12" s="89"/>
      <c r="AK12" s="293"/>
      <c r="AL12" s="293"/>
      <c r="AM12" s="293"/>
      <c r="AN12" s="293"/>
      <c r="AO12" s="293"/>
      <c r="AP12" s="315"/>
    </row>
    <row r="13" spans="1:84" ht="15.75" x14ac:dyDescent="0.25">
      <c r="Q13" s="59"/>
      <c r="R13" s="286" t="s">
        <v>469</v>
      </c>
      <c r="S13" s="59"/>
      <c r="T13" s="59"/>
      <c r="U13" s="59"/>
      <c r="V13" s="59"/>
      <c r="W13" s="59"/>
      <c r="X13" s="59"/>
      <c r="Y13" s="59"/>
      <c r="AA13" s="299">
        <v>2006</v>
      </c>
      <c r="AB13" s="299"/>
      <c r="AC13" s="298">
        <v>1.17</v>
      </c>
      <c r="AD13" s="306"/>
      <c r="AE13" s="89"/>
      <c r="AF13" s="89"/>
      <c r="AG13" s="89"/>
      <c r="AH13" s="89"/>
      <c r="AI13" s="89"/>
      <c r="AK13" s="293"/>
      <c r="AL13" s="244"/>
      <c r="AM13" s="244"/>
      <c r="AN13" s="244"/>
      <c r="AO13" s="244"/>
      <c r="AP13" s="315"/>
    </row>
    <row r="14" spans="1:84" ht="15.75" x14ac:dyDescent="0.25">
      <c r="Q14" s="59"/>
      <c r="R14" s="59"/>
      <c r="S14" s="59"/>
      <c r="T14" s="59"/>
      <c r="U14" s="59"/>
      <c r="V14" s="59"/>
      <c r="W14" s="59"/>
      <c r="X14" s="59"/>
      <c r="Y14" s="59"/>
      <c r="AA14" s="299">
        <v>2005</v>
      </c>
      <c r="AB14" s="299"/>
      <c r="AC14" s="298">
        <v>1.21</v>
      </c>
      <c r="AD14" s="64"/>
      <c r="AE14" s="89"/>
      <c r="AF14" s="89"/>
      <c r="AG14" s="89"/>
      <c r="AH14" s="89"/>
      <c r="AI14" s="89"/>
      <c r="AK14" s="244"/>
      <c r="AL14" s="326"/>
      <c r="AM14" s="326"/>
      <c r="AN14" s="326"/>
      <c r="AO14" s="326"/>
      <c r="AP14" s="315"/>
    </row>
    <row r="15" spans="1:84" s="322" customFormat="1" ht="18" x14ac:dyDescent="0.25">
      <c r="A15" s="325" t="s">
        <v>489</v>
      </c>
      <c r="B15" s="325"/>
      <c r="C15" s="324"/>
      <c r="D15" s="324"/>
      <c r="E15" s="324"/>
      <c r="F15" s="324"/>
      <c r="G15" s="324"/>
      <c r="H15" s="324"/>
      <c r="I15" s="324"/>
      <c r="J15" s="324"/>
      <c r="K15" s="324"/>
      <c r="L15" s="324"/>
      <c r="M15" s="324"/>
      <c r="N15" s="320"/>
      <c r="O15" s="320"/>
      <c r="P15" s="319"/>
      <c r="Q15" s="368" t="s">
        <v>488</v>
      </c>
      <c r="R15" s="368"/>
      <c r="S15" s="365" t="s">
        <v>448</v>
      </c>
      <c r="T15" s="365"/>
      <c r="U15" s="365"/>
      <c r="V15" s="365"/>
      <c r="W15" s="365"/>
      <c r="X15" s="365"/>
      <c r="Y15" s="365"/>
      <c r="Z15" s="1"/>
      <c r="AA15" s="299">
        <v>2004</v>
      </c>
      <c r="AB15" s="299"/>
      <c r="AC15" s="298">
        <v>1.25</v>
      </c>
      <c r="AD15" s="89"/>
      <c r="AE15" s="89"/>
      <c r="AF15" s="89"/>
      <c r="AG15" s="89"/>
      <c r="AH15" s="89"/>
      <c r="AI15" s="89"/>
      <c r="AJ15" s="1"/>
      <c r="AK15" s="367" t="s">
        <v>487</v>
      </c>
      <c r="AL15" s="367"/>
      <c r="AM15" s="363" t="s">
        <v>448</v>
      </c>
      <c r="AN15" s="363"/>
      <c r="AO15" s="363"/>
      <c r="AP15" s="323"/>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2"/>
      <c r="BW15" s="1"/>
      <c r="BX15" s="1"/>
      <c r="BY15" s="1"/>
      <c r="BZ15" s="1"/>
      <c r="CA15" s="1"/>
      <c r="CB15" s="1"/>
      <c r="CC15" s="1"/>
      <c r="CD15" s="1"/>
      <c r="CE15" s="1"/>
      <c r="CF15" s="1"/>
    </row>
    <row r="16" spans="1:84" ht="15.75" x14ac:dyDescent="0.25">
      <c r="A16" s="321" t="s">
        <v>486</v>
      </c>
      <c r="B16" s="321"/>
      <c r="C16" s="320"/>
      <c r="D16" s="320"/>
      <c r="E16" s="320"/>
      <c r="F16" s="320"/>
      <c r="G16" s="320"/>
      <c r="J16" s="320"/>
      <c r="K16" s="320"/>
      <c r="L16" s="320"/>
      <c r="M16" s="320"/>
      <c r="N16" s="320"/>
      <c r="O16" s="320"/>
      <c r="P16" s="319"/>
      <c r="Q16" s="318"/>
      <c r="R16" s="366" t="s">
        <v>443</v>
      </c>
      <c r="S16" s="317" t="s">
        <v>485</v>
      </c>
      <c r="T16" s="317" t="s">
        <v>484</v>
      </c>
      <c r="U16" s="317" t="s">
        <v>483</v>
      </c>
      <c r="V16" s="317" t="s">
        <v>482</v>
      </c>
      <c r="W16" s="317" t="s">
        <v>481</v>
      </c>
      <c r="X16" s="236" t="s">
        <v>470</v>
      </c>
      <c r="Y16" s="59"/>
      <c r="AA16" s="299">
        <v>2003</v>
      </c>
      <c r="AB16" s="299"/>
      <c r="AC16" s="298">
        <v>1.29</v>
      </c>
      <c r="AD16" s="89"/>
      <c r="AE16" s="89"/>
      <c r="AF16" s="89"/>
      <c r="AG16" s="89"/>
      <c r="AH16" s="64"/>
      <c r="AI16" s="89"/>
      <c r="AK16" s="316"/>
      <c r="AL16" s="366" t="s">
        <v>443</v>
      </c>
      <c r="AM16" s="296" t="s">
        <v>478</v>
      </c>
      <c r="AN16" s="296" t="s">
        <v>476</v>
      </c>
      <c r="AO16" s="296" t="s">
        <v>474</v>
      </c>
      <c r="AP16" s="315"/>
    </row>
    <row r="17" spans="1:74" s="89" customFormat="1" ht="14.25" customHeight="1" thickBot="1" x14ac:dyDescent="0.3">
      <c r="K17" s="306"/>
      <c r="L17" s="306"/>
      <c r="M17" s="314"/>
      <c r="N17" s="314"/>
      <c r="O17" s="314"/>
      <c r="P17" s="306"/>
      <c r="Q17" s="59"/>
      <c r="R17" s="366" t="s">
        <v>438</v>
      </c>
      <c r="S17" s="59"/>
      <c r="T17" s="267"/>
      <c r="U17" s="267"/>
      <c r="V17" s="267"/>
      <c r="W17" s="267"/>
      <c r="X17" s="267"/>
      <c r="Y17" s="59"/>
      <c r="AA17" s="299">
        <v>2002</v>
      </c>
      <c r="AB17" s="299"/>
      <c r="AC17" s="298">
        <v>1.32</v>
      </c>
      <c r="AH17" s="64"/>
      <c r="AK17" s="313"/>
      <c r="AL17" s="366" t="s">
        <v>438</v>
      </c>
      <c r="AM17" s="244"/>
      <c r="AN17" s="312"/>
      <c r="AO17" s="312"/>
      <c r="AP17" s="277"/>
      <c r="BV17" s="169"/>
    </row>
    <row r="18" spans="1:74" s="306" customFormat="1" ht="15.95" customHeight="1" thickBot="1" x14ac:dyDescent="0.3">
      <c r="C18" s="311" t="s">
        <v>480</v>
      </c>
      <c r="D18" s="310"/>
      <c r="E18" s="310"/>
      <c r="F18" s="310"/>
      <c r="G18" s="310"/>
      <c r="H18" s="310"/>
      <c r="I18" s="310"/>
      <c r="J18" s="310"/>
      <c r="K18" s="382"/>
      <c r="L18" s="382"/>
      <c r="M18" s="383"/>
      <c r="N18" s="205"/>
      <c r="O18" s="205"/>
      <c r="Q18" s="364" t="s">
        <v>436</v>
      </c>
      <c r="R18" s="236" t="s">
        <v>479</v>
      </c>
      <c r="S18" s="240">
        <v>1</v>
      </c>
      <c r="T18" s="292">
        <v>0.83267418500000001</v>
      </c>
      <c r="U18" s="292">
        <v>2.3809523799999999E-2</v>
      </c>
      <c r="V18" s="292">
        <v>0.13368055600000001</v>
      </c>
      <c r="W18" s="292">
        <v>3.78541178</v>
      </c>
      <c r="X18" s="292">
        <v>3.7854117800000002E-3</v>
      </c>
      <c r="Y18" s="59"/>
      <c r="Z18" s="89"/>
      <c r="AA18" s="299">
        <v>2001</v>
      </c>
      <c r="AB18" s="299"/>
      <c r="AC18" s="298">
        <v>1.34</v>
      </c>
      <c r="AD18" s="89"/>
      <c r="AE18" s="89"/>
      <c r="AF18" s="89"/>
      <c r="AG18" s="89"/>
      <c r="AH18" s="89"/>
      <c r="AI18" s="89"/>
      <c r="AK18" s="394" t="s">
        <v>436</v>
      </c>
      <c r="AL18" s="296" t="s">
        <v>478</v>
      </c>
      <c r="AM18" s="294">
        <v>1</v>
      </c>
      <c r="AN18" s="309">
        <v>0.01</v>
      </c>
      <c r="AO18" s="297">
        <v>1E-8</v>
      </c>
      <c r="AP18" s="308"/>
      <c r="BV18" s="307"/>
    </row>
    <row r="19" spans="1:74" s="89" customFormat="1" ht="15.75" customHeight="1" x14ac:dyDescent="0.25">
      <c r="A19" s="89">
        <v>1</v>
      </c>
      <c r="C19" s="303" t="str">
        <f ca="1">HYPERLINK("#"&amp;"'"&amp;A$1&amp;"'!"&amp;CELL("address",C46),C46)</f>
        <v>Current Adoption</v>
      </c>
      <c r="D19" s="305"/>
      <c r="E19" s="305"/>
      <c r="F19" s="305"/>
      <c r="G19" s="305"/>
      <c r="H19" s="304">
        <v>20</v>
      </c>
      <c r="I19" s="303" t="str">
        <f ca="1">HYPERLINK("#"&amp;"'"&amp;A$1&amp;"'!"&amp;CELL("address",C722),C722)</f>
        <v>Indirect CO2 Emissions per SOLUTION Implementation Unit</v>
      </c>
      <c r="J19" s="301"/>
      <c r="K19" s="302"/>
      <c r="L19" s="301"/>
      <c r="M19" s="300"/>
      <c r="N19" s="205"/>
      <c r="O19" s="205"/>
      <c r="Q19" s="364"/>
      <c r="R19" s="236" t="s">
        <v>477</v>
      </c>
      <c r="S19" s="292">
        <v>1.2009499299999999</v>
      </c>
      <c r="T19" s="240">
        <v>1</v>
      </c>
      <c r="U19" s="292">
        <v>2.8594045799999999E-2</v>
      </c>
      <c r="V19" s="292">
        <v>0.16054365300000001</v>
      </c>
      <c r="W19" s="292">
        <v>4.5460900000000004</v>
      </c>
      <c r="X19" s="292">
        <v>4.54609E-3</v>
      </c>
      <c r="Y19" s="59"/>
      <c r="AA19" s="299">
        <v>2000</v>
      </c>
      <c r="AB19" s="299"/>
      <c r="AC19" s="298">
        <v>1.37</v>
      </c>
      <c r="AK19" s="394"/>
      <c r="AL19" s="296" t="s">
        <v>476</v>
      </c>
      <c r="AM19" s="295">
        <v>100</v>
      </c>
      <c r="AN19" s="294">
        <v>1</v>
      </c>
      <c r="AO19" s="297">
        <v>9.9999999999999995E-7</v>
      </c>
      <c r="AP19" s="277"/>
      <c r="BV19" s="169"/>
    </row>
    <row r="20" spans="1:74" s="89" customFormat="1" ht="15.75" customHeight="1" x14ac:dyDescent="0.25">
      <c r="A20" s="89">
        <v>2</v>
      </c>
      <c r="C20" s="255" t="str">
        <f ca="1">HYPERLINK("#"&amp;"'"&amp;A$1&amp;"'!"&amp;CELL("address",C81),C81)</f>
        <v>CONVENTIONAL First Cost per Implementation Unit for replaced practices/technologies</v>
      </c>
      <c r="D20" s="129"/>
      <c r="E20" s="129"/>
      <c r="F20" s="129"/>
      <c r="G20" s="129"/>
      <c r="H20" s="256">
        <v>21</v>
      </c>
      <c r="I20" s="255" t="str">
        <f ca="1">HYPERLINK("#"&amp;"'"&amp;A$1&amp;"'!"&amp;CELL("address",C761),C761)</f>
        <v>Sequestration Rates</v>
      </c>
      <c r="K20" s="64"/>
      <c r="M20" s="281"/>
      <c r="N20" s="205"/>
      <c r="O20" s="205"/>
      <c r="Q20" s="364"/>
      <c r="R20" s="236" t="s">
        <v>475</v>
      </c>
      <c r="S20" s="290">
        <v>42</v>
      </c>
      <c r="T20" s="292">
        <v>34.972315799999997</v>
      </c>
      <c r="U20" s="240">
        <v>1</v>
      </c>
      <c r="V20" s="292">
        <v>5.6145833300000003</v>
      </c>
      <c r="W20" s="292">
        <v>158.98729499999999</v>
      </c>
      <c r="X20" s="292">
        <v>0.158987295</v>
      </c>
      <c r="Y20" s="59"/>
      <c r="AE20" s="64"/>
      <c r="AK20" s="394"/>
      <c r="AL20" s="296" t="s">
        <v>474</v>
      </c>
      <c r="AM20" s="295">
        <v>100000000</v>
      </c>
      <c r="AN20" s="295">
        <v>1000000</v>
      </c>
      <c r="AO20" s="294">
        <v>1</v>
      </c>
      <c r="AP20" s="277"/>
      <c r="BV20" s="169"/>
    </row>
    <row r="21" spans="1:74" s="89" customFormat="1" ht="15.75" customHeight="1" x14ac:dyDescent="0.25">
      <c r="A21" s="89">
        <v>3</v>
      </c>
      <c r="C21" s="255" t="str">
        <f ca="1">HYPERLINK("#"&amp;"'"&amp;A$1&amp;"'!"&amp;CELL("address",C115),C115)</f>
        <v>SOLUTION First Cost per Implementation Unit of the solution</v>
      </c>
      <c r="D21" s="129"/>
      <c r="E21" s="129"/>
      <c r="F21" s="129"/>
      <c r="G21" s="129"/>
      <c r="H21" s="256">
        <v>22</v>
      </c>
      <c r="I21" s="255" t="str">
        <f ca="1">HYPERLINK("#"&amp;"'"&amp;A$1&amp;"'!Variable20",Variable20)</f>
        <v>Sequestered Carbon NOT Emitted after Cyclical Harvesting/Clearing</v>
      </c>
      <c r="K21" s="64"/>
      <c r="L21" s="64"/>
      <c r="M21" s="281"/>
      <c r="N21" s="205"/>
      <c r="O21" s="205"/>
      <c r="Q21" s="364"/>
      <c r="R21" s="236" t="s">
        <v>473</v>
      </c>
      <c r="S21" s="292">
        <v>7.4805194799999999</v>
      </c>
      <c r="T21" s="292">
        <v>6.22883546</v>
      </c>
      <c r="U21" s="292">
        <v>0.178107607</v>
      </c>
      <c r="V21" s="240">
        <v>1</v>
      </c>
      <c r="W21" s="292">
        <v>28.316846600000002</v>
      </c>
      <c r="X21" s="292">
        <v>2.8316846600000001E-2</v>
      </c>
      <c r="Y21" s="59"/>
      <c r="Z21" s="59"/>
      <c r="AA21" s="243" t="s">
        <v>472</v>
      </c>
      <c r="AE21" s="59"/>
      <c r="AF21" s="59"/>
      <c r="AG21" s="59"/>
      <c r="AH21" s="59"/>
      <c r="AI21" s="59"/>
      <c r="AK21" s="394"/>
      <c r="AL21" s="293"/>
      <c r="AM21" s="293"/>
      <c r="AN21" s="293"/>
      <c r="AO21" s="293"/>
      <c r="AP21" s="277"/>
      <c r="BV21" s="169"/>
    </row>
    <row r="22" spans="1:74" s="89" customFormat="1" ht="15.75" customHeight="1" x14ac:dyDescent="0.25">
      <c r="A22" s="89">
        <v>4</v>
      </c>
      <c r="C22" s="255" t="str">
        <f ca="1">HYPERLINK("#"&amp;"'"&amp;A$1&amp;"'!"&amp;CELL("address",C153),C153)</f>
        <v>CONVENTIONAL Operating Cost per Functional Unit per Annum</v>
      </c>
      <c r="D22" s="129"/>
      <c r="E22" s="129"/>
      <c r="F22" s="129"/>
      <c r="G22" s="129"/>
      <c r="H22" s="256">
        <v>23</v>
      </c>
      <c r="I22" s="255" t="str">
        <f ca="1">HYPERLINK("#"&amp;"'"&amp;A$1&amp;"'!"&amp;CELL("address",C849),C849)</f>
        <v>Disturbance Rate</v>
      </c>
      <c r="K22" s="64"/>
      <c r="L22" s="64"/>
      <c r="M22" s="281"/>
      <c r="N22" s="205"/>
      <c r="O22" s="205"/>
      <c r="Q22" s="364"/>
      <c r="R22" s="236" t="s">
        <v>471</v>
      </c>
      <c r="S22" s="292">
        <v>0.26417205199999999</v>
      </c>
      <c r="T22" s="292">
        <v>0.21996924800000001</v>
      </c>
      <c r="U22" s="292">
        <v>6.2898107700000002E-3</v>
      </c>
      <c r="V22" s="292">
        <v>3.5314666699999997E-2</v>
      </c>
      <c r="W22" s="240">
        <v>1</v>
      </c>
      <c r="X22" s="292">
        <v>1E-3</v>
      </c>
      <c r="Y22" s="221"/>
      <c r="Z22" s="59"/>
      <c r="AA22" s="1"/>
      <c r="AB22" s="128"/>
      <c r="AE22" s="59"/>
      <c r="AF22" s="59"/>
      <c r="AG22" s="59"/>
      <c r="AH22" s="59"/>
      <c r="AI22" s="59"/>
      <c r="AK22" s="244"/>
      <c r="AL22" s="244"/>
      <c r="AM22" s="244"/>
      <c r="AN22" s="244"/>
      <c r="AO22" s="244"/>
      <c r="AP22" s="277"/>
      <c r="BV22" s="169"/>
    </row>
    <row r="23" spans="1:74" s="89" customFormat="1" ht="15.75" customHeight="1" x14ac:dyDescent="0.25">
      <c r="A23" s="89">
        <v>5</v>
      </c>
      <c r="C23" s="255" t="str">
        <f ca="1">HYPERLINK("#"&amp;"'"&amp;A$1&amp;"'!"&amp;CELL("address",C189),C189)</f>
        <v>SOLUTION Operating Cost per Functional Unit per Annum</v>
      </c>
      <c r="D23" s="129"/>
      <c r="E23" s="129"/>
      <c r="F23" s="129"/>
      <c r="G23" s="129"/>
      <c r="H23" s="256">
        <v>24</v>
      </c>
      <c r="I23" s="255" t="str">
        <f ca="1">HYPERLINK("#"&amp;"'"&amp;A$1&amp;"'!Variable21",Variable21)</f>
        <v>Percent silvopasture area to the total grassland area (including potential)</v>
      </c>
      <c r="K23" s="64"/>
      <c r="L23" s="64"/>
      <c r="M23" s="281"/>
      <c r="N23" s="205"/>
      <c r="O23" s="205"/>
      <c r="Q23" s="364"/>
      <c r="R23" s="236" t="s">
        <v>470</v>
      </c>
      <c r="S23" s="291">
        <v>264.17205200000001</v>
      </c>
      <c r="T23" s="291">
        <v>219.96924799999999</v>
      </c>
      <c r="U23" s="291">
        <v>6.2898107699999999</v>
      </c>
      <c r="V23" s="291">
        <v>35.314666699999997</v>
      </c>
      <c r="W23" s="290">
        <v>1000</v>
      </c>
      <c r="X23" s="289">
        <v>1</v>
      </c>
      <c r="Z23" s="59"/>
      <c r="AA23" s="1"/>
      <c r="AB23" s="288"/>
      <c r="AC23" s="162"/>
      <c r="AE23" s="59"/>
      <c r="AF23" s="59"/>
      <c r="AG23" s="59"/>
      <c r="AH23" s="59"/>
      <c r="AI23" s="59"/>
      <c r="AK23" s="244"/>
      <c r="AL23" s="244"/>
      <c r="AM23" s="244"/>
      <c r="AN23" s="244"/>
      <c r="AO23" s="287"/>
      <c r="AP23" s="277"/>
      <c r="BV23" s="169"/>
    </row>
    <row r="24" spans="1:74" s="89" customFormat="1" ht="15.75" customHeight="1" x14ac:dyDescent="0.25">
      <c r="A24" s="89">
        <v>6</v>
      </c>
      <c r="C24" s="255" t="str">
        <f ca="1">HYPERLINK("#"&amp;"'"&amp;A$1&amp;"'!Variable30",Variable30)</f>
        <v>CONVENTIONAL Net Profit Margin per Functional Unit per Annum</v>
      </c>
      <c r="D24" s="129"/>
      <c r="E24" s="129"/>
      <c r="F24" s="129"/>
      <c r="G24" s="129"/>
      <c r="H24" s="256">
        <v>25</v>
      </c>
      <c r="I24" s="255" t="str">
        <f ca="1">HYPERLINK("#"&amp;"'"&amp;A$1&amp;"'!Variable22",Variable22)</f>
        <v>VARIABLE25</v>
      </c>
      <c r="K24" s="64"/>
      <c r="L24" s="64"/>
      <c r="M24" s="281"/>
      <c r="N24" s="205"/>
      <c r="O24" s="205"/>
      <c r="R24" s="286" t="s">
        <v>469</v>
      </c>
      <c r="Z24" s="59"/>
      <c r="AA24" s="1"/>
      <c r="AB24" s="285"/>
      <c r="AC24" s="284"/>
      <c r="AE24" s="59"/>
      <c r="AF24" s="59"/>
      <c r="AG24" s="59"/>
      <c r="AH24" s="59"/>
      <c r="AI24" s="59"/>
      <c r="AJ24" s="64"/>
      <c r="AP24" s="277"/>
      <c r="BV24" s="169"/>
    </row>
    <row r="25" spans="1:74" s="89" customFormat="1" ht="15.75" customHeight="1" x14ac:dyDescent="0.25">
      <c r="A25" s="89">
        <v>7</v>
      </c>
      <c r="C25" s="255" t="str">
        <f ca="1">HYPERLINK("#"&amp;"'"&amp;A$1&amp;"'!Variable24",Variable24)</f>
        <v>SOLUTION Net Profit Margin per Functional Unit per Annum</v>
      </c>
      <c r="D25" s="129"/>
      <c r="E25" s="129"/>
      <c r="F25" s="129"/>
      <c r="G25" s="129"/>
      <c r="H25" s="256">
        <v>26</v>
      </c>
      <c r="I25" s="255" t="str">
        <f ca="1">HYPERLINK("#"&amp;"'"&amp;A$1&amp;"'!Variable23",Variable23)</f>
        <v>VARIABLE26</v>
      </c>
      <c r="K25" s="64"/>
      <c r="L25" s="64"/>
      <c r="M25" s="281"/>
      <c r="N25" s="205"/>
      <c r="O25" s="205"/>
      <c r="Z25" s="59"/>
      <c r="AA25" s="1"/>
      <c r="AB25" s="283"/>
      <c r="AC25" s="162"/>
      <c r="AE25" s="59"/>
      <c r="AF25" s="59"/>
      <c r="AG25" s="59"/>
      <c r="AH25" s="59"/>
      <c r="AI25" s="59"/>
      <c r="AP25" s="277"/>
      <c r="BV25" s="169"/>
    </row>
    <row r="26" spans="1:74" s="89" customFormat="1" ht="15.75" customHeight="1" x14ac:dyDescent="0.25">
      <c r="A26" s="89">
        <v>8</v>
      </c>
      <c r="C26" s="255" t="str">
        <f ca="1">HYPERLINK("#"&amp;"'"&amp;A$1&amp;"'!"&amp;CELL("address",C295),C295)</f>
        <v>Yield  from CONVENTIONAL Practice</v>
      </c>
      <c r="D26" s="129"/>
      <c r="E26" s="129"/>
      <c r="F26" s="129"/>
      <c r="G26" s="129"/>
      <c r="H26" s="256">
        <v>27</v>
      </c>
      <c r="I26" s="255" t="str">
        <f ca="1">HYPERLINK("#"&amp;"'"&amp;A$1&amp;"'!Variable25",Variable25)</f>
        <v>VARIABLE27</v>
      </c>
      <c r="K26" s="64"/>
      <c r="L26" s="64"/>
      <c r="M26" s="281"/>
      <c r="N26" s="205"/>
      <c r="O26" s="205"/>
      <c r="Z26" s="59"/>
      <c r="AA26" s="1"/>
      <c r="AB26" s="282"/>
      <c r="AC26" s="73"/>
      <c r="AE26" s="59"/>
      <c r="AF26" s="59"/>
      <c r="AG26" s="59"/>
      <c r="AH26" s="59"/>
      <c r="AI26" s="59"/>
      <c r="AP26" s="277"/>
      <c r="BV26" s="169"/>
    </row>
    <row r="27" spans="1:74" s="89" customFormat="1" ht="15.75" customHeight="1" x14ac:dyDescent="0.25">
      <c r="A27" s="89">
        <v>9</v>
      </c>
      <c r="C27" s="255" t="str">
        <f ca="1">HYPERLINK("#"&amp;"'"&amp;A$1&amp;"'!"&amp;CELL("address",C331),C331)</f>
        <v>Yield Gain (% Increase from CONVENTIONAL to SOLUTION)</v>
      </c>
      <c r="D27" s="129"/>
      <c r="E27" s="129"/>
      <c r="F27" s="129"/>
      <c r="G27" s="129"/>
      <c r="H27" s="256">
        <v>28</v>
      </c>
      <c r="I27" s="255" t="str">
        <f ca="1">HYPERLINK("#"&amp;"'"&amp;A$1&amp;"'!Variable26",Variable26)</f>
        <v>VARIABLE28</v>
      </c>
      <c r="M27" s="281"/>
      <c r="N27" s="64"/>
      <c r="O27" s="64"/>
      <c r="Q27" s="371" t="s">
        <v>468</v>
      </c>
      <c r="R27" s="371"/>
      <c r="S27" s="370" t="s">
        <v>448</v>
      </c>
      <c r="T27" s="370"/>
      <c r="U27" s="370"/>
      <c r="V27" s="280"/>
      <c r="W27" s="280"/>
      <c r="X27" s="169"/>
      <c r="Y27" s="169"/>
      <c r="Z27" s="59"/>
      <c r="AA27" s="158" t="s">
        <v>467</v>
      </c>
      <c r="AB27" s="279"/>
      <c r="AC27" s="278" t="s">
        <v>466</v>
      </c>
      <c r="AD27" s="152"/>
      <c r="AE27" s="63"/>
      <c r="AF27" s="63"/>
      <c r="AG27" s="63"/>
      <c r="AH27" s="63"/>
      <c r="AI27" s="63"/>
      <c r="AK27" s="367" t="s">
        <v>465</v>
      </c>
      <c r="AL27" s="367"/>
      <c r="AM27" s="367"/>
      <c r="AN27" s="367"/>
      <c r="AO27" s="367"/>
      <c r="AP27" s="277"/>
      <c r="BV27" s="169"/>
    </row>
    <row r="28" spans="1:74" s="59" customFormat="1" ht="15.75" customHeight="1" x14ac:dyDescent="0.25">
      <c r="A28" s="89">
        <v>10</v>
      </c>
      <c r="B28" s="89"/>
      <c r="C28" s="255" t="str">
        <f ca="1">HYPERLINK("#"&amp;"'"&amp;A$1&amp;"'!"&amp;CELL("address",C371),C371)</f>
        <v>Electricty Consumed per CONVENTIONAL Functional Unit</v>
      </c>
      <c r="H28" s="256">
        <v>29</v>
      </c>
      <c r="I28" s="255" t="str">
        <f ca="1">HYPERLINK("#"&amp;"'"&amp;A$1&amp;"'!Variable27",Variable27)</f>
        <v>VARIABLE29</v>
      </c>
      <c r="M28" s="254"/>
      <c r="Q28" s="247"/>
      <c r="R28" s="366" t="s">
        <v>443</v>
      </c>
      <c r="S28" s="259" t="s">
        <v>464</v>
      </c>
      <c r="T28" s="259" t="s">
        <v>463</v>
      </c>
      <c r="U28" s="259" t="s">
        <v>462</v>
      </c>
      <c r="X28" s="267"/>
      <c r="Y28" s="267"/>
      <c r="AA28" s="243" t="s">
        <v>461</v>
      </c>
      <c r="AB28" s="1"/>
      <c r="AC28" s="1"/>
      <c r="AD28" s="1"/>
      <c r="AK28" s="220"/>
      <c r="AL28" s="245"/>
      <c r="AM28" s="244"/>
      <c r="AN28" s="244"/>
      <c r="AO28" s="220"/>
      <c r="AP28" s="273"/>
      <c r="BV28" s="63"/>
    </row>
    <row r="29" spans="1:74" s="59" customFormat="1" ht="15.75" customHeight="1" x14ac:dyDescent="0.25">
      <c r="A29" s="89">
        <v>11</v>
      </c>
      <c r="B29" s="89"/>
      <c r="C29" s="255" t="str">
        <f ca="1">HYPERLINK("#"&amp;"'"&amp;A$1&amp;"'!"&amp;CELL("address",C405),C405)</f>
        <v>Energy Efficiency Factor - SOLUTION</v>
      </c>
      <c r="H29" s="256">
        <v>30</v>
      </c>
      <c r="I29" s="255" t="str">
        <f ca="1">HYPERLINK("#"&amp;"'"&amp;A$1&amp;"'!Variable28",Variable28)</f>
        <v>VARIABLE30</v>
      </c>
      <c r="M29" s="254"/>
      <c r="Q29" s="247"/>
      <c r="R29" s="366" t="s">
        <v>438</v>
      </c>
      <c r="S29" s="247"/>
      <c r="T29" s="247"/>
      <c r="U29" s="247"/>
      <c r="X29" s="267"/>
      <c r="Y29" s="267"/>
      <c r="AK29" s="276" t="s">
        <v>460</v>
      </c>
      <c r="AL29" s="275"/>
      <c r="AM29" s="274"/>
      <c r="AN29" s="268">
        <v>2.13</v>
      </c>
      <c r="AO29" s="220" t="s">
        <v>459</v>
      </c>
      <c r="AP29" s="273"/>
      <c r="BV29" s="63"/>
    </row>
    <row r="30" spans="1:74" s="59" customFormat="1" ht="15.75" customHeight="1" x14ac:dyDescent="0.25">
      <c r="A30" s="89">
        <v>12</v>
      </c>
      <c r="B30" s="89"/>
      <c r="C30" s="255" t="str">
        <f ca="1">HYPERLINK("#"&amp;"'"&amp;A$1&amp;"'!"&amp;CELL("address",C441),C441)</f>
        <v>Total Energy Used per SOLUTION functional unit</v>
      </c>
      <c r="H30" s="256">
        <v>31</v>
      </c>
      <c r="I30" s="255" t="str">
        <f ca="1">HYPERLINK("#"&amp;"'"&amp;A$1&amp;"'!Variable29",Variable29)</f>
        <v>VARIABLE31</v>
      </c>
      <c r="M30" s="254"/>
      <c r="Q30" s="369" t="s">
        <v>436</v>
      </c>
      <c r="R30" s="249" t="s">
        <v>458</v>
      </c>
      <c r="S30" s="240">
        <v>1</v>
      </c>
      <c r="T30" s="248">
        <v>1E-3</v>
      </c>
      <c r="U30" s="248">
        <v>9.9999999999999995E-7</v>
      </c>
      <c r="X30" s="267"/>
      <c r="Y30" s="267"/>
      <c r="AK30" s="266" t="s">
        <v>457</v>
      </c>
      <c r="AL30" s="270"/>
      <c r="AM30" s="269"/>
      <c r="AN30" s="268">
        <v>12.010999999999999</v>
      </c>
      <c r="AO30" s="220" t="s">
        <v>456</v>
      </c>
      <c r="AP30" s="273"/>
      <c r="BV30" s="63"/>
    </row>
    <row r="31" spans="1:74" s="59" customFormat="1" ht="15.75" customHeight="1" x14ac:dyDescent="0.25">
      <c r="A31" s="89">
        <v>13</v>
      </c>
      <c r="B31" s="89"/>
      <c r="C31" s="255" t="str">
        <f ca="1">HYPERLINK("#"&amp;"'"&amp;A$1&amp;"'!"&amp;CELL("address",C475),C475)</f>
        <v>Fuel Consumed per CONVENTIONAL Functional Unit</v>
      </c>
      <c r="H31" s="256">
        <v>32</v>
      </c>
      <c r="I31" s="255" t="str">
        <f ca="1">HYPERLINK("#"&amp;"'"&amp;A$1&amp;"'!"&amp;CELL("address",C1175),C1175)</f>
        <v>VARIABLE32</v>
      </c>
      <c r="M31" s="254"/>
      <c r="Q31" s="369"/>
      <c r="R31" s="236" t="s">
        <v>455</v>
      </c>
      <c r="S31" s="271">
        <v>1000</v>
      </c>
      <c r="T31" s="240">
        <v>1</v>
      </c>
      <c r="U31" s="272">
        <v>1E-3</v>
      </c>
      <c r="X31" s="267"/>
      <c r="Y31" s="267"/>
      <c r="AK31" s="266" t="s">
        <v>452</v>
      </c>
      <c r="AL31" s="270"/>
      <c r="AM31" s="269"/>
      <c r="AN31" s="268">
        <v>8.3000000000000004E-2</v>
      </c>
      <c r="AO31" s="220" t="s">
        <v>454</v>
      </c>
      <c r="AP31" s="63"/>
      <c r="BV31" s="63"/>
    </row>
    <row r="32" spans="1:74" s="59" customFormat="1" ht="15.75" customHeight="1" x14ac:dyDescent="0.25">
      <c r="A32" s="89">
        <v>14</v>
      </c>
      <c r="B32" s="89"/>
      <c r="C32" s="255" t="str">
        <f ca="1">HYPERLINK("#"&amp;"'"&amp;A$1&amp;"'!"&amp;CELL("address",C509),C509)</f>
        <v>Some Name Here</v>
      </c>
      <c r="H32" s="256">
        <v>33</v>
      </c>
      <c r="I32" s="255" t="str">
        <f ca="1">HYPERLINK("#"&amp;"'"&amp;A$1&amp;"'!"&amp;CELL("address",C1211),C1211)</f>
        <v>VARIABLE33</v>
      </c>
      <c r="M32" s="254"/>
      <c r="Q32" s="369"/>
      <c r="R32" s="236" t="s">
        <v>453</v>
      </c>
      <c r="S32" s="271">
        <v>1000000</v>
      </c>
      <c r="T32" s="271">
        <v>1000</v>
      </c>
      <c r="U32" s="240">
        <v>1</v>
      </c>
      <c r="X32" s="267"/>
      <c r="Y32" s="267"/>
      <c r="AK32" s="266" t="s">
        <v>452</v>
      </c>
      <c r="AL32" s="270"/>
      <c r="AM32" s="269"/>
      <c r="AN32" s="268">
        <v>3.6640000000000001</v>
      </c>
      <c r="AO32" s="220" t="s">
        <v>445</v>
      </c>
      <c r="AP32" s="63"/>
      <c r="BV32" s="63"/>
    </row>
    <row r="33" spans="1:92" s="59" customFormat="1" ht="15.75" customHeight="1" x14ac:dyDescent="0.25">
      <c r="A33" s="89">
        <v>15</v>
      </c>
      <c r="B33" s="89"/>
      <c r="C33" s="255" t="str">
        <f ca="1">HYPERLINK("#"&amp;"'"&amp;A$1&amp;"'!"&amp;CELL("address",C543),C543)</f>
        <v>t CO2-eq (Aggregate emissions) Reduced per Land Unit</v>
      </c>
      <c r="H33" s="256">
        <v>34</v>
      </c>
      <c r="I33" s="255" t="str">
        <f ca="1">HYPERLINK("#"&amp;"'"&amp;A$1&amp;"'!"&amp;CELL("address",C1247),C1247)</f>
        <v>VARIABLE34</v>
      </c>
      <c r="M33" s="254"/>
      <c r="Q33" s="267"/>
      <c r="R33" s="267"/>
      <c r="S33" s="267"/>
      <c r="T33" s="267"/>
      <c r="U33" s="267"/>
      <c r="V33" s="267"/>
      <c r="W33" s="267"/>
      <c r="X33" s="267"/>
      <c r="Y33" s="267"/>
      <c r="AK33" s="266" t="s">
        <v>451</v>
      </c>
      <c r="AL33" s="265"/>
      <c r="AM33" s="264"/>
      <c r="AN33" s="260">
        <v>25</v>
      </c>
      <c r="AO33" s="59" t="s">
        <v>445</v>
      </c>
      <c r="AP33" s="59" t="s">
        <v>450</v>
      </c>
      <c r="BV33" s="63"/>
    </row>
    <row r="34" spans="1:92" s="59" customFormat="1" ht="15.75" customHeight="1" x14ac:dyDescent="0.25">
      <c r="A34" s="89">
        <v>16</v>
      </c>
      <c r="B34" s="89"/>
      <c r="C34" s="255" t="str">
        <f ca="1">HYPERLINK("#"&amp;"'"&amp;A$1&amp;"'!"&amp;CELL("address",C579),C579)</f>
        <v>t CO2 Reduced per Land Unit</v>
      </c>
      <c r="H34" s="256">
        <v>35</v>
      </c>
      <c r="I34" s="255" t="str">
        <f ca="1">HYPERLINK("#"&amp;"'"&amp;A$1&amp;"'!"&amp;CELL("address",C1283),C1283)</f>
        <v>VARIABLE35</v>
      </c>
      <c r="M34" s="254"/>
      <c r="Q34" s="371" t="s">
        <v>449</v>
      </c>
      <c r="R34" s="371"/>
      <c r="S34" s="370" t="s">
        <v>448</v>
      </c>
      <c r="T34" s="370"/>
      <c r="U34" s="408"/>
      <c r="V34" s="63"/>
      <c r="W34" s="63"/>
      <c r="X34" s="63"/>
      <c r="Y34" s="63"/>
      <c r="AA34" s="246" t="s">
        <v>447</v>
      </c>
      <c r="AB34" s="63"/>
      <c r="AC34" s="63"/>
      <c r="AD34" s="63"/>
      <c r="AE34" s="63"/>
      <c r="AF34" s="63"/>
      <c r="AG34" s="63"/>
      <c r="AH34" s="63"/>
      <c r="AI34" s="63"/>
      <c r="AK34" s="263" t="s">
        <v>446</v>
      </c>
      <c r="AL34" s="262"/>
      <c r="AM34" s="261"/>
      <c r="AN34" s="260">
        <v>298</v>
      </c>
      <c r="AO34" s="59" t="s">
        <v>445</v>
      </c>
      <c r="AP34" s="243" t="s">
        <v>444</v>
      </c>
      <c r="BV34" s="63"/>
    </row>
    <row r="35" spans="1:92" s="59" customFormat="1" ht="15.75" customHeight="1" x14ac:dyDescent="0.25">
      <c r="A35" s="89">
        <v>17</v>
      </c>
      <c r="B35" s="89"/>
      <c r="C35" s="255" t="str">
        <f ca="1">HYPERLINK("#"&amp;"'"&amp;A$1&amp;"'!"&amp;CELL("address",C615),C615)</f>
        <v>t N2O-CO2-eq Reduced per Land Unit</v>
      </c>
      <c r="H35" s="256">
        <v>36</v>
      </c>
      <c r="I35" s="255" t="str">
        <f ca="1">HYPERLINK("#"&amp;"'"&amp;A$1&amp;"'!"&amp;CELL("address",C1319),C1319)</f>
        <v>VARIABLE36</v>
      </c>
      <c r="M35" s="254"/>
      <c r="Q35" s="247"/>
      <c r="R35" s="366" t="s">
        <v>443</v>
      </c>
      <c r="S35" s="259" t="s">
        <v>442</v>
      </c>
      <c r="T35" s="259" t="s">
        <v>441</v>
      </c>
      <c r="U35" s="259"/>
      <c r="AA35" s="258" t="s">
        <v>440</v>
      </c>
      <c r="AB35" s="257">
        <v>3</v>
      </c>
      <c r="AC35" s="59" t="s">
        <v>439</v>
      </c>
      <c r="AP35" s="63"/>
      <c r="BV35" s="63"/>
    </row>
    <row r="36" spans="1:92" s="59" customFormat="1" ht="15.75" customHeight="1" x14ac:dyDescent="0.25">
      <c r="A36" s="89">
        <v>18</v>
      </c>
      <c r="B36" s="89"/>
      <c r="C36" s="255" t="str">
        <f ca="1">HYPERLINK("#"&amp;"'"&amp;A$1&amp;"'!"&amp;CELL("address",C649),C649)</f>
        <v>t CH4-CO2-eq Reduced per Land Unit</v>
      </c>
      <c r="H36" s="256">
        <v>37</v>
      </c>
      <c r="I36" s="255" t="str">
        <f ca="1">HYPERLINK("#"&amp;"'"&amp;A$1&amp;"'!"&amp;CELL("address",C1354),C1354)</f>
        <v>VARIABLE37</v>
      </c>
      <c r="M36" s="254"/>
      <c r="Q36" s="247"/>
      <c r="R36" s="366" t="s">
        <v>438</v>
      </c>
      <c r="S36" s="247"/>
      <c r="T36" s="247"/>
      <c r="U36" s="247"/>
      <c r="AK36" s="367" t="s">
        <v>437</v>
      </c>
      <c r="AL36" s="367"/>
      <c r="AM36" s="367"/>
      <c r="AN36" s="367"/>
      <c r="AO36" s="367"/>
      <c r="AP36" s="63"/>
      <c r="BV36" s="63"/>
    </row>
    <row r="37" spans="1:92" s="59" customFormat="1" ht="15.75" customHeight="1" thickBot="1" x14ac:dyDescent="0.3">
      <c r="A37" s="89">
        <v>19</v>
      </c>
      <c r="B37" s="89"/>
      <c r="C37" s="253" t="str">
        <f ca="1">HYPERLINK("#"&amp;"'"&amp;A$1&amp;"'!"&amp;CELL("address",C686),C686)</f>
        <v>Indirect CO2 Emissions per CONVENTIONAL Implementation OR functional Unit -- CHOOSE ONLY ONE</v>
      </c>
      <c r="D37" s="251"/>
      <c r="E37" s="251"/>
      <c r="F37" s="251"/>
      <c r="G37" s="251"/>
      <c r="H37" s="250"/>
      <c r="I37" s="253" t="str">
        <f ca="1">HYPERLINK("#"&amp;"'"&amp;A$1&amp;"'!EstimateLearningRate",A1389)</f>
        <v>ESTIMATE A LEARNING RATE</v>
      </c>
      <c r="J37" s="251"/>
      <c r="K37" s="252"/>
      <c r="L37" s="251"/>
      <c r="M37" s="250"/>
      <c r="Q37" s="369" t="s">
        <v>436</v>
      </c>
      <c r="R37" s="249" t="s">
        <v>435</v>
      </c>
      <c r="S37" s="240">
        <v>1</v>
      </c>
      <c r="T37" s="248">
        <v>1.6093440000000001</v>
      </c>
      <c r="U37" s="247"/>
      <c r="AA37" s="246" t="s">
        <v>434</v>
      </c>
      <c r="AB37" s="63"/>
      <c r="AC37" s="63"/>
      <c r="AD37" s="63"/>
      <c r="AE37" s="63"/>
      <c r="AF37" s="63"/>
      <c r="AG37" s="63"/>
      <c r="AH37" s="63"/>
      <c r="AI37" s="63"/>
      <c r="AK37" s="220"/>
      <c r="AL37" s="245" t="s">
        <v>433</v>
      </c>
      <c r="AM37" s="245" t="s">
        <v>433</v>
      </c>
      <c r="AN37" s="244"/>
      <c r="AO37" s="220"/>
      <c r="AP37" s="63"/>
      <c r="BV37" s="63"/>
    </row>
    <row r="38" spans="1:92" s="221" customFormat="1" ht="15.75" x14ac:dyDescent="0.25">
      <c r="C38" s="243"/>
      <c r="D38" s="228"/>
      <c r="E38" s="228"/>
      <c r="F38" s="228"/>
      <c r="G38" s="228"/>
      <c r="H38" s="228"/>
      <c r="I38" s="228"/>
      <c r="J38" s="228"/>
      <c r="K38" s="242"/>
      <c r="Q38" s="369"/>
      <c r="R38" s="236" t="s">
        <v>432</v>
      </c>
      <c r="S38" s="241">
        <v>0.62137119223699999</v>
      </c>
      <c r="T38" s="240">
        <v>1</v>
      </c>
      <c r="U38" s="235"/>
      <c r="AA38" s="239" t="s">
        <v>431</v>
      </c>
      <c r="AB38" s="238">
        <f>AE38*AE39</f>
        <v>8760</v>
      </c>
      <c r="AD38" s="234" t="s">
        <v>430</v>
      </c>
      <c r="AE38" s="233">
        <v>365</v>
      </c>
      <c r="AK38" s="59"/>
      <c r="AL38" s="237" t="s">
        <v>429</v>
      </c>
      <c r="AM38" s="237" t="s">
        <v>428</v>
      </c>
      <c r="AN38" s="59"/>
      <c r="AO38" s="220"/>
      <c r="AP38" s="63"/>
      <c r="BV38" s="130"/>
    </row>
    <row r="39" spans="1:92" s="221" customFormat="1" ht="15.75" x14ac:dyDescent="0.25">
      <c r="C39" s="229"/>
      <c r="D39" s="228"/>
      <c r="E39" s="228"/>
      <c r="F39" s="228"/>
      <c r="G39" s="228"/>
      <c r="H39" s="228"/>
      <c r="K39" s="228"/>
      <c r="L39" s="228"/>
      <c r="Q39" s="369"/>
      <c r="R39" s="236"/>
      <c r="S39" s="235"/>
      <c r="T39" s="235"/>
      <c r="U39" s="235"/>
      <c r="AD39" s="234" t="s">
        <v>427</v>
      </c>
      <c r="AE39" s="233">
        <v>24</v>
      </c>
      <c r="AK39" s="232" t="s">
        <v>426</v>
      </c>
      <c r="AL39" s="231">
        <v>84</v>
      </c>
      <c r="AM39" s="230">
        <v>28</v>
      </c>
      <c r="AN39" s="59"/>
      <c r="AO39" s="220"/>
      <c r="AP39" s="63"/>
      <c r="BV39" s="130"/>
    </row>
    <row r="40" spans="1:92" s="221" customFormat="1" ht="15.75" x14ac:dyDescent="0.25">
      <c r="C40" s="229"/>
      <c r="D40" s="228"/>
      <c r="E40" s="228"/>
      <c r="F40" s="228"/>
      <c r="G40" s="228"/>
      <c r="H40" s="228"/>
      <c r="K40" s="228"/>
      <c r="L40" s="228"/>
      <c r="R40" s="227"/>
      <c r="AK40" s="226" t="s">
        <v>425</v>
      </c>
      <c r="AL40" s="225">
        <v>264</v>
      </c>
      <c r="AM40" s="224">
        <v>265</v>
      </c>
      <c r="AO40" s="220"/>
      <c r="AP40" s="63"/>
      <c r="BV40" s="130"/>
    </row>
    <row r="41" spans="1:92" ht="15.75" x14ac:dyDescent="0.25">
      <c r="AK41" s="222"/>
      <c r="AL41" s="223"/>
      <c r="AM41" s="222"/>
      <c r="AN41" s="221"/>
      <c r="AO41" s="220"/>
      <c r="AP41" s="63"/>
    </row>
    <row r="42" spans="1:92" s="89" customFormat="1" ht="15.75" x14ac:dyDescent="0.25">
      <c r="C42" s="206"/>
      <c r="D42" s="129"/>
      <c r="E42" s="129"/>
      <c r="F42" s="129"/>
      <c r="G42" s="129"/>
      <c r="H42" s="129"/>
      <c r="K42" s="129"/>
      <c r="L42" s="129"/>
      <c r="R42" s="205"/>
      <c r="AK42" s="222"/>
      <c r="AL42" s="223" t="s">
        <v>424</v>
      </c>
      <c r="AM42" s="222"/>
      <c r="AN42" s="221"/>
      <c r="AO42" s="220"/>
      <c r="AP42" s="63"/>
      <c r="BV42" s="2"/>
    </row>
    <row r="43" spans="1:92" s="89" customFormat="1" ht="44.25" customHeight="1" x14ac:dyDescent="0.25">
      <c r="C43" s="206"/>
      <c r="D43" s="129"/>
      <c r="E43" s="129"/>
      <c r="F43" s="129"/>
      <c r="G43" s="129"/>
      <c r="H43" s="129"/>
      <c r="K43" s="129"/>
      <c r="L43" s="129"/>
      <c r="R43" s="205"/>
      <c r="AP43" s="63"/>
      <c r="BV43" s="2"/>
    </row>
    <row r="44" spans="1:92" s="207" customFormat="1" ht="45" x14ac:dyDescent="0.4">
      <c r="A44" s="211" t="s">
        <v>423</v>
      </c>
      <c r="B44" s="211"/>
      <c r="C44" s="210"/>
      <c r="D44" s="209"/>
      <c r="E44" s="209"/>
      <c r="F44" s="209"/>
      <c r="G44" s="209"/>
      <c r="H44" s="209"/>
      <c r="K44" s="209"/>
      <c r="L44" s="209"/>
      <c r="R44" s="208"/>
      <c r="S44" s="362" t="s">
        <v>216</v>
      </c>
      <c r="T44" s="362"/>
      <c r="U44" s="362"/>
      <c r="AI44" s="207" t="s">
        <v>409</v>
      </c>
      <c r="AS44" s="219" t="s">
        <v>422</v>
      </c>
      <c r="AT44" s="218" t="s">
        <v>80</v>
      </c>
      <c r="AU44" s="217"/>
    </row>
    <row r="45" spans="1:92" s="89" customFormat="1" ht="12.95" customHeight="1" x14ac:dyDescent="0.25">
      <c r="C45" s="206"/>
      <c r="D45" s="129"/>
      <c r="E45" s="129"/>
      <c r="F45" s="129"/>
      <c r="G45" s="129"/>
      <c r="H45" s="129"/>
      <c r="K45" s="129"/>
      <c r="L45" s="129"/>
      <c r="R45" s="205"/>
      <c r="S45" s="204"/>
      <c r="T45" s="204"/>
      <c r="U45" s="204"/>
      <c r="Z45" s="169"/>
      <c r="AP45" s="169"/>
      <c r="AS45" s="216" t="s">
        <v>421</v>
      </c>
      <c r="AT45" s="215"/>
      <c r="AU45" s="214"/>
      <c r="BV45" s="169"/>
    </row>
    <row r="46" spans="1:92" s="169" customFormat="1" ht="18" x14ac:dyDescent="0.25">
      <c r="A46" s="134">
        <v>1</v>
      </c>
      <c r="B46" s="134"/>
      <c r="C46" s="133" t="s">
        <v>420</v>
      </c>
      <c r="D46" s="131"/>
      <c r="E46" s="213" t="e">
        <f>CONCATENATE("In ",FunctionalUnitOfMeasure)</f>
        <v>#REF!</v>
      </c>
      <c r="F46" s="131"/>
      <c r="G46" s="131"/>
      <c r="H46" s="130"/>
      <c r="I46" s="131"/>
      <c r="J46" s="131"/>
      <c r="K46" s="131"/>
      <c r="L46" s="131"/>
      <c r="M46" s="131"/>
      <c r="N46" s="131"/>
      <c r="O46" s="131"/>
      <c r="P46" s="131"/>
      <c r="Q46" s="131"/>
      <c r="R46" s="131"/>
      <c r="S46" s="131"/>
      <c r="T46" s="130"/>
      <c r="U46" s="130"/>
      <c r="V46" s="130"/>
      <c r="W46" s="130"/>
      <c r="X46" s="130"/>
      <c r="Y46" s="130"/>
      <c r="AQ46" s="143">
        <f>A46</f>
        <v>1</v>
      </c>
      <c r="AR46" s="143" t="str">
        <f>C46</f>
        <v>Current Adoption</v>
      </c>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60"/>
      <c r="BU46" s="60"/>
    </row>
    <row r="47" spans="1:92" s="114" customFormat="1" ht="18" x14ac:dyDescent="0.25">
      <c r="Z47" s="170"/>
      <c r="AP47" s="170"/>
      <c r="AQ47" s="89"/>
      <c r="AR47" s="89"/>
      <c r="AS47" s="89"/>
      <c r="AT47" s="89"/>
      <c r="AU47" s="128" t="e">
        <f>IF($AT$44="Region",'[1]Advanced Controls'!$A$59,'[1]AEZ Data'!$A$78)</f>
        <v>#REF!</v>
      </c>
      <c r="AV47" s="128"/>
      <c r="AW47" s="89"/>
      <c r="AX47" s="128" t="e">
        <f>IF($AT$44="Region",'[1]Advanced Controls'!$A$60,'[1]AEZ Data'!$A$80)</f>
        <v>#REF!</v>
      </c>
      <c r="AY47" s="128"/>
      <c r="AZ47" s="89"/>
      <c r="BA47" s="128" t="e">
        <f>IF($AT$44="Region",'[1]Advanced Controls'!$A$61,'[1]AEZ Data'!$A$79)</f>
        <v>#REF!</v>
      </c>
      <c r="BB47" s="128"/>
      <c r="BC47" s="89"/>
      <c r="BD47" s="128" t="e">
        <f>IF($AT$44="Region",'[1]Advanced Controls'!$A$62,'[1]AEZ Data'!$A$81)</f>
        <v>#REF!</v>
      </c>
      <c r="BE47" s="128"/>
      <c r="BF47" s="89"/>
      <c r="BG47" s="128" t="e">
        <f>IF($AT$44="Region",'[1]Advanced Controls'!$A$63,'[1]AEZ Data'!$A$82)</f>
        <v>#REF!</v>
      </c>
      <c r="BH47" s="128"/>
      <c r="BI47" s="60"/>
      <c r="BJ47" s="128" t="s">
        <v>90</v>
      </c>
      <c r="BK47" s="128"/>
      <c r="BL47" s="89"/>
      <c r="BM47" s="128" t="s">
        <v>89</v>
      </c>
      <c r="BN47" s="128"/>
      <c r="BO47" s="89"/>
      <c r="BP47" s="128" t="s">
        <v>88</v>
      </c>
      <c r="BQ47" s="128"/>
      <c r="BR47" s="89"/>
      <c r="BS47" s="128" t="s">
        <v>87</v>
      </c>
      <c r="BT47" s="89"/>
      <c r="BU47" s="64"/>
      <c r="BV47" s="169"/>
      <c r="BW47" s="128" t="e">
        <f>'[1]Advanced Controls'!$A$58</f>
        <v>#REF!</v>
      </c>
      <c r="BX47" s="128"/>
      <c r="BY47" s="64"/>
      <c r="BZ47" s="128" t="e">
        <f>'[1]Advanced Controls'!$A$59</f>
        <v>#REF!</v>
      </c>
      <c r="CA47" s="128"/>
      <c r="CB47" s="89"/>
      <c r="CC47" s="128" t="e">
        <f>'[1]Advanced Controls'!$A$60</f>
        <v>#REF!</v>
      </c>
      <c r="CD47" s="128"/>
      <c r="CE47" s="89"/>
      <c r="CF47" s="128" t="e">
        <f>'[1]Advanced Controls'!$A$61</f>
        <v>#REF!</v>
      </c>
      <c r="CG47" s="128"/>
      <c r="CH47" s="89"/>
      <c r="CI47" s="128" t="e">
        <f>'[1]Advanced Controls'!$A$62</f>
        <v>#REF!</v>
      </c>
      <c r="CJ47" s="128"/>
      <c r="CK47" s="89"/>
      <c r="CL47" s="128" t="e">
        <f>'[1]Advanced Controls'!$A$63</f>
        <v>#REF!</v>
      </c>
      <c r="CM47" s="128"/>
      <c r="CN47" s="89"/>
    </row>
    <row r="48" spans="1:92" s="89" customFormat="1" ht="45.75" thickBot="1" x14ac:dyDescent="0.3">
      <c r="A48" s="203" t="s">
        <v>86</v>
      </c>
      <c r="B48" s="127" t="s">
        <v>85</v>
      </c>
      <c r="C48" s="155" t="s">
        <v>84</v>
      </c>
      <c r="D48" s="154" t="s">
        <v>83</v>
      </c>
      <c r="E48" s="154" t="s">
        <v>82</v>
      </c>
      <c r="F48" s="125" t="s">
        <v>81</v>
      </c>
      <c r="G48" s="125" t="s">
        <v>80</v>
      </c>
      <c r="H48" s="124" t="s">
        <v>79</v>
      </c>
      <c r="I48" s="124" t="s">
        <v>78</v>
      </c>
      <c r="J48" s="124" t="s">
        <v>77</v>
      </c>
      <c r="K48" s="153" t="s">
        <v>76</v>
      </c>
      <c r="L48" s="122" t="s">
        <v>75</v>
      </c>
      <c r="M48" s="142" t="s">
        <v>74</v>
      </c>
      <c r="N48" s="119" t="s">
        <v>73</v>
      </c>
      <c r="O48" s="120" t="s">
        <v>72</v>
      </c>
      <c r="P48" s="120" t="s">
        <v>71</v>
      </c>
      <c r="Q48" s="114"/>
      <c r="R48" s="118" t="s">
        <v>70</v>
      </c>
      <c r="S48" s="117" t="s">
        <v>66</v>
      </c>
      <c r="T48" s="117" t="s">
        <v>65</v>
      </c>
      <c r="U48" s="117" t="s">
        <v>69</v>
      </c>
      <c r="V48" s="116" t="s">
        <v>68</v>
      </c>
      <c r="W48" s="114"/>
      <c r="X48" s="114"/>
      <c r="Z48" s="169"/>
      <c r="AP48" s="169"/>
      <c r="AQ48" s="114"/>
      <c r="AR48" s="114"/>
      <c r="AS48" s="116" t="s">
        <v>67</v>
      </c>
      <c r="AT48" s="114"/>
      <c r="AU48" s="115" t="s">
        <v>66</v>
      </c>
      <c r="AV48" s="115" t="s">
        <v>65</v>
      </c>
      <c r="AW48" s="114"/>
      <c r="AX48" s="115" t="s">
        <v>66</v>
      </c>
      <c r="AY48" s="115" t="s">
        <v>65</v>
      </c>
      <c r="AZ48" s="114"/>
      <c r="BA48" s="115" t="s">
        <v>66</v>
      </c>
      <c r="BB48" s="115" t="s">
        <v>65</v>
      </c>
      <c r="BC48" s="114"/>
      <c r="BD48" s="115" t="s">
        <v>66</v>
      </c>
      <c r="BE48" s="115" t="s">
        <v>65</v>
      </c>
      <c r="BF48" s="114"/>
      <c r="BG48" s="115" t="s">
        <v>66</v>
      </c>
      <c r="BH48" s="115" t="s">
        <v>65</v>
      </c>
      <c r="BI48" s="60"/>
      <c r="BJ48" s="115" t="s">
        <v>66</v>
      </c>
      <c r="BK48" s="115" t="s">
        <v>65</v>
      </c>
      <c r="BL48" s="114"/>
      <c r="BM48" s="115" t="s">
        <v>66</v>
      </c>
      <c r="BN48" s="115" t="s">
        <v>65</v>
      </c>
      <c r="BO48" s="114"/>
      <c r="BP48" s="115" t="s">
        <v>66</v>
      </c>
      <c r="BQ48" s="115" t="s">
        <v>65</v>
      </c>
      <c r="BR48" s="114"/>
      <c r="BS48" s="115" t="s">
        <v>66</v>
      </c>
      <c r="BT48" s="115" t="s">
        <v>65</v>
      </c>
      <c r="BU48" s="64"/>
      <c r="BV48" s="170"/>
      <c r="BW48" s="115" t="s">
        <v>66</v>
      </c>
      <c r="BX48" s="115" t="s">
        <v>65</v>
      </c>
      <c r="BY48" s="64"/>
      <c r="BZ48" s="115" t="s">
        <v>66</v>
      </c>
      <c r="CA48" s="115" t="s">
        <v>65</v>
      </c>
      <c r="CB48" s="114"/>
      <c r="CC48" s="115" t="s">
        <v>66</v>
      </c>
      <c r="CD48" s="115" t="s">
        <v>65</v>
      </c>
      <c r="CE48" s="114"/>
      <c r="CF48" s="115" t="s">
        <v>66</v>
      </c>
      <c r="CG48" s="115" t="s">
        <v>65</v>
      </c>
      <c r="CH48" s="114"/>
      <c r="CI48" s="115" t="s">
        <v>66</v>
      </c>
      <c r="CJ48" s="115" t="s">
        <v>65</v>
      </c>
      <c r="CK48" s="114"/>
      <c r="CL48" s="115" t="s">
        <v>66</v>
      </c>
      <c r="CM48" s="115" t="s">
        <v>65</v>
      </c>
      <c r="CN48" s="114"/>
    </row>
    <row r="49" spans="1:91" s="89" customFormat="1" ht="18" x14ac:dyDescent="0.25">
      <c r="A49" s="83">
        <v>1</v>
      </c>
      <c r="B49" s="109" t="str">
        <f t="shared" ref="B49:B68" si="0">CONCATENATE(E49,": ",C49)</f>
        <v>World: Nair 2012</v>
      </c>
      <c r="C49" s="106" t="s">
        <v>133</v>
      </c>
      <c r="D49" s="106" t="s">
        <v>132</v>
      </c>
      <c r="E49" s="108" t="s">
        <v>121</v>
      </c>
      <c r="F49" s="106"/>
      <c r="G49" s="108"/>
      <c r="H49" s="107" t="s">
        <v>108</v>
      </c>
      <c r="I49" s="106">
        <v>2012</v>
      </c>
      <c r="J49" s="106"/>
      <c r="K49" s="104">
        <v>450</v>
      </c>
      <c r="L49" s="110" t="s">
        <v>417</v>
      </c>
      <c r="M49" s="111"/>
      <c r="N49" s="151" t="s">
        <v>417</v>
      </c>
      <c r="O49" s="105"/>
      <c r="P49" s="104"/>
      <c r="Q49" s="64"/>
      <c r="R49" s="103"/>
      <c r="S49" s="101">
        <f t="shared" ref="S49:S68" si="1">IF(R49="Y","",IF(AND(M49="",K49=""),"",IF(M49="",K49,M49)))</f>
        <v>450</v>
      </c>
      <c r="T49" s="102" t="e">
        <f t="shared" ref="T49:T68" si="2">IF(S49="","",IF($S$78="Y",U49,IF(S49&gt;=$S$69-$AB$35*$S$73,IF(S49&lt;=$S$69+$AB$35*$S$73,S49,""),"")))</f>
        <v>#REF!</v>
      </c>
      <c r="U49" s="101">
        <f t="shared" ref="U49:U68" si="3">IF(R49="Y","",IF(AND(M49="",K49=""),"",IF(M49="",K49*O49,M49*O49)))</f>
        <v>0</v>
      </c>
      <c r="V49" s="100" t="str">
        <f t="shared" ref="V49:V68" si="4">IF(AND(N49="",L49=""),"",IF(N49="",L49,N49))</f>
        <v>million hectares</v>
      </c>
      <c r="Z49" s="169"/>
      <c r="AP49" s="169"/>
      <c r="AS49" s="112">
        <f>$U49</f>
        <v>0</v>
      </c>
      <c r="AU49" s="98" t="e">
        <f t="shared" ref="AU49:AU68" si="5">IF($AT$44="region",IF($E49=AU$47,$S49,""),IF($G49=AU$47,$S49,""))</f>
        <v>#REF!</v>
      </c>
      <c r="AV49" s="98" t="e">
        <f t="shared" ref="AV49:AV68" si="6">IF($AT$44="Region",IF($E49=AU$47,$T49,""),IF($G49=AU$47,$T49,""))</f>
        <v>#REF!</v>
      </c>
      <c r="AX49" s="98" t="e">
        <f t="shared" ref="AX49:AX68" si="7">IF($AT$44="region",IF($E49=AX$47,$S49,""),IF($G49=AX$47,$S49,""))</f>
        <v>#REF!</v>
      </c>
      <c r="AY49" s="98" t="e">
        <f t="shared" ref="AY49:AY68" si="8">IF($AT$44="Region",IF($E49=AX$47,$T49,""),IF($G49=AX$47,$T49,""))</f>
        <v>#REF!</v>
      </c>
      <c r="BA49" s="98" t="e">
        <f t="shared" ref="BA49:BA68" si="9">IF($AT$44="region",IF($E49=BA$47,$S49,""),IF($G49=BA$47,$S49,""))</f>
        <v>#REF!</v>
      </c>
      <c r="BB49" s="98" t="e">
        <f t="shared" ref="BB49:BB68" si="10">IF($AT$44="Region",IF($E49=BA$47,$T49,""),IF($G49=BA$47,$T49,""))</f>
        <v>#REF!</v>
      </c>
      <c r="BD49" s="98" t="e">
        <f t="shared" ref="BD49:BD68" si="11">IF($AT$44="region",IF($E49=BD$47,$S49,""),IF($G49=BD$47,$S49,""))</f>
        <v>#REF!</v>
      </c>
      <c r="BE49" s="98" t="e">
        <f t="shared" ref="BE49:BE68" si="12">IF($AT$44="Region",IF($E49=BD$47,$T49,""),IF($G49=BD$47,$T49,""))</f>
        <v>#REF!</v>
      </c>
      <c r="BG49" s="98" t="e">
        <f t="shared" ref="BG49:BG68" si="13">IF($AT$44="region",IF($E49=BG$47,$S49,""),IF($G49=BG$47,$S49,""))</f>
        <v>#REF!</v>
      </c>
      <c r="BH49" s="98" t="e">
        <f t="shared" ref="BH49:BH68" si="14">IF($AT$44="Region",IF($E49=BG$47,$T49,""),IF($G49=BG$47,$T49,""))</f>
        <v>#REF!</v>
      </c>
      <c r="BI49" s="60"/>
      <c r="BJ49" s="98" t="str">
        <f t="shared" ref="BJ49:BJ68" si="15">IF($E49=$BJ$47,S49,"")</f>
        <v/>
      </c>
      <c r="BK49" s="98" t="str">
        <f t="shared" ref="BK49:BK68" si="16">IF($E49=$BJ$47,T49,"")</f>
        <v/>
      </c>
      <c r="BM49" s="98" t="str">
        <f t="shared" ref="BM49:BM68" si="17">IF($E49=$BM$47,S49,"")</f>
        <v/>
      </c>
      <c r="BN49" s="98" t="str">
        <f t="shared" ref="BN49:BN68" si="18">IF($E49=$BM$47,T49,"")</f>
        <v/>
      </c>
      <c r="BP49" s="98" t="str">
        <f t="shared" ref="BP49:BP68" si="19">IF($E49=$BP$47,S49,"")</f>
        <v/>
      </c>
      <c r="BQ49" s="98" t="str">
        <f t="shared" ref="BQ49:BQ68" si="20">IF($E49=$BP$47,T49,"")</f>
        <v/>
      </c>
      <c r="BS49" s="98" t="str">
        <f t="shared" ref="BS49:BS68" si="21">IF($E49=$BS$47,S49,"")</f>
        <v/>
      </c>
      <c r="BT49" s="98" t="str">
        <f t="shared" ref="BT49:BT68" si="22">IF($E49=$BS$47,T49,"")</f>
        <v/>
      </c>
      <c r="BU49" s="64"/>
      <c r="BV49" s="169"/>
      <c r="BW49" s="98" t="e">
        <f t="shared" ref="BW49:BW68" si="23">IF($AT$44="Thermal-Moisture Regime",IF($E49=BW$47,$S49,""),IF($G49=BW$47,$S49,""))</f>
        <v>#REF!</v>
      </c>
      <c r="BX49" s="98" t="e">
        <f t="shared" ref="BX49:BX68" si="24">IF($AT$44="Thermal-Moisture Regime",IF($E49=BW$47,$T49,""),IF($G49=BW$47,$T49,""))</f>
        <v>#REF!</v>
      </c>
      <c r="BY49" s="64"/>
      <c r="BZ49" s="98" t="e">
        <f t="shared" ref="BZ49:BZ68" si="25">IF($AT$44="Thermal-Moisture Regime",IF($E49=BZ$47,$S49,""),IF($G49=BZ$47,$S49,""))</f>
        <v>#REF!</v>
      </c>
      <c r="CA49" s="98" t="e">
        <f t="shared" ref="CA49:CA68" si="26">IF($AT$44="Thermal-Moisture Regime",IF($E49=BZ$47,$T49,""),IF($G49=BZ$47,$T49,""))</f>
        <v>#REF!</v>
      </c>
      <c r="CC49" s="98" t="e">
        <f t="shared" ref="CC49:CC68" si="27">IF($AT$44="Thermal-Moisture Regime",IF($E49=CC$47,$S49,""),IF($G49=CC$47,$S49,""))</f>
        <v>#REF!</v>
      </c>
      <c r="CD49" s="98" t="e">
        <f t="shared" ref="CD49:CD68" si="28">IF($AT$44="Thermal-Moisture Regime",IF($E49=CC$47,$T49,""),IF($G49=CC$47,$T49,""))</f>
        <v>#REF!</v>
      </c>
      <c r="CF49" s="98" t="e">
        <f t="shared" ref="CF49:CF68" si="29">IF($AT$44="Thermal-Moisture Regime",IF($E49=CF$47,$S49,""),IF($G49=CF$47,$S49,""))</f>
        <v>#REF!</v>
      </c>
      <c r="CG49" s="98" t="e">
        <f t="shared" ref="CG49:CG68" si="30">IF($AT$44="Thermal-Moisture Regime",IF($E49=CF$47,$T49,""),IF($G49=CF$47,$T49,""))</f>
        <v>#REF!</v>
      </c>
      <c r="CI49" s="98" t="e">
        <f t="shared" ref="CI49:CI68" si="31">IF($AT$44="Thermal-Moisture Regime",IF($E49=CI$47,$S49,""),IF($G49=CI$47,$S49,""))</f>
        <v>#REF!</v>
      </c>
      <c r="CJ49" s="98" t="e">
        <f t="shared" ref="CJ49:CJ68" si="32">IF($AT$44="Thermal-Moisture Regime",IF($E49=CI$47,$T49,""),IF($G49=CI$47,$T49,""))</f>
        <v>#REF!</v>
      </c>
      <c r="CL49" s="98" t="e">
        <f t="shared" ref="CL49:CL68" si="33">IF($AT$44="Thermal-Moisture Regime",IF($E49=CL$47,$S49,""),IF($G49=CL$47,$S49,""))</f>
        <v>#REF!</v>
      </c>
      <c r="CM49" s="98" t="e">
        <f t="shared" ref="CM49:CM68" si="34">IF($AT$44="Thermal-Moisture Regime",IF($E49=CL$47,$T49,""),IF($G49=CL$47,$T49,""))</f>
        <v>#REF!</v>
      </c>
    </row>
    <row r="50" spans="1:91" s="89" customFormat="1" ht="18" x14ac:dyDescent="0.25">
      <c r="A50" s="83">
        <v>2</v>
      </c>
      <c r="B50" s="109" t="str">
        <f t="shared" si="0"/>
        <v>World: Project Drawdown 2018, calculated based on the sum of regional values</v>
      </c>
      <c r="C50" s="108" t="s">
        <v>419</v>
      </c>
      <c r="D50" s="108"/>
      <c r="E50" s="108" t="s">
        <v>121</v>
      </c>
      <c r="F50" s="108"/>
      <c r="G50" s="108"/>
      <c r="H50" s="107" t="s">
        <v>225</v>
      </c>
      <c r="I50" s="106">
        <v>2018</v>
      </c>
      <c r="J50" s="106"/>
      <c r="K50" s="105">
        <v>178.3</v>
      </c>
      <c r="L50" s="110" t="s">
        <v>417</v>
      </c>
      <c r="M50" s="111"/>
      <c r="N50" s="151" t="s">
        <v>417</v>
      </c>
      <c r="O50" s="105"/>
      <c r="P50" s="104" t="s">
        <v>418</v>
      </c>
      <c r="Q50" s="64"/>
      <c r="R50" s="103"/>
      <c r="S50" s="101">
        <f t="shared" si="1"/>
        <v>178.3</v>
      </c>
      <c r="T50" s="102" t="e">
        <f t="shared" si="2"/>
        <v>#REF!</v>
      </c>
      <c r="U50" s="101">
        <f t="shared" si="3"/>
        <v>0</v>
      </c>
      <c r="V50" s="100" t="str">
        <f t="shared" si="4"/>
        <v>million hectares</v>
      </c>
      <c r="Z50" s="169"/>
      <c r="AP50" s="169"/>
      <c r="AS50" s="99"/>
      <c r="AU50" s="98" t="e">
        <f t="shared" si="5"/>
        <v>#REF!</v>
      </c>
      <c r="AV50" s="98" t="e">
        <f t="shared" si="6"/>
        <v>#REF!</v>
      </c>
      <c r="AX50" s="98" t="e">
        <f t="shared" si="7"/>
        <v>#REF!</v>
      </c>
      <c r="AY50" s="98" t="e">
        <f t="shared" si="8"/>
        <v>#REF!</v>
      </c>
      <c r="BA50" s="98" t="e">
        <f t="shared" si="9"/>
        <v>#REF!</v>
      </c>
      <c r="BB50" s="98" t="e">
        <f t="shared" si="10"/>
        <v>#REF!</v>
      </c>
      <c r="BD50" s="98" t="e">
        <f t="shared" si="11"/>
        <v>#REF!</v>
      </c>
      <c r="BE50" s="98" t="e">
        <f t="shared" si="12"/>
        <v>#REF!</v>
      </c>
      <c r="BG50" s="98" t="e">
        <f t="shared" si="13"/>
        <v>#REF!</v>
      </c>
      <c r="BH50" s="98" t="e">
        <f t="shared" si="14"/>
        <v>#REF!</v>
      </c>
      <c r="BI50" s="60"/>
      <c r="BJ50" s="98" t="str">
        <f t="shared" si="15"/>
        <v/>
      </c>
      <c r="BK50" s="98" t="str">
        <f t="shared" si="16"/>
        <v/>
      </c>
      <c r="BM50" s="98" t="str">
        <f t="shared" si="17"/>
        <v/>
      </c>
      <c r="BN50" s="98" t="str">
        <f t="shared" si="18"/>
        <v/>
      </c>
      <c r="BP50" s="98" t="str">
        <f t="shared" si="19"/>
        <v/>
      </c>
      <c r="BQ50" s="98" t="str">
        <f t="shared" si="20"/>
        <v/>
      </c>
      <c r="BS50" s="98" t="str">
        <f t="shared" si="21"/>
        <v/>
      </c>
      <c r="BT50" s="98" t="str">
        <f t="shared" si="22"/>
        <v/>
      </c>
      <c r="BU50" s="64"/>
      <c r="BV50" s="169"/>
      <c r="BW50" s="98" t="e">
        <f t="shared" si="23"/>
        <v>#REF!</v>
      </c>
      <c r="BX50" s="98" t="e">
        <f t="shared" si="24"/>
        <v>#REF!</v>
      </c>
      <c r="BY50" s="64"/>
      <c r="BZ50" s="98" t="e">
        <f t="shared" si="25"/>
        <v>#REF!</v>
      </c>
      <c r="CA50" s="98" t="e">
        <f t="shared" si="26"/>
        <v>#REF!</v>
      </c>
      <c r="CC50" s="98" t="e">
        <f t="shared" si="27"/>
        <v>#REF!</v>
      </c>
      <c r="CD50" s="98" t="e">
        <f t="shared" si="28"/>
        <v>#REF!</v>
      </c>
      <c r="CF50" s="98" t="e">
        <f t="shared" si="29"/>
        <v>#REF!</v>
      </c>
      <c r="CG50" s="98" t="e">
        <f t="shared" si="30"/>
        <v>#REF!</v>
      </c>
      <c r="CI50" s="98" t="e">
        <f t="shared" si="31"/>
        <v>#REF!</v>
      </c>
      <c r="CJ50" s="98" t="e">
        <f t="shared" si="32"/>
        <v>#REF!</v>
      </c>
      <c r="CL50" s="98" t="e">
        <f t="shared" si="33"/>
        <v>#REF!</v>
      </c>
      <c r="CM50" s="98" t="e">
        <f t="shared" si="34"/>
        <v>#REF!</v>
      </c>
    </row>
    <row r="51" spans="1:91" s="89" customFormat="1" ht="18" x14ac:dyDescent="0.25">
      <c r="A51" s="83">
        <v>3</v>
      </c>
      <c r="B51" s="109" t="str">
        <f t="shared" si="0"/>
        <v xml:space="preserve">: </v>
      </c>
      <c r="C51" s="106"/>
      <c r="D51" s="106"/>
      <c r="E51" s="108"/>
      <c r="F51" s="106"/>
      <c r="G51" s="108"/>
      <c r="H51" s="107"/>
      <c r="I51" s="106"/>
      <c r="J51" s="106"/>
      <c r="K51" s="104"/>
      <c r="L51" s="110"/>
      <c r="M51" s="111"/>
      <c r="N51" s="151" t="s">
        <v>417</v>
      </c>
      <c r="O51" s="105"/>
      <c r="P51" s="104"/>
      <c r="Q51" s="64"/>
      <c r="R51" s="103"/>
      <c r="S51" s="101" t="str">
        <f t="shared" si="1"/>
        <v/>
      </c>
      <c r="T51" s="102" t="str">
        <f t="shared" si="2"/>
        <v/>
      </c>
      <c r="U51" s="101" t="str">
        <f t="shared" si="3"/>
        <v/>
      </c>
      <c r="V51" s="100" t="str">
        <f t="shared" si="4"/>
        <v>million hectares</v>
      </c>
      <c r="Z51" s="169"/>
      <c r="AP51" s="169"/>
      <c r="AS51" s="99"/>
      <c r="AU51" s="98" t="e">
        <f t="shared" si="5"/>
        <v>#REF!</v>
      </c>
      <c r="AV51" s="98" t="e">
        <f t="shared" si="6"/>
        <v>#REF!</v>
      </c>
      <c r="AX51" s="98" t="e">
        <f t="shared" si="7"/>
        <v>#REF!</v>
      </c>
      <c r="AY51" s="98" t="e">
        <f t="shared" si="8"/>
        <v>#REF!</v>
      </c>
      <c r="BA51" s="98" t="e">
        <f t="shared" si="9"/>
        <v>#REF!</v>
      </c>
      <c r="BB51" s="98" t="e">
        <f t="shared" si="10"/>
        <v>#REF!</v>
      </c>
      <c r="BD51" s="98" t="e">
        <f t="shared" si="11"/>
        <v>#REF!</v>
      </c>
      <c r="BE51" s="98" t="e">
        <f t="shared" si="12"/>
        <v>#REF!</v>
      </c>
      <c r="BG51" s="98" t="e">
        <f t="shared" si="13"/>
        <v>#REF!</v>
      </c>
      <c r="BH51" s="98" t="e">
        <f t="shared" si="14"/>
        <v>#REF!</v>
      </c>
      <c r="BI51" s="60"/>
      <c r="BJ51" s="98" t="str">
        <f t="shared" si="15"/>
        <v/>
      </c>
      <c r="BK51" s="98" t="str">
        <f t="shared" si="16"/>
        <v/>
      </c>
      <c r="BM51" s="98" t="str">
        <f t="shared" si="17"/>
        <v/>
      </c>
      <c r="BN51" s="98" t="str">
        <f t="shared" si="18"/>
        <v/>
      </c>
      <c r="BP51" s="98" t="str">
        <f t="shared" si="19"/>
        <v/>
      </c>
      <c r="BQ51" s="98" t="str">
        <f t="shared" si="20"/>
        <v/>
      </c>
      <c r="BS51" s="98" t="str">
        <f t="shared" si="21"/>
        <v/>
      </c>
      <c r="BT51" s="98" t="str">
        <f t="shared" si="22"/>
        <v/>
      </c>
      <c r="BU51" s="64"/>
      <c r="BV51" s="169"/>
      <c r="BW51" s="98" t="e">
        <f t="shared" si="23"/>
        <v>#REF!</v>
      </c>
      <c r="BX51" s="98" t="e">
        <f t="shared" si="24"/>
        <v>#REF!</v>
      </c>
      <c r="BY51" s="64"/>
      <c r="BZ51" s="98" t="e">
        <f t="shared" si="25"/>
        <v>#REF!</v>
      </c>
      <c r="CA51" s="98" t="e">
        <f t="shared" si="26"/>
        <v>#REF!</v>
      </c>
      <c r="CC51" s="98" t="e">
        <f t="shared" si="27"/>
        <v>#REF!</v>
      </c>
      <c r="CD51" s="98" t="e">
        <f t="shared" si="28"/>
        <v>#REF!</v>
      </c>
      <c r="CF51" s="98" t="e">
        <f t="shared" si="29"/>
        <v>#REF!</v>
      </c>
      <c r="CG51" s="98" t="e">
        <f t="shared" si="30"/>
        <v>#REF!</v>
      </c>
      <c r="CI51" s="98" t="e">
        <f t="shared" si="31"/>
        <v>#REF!</v>
      </c>
      <c r="CJ51" s="98" t="e">
        <f t="shared" si="32"/>
        <v>#REF!</v>
      </c>
      <c r="CL51" s="98" t="e">
        <f t="shared" si="33"/>
        <v>#REF!</v>
      </c>
      <c r="CM51" s="98" t="e">
        <f t="shared" si="34"/>
        <v>#REF!</v>
      </c>
    </row>
    <row r="52" spans="1:91" s="89" customFormat="1" ht="18" x14ac:dyDescent="0.25">
      <c r="A52" s="83">
        <v>4</v>
      </c>
      <c r="B52" s="109" t="str">
        <f t="shared" si="0"/>
        <v xml:space="preserve">: </v>
      </c>
      <c r="C52" s="106"/>
      <c r="D52" s="106"/>
      <c r="E52" s="108"/>
      <c r="F52" s="106"/>
      <c r="G52" s="108"/>
      <c r="H52" s="107"/>
      <c r="I52" s="106"/>
      <c r="J52" s="106"/>
      <c r="K52" s="104"/>
      <c r="L52" s="110"/>
      <c r="M52" s="111"/>
      <c r="N52" s="151" t="s">
        <v>417</v>
      </c>
      <c r="O52" s="105"/>
      <c r="P52" s="104"/>
      <c r="Q52" s="64"/>
      <c r="R52" s="103"/>
      <c r="S52" s="101" t="str">
        <f t="shared" si="1"/>
        <v/>
      </c>
      <c r="T52" s="102" t="str">
        <f t="shared" si="2"/>
        <v/>
      </c>
      <c r="U52" s="101" t="str">
        <f t="shared" si="3"/>
        <v/>
      </c>
      <c r="V52" s="100" t="str">
        <f t="shared" si="4"/>
        <v>million hectares</v>
      </c>
      <c r="Z52" s="169"/>
      <c r="AP52" s="169"/>
      <c r="AS52" s="64"/>
      <c r="AU52" s="98" t="e">
        <f t="shared" si="5"/>
        <v>#REF!</v>
      </c>
      <c r="AV52" s="98" t="e">
        <f t="shared" si="6"/>
        <v>#REF!</v>
      </c>
      <c r="AX52" s="98" t="e">
        <f t="shared" si="7"/>
        <v>#REF!</v>
      </c>
      <c r="AY52" s="98" t="e">
        <f t="shared" si="8"/>
        <v>#REF!</v>
      </c>
      <c r="BA52" s="98" t="e">
        <f t="shared" si="9"/>
        <v>#REF!</v>
      </c>
      <c r="BB52" s="98" t="e">
        <f t="shared" si="10"/>
        <v>#REF!</v>
      </c>
      <c r="BD52" s="98" t="e">
        <f t="shared" si="11"/>
        <v>#REF!</v>
      </c>
      <c r="BE52" s="98" t="e">
        <f t="shared" si="12"/>
        <v>#REF!</v>
      </c>
      <c r="BG52" s="98" t="e">
        <f t="shared" si="13"/>
        <v>#REF!</v>
      </c>
      <c r="BH52" s="98" t="e">
        <f t="shared" si="14"/>
        <v>#REF!</v>
      </c>
      <c r="BI52" s="60"/>
      <c r="BJ52" s="98" t="str">
        <f t="shared" si="15"/>
        <v/>
      </c>
      <c r="BK52" s="98" t="str">
        <f t="shared" si="16"/>
        <v/>
      </c>
      <c r="BM52" s="98" t="str">
        <f t="shared" si="17"/>
        <v/>
      </c>
      <c r="BN52" s="98" t="str">
        <f t="shared" si="18"/>
        <v/>
      </c>
      <c r="BP52" s="98" t="str">
        <f t="shared" si="19"/>
        <v/>
      </c>
      <c r="BQ52" s="98" t="str">
        <f t="shared" si="20"/>
        <v/>
      </c>
      <c r="BS52" s="98" t="str">
        <f t="shared" si="21"/>
        <v/>
      </c>
      <c r="BT52" s="98" t="str">
        <f t="shared" si="22"/>
        <v/>
      </c>
      <c r="BU52" s="64"/>
      <c r="BV52" s="169"/>
      <c r="BW52" s="98" t="e">
        <f t="shared" si="23"/>
        <v>#REF!</v>
      </c>
      <c r="BX52" s="98" t="e">
        <f t="shared" si="24"/>
        <v>#REF!</v>
      </c>
      <c r="BY52" s="64"/>
      <c r="BZ52" s="98" t="e">
        <f t="shared" si="25"/>
        <v>#REF!</v>
      </c>
      <c r="CA52" s="98" t="e">
        <f t="shared" si="26"/>
        <v>#REF!</v>
      </c>
      <c r="CC52" s="98" t="e">
        <f t="shared" si="27"/>
        <v>#REF!</v>
      </c>
      <c r="CD52" s="98" t="e">
        <f t="shared" si="28"/>
        <v>#REF!</v>
      </c>
      <c r="CF52" s="98" t="e">
        <f t="shared" si="29"/>
        <v>#REF!</v>
      </c>
      <c r="CG52" s="98" t="e">
        <f t="shared" si="30"/>
        <v>#REF!</v>
      </c>
      <c r="CI52" s="98" t="e">
        <f t="shared" si="31"/>
        <v>#REF!</v>
      </c>
      <c r="CJ52" s="98" t="e">
        <f t="shared" si="32"/>
        <v>#REF!</v>
      </c>
      <c r="CL52" s="98" t="e">
        <f t="shared" si="33"/>
        <v>#REF!</v>
      </c>
      <c r="CM52" s="98" t="e">
        <f t="shared" si="34"/>
        <v>#REF!</v>
      </c>
    </row>
    <row r="53" spans="1:91" s="89" customFormat="1" ht="18" x14ac:dyDescent="0.25">
      <c r="A53" s="83">
        <v>5</v>
      </c>
      <c r="B53" s="109" t="str">
        <f t="shared" si="0"/>
        <v xml:space="preserve">: </v>
      </c>
      <c r="C53" s="106"/>
      <c r="D53" s="106"/>
      <c r="E53" s="108"/>
      <c r="F53" s="106"/>
      <c r="G53" s="108"/>
      <c r="H53" s="107"/>
      <c r="I53" s="106"/>
      <c r="J53" s="106"/>
      <c r="K53" s="104"/>
      <c r="L53" s="110"/>
      <c r="M53" s="111"/>
      <c r="N53" s="151" t="s">
        <v>417</v>
      </c>
      <c r="O53" s="105"/>
      <c r="P53" s="104"/>
      <c r="Q53" s="64"/>
      <c r="R53" s="103"/>
      <c r="S53" s="101" t="str">
        <f t="shared" si="1"/>
        <v/>
      </c>
      <c r="T53" s="102" t="str">
        <f t="shared" si="2"/>
        <v/>
      </c>
      <c r="U53" s="101" t="str">
        <f t="shared" si="3"/>
        <v/>
      </c>
      <c r="V53" s="100" t="str">
        <f t="shared" si="4"/>
        <v>million hectares</v>
      </c>
      <c r="Z53" s="169"/>
      <c r="AP53" s="169"/>
      <c r="AS53" s="99"/>
      <c r="AU53" s="98" t="e">
        <f t="shared" si="5"/>
        <v>#REF!</v>
      </c>
      <c r="AV53" s="98" t="e">
        <f t="shared" si="6"/>
        <v>#REF!</v>
      </c>
      <c r="AX53" s="98" t="e">
        <f t="shared" si="7"/>
        <v>#REF!</v>
      </c>
      <c r="AY53" s="98" t="e">
        <f t="shared" si="8"/>
        <v>#REF!</v>
      </c>
      <c r="BA53" s="98" t="e">
        <f t="shared" si="9"/>
        <v>#REF!</v>
      </c>
      <c r="BB53" s="98" t="e">
        <f t="shared" si="10"/>
        <v>#REF!</v>
      </c>
      <c r="BD53" s="98" t="e">
        <f t="shared" si="11"/>
        <v>#REF!</v>
      </c>
      <c r="BE53" s="98" t="e">
        <f t="shared" si="12"/>
        <v>#REF!</v>
      </c>
      <c r="BG53" s="98" t="e">
        <f t="shared" si="13"/>
        <v>#REF!</v>
      </c>
      <c r="BH53" s="98" t="e">
        <f t="shared" si="14"/>
        <v>#REF!</v>
      </c>
      <c r="BI53" s="60"/>
      <c r="BJ53" s="98" t="str">
        <f t="shared" si="15"/>
        <v/>
      </c>
      <c r="BK53" s="98" t="str">
        <f t="shared" si="16"/>
        <v/>
      </c>
      <c r="BM53" s="98" t="str">
        <f t="shared" si="17"/>
        <v/>
      </c>
      <c r="BN53" s="98" t="str">
        <f t="shared" si="18"/>
        <v/>
      </c>
      <c r="BP53" s="98" t="str">
        <f t="shared" si="19"/>
        <v/>
      </c>
      <c r="BQ53" s="98" t="str">
        <f t="shared" si="20"/>
        <v/>
      </c>
      <c r="BS53" s="98" t="str">
        <f t="shared" si="21"/>
        <v/>
      </c>
      <c r="BT53" s="98" t="str">
        <f t="shared" si="22"/>
        <v/>
      </c>
      <c r="BU53" s="64"/>
      <c r="BV53" s="169"/>
      <c r="BW53" s="98" t="e">
        <f t="shared" si="23"/>
        <v>#REF!</v>
      </c>
      <c r="BX53" s="98" t="e">
        <f t="shared" si="24"/>
        <v>#REF!</v>
      </c>
      <c r="BY53" s="64"/>
      <c r="BZ53" s="98" t="e">
        <f t="shared" si="25"/>
        <v>#REF!</v>
      </c>
      <c r="CA53" s="98" t="e">
        <f t="shared" si="26"/>
        <v>#REF!</v>
      </c>
      <c r="CC53" s="98" t="e">
        <f t="shared" si="27"/>
        <v>#REF!</v>
      </c>
      <c r="CD53" s="98" t="e">
        <f t="shared" si="28"/>
        <v>#REF!</v>
      </c>
      <c r="CF53" s="98" t="e">
        <f t="shared" si="29"/>
        <v>#REF!</v>
      </c>
      <c r="CG53" s="98" t="e">
        <f t="shared" si="30"/>
        <v>#REF!</v>
      </c>
      <c r="CI53" s="98" t="e">
        <f t="shared" si="31"/>
        <v>#REF!</v>
      </c>
      <c r="CJ53" s="98" t="e">
        <f t="shared" si="32"/>
        <v>#REF!</v>
      </c>
      <c r="CL53" s="98" t="e">
        <f t="shared" si="33"/>
        <v>#REF!</v>
      </c>
      <c r="CM53" s="98" t="e">
        <f t="shared" si="34"/>
        <v>#REF!</v>
      </c>
    </row>
    <row r="54" spans="1:91" s="89" customFormat="1" ht="18" x14ac:dyDescent="0.25">
      <c r="A54" s="83">
        <v>6</v>
      </c>
      <c r="B54" s="109" t="str">
        <f t="shared" si="0"/>
        <v xml:space="preserve">: </v>
      </c>
      <c r="C54" s="106"/>
      <c r="D54" s="106"/>
      <c r="E54" s="108"/>
      <c r="F54" s="106"/>
      <c r="G54" s="108"/>
      <c r="H54" s="107"/>
      <c r="I54" s="106"/>
      <c r="J54" s="106"/>
      <c r="K54" s="104"/>
      <c r="L54" s="110"/>
      <c r="M54" s="111"/>
      <c r="N54" s="151" t="s">
        <v>417</v>
      </c>
      <c r="O54" s="105"/>
      <c r="P54" s="104"/>
      <c r="Q54" s="64"/>
      <c r="R54" s="103"/>
      <c r="S54" s="101" t="str">
        <f t="shared" si="1"/>
        <v/>
      </c>
      <c r="T54" s="102" t="str">
        <f t="shared" si="2"/>
        <v/>
      </c>
      <c r="U54" s="101" t="str">
        <f t="shared" si="3"/>
        <v/>
      </c>
      <c r="V54" s="100" t="str">
        <f t="shared" si="4"/>
        <v>million hectares</v>
      </c>
      <c r="Z54" s="169"/>
      <c r="AP54" s="169"/>
      <c r="AS54" s="99"/>
      <c r="AU54" s="98" t="e">
        <f t="shared" si="5"/>
        <v>#REF!</v>
      </c>
      <c r="AV54" s="98" t="e">
        <f t="shared" si="6"/>
        <v>#REF!</v>
      </c>
      <c r="AX54" s="98" t="e">
        <f t="shared" si="7"/>
        <v>#REF!</v>
      </c>
      <c r="AY54" s="98" t="e">
        <f t="shared" si="8"/>
        <v>#REF!</v>
      </c>
      <c r="BA54" s="98" t="e">
        <f t="shared" si="9"/>
        <v>#REF!</v>
      </c>
      <c r="BB54" s="98" t="e">
        <f t="shared" si="10"/>
        <v>#REF!</v>
      </c>
      <c r="BD54" s="98" t="e">
        <f t="shared" si="11"/>
        <v>#REF!</v>
      </c>
      <c r="BE54" s="98" t="e">
        <f t="shared" si="12"/>
        <v>#REF!</v>
      </c>
      <c r="BG54" s="98" t="e">
        <f t="shared" si="13"/>
        <v>#REF!</v>
      </c>
      <c r="BH54" s="98" t="e">
        <f t="shared" si="14"/>
        <v>#REF!</v>
      </c>
      <c r="BI54" s="60"/>
      <c r="BJ54" s="98" t="str">
        <f t="shared" si="15"/>
        <v/>
      </c>
      <c r="BK54" s="98" t="str">
        <f t="shared" si="16"/>
        <v/>
      </c>
      <c r="BM54" s="98" t="str">
        <f t="shared" si="17"/>
        <v/>
      </c>
      <c r="BN54" s="98" t="str">
        <f t="shared" si="18"/>
        <v/>
      </c>
      <c r="BP54" s="98" t="str">
        <f t="shared" si="19"/>
        <v/>
      </c>
      <c r="BQ54" s="98" t="str">
        <f t="shared" si="20"/>
        <v/>
      </c>
      <c r="BS54" s="98" t="str">
        <f t="shared" si="21"/>
        <v/>
      </c>
      <c r="BT54" s="98" t="str">
        <f t="shared" si="22"/>
        <v/>
      </c>
      <c r="BU54" s="64"/>
      <c r="BV54" s="169"/>
      <c r="BW54" s="98" t="e">
        <f t="shared" si="23"/>
        <v>#REF!</v>
      </c>
      <c r="BX54" s="98" t="e">
        <f t="shared" si="24"/>
        <v>#REF!</v>
      </c>
      <c r="BY54" s="64"/>
      <c r="BZ54" s="98" t="e">
        <f t="shared" si="25"/>
        <v>#REF!</v>
      </c>
      <c r="CA54" s="98" t="e">
        <f t="shared" si="26"/>
        <v>#REF!</v>
      </c>
      <c r="CC54" s="98" t="e">
        <f t="shared" si="27"/>
        <v>#REF!</v>
      </c>
      <c r="CD54" s="98" t="e">
        <f t="shared" si="28"/>
        <v>#REF!</v>
      </c>
      <c r="CF54" s="98" t="e">
        <f t="shared" si="29"/>
        <v>#REF!</v>
      </c>
      <c r="CG54" s="98" t="e">
        <f t="shared" si="30"/>
        <v>#REF!</v>
      </c>
      <c r="CI54" s="98" t="e">
        <f t="shared" si="31"/>
        <v>#REF!</v>
      </c>
      <c r="CJ54" s="98" t="e">
        <f t="shared" si="32"/>
        <v>#REF!</v>
      </c>
      <c r="CL54" s="98" t="e">
        <f t="shared" si="33"/>
        <v>#REF!</v>
      </c>
      <c r="CM54" s="98" t="e">
        <f t="shared" si="34"/>
        <v>#REF!</v>
      </c>
    </row>
    <row r="55" spans="1:91" s="89" customFormat="1" ht="18" x14ac:dyDescent="0.25">
      <c r="A55" s="83">
        <v>7</v>
      </c>
      <c r="B55" s="109" t="str">
        <f t="shared" si="0"/>
        <v xml:space="preserve">: </v>
      </c>
      <c r="C55" s="106"/>
      <c r="D55" s="106"/>
      <c r="E55" s="108"/>
      <c r="F55" s="106"/>
      <c r="G55" s="108"/>
      <c r="H55" s="107"/>
      <c r="I55" s="106"/>
      <c r="J55" s="106"/>
      <c r="K55" s="104"/>
      <c r="L55" s="110"/>
      <c r="M55" s="111"/>
      <c r="N55" s="151" t="s">
        <v>417</v>
      </c>
      <c r="O55" s="105"/>
      <c r="P55" s="104"/>
      <c r="Q55" s="64"/>
      <c r="R55" s="103"/>
      <c r="S55" s="101" t="str">
        <f t="shared" si="1"/>
        <v/>
      </c>
      <c r="T55" s="102" t="str">
        <f t="shared" si="2"/>
        <v/>
      </c>
      <c r="U55" s="101" t="str">
        <f t="shared" si="3"/>
        <v/>
      </c>
      <c r="V55" s="100" t="str">
        <f t="shared" si="4"/>
        <v>million hectares</v>
      </c>
      <c r="Z55" s="169"/>
      <c r="AP55" s="169"/>
      <c r="AS55" s="99"/>
      <c r="AU55" s="98" t="e">
        <f t="shared" si="5"/>
        <v>#REF!</v>
      </c>
      <c r="AV55" s="98" t="e">
        <f t="shared" si="6"/>
        <v>#REF!</v>
      </c>
      <c r="AX55" s="98" t="e">
        <f t="shared" si="7"/>
        <v>#REF!</v>
      </c>
      <c r="AY55" s="98" t="e">
        <f t="shared" si="8"/>
        <v>#REF!</v>
      </c>
      <c r="BA55" s="98" t="e">
        <f t="shared" si="9"/>
        <v>#REF!</v>
      </c>
      <c r="BB55" s="98" t="e">
        <f t="shared" si="10"/>
        <v>#REF!</v>
      </c>
      <c r="BD55" s="98" t="e">
        <f t="shared" si="11"/>
        <v>#REF!</v>
      </c>
      <c r="BE55" s="98" t="e">
        <f t="shared" si="12"/>
        <v>#REF!</v>
      </c>
      <c r="BG55" s="98" t="e">
        <f t="shared" si="13"/>
        <v>#REF!</v>
      </c>
      <c r="BH55" s="98" t="e">
        <f t="shared" si="14"/>
        <v>#REF!</v>
      </c>
      <c r="BI55" s="60"/>
      <c r="BJ55" s="98" t="str">
        <f t="shared" si="15"/>
        <v/>
      </c>
      <c r="BK55" s="98" t="str">
        <f t="shared" si="16"/>
        <v/>
      </c>
      <c r="BM55" s="98" t="str">
        <f t="shared" si="17"/>
        <v/>
      </c>
      <c r="BN55" s="98" t="str">
        <f t="shared" si="18"/>
        <v/>
      </c>
      <c r="BP55" s="98" t="str">
        <f t="shared" si="19"/>
        <v/>
      </c>
      <c r="BQ55" s="98" t="str">
        <f t="shared" si="20"/>
        <v/>
      </c>
      <c r="BS55" s="98" t="str">
        <f t="shared" si="21"/>
        <v/>
      </c>
      <c r="BT55" s="98" t="str">
        <f t="shared" si="22"/>
        <v/>
      </c>
      <c r="BU55" s="64"/>
      <c r="BV55" s="169"/>
      <c r="BW55" s="98" t="e">
        <f t="shared" si="23"/>
        <v>#REF!</v>
      </c>
      <c r="BX55" s="98" t="e">
        <f t="shared" si="24"/>
        <v>#REF!</v>
      </c>
      <c r="BY55" s="64"/>
      <c r="BZ55" s="98" t="e">
        <f t="shared" si="25"/>
        <v>#REF!</v>
      </c>
      <c r="CA55" s="98" t="e">
        <f t="shared" si="26"/>
        <v>#REF!</v>
      </c>
      <c r="CC55" s="98" t="e">
        <f t="shared" si="27"/>
        <v>#REF!</v>
      </c>
      <c r="CD55" s="98" t="e">
        <f t="shared" si="28"/>
        <v>#REF!</v>
      </c>
      <c r="CF55" s="98" t="e">
        <f t="shared" si="29"/>
        <v>#REF!</v>
      </c>
      <c r="CG55" s="98" t="e">
        <f t="shared" si="30"/>
        <v>#REF!</v>
      </c>
      <c r="CI55" s="98" t="e">
        <f t="shared" si="31"/>
        <v>#REF!</v>
      </c>
      <c r="CJ55" s="98" t="e">
        <f t="shared" si="32"/>
        <v>#REF!</v>
      </c>
      <c r="CL55" s="98" t="e">
        <f t="shared" si="33"/>
        <v>#REF!</v>
      </c>
      <c r="CM55" s="98" t="e">
        <f t="shared" si="34"/>
        <v>#REF!</v>
      </c>
    </row>
    <row r="56" spans="1:91" s="89" customFormat="1" ht="18" x14ac:dyDescent="0.25">
      <c r="A56" s="83">
        <v>8</v>
      </c>
      <c r="B56" s="109" t="str">
        <f t="shared" si="0"/>
        <v xml:space="preserve">: </v>
      </c>
      <c r="C56" s="106"/>
      <c r="D56" s="188"/>
      <c r="E56" s="108"/>
      <c r="F56" s="106"/>
      <c r="G56" s="108"/>
      <c r="H56" s="107"/>
      <c r="I56" s="106"/>
      <c r="J56" s="106"/>
      <c r="K56" s="104"/>
      <c r="L56" s="110"/>
      <c r="M56" s="111"/>
      <c r="N56" s="151" t="s">
        <v>417</v>
      </c>
      <c r="O56" s="105"/>
      <c r="P56" s="104"/>
      <c r="Q56" s="64"/>
      <c r="R56" s="103"/>
      <c r="S56" s="101" t="str">
        <f t="shared" si="1"/>
        <v/>
      </c>
      <c r="T56" s="102" t="str">
        <f t="shared" si="2"/>
        <v/>
      </c>
      <c r="U56" s="101" t="str">
        <f t="shared" si="3"/>
        <v/>
      </c>
      <c r="V56" s="100" t="str">
        <f t="shared" si="4"/>
        <v>million hectares</v>
      </c>
      <c r="Z56" s="169"/>
      <c r="AP56" s="169"/>
      <c r="AS56" s="99"/>
      <c r="AU56" s="98" t="e">
        <f t="shared" si="5"/>
        <v>#REF!</v>
      </c>
      <c r="AV56" s="98" t="e">
        <f t="shared" si="6"/>
        <v>#REF!</v>
      </c>
      <c r="AX56" s="98" t="e">
        <f t="shared" si="7"/>
        <v>#REF!</v>
      </c>
      <c r="AY56" s="98" t="e">
        <f t="shared" si="8"/>
        <v>#REF!</v>
      </c>
      <c r="BA56" s="98" t="e">
        <f t="shared" si="9"/>
        <v>#REF!</v>
      </c>
      <c r="BB56" s="98" t="e">
        <f t="shared" si="10"/>
        <v>#REF!</v>
      </c>
      <c r="BD56" s="98" t="e">
        <f t="shared" si="11"/>
        <v>#REF!</v>
      </c>
      <c r="BE56" s="98" t="e">
        <f t="shared" si="12"/>
        <v>#REF!</v>
      </c>
      <c r="BG56" s="98" t="e">
        <f t="shared" si="13"/>
        <v>#REF!</v>
      </c>
      <c r="BH56" s="98" t="e">
        <f t="shared" si="14"/>
        <v>#REF!</v>
      </c>
      <c r="BI56" s="60"/>
      <c r="BJ56" s="98" t="str">
        <f t="shared" si="15"/>
        <v/>
      </c>
      <c r="BK56" s="98" t="str">
        <f t="shared" si="16"/>
        <v/>
      </c>
      <c r="BM56" s="98" t="str">
        <f t="shared" si="17"/>
        <v/>
      </c>
      <c r="BN56" s="98" t="str">
        <f t="shared" si="18"/>
        <v/>
      </c>
      <c r="BP56" s="98" t="str">
        <f t="shared" si="19"/>
        <v/>
      </c>
      <c r="BQ56" s="98" t="str">
        <f t="shared" si="20"/>
        <v/>
      </c>
      <c r="BS56" s="98" t="str">
        <f t="shared" si="21"/>
        <v/>
      </c>
      <c r="BT56" s="98" t="str">
        <f t="shared" si="22"/>
        <v/>
      </c>
      <c r="BU56" s="64"/>
      <c r="BV56" s="169"/>
      <c r="BW56" s="98" t="e">
        <f t="shared" si="23"/>
        <v>#REF!</v>
      </c>
      <c r="BX56" s="98" t="e">
        <f t="shared" si="24"/>
        <v>#REF!</v>
      </c>
      <c r="BY56" s="64"/>
      <c r="BZ56" s="98" t="e">
        <f t="shared" si="25"/>
        <v>#REF!</v>
      </c>
      <c r="CA56" s="98" t="e">
        <f t="shared" si="26"/>
        <v>#REF!</v>
      </c>
      <c r="CC56" s="98" t="e">
        <f t="shared" si="27"/>
        <v>#REF!</v>
      </c>
      <c r="CD56" s="98" t="e">
        <f t="shared" si="28"/>
        <v>#REF!</v>
      </c>
      <c r="CF56" s="98" t="e">
        <f t="shared" si="29"/>
        <v>#REF!</v>
      </c>
      <c r="CG56" s="98" t="e">
        <f t="shared" si="30"/>
        <v>#REF!</v>
      </c>
      <c r="CI56" s="98" t="e">
        <f t="shared" si="31"/>
        <v>#REF!</v>
      </c>
      <c r="CJ56" s="98" t="e">
        <f t="shared" si="32"/>
        <v>#REF!</v>
      </c>
      <c r="CL56" s="98" t="e">
        <f t="shared" si="33"/>
        <v>#REF!</v>
      </c>
      <c r="CM56" s="98" t="e">
        <f t="shared" si="34"/>
        <v>#REF!</v>
      </c>
    </row>
    <row r="57" spans="1:91" s="89" customFormat="1" ht="18" x14ac:dyDescent="0.25">
      <c r="A57" s="83">
        <v>9</v>
      </c>
      <c r="B57" s="109" t="str">
        <f t="shared" si="0"/>
        <v xml:space="preserve">: </v>
      </c>
      <c r="C57" s="106"/>
      <c r="D57" s="188"/>
      <c r="E57" s="108"/>
      <c r="F57" s="106"/>
      <c r="G57" s="108"/>
      <c r="H57" s="107"/>
      <c r="I57" s="106"/>
      <c r="J57" s="106"/>
      <c r="K57" s="104"/>
      <c r="L57" s="110"/>
      <c r="M57" s="111"/>
      <c r="N57" s="151" t="s">
        <v>417</v>
      </c>
      <c r="O57" s="105"/>
      <c r="P57" s="104"/>
      <c r="Q57" s="64"/>
      <c r="R57" s="103"/>
      <c r="S57" s="101" t="str">
        <f t="shared" si="1"/>
        <v/>
      </c>
      <c r="T57" s="102" t="str">
        <f t="shared" si="2"/>
        <v/>
      </c>
      <c r="U57" s="101" t="str">
        <f t="shared" si="3"/>
        <v/>
      </c>
      <c r="V57" s="100" t="str">
        <f t="shared" si="4"/>
        <v>million hectares</v>
      </c>
      <c r="Z57" s="169"/>
      <c r="AP57" s="169"/>
      <c r="AS57" s="99"/>
      <c r="AU57" s="98" t="e">
        <f t="shared" si="5"/>
        <v>#REF!</v>
      </c>
      <c r="AV57" s="98" t="e">
        <f t="shared" si="6"/>
        <v>#REF!</v>
      </c>
      <c r="AX57" s="98" t="e">
        <f t="shared" si="7"/>
        <v>#REF!</v>
      </c>
      <c r="AY57" s="98" t="e">
        <f t="shared" si="8"/>
        <v>#REF!</v>
      </c>
      <c r="BA57" s="98" t="e">
        <f t="shared" si="9"/>
        <v>#REF!</v>
      </c>
      <c r="BB57" s="98" t="e">
        <f t="shared" si="10"/>
        <v>#REF!</v>
      </c>
      <c r="BD57" s="98" t="e">
        <f t="shared" si="11"/>
        <v>#REF!</v>
      </c>
      <c r="BE57" s="98" t="e">
        <f t="shared" si="12"/>
        <v>#REF!</v>
      </c>
      <c r="BG57" s="98" t="e">
        <f t="shared" si="13"/>
        <v>#REF!</v>
      </c>
      <c r="BH57" s="98" t="e">
        <f t="shared" si="14"/>
        <v>#REF!</v>
      </c>
      <c r="BI57" s="60"/>
      <c r="BJ57" s="98" t="str">
        <f t="shared" si="15"/>
        <v/>
      </c>
      <c r="BK57" s="98" t="str">
        <f t="shared" si="16"/>
        <v/>
      </c>
      <c r="BM57" s="98" t="str">
        <f t="shared" si="17"/>
        <v/>
      </c>
      <c r="BN57" s="98" t="str">
        <f t="shared" si="18"/>
        <v/>
      </c>
      <c r="BP57" s="98" t="str">
        <f t="shared" si="19"/>
        <v/>
      </c>
      <c r="BQ57" s="98" t="str">
        <f t="shared" si="20"/>
        <v/>
      </c>
      <c r="BS57" s="98" t="str">
        <f t="shared" si="21"/>
        <v/>
      </c>
      <c r="BT57" s="98" t="str">
        <f t="shared" si="22"/>
        <v/>
      </c>
      <c r="BU57" s="64"/>
      <c r="BV57" s="169"/>
      <c r="BW57" s="98" t="e">
        <f t="shared" si="23"/>
        <v>#REF!</v>
      </c>
      <c r="BX57" s="98" t="e">
        <f t="shared" si="24"/>
        <v>#REF!</v>
      </c>
      <c r="BY57" s="64"/>
      <c r="BZ57" s="98" t="e">
        <f t="shared" si="25"/>
        <v>#REF!</v>
      </c>
      <c r="CA57" s="98" t="e">
        <f t="shared" si="26"/>
        <v>#REF!</v>
      </c>
      <c r="CC57" s="98" t="e">
        <f t="shared" si="27"/>
        <v>#REF!</v>
      </c>
      <c r="CD57" s="98" t="e">
        <f t="shared" si="28"/>
        <v>#REF!</v>
      </c>
      <c r="CF57" s="98" t="e">
        <f t="shared" si="29"/>
        <v>#REF!</v>
      </c>
      <c r="CG57" s="98" t="e">
        <f t="shared" si="30"/>
        <v>#REF!</v>
      </c>
      <c r="CI57" s="98" t="e">
        <f t="shared" si="31"/>
        <v>#REF!</v>
      </c>
      <c r="CJ57" s="98" t="e">
        <f t="shared" si="32"/>
        <v>#REF!</v>
      </c>
      <c r="CL57" s="98" t="e">
        <f t="shared" si="33"/>
        <v>#REF!</v>
      </c>
      <c r="CM57" s="98" t="e">
        <f t="shared" si="34"/>
        <v>#REF!</v>
      </c>
    </row>
    <row r="58" spans="1:91" s="89" customFormat="1" ht="18" x14ac:dyDescent="0.25">
      <c r="A58" s="83">
        <v>10</v>
      </c>
      <c r="B58" s="109" t="str">
        <f t="shared" si="0"/>
        <v xml:space="preserve">: </v>
      </c>
      <c r="C58" s="106"/>
      <c r="D58" s="188"/>
      <c r="E58" s="108"/>
      <c r="F58" s="106"/>
      <c r="G58" s="108"/>
      <c r="H58" s="107"/>
      <c r="I58" s="106"/>
      <c r="J58" s="106"/>
      <c r="K58" s="104"/>
      <c r="L58" s="110"/>
      <c r="M58" s="111"/>
      <c r="N58" s="151" t="s">
        <v>417</v>
      </c>
      <c r="O58" s="105"/>
      <c r="P58" s="104"/>
      <c r="Q58" s="64"/>
      <c r="R58" s="103"/>
      <c r="S58" s="101" t="str">
        <f t="shared" si="1"/>
        <v/>
      </c>
      <c r="T58" s="102" t="str">
        <f t="shared" si="2"/>
        <v/>
      </c>
      <c r="U58" s="101" t="str">
        <f t="shared" si="3"/>
        <v/>
      </c>
      <c r="V58" s="100" t="str">
        <f t="shared" si="4"/>
        <v>million hectares</v>
      </c>
      <c r="Z58" s="169"/>
      <c r="AP58" s="169"/>
      <c r="AS58" s="99"/>
      <c r="AU58" s="98" t="e">
        <f t="shared" si="5"/>
        <v>#REF!</v>
      </c>
      <c r="AV58" s="98" t="e">
        <f t="shared" si="6"/>
        <v>#REF!</v>
      </c>
      <c r="AX58" s="98" t="e">
        <f t="shared" si="7"/>
        <v>#REF!</v>
      </c>
      <c r="AY58" s="98" t="e">
        <f t="shared" si="8"/>
        <v>#REF!</v>
      </c>
      <c r="BA58" s="98" t="e">
        <f t="shared" si="9"/>
        <v>#REF!</v>
      </c>
      <c r="BB58" s="98" t="e">
        <f t="shared" si="10"/>
        <v>#REF!</v>
      </c>
      <c r="BD58" s="98" t="e">
        <f t="shared" si="11"/>
        <v>#REF!</v>
      </c>
      <c r="BE58" s="98" t="e">
        <f t="shared" si="12"/>
        <v>#REF!</v>
      </c>
      <c r="BG58" s="98" t="e">
        <f t="shared" si="13"/>
        <v>#REF!</v>
      </c>
      <c r="BH58" s="98" t="e">
        <f t="shared" si="14"/>
        <v>#REF!</v>
      </c>
      <c r="BI58" s="60"/>
      <c r="BJ58" s="98" t="str">
        <f t="shared" si="15"/>
        <v/>
      </c>
      <c r="BK58" s="98" t="str">
        <f t="shared" si="16"/>
        <v/>
      </c>
      <c r="BM58" s="98" t="str">
        <f t="shared" si="17"/>
        <v/>
      </c>
      <c r="BN58" s="98" t="str">
        <f t="shared" si="18"/>
        <v/>
      </c>
      <c r="BP58" s="98" t="str">
        <f t="shared" si="19"/>
        <v/>
      </c>
      <c r="BQ58" s="98" t="str">
        <f t="shared" si="20"/>
        <v/>
      </c>
      <c r="BS58" s="98" t="str">
        <f t="shared" si="21"/>
        <v/>
      </c>
      <c r="BT58" s="98" t="str">
        <f t="shared" si="22"/>
        <v/>
      </c>
      <c r="BU58" s="64"/>
      <c r="BV58" s="169"/>
      <c r="BW58" s="98" t="e">
        <f t="shared" si="23"/>
        <v>#REF!</v>
      </c>
      <c r="BX58" s="98" t="e">
        <f t="shared" si="24"/>
        <v>#REF!</v>
      </c>
      <c r="BY58" s="64"/>
      <c r="BZ58" s="98" t="e">
        <f t="shared" si="25"/>
        <v>#REF!</v>
      </c>
      <c r="CA58" s="98" t="e">
        <f t="shared" si="26"/>
        <v>#REF!</v>
      </c>
      <c r="CC58" s="98" t="e">
        <f t="shared" si="27"/>
        <v>#REF!</v>
      </c>
      <c r="CD58" s="98" t="e">
        <f t="shared" si="28"/>
        <v>#REF!</v>
      </c>
      <c r="CF58" s="98" t="e">
        <f t="shared" si="29"/>
        <v>#REF!</v>
      </c>
      <c r="CG58" s="98" t="e">
        <f t="shared" si="30"/>
        <v>#REF!</v>
      </c>
      <c r="CI58" s="98" t="e">
        <f t="shared" si="31"/>
        <v>#REF!</v>
      </c>
      <c r="CJ58" s="98" t="e">
        <f t="shared" si="32"/>
        <v>#REF!</v>
      </c>
      <c r="CL58" s="98" t="e">
        <f t="shared" si="33"/>
        <v>#REF!</v>
      </c>
      <c r="CM58" s="98" t="e">
        <f t="shared" si="34"/>
        <v>#REF!</v>
      </c>
    </row>
    <row r="59" spans="1:91" s="89" customFormat="1" ht="18" x14ac:dyDescent="0.25">
      <c r="A59" s="83">
        <v>11</v>
      </c>
      <c r="B59" s="109" t="str">
        <f t="shared" si="0"/>
        <v xml:space="preserve">: </v>
      </c>
      <c r="C59" s="106"/>
      <c r="D59" s="106"/>
      <c r="E59" s="108"/>
      <c r="F59" s="106"/>
      <c r="G59" s="108"/>
      <c r="H59" s="107"/>
      <c r="I59" s="106"/>
      <c r="J59" s="106"/>
      <c r="K59" s="104"/>
      <c r="L59" s="110"/>
      <c r="M59" s="111"/>
      <c r="N59" s="151" t="s">
        <v>417</v>
      </c>
      <c r="O59" s="105"/>
      <c r="P59" s="104"/>
      <c r="Q59" s="64"/>
      <c r="R59" s="103"/>
      <c r="S59" s="101" t="str">
        <f t="shared" si="1"/>
        <v/>
      </c>
      <c r="T59" s="102" t="str">
        <f t="shared" si="2"/>
        <v/>
      </c>
      <c r="U59" s="101" t="str">
        <f t="shared" si="3"/>
        <v/>
      </c>
      <c r="V59" s="100" t="str">
        <f t="shared" si="4"/>
        <v>million hectares</v>
      </c>
      <c r="Z59" s="169"/>
      <c r="AP59" s="169"/>
      <c r="AS59" s="99"/>
      <c r="AU59" s="98" t="e">
        <f t="shared" si="5"/>
        <v>#REF!</v>
      </c>
      <c r="AV59" s="98" t="e">
        <f t="shared" si="6"/>
        <v>#REF!</v>
      </c>
      <c r="AX59" s="98" t="e">
        <f t="shared" si="7"/>
        <v>#REF!</v>
      </c>
      <c r="AY59" s="98" t="e">
        <f t="shared" si="8"/>
        <v>#REF!</v>
      </c>
      <c r="BA59" s="98" t="e">
        <f t="shared" si="9"/>
        <v>#REF!</v>
      </c>
      <c r="BB59" s="98" t="e">
        <f t="shared" si="10"/>
        <v>#REF!</v>
      </c>
      <c r="BD59" s="98" t="e">
        <f t="shared" si="11"/>
        <v>#REF!</v>
      </c>
      <c r="BE59" s="98" t="e">
        <f t="shared" si="12"/>
        <v>#REF!</v>
      </c>
      <c r="BG59" s="98" t="e">
        <f t="shared" si="13"/>
        <v>#REF!</v>
      </c>
      <c r="BH59" s="98" t="e">
        <f t="shared" si="14"/>
        <v>#REF!</v>
      </c>
      <c r="BI59" s="60"/>
      <c r="BJ59" s="98" t="str">
        <f t="shared" si="15"/>
        <v/>
      </c>
      <c r="BK59" s="98" t="str">
        <f t="shared" si="16"/>
        <v/>
      </c>
      <c r="BM59" s="98" t="str">
        <f t="shared" si="17"/>
        <v/>
      </c>
      <c r="BN59" s="98" t="str">
        <f t="shared" si="18"/>
        <v/>
      </c>
      <c r="BP59" s="98" t="str">
        <f t="shared" si="19"/>
        <v/>
      </c>
      <c r="BQ59" s="98" t="str">
        <f t="shared" si="20"/>
        <v/>
      </c>
      <c r="BS59" s="98" t="str">
        <f t="shared" si="21"/>
        <v/>
      </c>
      <c r="BT59" s="98" t="str">
        <f t="shared" si="22"/>
        <v/>
      </c>
      <c r="BU59" s="64"/>
      <c r="BV59" s="169"/>
      <c r="BW59" s="98" t="e">
        <f t="shared" si="23"/>
        <v>#REF!</v>
      </c>
      <c r="BX59" s="98" t="e">
        <f t="shared" si="24"/>
        <v>#REF!</v>
      </c>
      <c r="BY59" s="64"/>
      <c r="BZ59" s="98" t="e">
        <f t="shared" si="25"/>
        <v>#REF!</v>
      </c>
      <c r="CA59" s="98" t="e">
        <f t="shared" si="26"/>
        <v>#REF!</v>
      </c>
      <c r="CC59" s="98" t="e">
        <f t="shared" si="27"/>
        <v>#REF!</v>
      </c>
      <c r="CD59" s="98" t="e">
        <f t="shared" si="28"/>
        <v>#REF!</v>
      </c>
      <c r="CF59" s="98" t="e">
        <f t="shared" si="29"/>
        <v>#REF!</v>
      </c>
      <c r="CG59" s="98" t="e">
        <f t="shared" si="30"/>
        <v>#REF!</v>
      </c>
      <c r="CI59" s="98" t="e">
        <f t="shared" si="31"/>
        <v>#REF!</v>
      </c>
      <c r="CJ59" s="98" t="e">
        <f t="shared" si="32"/>
        <v>#REF!</v>
      </c>
      <c r="CL59" s="98" t="e">
        <f t="shared" si="33"/>
        <v>#REF!</v>
      </c>
      <c r="CM59" s="98" t="e">
        <f t="shared" si="34"/>
        <v>#REF!</v>
      </c>
    </row>
    <row r="60" spans="1:91" s="89" customFormat="1" ht="18" x14ac:dyDescent="0.25">
      <c r="A60" s="83">
        <v>12</v>
      </c>
      <c r="B60" s="109" t="str">
        <f t="shared" si="0"/>
        <v xml:space="preserve">: </v>
      </c>
      <c r="C60" s="106"/>
      <c r="D60" s="106"/>
      <c r="E60" s="108"/>
      <c r="F60" s="106"/>
      <c r="G60" s="108"/>
      <c r="H60" s="107"/>
      <c r="I60" s="106"/>
      <c r="J60" s="106"/>
      <c r="K60" s="104"/>
      <c r="L60" s="110"/>
      <c r="M60" s="111"/>
      <c r="N60" s="151" t="s">
        <v>417</v>
      </c>
      <c r="O60" s="105"/>
      <c r="P60" s="104"/>
      <c r="Q60" s="64"/>
      <c r="R60" s="103"/>
      <c r="S60" s="101" t="str">
        <f t="shared" si="1"/>
        <v/>
      </c>
      <c r="T60" s="102" t="str">
        <f t="shared" si="2"/>
        <v/>
      </c>
      <c r="U60" s="101" t="str">
        <f t="shared" si="3"/>
        <v/>
      </c>
      <c r="V60" s="100" t="str">
        <f t="shared" si="4"/>
        <v>million hectares</v>
      </c>
      <c r="Z60" s="169"/>
      <c r="AP60" s="169"/>
      <c r="AS60" s="99"/>
      <c r="AU60" s="98" t="e">
        <f t="shared" si="5"/>
        <v>#REF!</v>
      </c>
      <c r="AV60" s="98" t="e">
        <f t="shared" si="6"/>
        <v>#REF!</v>
      </c>
      <c r="AX60" s="98" t="e">
        <f t="shared" si="7"/>
        <v>#REF!</v>
      </c>
      <c r="AY60" s="98" t="e">
        <f t="shared" si="8"/>
        <v>#REF!</v>
      </c>
      <c r="BA60" s="98" t="e">
        <f t="shared" si="9"/>
        <v>#REF!</v>
      </c>
      <c r="BB60" s="98" t="e">
        <f t="shared" si="10"/>
        <v>#REF!</v>
      </c>
      <c r="BD60" s="98" t="e">
        <f t="shared" si="11"/>
        <v>#REF!</v>
      </c>
      <c r="BE60" s="98" t="e">
        <f t="shared" si="12"/>
        <v>#REF!</v>
      </c>
      <c r="BG60" s="98" t="e">
        <f t="shared" si="13"/>
        <v>#REF!</v>
      </c>
      <c r="BH60" s="98" t="e">
        <f t="shared" si="14"/>
        <v>#REF!</v>
      </c>
      <c r="BI60" s="60"/>
      <c r="BJ60" s="98" t="str">
        <f t="shared" si="15"/>
        <v/>
      </c>
      <c r="BK60" s="98" t="str">
        <f t="shared" si="16"/>
        <v/>
      </c>
      <c r="BM60" s="98" t="str">
        <f t="shared" si="17"/>
        <v/>
      </c>
      <c r="BN60" s="98" t="str">
        <f t="shared" si="18"/>
        <v/>
      </c>
      <c r="BP60" s="98" t="str">
        <f t="shared" si="19"/>
        <v/>
      </c>
      <c r="BQ60" s="98" t="str">
        <f t="shared" si="20"/>
        <v/>
      </c>
      <c r="BS60" s="98" t="str">
        <f t="shared" si="21"/>
        <v/>
      </c>
      <c r="BT60" s="98" t="str">
        <f t="shared" si="22"/>
        <v/>
      </c>
      <c r="BU60" s="64"/>
      <c r="BV60" s="169"/>
      <c r="BW60" s="98" t="e">
        <f t="shared" si="23"/>
        <v>#REF!</v>
      </c>
      <c r="BX60" s="98" t="e">
        <f t="shared" si="24"/>
        <v>#REF!</v>
      </c>
      <c r="BY60" s="64"/>
      <c r="BZ60" s="98" t="e">
        <f t="shared" si="25"/>
        <v>#REF!</v>
      </c>
      <c r="CA60" s="98" t="e">
        <f t="shared" si="26"/>
        <v>#REF!</v>
      </c>
      <c r="CC60" s="98" t="e">
        <f t="shared" si="27"/>
        <v>#REF!</v>
      </c>
      <c r="CD60" s="98" t="e">
        <f t="shared" si="28"/>
        <v>#REF!</v>
      </c>
      <c r="CF60" s="98" t="e">
        <f t="shared" si="29"/>
        <v>#REF!</v>
      </c>
      <c r="CG60" s="98" t="e">
        <f t="shared" si="30"/>
        <v>#REF!</v>
      </c>
      <c r="CI60" s="98" t="e">
        <f t="shared" si="31"/>
        <v>#REF!</v>
      </c>
      <c r="CJ60" s="98" t="e">
        <f t="shared" si="32"/>
        <v>#REF!</v>
      </c>
      <c r="CL60" s="98" t="e">
        <f t="shared" si="33"/>
        <v>#REF!</v>
      </c>
      <c r="CM60" s="98" t="e">
        <f t="shared" si="34"/>
        <v>#REF!</v>
      </c>
    </row>
    <row r="61" spans="1:91" s="89" customFormat="1" ht="18" x14ac:dyDescent="0.25">
      <c r="A61" s="83">
        <v>13</v>
      </c>
      <c r="B61" s="109" t="str">
        <f t="shared" si="0"/>
        <v xml:space="preserve">: </v>
      </c>
      <c r="C61" s="106"/>
      <c r="D61" s="188"/>
      <c r="E61" s="108"/>
      <c r="F61" s="106"/>
      <c r="G61" s="108"/>
      <c r="H61" s="107"/>
      <c r="I61" s="106"/>
      <c r="J61" s="106"/>
      <c r="K61" s="104"/>
      <c r="L61" s="110"/>
      <c r="M61" s="111"/>
      <c r="N61" s="151" t="s">
        <v>417</v>
      </c>
      <c r="O61" s="105"/>
      <c r="P61" s="104"/>
      <c r="Q61" s="64"/>
      <c r="R61" s="103"/>
      <c r="S61" s="101" t="str">
        <f t="shared" si="1"/>
        <v/>
      </c>
      <c r="T61" s="102" t="str">
        <f t="shared" si="2"/>
        <v/>
      </c>
      <c r="U61" s="101" t="str">
        <f t="shared" si="3"/>
        <v/>
      </c>
      <c r="V61" s="100" t="str">
        <f t="shared" si="4"/>
        <v>million hectares</v>
      </c>
      <c r="Z61" s="169"/>
      <c r="AP61" s="169"/>
      <c r="AS61" s="99"/>
      <c r="AU61" s="98" t="e">
        <f t="shared" si="5"/>
        <v>#REF!</v>
      </c>
      <c r="AV61" s="98" t="e">
        <f t="shared" si="6"/>
        <v>#REF!</v>
      </c>
      <c r="AX61" s="98" t="e">
        <f t="shared" si="7"/>
        <v>#REF!</v>
      </c>
      <c r="AY61" s="98" t="e">
        <f t="shared" si="8"/>
        <v>#REF!</v>
      </c>
      <c r="BA61" s="98" t="e">
        <f t="shared" si="9"/>
        <v>#REF!</v>
      </c>
      <c r="BB61" s="98" t="e">
        <f t="shared" si="10"/>
        <v>#REF!</v>
      </c>
      <c r="BD61" s="98" t="e">
        <f t="shared" si="11"/>
        <v>#REF!</v>
      </c>
      <c r="BE61" s="98" t="e">
        <f t="shared" si="12"/>
        <v>#REF!</v>
      </c>
      <c r="BG61" s="98" t="e">
        <f t="shared" si="13"/>
        <v>#REF!</v>
      </c>
      <c r="BH61" s="98" t="e">
        <f t="shared" si="14"/>
        <v>#REF!</v>
      </c>
      <c r="BI61" s="60"/>
      <c r="BJ61" s="98" t="str">
        <f t="shared" si="15"/>
        <v/>
      </c>
      <c r="BK61" s="98" t="str">
        <f t="shared" si="16"/>
        <v/>
      </c>
      <c r="BM61" s="98" t="str">
        <f t="shared" si="17"/>
        <v/>
      </c>
      <c r="BN61" s="98" t="str">
        <f t="shared" si="18"/>
        <v/>
      </c>
      <c r="BP61" s="98" t="str">
        <f t="shared" si="19"/>
        <v/>
      </c>
      <c r="BQ61" s="98" t="str">
        <f t="shared" si="20"/>
        <v/>
      </c>
      <c r="BS61" s="98" t="str">
        <f t="shared" si="21"/>
        <v/>
      </c>
      <c r="BT61" s="98" t="str">
        <f t="shared" si="22"/>
        <v/>
      </c>
      <c r="BU61" s="64"/>
      <c r="BV61" s="169"/>
      <c r="BW61" s="98" t="e">
        <f t="shared" si="23"/>
        <v>#REF!</v>
      </c>
      <c r="BX61" s="98" t="e">
        <f t="shared" si="24"/>
        <v>#REF!</v>
      </c>
      <c r="BY61" s="64"/>
      <c r="BZ61" s="98" t="e">
        <f t="shared" si="25"/>
        <v>#REF!</v>
      </c>
      <c r="CA61" s="98" t="e">
        <f t="shared" si="26"/>
        <v>#REF!</v>
      </c>
      <c r="CC61" s="98" t="e">
        <f t="shared" si="27"/>
        <v>#REF!</v>
      </c>
      <c r="CD61" s="98" t="e">
        <f t="shared" si="28"/>
        <v>#REF!</v>
      </c>
      <c r="CF61" s="98" t="e">
        <f t="shared" si="29"/>
        <v>#REF!</v>
      </c>
      <c r="CG61" s="98" t="e">
        <f t="shared" si="30"/>
        <v>#REF!</v>
      </c>
      <c r="CI61" s="98" t="e">
        <f t="shared" si="31"/>
        <v>#REF!</v>
      </c>
      <c r="CJ61" s="98" t="e">
        <f t="shared" si="32"/>
        <v>#REF!</v>
      </c>
      <c r="CL61" s="98" t="e">
        <f t="shared" si="33"/>
        <v>#REF!</v>
      </c>
      <c r="CM61" s="98" t="e">
        <f t="shared" si="34"/>
        <v>#REF!</v>
      </c>
    </row>
    <row r="62" spans="1:91" s="89" customFormat="1" ht="18" x14ac:dyDescent="0.25">
      <c r="A62" s="83">
        <v>14</v>
      </c>
      <c r="B62" s="109" t="str">
        <f t="shared" si="0"/>
        <v xml:space="preserve">: </v>
      </c>
      <c r="C62" s="106"/>
      <c r="D62" s="188"/>
      <c r="E62" s="108"/>
      <c r="F62" s="106"/>
      <c r="G62" s="108"/>
      <c r="H62" s="107"/>
      <c r="I62" s="106"/>
      <c r="J62" s="106"/>
      <c r="K62" s="104"/>
      <c r="L62" s="110"/>
      <c r="M62" s="111"/>
      <c r="N62" s="151" t="s">
        <v>417</v>
      </c>
      <c r="O62" s="105"/>
      <c r="P62" s="104"/>
      <c r="Q62" s="64"/>
      <c r="R62" s="103"/>
      <c r="S62" s="101" t="str">
        <f t="shared" si="1"/>
        <v/>
      </c>
      <c r="T62" s="102" t="str">
        <f t="shared" si="2"/>
        <v/>
      </c>
      <c r="U62" s="101" t="str">
        <f t="shared" si="3"/>
        <v/>
      </c>
      <c r="V62" s="100" t="str">
        <f t="shared" si="4"/>
        <v>million hectares</v>
      </c>
      <c r="Z62" s="169"/>
      <c r="AP62" s="169"/>
      <c r="AS62" s="99"/>
      <c r="AU62" s="98" t="e">
        <f t="shared" si="5"/>
        <v>#REF!</v>
      </c>
      <c r="AV62" s="98" t="e">
        <f t="shared" si="6"/>
        <v>#REF!</v>
      </c>
      <c r="AX62" s="98" t="e">
        <f t="shared" si="7"/>
        <v>#REF!</v>
      </c>
      <c r="AY62" s="98" t="e">
        <f t="shared" si="8"/>
        <v>#REF!</v>
      </c>
      <c r="BA62" s="98" t="e">
        <f t="shared" si="9"/>
        <v>#REF!</v>
      </c>
      <c r="BB62" s="98" t="e">
        <f t="shared" si="10"/>
        <v>#REF!</v>
      </c>
      <c r="BD62" s="98" t="e">
        <f t="shared" si="11"/>
        <v>#REF!</v>
      </c>
      <c r="BE62" s="98" t="e">
        <f t="shared" si="12"/>
        <v>#REF!</v>
      </c>
      <c r="BG62" s="98" t="e">
        <f t="shared" si="13"/>
        <v>#REF!</v>
      </c>
      <c r="BH62" s="98" t="e">
        <f t="shared" si="14"/>
        <v>#REF!</v>
      </c>
      <c r="BI62" s="60"/>
      <c r="BJ62" s="98" t="str">
        <f t="shared" si="15"/>
        <v/>
      </c>
      <c r="BK62" s="98" t="str">
        <f t="shared" si="16"/>
        <v/>
      </c>
      <c r="BM62" s="98" t="str">
        <f t="shared" si="17"/>
        <v/>
      </c>
      <c r="BN62" s="98" t="str">
        <f t="shared" si="18"/>
        <v/>
      </c>
      <c r="BP62" s="98" t="str">
        <f t="shared" si="19"/>
        <v/>
      </c>
      <c r="BQ62" s="98" t="str">
        <f t="shared" si="20"/>
        <v/>
      </c>
      <c r="BS62" s="98" t="str">
        <f t="shared" si="21"/>
        <v/>
      </c>
      <c r="BT62" s="98" t="str">
        <f t="shared" si="22"/>
        <v/>
      </c>
      <c r="BU62" s="64"/>
      <c r="BV62" s="169"/>
      <c r="BW62" s="98" t="e">
        <f t="shared" si="23"/>
        <v>#REF!</v>
      </c>
      <c r="BX62" s="98" t="e">
        <f t="shared" si="24"/>
        <v>#REF!</v>
      </c>
      <c r="BY62" s="64"/>
      <c r="BZ62" s="98" t="e">
        <f t="shared" si="25"/>
        <v>#REF!</v>
      </c>
      <c r="CA62" s="98" t="e">
        <f t="shared" si="26"/>
        <v>#REF!</v>
      </c>
      <c r="CC62" s="98" t="e">
        <f t="shared" si="27"/>
        <v>#REF!</v>
      </c>
      <c r="CD62" s="98" t="e">
        <f t="shared" si="28"/>
        <v>#REF!</v>
      </c>
      <c r="CF62" s="98" t="e">
        <f t="shared" si="29"/>
        <v>#REF!</v>
      </c>
      <c r="CG62" s="98" t="e">
        <f t="shared" si="30"/>
        <v>#REF!</v>
      </c>
      <c r="CI62" s="98" t="e">
        <f t="shared" si="31"/>
        <v>#REF!</v>
      </c>
      <c r="CJ62" s="98" t="e">
        <f t="shared" si="32"/>
        <v>#REF!</v>
      </c>
      <c r="CL62" s="98" t="e">
        <f t="shared" si="33"/>
        <v>#REF!</v>
      </c>
      <c r="CM62" s="98" t="e">
        <f t="shared" si="34"/>
        <v>#REF!</v>
      </c>
    </row>
    <row r="63" spans="1:91" s="89" customFormat="1" ht="18" x14ac:dyDescent="0.25">
      <c r="A63" s="83">
        <v>15</v>
      </c>
      <c r="B63" s="109" t="str">
        <f t="shared" si="0"/>
        <v xml:space="preserve">: </v>
      </c>
      <c r="C63" s="106"/>
      <c r="D63" s="188"/>
      <c r="E63" s="108"/>
      <c r="F63" s="106"/>
      <c r="G63" s="108"/>
      <c r="H63" s="107"/>
      <c r="I63" s="106"/>
      <c r="J63" s="106"/>
      <c r="K63" s="104"/>
      <c r="L63" s="110"/>
      <c r="M63" s="111"/>
      <c r="N63" s="151" t="s">
        <v>417</v>
      </c>
      <c r="O63" s="105"/>
      <c r="P63" s="104"/>
      <c r="Q63" s="64"/>
      <c r="R63" s="103"/>
      <c r="S63" s="101" t="str">
        <f t="shared" si="1"/>
        <v/>
      </c>
      <c r="T63" s="102" t="str">
        <f t="shared" si="2"/>
        <v/>
      </c>
      <c r="U63" s="101" t="str">
        <f t="shared" si="3"/>
        <v/>
      </c>
      <c r="V63" s="100" t="str">
        <f t="shared" si="4"/>
        <v>million hectares</v>
      </c>
      <c r="Z63" s="169"/>
      <c r="AP63" s="169"/>
      <c r="AS63" s="99"/>
      <c r="AU63" s="98" t="e">
        <f t="shared" si="5"/>
        <v>#REF!</v>
      </c>
      <c r="AV63" s="98" t="e">
        <f t="shared" si="6"/>
        <v>#REF!</v>
      </c>
      <c r="AX63" s="98" t="e">
        <f t="shared" si="7"/>
        <v>#REF!</v>
      </c>
      <c r="AY63" s="98" t="e">
        <f t="shared" si="8"/>
        <v>#REF!</v>
      </c>
      <c r="BA63" s="98" t="e">
        <f t="shared" si="9"/>
        <v>#REF!</v>
      </c>
      <c r="BB63" s="98" t="e">
        <f t="shared" si="10"/>
        <v>#REF!</v>
      </c>
      <c r="BD63" s="98" t="e">
        <f t="shared" si="11"/>
        <v>#REF!</v>
      </c>
      <c r="BE63" s="98" t="e">
        <f t="shared" si="12"/>
        <v>#REF!</v>
      </c>
      <c r="BG63" s="98" t="e">
        <f t="shared" si="13"/>
        <v>#REF!</v>
      </c>
      <c r="BH63" s="98" t="e">
        <f t="shared" si="14"/>
        <v>#REF!</v>
      </c>
      <c r="BI63" s="60"/>
      <c r="BJ63" s="98" t="str">
        <f t="shared" si="15"/>
        <v/>
      </c>
      <c r="BK63" s="98" t="str">
        <f t="shared" si="16"/>
        <v/>
      </c>
      <c r="BM63" s="98" t="str">
        <f t="shared" si="17"/>
        <v/>
      </c>
      <c r="BN63" s="98" t="str">
        <f t="shared" si="18"/>
        <v/>
      </c>
      <c r="BP63" s="98" t="str">
        <f t="shared" si="19"/>
        <v/>
      </c>
      <c r="BQ63" s="98" t="str">
        <f t="shared" si="20"/>
        <v/>
      </c>
      <c r="BS63" s="98" t="str">
        <f t="shared" si="21"/>
        <v/>
      </c>
      <c r="BT63" s="98" t="str">
        <f t="shared" si="22"/>
        <v/>
      </c>
      <c r="BU63" s="64"/>
      <c r="BV63" s="169"/>
      <c r="BW63" s="98" t="e">
        <f t="shared" si="23"/>
        <v>#REF!</v>
      </c>
      <c r="BX63" s="98" t="e">
        <f t="shared" si="24"/>
        <v>#REF!</v>
      </c>
      <c r="BY63" s="64"/>
      <c r="BZ63" s="98" t="e">
        <f t="shared" si="25"/>
        <v>#REF!</v>
      </c>
      <c r="CA63" s="98" t="e">
        <f t="shared" si="26"/>
        <v>#REF!</v>
      </c>
      <c r="CC63" s="98" t="e">
        <f t="shared" si="27"/>
        <v>#REF!</v>
      </c>
      <c r="CD63" s="98" t="e">
        <f t="shared" si="28"/>
        <v>#REF!</v>
      </c>
      <c r="CF63" s="98" t="e">
        <f t="shared" si="29"/>
        <v>#REF!</v>
      </c>
      <c r="CG63" s="98" t="e">
        <f t="shared" si="30"/>
        <v>#REF!</v>
      </c>
      <c r="CI63" s="98" t="e">
        <f t="shared" si="31"/>
        <v>#REF!</v>
      </c>
      <c r="CJ63" s="98" t="e">
        <f t="shared" si="32"/>
        <v>#REF!</v>
      </c>
      <c r="CL63" s="98" t="e">
        <f t="shared" si="33"/>
        <v>#REF!</v>
      </c>
      <c r="CM63" s="98" t="e">
        <f t="shared" si="34"/>
        <v>#REF!</v>
      </c>
    </row>
    <row r="64" spans="1:91" s="89" customFormat="1" ht="18" x14ac:dyDescent="0.25">
      <c r="A64" s="83">
        <v>16</v>
      </c>
      <c r="B64" s="109" t="str">
        <f t="shared" si="0"/>
        <v xml:space="preserve">: </v>
      </c>
      <c r="C64" s="106"/>
      <c r="D64" s="106"/>
      <c r="E64" s="108"/>
      <c r="F64" s="106"/>
      <c r="G64" s="108"/>
      <c r="H64" s="107"/>
      <c r="I64" s="106"/>
      <c r="J64" s="106"/>
      <c r="K64" s="104"/>
      <c r="L64" s="110"/>
      <c r="M64" s="111"/>
      <c r="N64" s="151" t="s">
        <v>417</v>
      </c>
      <c r="O64" s="105"/>
      <c r="P64" s="104"/>
      <c r="Q64" s="64"/>
      <c r="R64" s="103"/>
      <c r="S64" s="101" t="str">
        <f t="shared" si="1"/>
        <v/>
      </c>
      <c r="T64" s="102" t="str">
        <f t="shared" si="2"/>
        <v/>
      </c>
      <c r="U64" s="101" t="str">
        <f t="shared" si="3"/>
        <v/>
      </c>
      <c r="V64" s="100" t="str">
        <f t="shared" si="4"/>
        <v>million hectares</v>
      </c>
      <c r="Z64" s="169"/>
      <c r="AP64" s="169"/>
      <c r="AS64" s="99"/>
      <c r="AU64" s="98" t="e">
        <f t="shared" si="5"/>
        <v>#REF!</v>
      </c>
      <c r="AV64" s="98" t="e">
        <f t="shared" si="6"/>
        <v>#REF!</v>
      </c>
      <c r="AX64" s="98" t="e">
        <f t="shared" si="7"/>
        <v>#REF!</v>
      </c>
      <c r="AY64" s="98" t="e">
        <f t="shared" si="8"/>
        <v>#REF!</v>
      </c>
      <c r="BA64" s="98" t="e">
        <f t="shared" si="9"/>
        <v>#REF!</v>
      </c>
      <c r="BB64" s="98" t="e">
        <f t="shared" si="10"/>
        <v>#REF!</v>
      </c>
      <c r="BD64" s="98" t="e">
        <f t="shared" si="11"/>
        <v>#REF!</v>
      </c>
      <c r="BE64" s="98" t="e">
        <f t="shared" si="12"/>
        <v>#REF!</v>
      </c>
      <c r="BG64" s="98" t="e">
        <f t="shared" si="13"/>
        <v>#REF!</v>
      </c>
      <c r="BH64" s="98" t="e">
        <f t="shared" si="14"/>
        <v>#REF!</v>
      </c>
      <c r="BI64" s="60"/>
      <c r="BJ64" s="98" t="str">
        <f t="shared" si="15"/>
        <v/>
      </c>
      <c r="BK64" s="98" t="str">
        <f t="shared" si="16"/>
        <v/>
      </c>
      <c r="BM64" s="98" t="str">
        <f t="shared" si="17"/>
        <v/>
      </c>
      <c r="BN64" s="98" t="str">
        <f t="shared" si="18"/>
        <v/>
      </c>
      <c r="BP64" s="98" t="str">
        <f t="shared" si="19"/>
        <v/>
      </c>
      <c r="BQ64" s="98" t="str">
        <f t="shared" si="20"/>
        <v/>
      </c>
      <c r="BS64" s="98" t="str">
        <f t="shared" si="21"/>
        <v/>
      </c>
      <c r="BT64" s="98" t="str">
        <f t="shared" si="22"/>
        <v/>
      </c>
      <c r="BU64" s="64"/>
      <c r="BV64" s="169"/>
      <c r="BW64" s="98" t="e">
        <f t="shared" si="23"/>
        <v>#REF!</v>
      </c>
      <c r="BX64" s="98" t="e">
        <f t="shared" si="24"/>
        <v>#REF!</v>
      </c>
      <c r="BY64" s="64"/>
      <c r="BZ64" s="98" t="e">
        <f t="shared" si="25"/>
        <v>#REF!</v>
      </c>
      <c r="CA64" s="98" t="e">
        <f t="shared" si="26"/>
        <v>#REF!</v>
      </c>
      <c r="CC64" s="98" t="e">
        <f t="shared" si="27"/>
        <v>#REF!</v>
      </c>
      <c r="CD64" s="98" t="e">
        <f t="shared" si="28"/>
        <v>#REF!</v>
      </c>
      <c r="CF64" s="98" t="e">
        <f t="shared" si="29"/>
        <v>#REF!</v>
      </c>
      <c r="CG64" s="98" t="e">
        <f t="shared" si="30"/>
        <v>#REF!</v>
      </c>
      <c r="CI64" s="98" t="e">
        <f t="shared" si="31"/>
        <v>#REF!</v>
      </c>
      <c r="CJ64" s="98" t="e">
        <f t="shared" si="32"/>
        <v>#REF!</v>
      </c>
      <c r="CL64" s="98" t="e">
        <f t="shared" si="33"/>
        <v>#REF!</v>
      </c>
      <c r="CM64" s="98" t="e">
        <f t="shared" si="34"/>
        <v>#REF!</v>
      </c>
    </row>
    <row r="65" spans="1:92" s="89" customFormat="1" ht="18" x14ac:dyDescent="0.25">
      <c r="A65" s="83">
        <v>17</v>
      </c>
      <c r="B65" s="109" t="str">
        <f t="shared" si="0"/>
        <v xml:space="preserve">: </v>
      </c>
      <c r="C65" s="106"/>
      <c r="D65" s="106"/>
      <c r="E65" s="108"/>
      <c r="F65" s="106"/>
      <c r="G65" s="108"/>
      <c r="H65" s="107"/>
      <c r="I65" s="106"/>
      <c r="J65" s="106"/>
      <c r="K65" s="104"/>
      <c r="L65" s="110"/>
      <c r="M65" s="111"/>
      <c r="N65" s="151" t="s">
        <v>417</v>
      </c>
      <c r="O65" s="105"/>
      <c r="P65" s="104"/>
      <c r="Q65" s="64"/>
      <c r="R65" s="103"/>
      <c r="S65" s="101" t="str">
        <f t="shared" si="1"/>
        <v/>
      </c>
      <c r="T65" s="102" t="str">
        <f t="shared" si="2"/>
        <v/>
      </c>
      <c r="U65" s="101" t="str">
        <f t="shared" si="3"/>
        <v/>
      </c>
      <c r="V65" s="100" t="str">
        <f t="shared" si="4"/>
        <v>million hectares</v>
      </c>
      <c r="Z65" s="169"/>
      <c r="AP65" s="169"/>
      <c r="AS65" s="99"/>
      <c r="AU65" s="98" t="e">
        <f t="shared" si="5"/>
        <v>#REF!</v>
      </c>
      <c r="AV65" s="98" t="e">
        <f t="shared" si="6"/>
        <v>#REF!</v>
      </c>
      <c r="AX65" s="98" t="e">
        <f t="shared" si="7"/>
        <v>#REF!</v>
      </c>
      <c r="AY65" s="98" t="e">
        <f t="shared" si="8"/>
        <v>#REF!</v>
      </c>
      <c r="BA65" s="98" t="e">
        <f t="shared" si="9"/>
        <v>#REF!</v>
      </c>
      <c r="BB65" s="98" t="e">
        <f t="shared" si="10"/>
        <v>#REF!</v>
      </c>
      <c r="BD65" s="98" t="e">
        <f t="shared" si="11"/>
        <v>#REF!</v>
      </c>
      <c r="BE65" s="98" t="e">
        <f t="shared" si="12"/>
        <v>#REF!</v>
      </c>
      <c r="BG65" s="98" t="e">
        <f t="shared" si="13"/>
        <v>#REF!</v>
      </c>
      <c r="BH65" s="98" t="e">
        <f t="shared" si="14"/>
        <v>#REF!</v>
      </c>
      <c r="BI65" s="60"/>
      <c r="BJ65" s="98" t="str">
        <f t="shared" si="15"/>
        <v/>
      </c>
      <c r="BK65" s="98" t="str">
        <f t="shared" si="16"/>
        <v/>
      </c>
      <c r="BM65" s="98" t="str">
        <f t="shared" si="17"/>
        <v/>
      </c>
      <c r="BN65" s="98" t="str">
        <f t="shared" si="18"/>
        <v/>
      </c>
      <c r="BP65" s="98" t="str">
        <f t="shared" si="19"/>
        <v/>
      </c>
      <c r="BQ65" s="98" t="str">
        <f t="shared" si="20"/>
        <v/>
      </c>
      <c r="BS65" s="98" t="str">
        <f t="shared" si="21"/>
        <v/>
      </c>
      <c r="BT65" s="98" t="str">
        <f t="shared" si="22"/>
        <v/>
      </c>
      <c r="BU65" s="64"/>
      <c r="BV65" s="169"/>
      <c r="BW65" s="98" t="e">
        <f t="shared" si="23"/>
        <v>#REF!</v>
      </c>
      <c r="BX65" s="98" t="e">
        <f t="shared" si="24"/>
        <v>#REF!</v>
      </c>
      <c r="BY65" s="64"/>
      <c r="BZ65" s="98" t="e">
        <f t="shared" si="25"/>
        <v>#REF!</v>
      </c>
      <c r="CA65" s="98" t="e">
        <f t="shared" si="26"/>
        <v>#REF!</v>
      </c>
      <c r="CC65" s="98" t="e">
        <f t="shared" si="27"/>
        <v>#REF!</v>
      </c>
      <c r="CD65" s="98" t="e">
        <f t="shared" si="28"/>
        <v>#REF!</v>
      </c>
      <c r="CF65" s="98" t="e">
        <f t="shared" si="29"/>
        <v>#REF!</v>
      </c>
      <c r="CG65" s="98" t="e">
        <f t="shared" si="30"/>
        <v>#REF!</v>
      </c>
      <c r="CI65" s="98" t="e">
        <f t="shared" si="31"/>
        <v>#REF!</v>
      </c>
      <c r="CJ65" s="98" t="e">
        <f t="shared" si="32"/>
        <v>#REF!</v>
      </c>
      <c r="CL65" s="98" t="e">
        <f t="shared" si="33"/>
        <v>#REF!</v>
      </c>
      <c r="CM65" s="98" t="e">
        <f t="shared" si="34"/>
        <v>#REF!</v>
      </c>
    </row>
    <row r="66" spans="1:92" s="89" customFormat="1" ht="18" x14ac:dyDescent="0.25">
      <c r="A66" s="83">
        <v>18</v>
      </c>
      <c r="B66" s="109" t="str">
        <f t="shared" si="0"/>
        <v xml:space="preserve">: </v>
      </c>
      <c r="C66" s="106"/>
      <c r="D66" s="106"/>
      <c r="E66" s="108"/>
      <c r="F66" s="106"/>
      <c r="G66" s="108"/>
      <c r="H66" s="107"/>
      <c r="I66" s="106"/>
      <c r="J66" s="106"/>
      <c r="K66" s="104"/>
      <c r="L66" s="104"/>
      <c r="M66" s="104"/>
      <c r="N66" s="151" t="s">
        <v>417</v>
      </c>
      <c r="O66" s="105"/>
      <c r="P66" s="104"/>
      <c r="Q66" s="64"/>
      <c r="R66" s="103"/>
      <c r="S66" s="101" t="str">
        <f t="shared" si="1"/>
        <v/>
      </c>
      <c r="T66" s="102" t="str">
        <f t="shared" si="2"/>
        <v/>
      </c>
      <c r="U66" s="101" t="str">
        <f t="shared" si="3"/>
        <v/>
      </c>
      <c r="V66" s="100" t="str">
        <f t="shared" si="4"/>
        <v>million hectares</v>
      </c>
      <c r="Z66" s="169"/>
      <c r="AP66" s="169"/>
      <c r="AS66" s="99"/>
      <c r="AU66" s="98" t="e">
        <f t="shared" si="5"/>
        <v>#REF!</v>
      </c>
      <c r="AV66" s="98" t="e">
        <f t="shared" si="6"/>
        <v>#REF!</v>
      </c>
      <c r="AX66" s="98" t="e">
        <f t="shared" si="7"/>
        <v>#REF!</v>
      </c>
      <c r="AY66" s="98" t="e">
        <f t="shared" si="8"/>
        <v>#REF!</v>
      </c>
      <c r="BA66" s="98" t="e">
        <f t="shared" si="9"/>
        <v>#REF!</v>
      </c>
      <c r="BB66" s="98" t="e">
        <f t="shared" si="10"/>
        <v>#REF!</v>
      </c>
      <c r="BD66" s="98" t="e">
        <f t="shared" si="11"/>
        <v>#REF!</v>
      </c>
      <c r="BE66" s="98" t="e">
        <f t="shared" si="12"/>
        <v>#REF!</v>
      </c>
      <c r="BG66" s="98" t="e">
        <f t="shared" si="13"/>
        <v>#REF!</v>
      </c>
      <c r="BH66" s="98" t="e">
        <f t="shared" si="14"/>
        <v>#REF!</v>
      </c>
      <c r="BI66" s="60"/>
      <c r="BJ66" s="98" t="str">
        <f t="shared" si="15"/>
        <v/>
      </c>
      <c r="BK66" s="98" t="str">
        <f t="shared" si="16"/>
        <v/>
      </c>
      <c r="BM66" s="98" t="str">
        <f t="shared" si="17"/>
        <v/>
      </c>
      <c r="BN66" s="98" t="str">
        <f t="shared" si="18"/>
        <v/>
      </c>
      <c r="BP66" s="98" t="str">
        <f t="shared" si="19"/>
        <v/>
      </c>
      <c r="BQ66" s="98" t="str">
        <f t="shared" si="20"/>
        <v/>
      </c>
      <c r="BS66" s="98" t="str">
        <f t="shared" si="21"/>
        <v/>
      </c>
      <c r="BT66" s="98" t="str">
        <f t="shared" si="22"/>
        <v/>
      </c>
      <c r="BU66" s="64"/>
      <c r="BV66" s="169"/>
      <c r="BW66" s="98" t="e">
        <f t="shared" si="23"/>
        <v>#REF!</v>
      </c>
      <c r="BX66" s="98" t="e">
        <f t="shared" si="24"/>
        <v>#REF!</v>
      </c>
      <c r="BY66" s="64"/>
      <c r="BZ66" s="98" t="e">
        <f t="shared" si="25"/>
        <v>#REF!</v>
      </c>
      <c r="CA66" s="98" t="e">
        <f t="shared" si="26"/>
        <v>#REF!</v>
      </c>
      <c r="CC66" s="98" t="e">
        <f t="shared" si="27"/>
        <v>#REF!</v>
      </c>
      <c r="CD66" s="98" t="e">
        <f t="shared" si="28"/>
        <v>#REF!</v>
      </c>
      <c r="CF66" s="98" t="e">
        <f t="shared" si="29"/>
        <v>#REF!</v>
      </c>
      <c r="CG66" s="98" t="e">
        <f t="shared" si="30"/>
        <v>#REF!</v>
      </c>
      <c r="CI66" s="98" t="e">
        <f t="shared" si="31"/>
        <v>#REF!</v>
      </c>
      <c r="CJ66" s="98" t="e">
        <f t="shared" si="32"/>
        <v>#REF!</v>
      </c>
      <c r="CL66" s="98" t="e">
        <f t="shared" si="33"/>
        <v>#REF!</v>
      </c>
      <c r="CM66" s="98" t="e">
        <f t="shared" si="34"/>
        <v>#REF!</v>
      </c>
    </row>
    <row r="67" spans="1:92" s="89" customFormat="1" ht="18" x14ac:dyDescent="0.25">
      <c r="A67" s="83">
        <v>19</v>
      </c>
      <c r="B67" s="109" t="str">
        <f t="shared" si="0"/>
        <v xml:space="preserve">: </v>
      </c>
      <c r="C67" s="106"/>
      <c r="D67" s="106"/>
      <c r="E67" s="108"/>
      <c r="F67" s="106"/>
      <c r="G67" s="108"/>
      <c r="H67" s="107"/>
      <c r="I67" s="106"/>
      <c r="J67" s="106"/>
      <c r="K67" s="104"/>
      <c r="L67" s="104"/>
      <c r="M67" s="104"/>
      <c r="N67" s="151" t="s">
        <v>417</v>
      </c>
      <c r="O67" s="105"/>
      <c r="P67" s="104"/>
      <c r="Q67" s="64"/>
      <c r="R67" s="103"/>
      <c r="S67" s="101" t="str">
        <f t="shared" si="1"/>
        <v/>
      </c>
      <c r="T67" s="102" t="str">
        <f t="shared" si="2"/>
        <v/>
      </c>
      <c r="U67" s="101" t="str">
        <f t="shared" si="3"/>
        <v/>
      </c>
      <c r="V67" s="100" t="str">
        <f t="shared" si="4"/>
        <v>million hectares</v>
      </c>
      <c r="Z67" s="169"/>
      <c r="AP67" s="169"/>
      <c r="AS67" s="99"/>
      <c r="AU67" s="98" t="e">
        <f t="shared" si="5"/>
        <v>#REF!</v>
      </c>
      <c r="AV67" s="98" t="e">
        <f t="shared" si="6"/>
        <v>#REF!</v>
      </c>
      <c r="AX67" s="98" t="e">
        <f t="shared" si="7"/>
        <v>#REF!</v>
      </c>
      <c r="AY67" s="98" t="e">
        <f t="shared" si="8"/>
        <v>#REF!</v>
      </c>
      <c r="BA67" s="98" t="e">
        <f t="shared" si="9"/>
        <v>#REF!</v>
      </c>
      <c r="BB67" s="98" t="e">
        <f t="shared" si="10"/>
        <v>#REF!</v>
      </c>
      <c r="BD67" s="98" t="e">
        <f t="shared" si="11"/>
        <v>#REF!</v>
      </c>
      <c r="BE67" s="98" t="e">
        <f t="shared" si="12"/>
        <v>#REF!</v>
      </c>
      <c r="BG67" s="98" t="e">
        <f t="shared" si="13"/>
        <v>#REF!</v>
      </c>
      <c r="BH67" s="98" t="e">
        <f t="shared" si="14"/>
        <v>#REF!</v>
      </c>
      <c r="BI67" s="60"/>
      <c r="BJ67" s="98" t="str">
        <f t="shared" si="15"/>
        <v/>
      </c>
      <c r="BK67" s="98" t="str">
        <f t="shared" si="16"/>
        <v/>
      </c>
      <c r="BM67" s="98" t="str">
        <f t="shared" si="17"/>
        <v/>
      </c>
      <c r="BN67" s="98" t="str">
        <f t="shared" si="18"/>
        <v/>
      </c>
      <c r="BP67" s="98" t="str">
        <f t="shared" si="19"/>
        <v/>
      </c>
      <c r="BQ67" s="98" t="str">
        <f t="shared" si="20"/>
        <v/>
      </c>
      <c r="BS67" s="98" t="str">
        <f t="shared" si="21"/>
        <v/>
      </c>
      <c r="BT67" s="98" t="str">
        <f t="shared" si="22"/>
        <v/>
      </c>
      <c r="BU67" s="64"/>
      <c r="BV67" s="169"/>
      <c r="BW67" s="98" t="e">
        <f t="shared" si="23"/>
        <v>#REF!</v>
      </c>
      <c r="BX67" s="98" t="e">
        <f t="shared" si="24"/>
        <v>#REF!</v>
      </c>
      <c r="BY67" s="64"/>
      <c r="BZ67" s="98" t="e">
        <f t="shared" si="25"/>
        <v>#REF!</v>
      </c>
      <c r="CA67" s="98" t="e">
        <f t="shared" si="26"/>
        <v>#REF!</v>
      </c>
      <c r="CC67" s="98" t="e">
        <f t="shared" si="27"/>
        <v>#REF!</v>
      </c>
      <c r="CD67" s="98" t="e">
        <f t="shared" si="28"/>
        <v>#REF!</v>
      </c>
      <c r="CF67" s="98" t="e">
        <f t="shared" si="29"/>
        <v>#REF!</v>
      </c>
      <c r="CG67" s="98" t="e">
        <f t="shared" si="30"/>
        <v>#REF!</v>
      </c>
      <c r="CI67" s="98" t="e">
        <f t="shared" si="31"/>
        <v>#REF!</v>
      </c>
      <c r="CJ67" s="98" t="e">
        <f t="shared" si="32"/>
        <v>#REF!</v>
      </c>
      <c r="CL67" s="98" t="e">
        <f t="shared" si="33"/>
        <v>#REF!</v>
      </c>
      <c r="CM67" s="98" t="e">
        <f t="shared" si="34"/>
        <v>#REF!</v>
      </c>
    </row>
    <row r="68" spans="1:92" s="89" customFormat="1" ht="18" x14ac:dyDescent="0.25">
      <c r="A68" s="83">
        <v>20</v>
      </c>
      <c r="B68" s="109" t="str">
        <f t="shared" si="0"/>
        <v xml:space="preserve">: </v>
      </c>
      <c r="C68" s="106"/>
      <c r="D68" s="106"/>
      <c r="E68" s="108"/>
      <c r="F68" s="106"/>
      <c r="G68" s="108"/>
      <c r="H68" s="107"/>
      <c r="I68" s="106"/>
      <c r="J68" s="106"/>
      <c r="K68" s="104"/>
      <c r="L68" s="104"/>
      <c r="M68" s="104"/>
      <c r="N68" s="151" t="s">
        <v>417</v>
      </c>
      <c r="O68" s="105"/>
      <c r="P68" s="104"/>
      <c r="Q68" s="64"/>
      <c r="R68" s="103"/>
      <c r="S68" s="101" t="str">
        <f t="shared" si="1"/>
        <v/>
      </c>
      <c r="T68" s="102" t="str">
        <f t="shared" si="2"/>
        <v/>
      </c>
      <c r="U68" s="101" t="str">
        <f t="shared" si="3"/>
        <v/>
      </c>
      <c r="V68" s="100" t="str">
        <f t="shared" si="4"/>
        <v>million hectares</v>
      </c>
      <c r="Z68" s="169"/>
      <c r="AP68" s="169"/>
      <c r="AS68" s="99"/>
      <c r="AU68" s="98" t="e">
        <f t="shared" si="5"/>
        <v>#REF!</v>
      </c>
      <c r="AV68" s="98" t="e">
        <f t="shared" si="6"/>
        <v>#REF!</v>
      </c>
      <c r="AX68" s="98" t="e">
        <f t="shared" si="7"/>
        <v>#REF!</v>
      </c>
      <c r="AY68" s="98" t="e">
        <f t="shared" si="8"/>
        <v>#REF!</v>
      </c>
      <c r="BA68" s="98" t="e">
        <f t="shared" si="9"/>
        <v>#REF!</v>
      </c>
      <c r="BB68" s="98" t="e">
        <f t="shared" si="10"/>
        <v>#REF!</v>
      </c>
      <c r="BD68" s="98" t="e">
        <f t="shared" si="11"/>
        <v>#REF!</v>
      </c>
      <c r="BE68" s="98" t="e">
        <f t="shared" si="12"/>
        <v>#REF!</v>
      </c>
      <c r="BG68" s="98" t="e">
        <f t="shared" si="13"/>
        <v>#REF!</v>
      </c>
      <c r="BH68" s="98" t="e">
        <f t="shared" si="14"/>
        <v>#REF!</v>
      </c>
      <c r="BI68" s="60"/>
      <c r="BJ68" s="98" t="str">
        <f t="shared" si="15"/>
        <v/>
      </c>
      <c r="BK68" s="98" t="str">
        <f t="shared" si="16"/>
        <v/>
      </c>
      <c r="BM68" s="98" t="str">
        <f t="shared" si="17"/>
        <v/>
      </c>
      <c r="BN68" s="98" t="str">
        <f t="shared" si="18"/>
        <v/>
      </c>
      <c r="BP68" s="98" t="str">
        <f t="shared" si="19"/>
        <v/>
      </c>
      <c r="BQ68" s="98" t="str">
        <f t="shared" si="20"/>
        <v/>
      </c>
      <c r="BS68" s="98" t="str">
        <f t="shared" si="21"/>
        <v/>
      </c>
      <c r="BT68" s="98" t="str">
        <f t="shared" si="22"/>
        <v/>
      </c>
      <c r="BU68" s="64"/>
      <c r="BV68" s="169"/>
      <c r="BW68" s="98" t="e">
        <f t="shared" si="23"/>
        <v>#REF!</v>
      </c>
      <c r="BX68" s="98" t="e">
        <f t="shared" si="24"/>
        <v>#REF!</v>
      </c>
      <c r="BY68" s="64"/>
      <c r="BZ68" s="98" t="e">
        <f t="shared" si="25"/>
        <v>#REF!</v>
      </c>
      <c r="CA68" s="98" t="e">
        <f t="shared" si="26"/>
        <v>#REF!</v>
      </c>
      <c r="CC68" s="98" t="e">
        <f t="shared" si="27"/>
        <v>#REF!</v>
      </c>
      <c r="CD68" s="98" t="e">
        <f t="shared" si="28"/>
        <v>#REF!</v>
      </c>
      <c r="CF68" s="98" t="e">
        <f t="shared" si="29"/>
        <v>#REF!</v>
      </c>
      <c r="CG68" s="98" t="e">
        <f t="shared" si="30"/>
        <v>#REF!</v>
      </c>
      <c r="CI68" s="98" t="e">
        <f t="shared" si="31"/>
        <v>#REF!</v>
      </c>
      <c r="CJ68" s="98" t="e">
        <f t="shared" si="32"/>
        <v>#REF!</v>
      </c>
      <c r="CL68" s="98" t="e">
        <f t="shared" si="33"/>
        <v>#REF!</v>
      </c>
      <c r="CM68" s="98" t="e">
        <f t="shared" si="34"/>
        <v>#REF!</v>
      </c>
    </row>
    <row r="69" spans="1:92" s="89" customFormat="1" ht="18" x14ac:dyDescent="0.25">
      <c r="A69" s="83"/>
      <c r="B69" s="91" t="s">
        <v>407</v>
      </c>
      <c r="C69" s="92"/>
      <c r="D69" s="92"/>
      <c r="E69" s="92"/>
      <c r="F69" s="92"/>
      <c r="G69" s="92"/>
      <c r="H69" s="64"/>
      <c r="J69" s="94"/>
      <c r="K69" s="64"/>
      <c r="L69" s="64"/>
      <c r="M69" s="64" t="s">
        <v>63</v>
      </c>
      <c r="N69" s="64"/>
      <c r="P69" s="64"/>
      <c r="Q69" s="64"/>
      <c r="R69" s="94" t="s">
        <v>416</v>
      </c>
      <c r="S69" s="212" t="e">
        <f>BW69</f>
        <v>#REF!</v>
      </c>
      <c r="T69" s="97" t="e">
        <f>BX69</f>
        <v>#REF!</v>
      </c>
      <c r="U69" s="96" t="e">
        <f>SUM(U49:U68)/SUM(O49:O68)</f>
        <v>#DIV/0!</v>
      </c>
      <c r="Z69" s="169"/>
      <c r="AP69" s="169"/>
      <c r="AT69" s="94" t="s">
        <v>62</v>
      </c>
      <c r="AU69" s="93" t="e">
        <f>AVERAGE(AU49:AU68)</f>
        <v>#REF!</v>
      </c>
      <c r="AV69" s="93" t="e">
        <f>SUM(AV49:AV68)/COUNTIF(AV49:AV68,"&gt;0")</f>
        <v>#REF!</v>
      </c>
      <c r="AX69" s="93" t="e">
        <f>AVERAGE(AX49:AX68)</f>
        <v>#REF!</v>
      </c>
      <c r="AY69" s="93" t="e">
        <f>SUM(AY49:AY68)/COUNTIF(AY49:AY68,"&gt;0")</f>
        <v>#REF!</v>
      </c>
      <c r="BA69" s="93" t="e">
        <f>AVERAGE(BA49:BA68)</f>
        <v>#REF!</v>
      </c>
      <c r="BB69" s="93" t="e">
        <f>SUM(BB49:BB68)/COUNTIF(BB49:BB68,"&gt;0")</f>
        <v>#REF!</v>
      </c>
      <c r="BD69" s="93" t="e">
        <f>AVERAGE(BD49:BD68)</f>
        <v>#REF!</v>
      </c>
      <c r="BE69" s="93" t="e">
        <f>SUM(BE49:BE68)/COUNTIF(BE49:BE68,"&gt;0")</f>
        <v>#REF!</v>
      </c>
      <c r="BG69" s="93" t="e">
        <f>AVERAGE(BG49:BG68)</f>
        <v>#REF!</v>
      </c>
      <c r="BH69" s="93" t="e">
        <f>SUM(BH49:BH68)/COUNTIF(BH49:BH68,"&gt;0")</f>
        <v>#REF!</v>
      </c>
      <c r="BI69" s="60"/>
      <c r="BJ69" s="93" t="e">
        <f>AVERAGE(BJ49:BJ68)</f>
        <v>#DIV/0!</v>
      </c>
      <c r="BK69" s="93" t="e">
        <f>SUM(BK49:BK68)/COUNTIF(BK49:BK68,"&gt;0")</f>
        <v>#DIV/0!</v>
      </c>
      <c r="BM69" s="93" t="e">
        <f>AVERAGE(BM49:BM68)</f>
        <v>#DIV/0!</v>
      </c>
      <c r="BN69" s="93" t="e">
        <f>SUM(BN49:BN68)/COUNTIF(BN49:BN68,"&gt;0")</f>
        <v>#DIV/0!</v>
      </c>
      <c r="BP69" s="93" t="e">
        <f>AVERAGE(BP49:BP68)</f>
        <v>#DIV/0!</v>
      </c>
      <c r="BQ69" s="93" t="e">
        <f>SUM(BQ49:BQ68)/COUNTIF(BQ49:BQ68,"&gt;0")</f>
        <v>#DIV/0!</v>
      </c>
      <c r="BS69" s="93" t="e">
        <f>AVERAGE(BS49:BS68)</f>
        <v>#DIV/0!</v>
      </c>
      <c r="BT69" s="93" t="e">
        <f>SUM(BT49:BT68)/COUNTIF(BT49:BT68,"&gt;0")</f>
        <v>#DIV/0!</v>
      </c>
      <c r="BU69" s="64"/>
      <c r="BV69" s="169"/>
      <c r="BW69" s="93" t="e">
        <f>AVERAGE(BW49:BW68)</f>
        <v>#REF!</v>
      </c>
      <c r="BX69" s="93" t="e">
        <f>SUM(BX49:BX68)/COUNTIF(BX49:BX68,"&gt;0")</f>
        <v>#REF!</v>
      </c>
      <c r="BY69" s="64"/>
      <c r="BZ69" s="93" t="e">
        <f>AVERAGE(BZ49:BZ68)</f>
        <v>#REF!</v>
      </c>
      <c r="CA69" s="93" t="e">
        <f>SUM(CA49:CA68)/COUNTIF(CA49:CA68,"&gt;0")</f>
        <v>#REF!</v>
      </c>
      <c r="CC69" s="93" t="e">
        <f>AVERAGE(CC49:CC68)</f>
        <v>#REF!</v>
      </c>
      <c r="CD69" s="93" t="e">
        <f>SUM(CD49:CD68)/COUNTIF(CD49:CD68,"&gt;0")</f>
        <v>#REF!</v>
      </c>
      <c r="CF69" s="93" t="e">
        <f>AVERAGE(CF49:CF68)</f>
        <v>#REF!</v>
      </c>
      <c r="CG69" s="93" t="e">
        <f>SUM(CG49:CG68)/COUNTIF(CG49:CG68,"&gt;0")</f>
        <v>#REF!</v>
      </c>
      <c r="CI69" s="93" t="e">
        <f>AVERAGE(CI49:CI68)</f>
        <v>#REF!</v>
      </c>
      <c r="CJ69" s="93" t="e">
        <f>SUM(CJ49:CJ68)/COUNTIF(CJ49:CJ68,"&gt;0")</f>
        <v>#REF!</v>
      </c>
      <c r="CL69" s="93" t="e">
        <f>AVERAGE(CL49:CL68)</f>
        <v>#REF!</v>
      </c>
      <c r="CM69" s="93" t="e">
        <f>SUM(CM49:CM68)/COUNTIF(CM49:CM68,"&gt;0")</f>
        <v>#REF!</v>
      </c>
    </row>
    <row r="70" spans="1:92" s="89" customFormat="1" ht="18" x14ac:dyDescent="0.25">
      <c r="A70" s="83"/>
      <c r="B70" s="91" t="s">
        <v>406</v>
      </c>
      <c r="C70" s="92" t="s">
        <v>60</v>
      </c>
      <c r="D70" s="372"/>
      <c r="E70" s="373"/>
      <c r="F70" s="373"/>
      <c r="G70" s="373"/>
      <c r="H70" s="373"/>
      <c r="I70" s="373"/>
      <c r="J70" s="373"/>
      <c r="K70" s="374"/>
      <c r="L70" s="64"/>
      <c r="M70" s="64"/>
      <c r="N70" s="64"/>
      <c r="P70" s="64"/>
      <c r="Q70" s="64"/>
      <c r="R70" s="77" t="s">
        <v>415</v>
      </c>
      <c r="S70" s="88" t="e">
        <f>S69+V70*S73</f>
        <v>#REF!</v>
      </c>
      <c r="T70" s="88" t="e">
        <f>T69+V70*T73</f>
        <v>#REF!</v>
      </c>
      <c r="U70" s="88" t="e">
        <f>U69+V70*U73</f>
        <v>#DIV/0!</v>
      </c>
      <c r="V70" s="86">
        <v>1</v>
      </c>
      <c r="W70" s="64" t="s">
        <v>59</v>
      </c>
      <c r="Y70" s="89" t="s">
        <v>58</v>
      </c>
      <c r="Z70" s="169"/>
      <c r="AP70" s="169"/>
      <c r="AT70" s="77" t="s">
        <v>57</v>
      </c>
      <c r="AU70" s="76" t="e">
        <f>AU69+(AU75*AU72)</f>
        <v>#REF!</v>
      </c>
      <c r="AV70" s="76" t="e">
        <f>AV69+(AV75*AU72)</f>
        <v>#REF!</v>
      </c>
      <c r="AX70" s="76" t="e">
        <f>AX69+(AX75*AX72)</f>
        <v>#REF!</v>
      </c>
      <c r="AY70" s="76" t="e">
        <f>AY69+(AY75*AX72)</f>
        <v>#REF!</v>
      </c>
      <c r="BA70" s="76" t="e">
        <f>BA69+(BA75*BA72)</f>
        <v>#REF!</v>
      </c>
      <c r="BB70" s="76" t="e">
        <f>BB69+(BB75*BA72)</f>
        <v>#REF!</v>
      </c>
      <c r="BD70" s="76" t="e">
        <f>BD69+(BD75*BD72)</f>
        <v>#REF!</v>
      </c>
      <c r="BE70" s="76" t="e">
        <f>BE69+(BE75*BD72)</f>
        <v>#REF!</v>
      </c>
      <c r="BG70" s="76" t="e">
        <f>BG69+(BG75*BG72)</f>
        <v>#REF!</v>
      </c>
      <c r="BH70" s="76" t="e">
        <f>BH69+(BH75*BG72)</f>
        <v>#REF!</v>
      </c>
      <c r="BI70" s="60"/>
      <c r="BJ70" s="76" t="e">
        <f>BJ69+(BJ75*BJ72)</f>
        <v>#DIV/0!</v>
      </c>
      <c r="BK70" s="76" t="e">
        <f>BK69+(BK75*BJ72)</f>
        <v>#DIV/0!</v>
      </c>
      <c r="BM70" s="76" t="e">
        <f>BM69+(BM75*BM72)</f>
        <v>#DIV/0!</v>
      </c>
      <c r="BN70" s="76" t="e">
        <f>BN69+(BN75*BM72)</f>
        <v>#DIV/0!</v>
      </c>
      <c r="BP70" s="76" t="e">
        <f>BP69+(BP75*BP72)</f>
        <v>#DIV/0!</v>
      </c>
      <c r="BQ70" s="76" t="e">
        <f>BQ69+(BQ75*BP72)</f>
        <v>#DIV/0!</v>
      </c>
      <c r="BS70" s="76" t="e">
        <f>BS69+(BS75*BS72)</f>
        <v>#DIV/0!</v>
      </c>
      <c r="BT70" s="76" t="e">
        <f>BT69+(BT75*BS72)</f>
        <v>#DIV/0!</v>
      </c>
      <c r="BU70" s="64"/>
      <c r="BV70" s="169"/>
      <c r="BW70" s="76" t="e">
        <f>BW69+(BW75*BW72)</f>
        <v>#REF!</v>
      </c>
      <c r="BX70" s="76" t="e">
        <f>BX69+(BX75*BW72)</f>
        <v>#REF!</v>
      </c>
      <c r="BY70" s="64"/>
      <c r="BZ70" s="76" t="e">
        <f>BZ69+(BZ75*BZ72)</f>
        <v>#REF!</v>
      </c>
      <c r="CA70" s="76" t="e">
        <f>CA69+(CA75*BZ72)</f>
        <v>#REF!</v>
      </c>
      <c r="CC70" s="76" t="e">
        <f>CC69+(CC75*CC72)</f>
        <v>#REF!</v>
      </c>
      <c r="CD70" s="76" t="e">
        <f>CD69+(CD75*CC72)</f>
        <v>#REF!</v>
      </c>
      <c r="CF70" s="76" t="e">
        <f>CF69+(CF75*CF72)</f>
        <v>#REF!</v>
      </c>
      <c r="CG70" s="76" t="e">
        <f>CG69+(CG75*CF72)</f>
        <v>#REF!</v>
      </c>
      <c r="CI70" s="76" t="e">
        <f>CI69+(CI75*CI72)</f>
        <v>#REF!</v>
      </c>
      <c r="CJ70" s="76" t="e">
        <f>CJ69+(CJ75*CI72)</f>
        <v>#REF!</v>
      </c>
      <c r="CL70" s="76" t="e">
        <f>CL69+(CL75*CL72)</f>
        <v>#REF!</v>
      </c>
      <c r="CM70" s="76" t="e">
        <f>CM69+(CM75*CL72)</f>
        <v>#REF!</v>
      </c>
    </row>
    <row r="71" spans="1:92" s="64" customFormat="1" ht="12.95" customHeight="1" x14ac:dyDescent="0.25">
      <c r="A71" s="83"/>
      <c r="B71" s="91" t="s">
        <v>405</v>
      </c>
      <c r="C71" s="83"/>
      <c r="D71" s="375"/>
      <c r="E71" s="376"/>
      <c r="F71" s="376"/>
      <c r="G71" s="376"/>
      <c r="H71" s="376"/>
      <c r="I71" s="376"/>
      <c r="J71" s="376"/>
      <c r="K71" s="377"/>
      <c r="L71" s="89"/>
      <c r="M71" s="89"/>
      <c r="R71" s="77" t="s">
        <v>414</v>
      </c>
      <c r="S71" s="88" t="e">
        <f>IF($Y71="Y",MIN(S49:S68),S69-$V71*S73)</f>
        <v>#REF!</v>
      </c>
      <c r="T71" s="88" t="e">
        <f>IF($Y71="Y",MIN(T49:T68),T69-$V71*T73)</f>
        <v>#REF!</v>
      </c>
      <c r="U71" s="88" t="e">
        <f>IF($Y71="Y",MIN(U49:U68),U69-$V71*U73)</f>
        <v>#DIV/0!</v>
      </c>
      <c r="V71" s="86">
        <v>1</v>
      </c>
      <c r="W71" s="64" t="s">
        <v>55</v>
      </c>
      <c r="X71" s="89"/>
      <c r="Y71" s="90" t="s">
        <v>47</v>
      </c>
      <c r="Z71" s="152"/>
      <c r="AP71" s="152"/>
      <c r="AQ71" s="89"/>
      <c r="AR71" s="89"/>
      <c r="AS71" s="89"/>
      <c r="AT71" s="77" t="s">
        <v>54</v>
      </c>
      <c r="AU71" s="76" t="e">
        <f>AU69-(AU75*AU73)</f>
        <v>#REF!</v>
      </c>
      <c r="AV71" s="76" t="e">
        <f>AV69-(AV75*AU73)</f>
        <v>#REF!</v>
      </c>
      <c r="AW71" s="89"/>
      <c r="AX71" s="76" t="e">
        <f>AX69-(AX75*AX73)</f>
        <v>#REF!</v>
      </c>
      <c r="AY71" s="76" t="e">
        <f>AY69-(AY75*AX73)</f>
        <v>#REF!</v>
      </c>
      <c r="AZ71" s="89"/>
      <c r="BA71" s="76" t="e">
        <f>BA69-(BA75*BA73)</f>
        <v>#REF!</v>
      </c>
      <c r="BB71" s="76" t="e">
        <f>BB69-(BB75*BA73)</f>
        <v>#REF!</v>
      </c>
      <c r="BC71" s="89"/>
      <c r="BD71" s="76" t="e">
        <f>BD69-(BD75*BD73)</f>
        <v>#REF!</v>
      </c>
      <c r="BE71" s="76" t="e">
        <f>BE69-(BE75*BD73)</f>
        <v>#REF!</v>
      </c>
      <c r="BF71" s="89"/>
      <c r="BG71" s="76" t="e">
        <f>BG69-(BG75*BG73)</f>
        <v>#REF!</v>
      </c>
      <c r="BH71" s="76" t="e">
        <f>BH69-(BH75*BG73)</f>
        <v>#REF!</v>
      </c>
      <c r="BI71" s="60"/>
      <c r="BJ71" s="76" t="e">
        <f>BJ69-(BJ75*BJ73)</f>
        <v>#DIV/0!</v>
      </c>
      <c r="BK71" s="76" t="e">
        <f>BK69-(BK75*BJ73)</f>
        <v>#DIV/0!</v>
      </c>
      <c r="BL71" s="89"/>
      <c r="BM71" s="76" t="e">
        <f>BM69-(BM75*BM73)</f>
        <v>#DIV/0!</v>
      </c>
      <c r="BN71" s="76" t="e">
        <f>BN69-(BN75*BM73)</f>
        <v>#DIV/0!</v>
      </c>
      <c r="BO71" s="89"/>
      <c r="BP71" s="76" t="e">
        <f>BP69-(BP75*BP73)</f>
        <v>#DIV/0!</v>
      </c>
      <c r="BQ71" s="76" t="e">
        <f>BQ69-(BQ75*BP73)</f>
        <v>#DIV/0!</v>
      </c>
      <c r="BR71" s="89"/>
      <c r="BS71" s="76" t="e">
        <f>BS69-(BS75*BS73)</f>
        <v>#DIV/0!</v>
      </c>
      <c r="BT71" s="76" t="e">
        <f>BT69-(BT75*BS73)</f>
        <v>#DIV/0!</v>
      </c>
      <c r="BV71" s="169"/>
      <c r="BW71" s="76" t="e">
        <f>BW69-(BW75*BW73)</f>
        <v>#REF!</v>
      </c>
      <c r="BX71" s="76" t="e">
        <f>BX69-(BX75*BW73)</f>
        <v>#REF!</v>
      </c>
      <c r="BZ71" s="76" t="e">
        <f>BZ69-(BZ75*BZ73)</f>
        <v>#REF!</v>
      </c>
      <c r="CA71" s="76" t="e">
        <f>CA69-(CA75*BZ73)</f>
        <v>#REF!</v>
      </c>
      <c r="CB71" s="89"/>
      <c r="CC71" s="76" t="e">
        <f>CC69-(CC75*CC73)</f>
        <v>#REF!</v>
      </c>
      <c r="CD71" s="76" t="e">
        <f>CD69-(CD75*CC73)</f>
        <v>#REF!</v>
      </c>
      <c r="CE71" s="89"/>
      <c r="CF71" s="76" t="e">
        <f>CF69-(CF75*CF73)</f>
        <v>#REF!</v>
      </c>
      <c r="CG71" s="76" t="e">
        <f>CG69-(CG75*CF73)</f>
        <v>#REF!</v>
      </c>
      <c r="CH71" s="89"/>
      <c r="CI71" s="76" t="e">
        <f>CI69-(CI75*CI73)</f>
        <v>#REF!</v>
      </c>
      <c r="CJ71" s="76" t="e">
        <f>CJ69-(CJ75*CI73)</f>
        <v>#REF!</v>
      </c>
      <c r="CK71" s="89"/>
      <c r="CL71" s="76" t="e">
        <f>CL69-(CL75*CL73)</f>
        <v>#REF!</v>
      </c>
      <c r="CM71" s="76" t="e">
        <f>CM69-(CM75*CL73)</f>
        <v>#REF!</v>
      </c>
      <c r="CN71" s="89"/>
    </row>
    <row r="72" spans="1:92" s="64" customFormat="1" ht="18" x14ac:dyDescent="0.25">
      <c r="A72" s="83"/>
      <c r="B72" s="83"/>
      <c r="C72" s="83"/>
      <c r="D72" s="375"/>
      <c r="E72" s="376"/>
      <c r="F72" s="376"/>
      <c r="G72" s="376"/>
      <c r="H72" s="376"/>
      <c r="I72" s="376"/>
      <c r="J72" s="376"/>
      <c r="K72" s="377"/>
      <c r="R72" s="77" t="s">
        <v>51</v>
      </c>
      <c r="S72" s="88" t="e">
        <f>IF((0.67*S73)&gt;S69,"no","yes")</f>
        <v>#REF!</v>
      </c>
      <c r="T72" s="88" t="e">
        <f>IF((0.67*T73)&gt;T69,"no","yes")</f>
        <v>#REF!</v>
      </c>
      <c r="U72" s="88" t="e">
        <f>IF((0.67*U73)&gt;U69,"no","yes")</f>
        <v>#DIV/0!</v>
      </c>
      <c r="Z72" s="152"/>
      <c r="AP72" s="152"/>
      <c r="AS72" s="360" t="s">
        <v>53</v>
      </c>
      <c r="AT72" s="361"/>
      <c r="AU72" s="86">
        <v>1</v>
      </c>
      <c r="AX72" s="86">
        <v>1</v>
      </c>
      <c r="BA72" s="86">
        <v>1</v>
      </c>
      <c r="BD72" s="86">
        <v>1</v>
      </c>
      <c r="BG72" s="86">
        <v>1</v>
      </c>
      <c r="BI72" s="60"/>
      <c r="BJ72" s="86">
        <v>1</v>
      </c>
      <c r="BM72" s="86">
        <v>1</v>
      </c>
      <c r="BP72" s="86">
        <v>1</v>
      </c>
      <c r="BS72" s="86">
        <v>1</v>
      </c>
      <c r="BV72" s="152"/>
      <c r="BW72" s="86">
        <v>1</v>
      </c>
      <c r="BZ72" s="86">
        <v>1</v>
      </c>
      <c r="CC72" s="86">
        <v>1</v>
      </c>
      <c r="CF72" s="86">
        <v>1</v>
      </c>
      <c r="CI72" s="86">
        <v>1</v>
      </c>
      <c r="CL72" s="86">
        <v>1</v>
      </c>
    </row>
    <row r="73" spans="1:92" s="64" customFormat="1" ht="18" x14ac:dyDescent="0.25">
      <c r="A73" s="75" t="str">
        <f ca="1">HYPERLINK("#"&amp;"'"&amp;A$1&amp;"'!a1","Back to top")</f>
        <v>Back to top</v>
      </c>
      <c r="B73" s="75"/>
      <c r="C73" s="83"/>
      <c r="D73" s="375"/>
      <c r="E73" s="376"/>
      <c r="F73" s="376"/>
      <c r="G73" s="376"/>
      <c r="H73" s="376"/>
      <c r="I73" s="376"/>
      <c r="J73" s="376"/>
      <c r="K73" s="377"/>
      <c r="R73" s="77" t="s">
        <v>413</v>
      </c>
      <c r="S73" s="88" t="e">
        <f>BW75</f>
        <v>#REF!</v>
      </c>
      <c r="T73" s="88" t="e">
        <f t="array" ref="T73">IF(S78="Y",SQRT(SUM(IFERROR(O49:O68*(BW49:BW68-(BW69))^2,0))/((COUNTIFS(F49:F68,"=World")-1)/COUNTIFS(F49:F68,"=World")*SUMIF(F49:F68,"=World",O49:O68))),BX75)</f>
        <v>#REF!</v>
      </c>
      <c r="U73" s="88" t="e">
        <f t="array" ref="U73">SQRT(SUM(IFERROR(O49:O68*(S49:S68-(U69))^2,0))/((COUNTIFS(O49:O68,"&lt;&gt;"&amp;"")-1)/COUNTIFS(O49:O68,"&lt;&gt;"&amp;"")*SUM(O49:O68)))</f>
        <v>#DIV/0!</v>
      </c>
      <c r="Z73" s="152"/>
      <c r="AP73" s="152"/>
      <c r="AS73" s="360"/>
      <c r="AT73" s="361"/>
      <c r="AU73" s="86">
        <v>1</v>
      </c>
      <c r="AX73" s="86">
        <v>1</v>
      </c>
      <c r="BA73" s="86">
        <v>1</v>
      </c>
      <c r="BD73" s="86">
        <v>1</v>
      </c>
      <c r="BG73" s="86">
        <v>1</v>
      </c>
      <c r="BI73" s="60"/>
      <c r="BJ73" s="86">
        <v>1</v>
      </c>
      <c r="BM73" s="86">
        <v>1</v>
      </c>
      <c r="BP73" s="86">
        <v>1</v>
      </c>
      <c r="BS73" s="86">
        <v>1</v>
      </c>
      <c r="BV73" s="152"/>
      <c r="BW73" s="86">
        <v>1</v>
      </c>
      <c r="BZ73" s="86">
        <v>1</v>
      </c>
      <c r="CC73" s="86">
        <v>1</v>
      </c>
      <c r="CF73" s="86">
        <v>1</v>
      </c>
      <c r="CI73" s="86">
        <v>1</v>
      </c>
      <c r="CL73" s="86">
        <v>1</v>
      </c>
    </row>
    <row r="74" spans="1:92" s="64" customFormat="1" ht="18" x14ac:dyDescent="0.25">
      <c r="A74" s="83"/>
      <c r="B74" s="83"/>
      <c r="C74" s="83"/>
      <c r="D74" s="375"/>
      <c r="E74" s="376"/>
      <c r="F74" s="376"/>
      <c r="G74" s="376"/>
      <c r="H74" s="376"/>
      <c r="I74" s="376"/>
      <c r="J74" s="376"/>
      <c r="K74" s="377"/>
      <c r="R74" s="73" t="s">
        <v>412</v>
      </c>
      <c r="S74" s="85">
        <f>COUNTIF(S49:S68,"&gt;0")</f>
        <v>2</v>
      </c>
      <c r="T74" s="85">
        <f>COUNTIF(T49:T68,"&gt;0")</f>
        <v>0</v>
      </c>
      <c r="U74" s="81"/>
      <c r="V74" s="84" t="s">
        <v>52</v>
      </c>
      <c r="Z74" s="152"/>
      <c r="AP74" s="152"/>
      <c r="AT74" s="77" t="s">
        <v>51</v>
      </c>
      <c r="AU74" s="76" t="e">
        <f>IF((0.67*AU75)&gt;AU69,"no","yes")</f>
        <v>#REF!</v>
      </c>
      <c r="AV74" s="76" t="e">
        <f>IF((0.67*AV75)&gt;AV69,"no","yes")</f>
        <v>#REF!</v>
      </c>
      <c r="AX74" s="76" t="e">
        <f>IF((0.67*AX75)&gt;AX69,"no","yes")</f>
        <v>#REF!</v>
      </c>
      <c r="AY74" s="76" t="e">
        <f>IF((0.67*AY75)&gt;AY69,"no","yes")</f>
        <v>#REF!</v>
      </c>
      <c r="BA74" s="76" t="e">
        <f>IF((0.67*BA75)&gt;BA69,"no","yes")</f>
        <v>#REF!</v>
      </c>
      <c r="BB74" s="76" t="e">
        <f>IF((0.67*BB75)&gt;BB69,"no","yes")</f>
        <v>#REF!</v>
      </c>
      <c r="BD74" s="76" t="e">
        <f>IF((0.67*BD75)&gt;BD69,"no","yes")</f>
        <v>#REF!</v>
      </c>
      <c r="BE74" s="76" t="e">
        <f>IF((0.67*BE75)&gt;BE69,"no","yes")</f>
        <v>#REF!</v>
      </c>
      <c r="BG74" s="76" t="e">
        <f>IF((0.67*BG75)&gt;BG69,"no","yes")</f>
        <v>#REF!</v>
      </c>
      <c r="BH74" s="76" t="e">
        <f>IF((0.67*BH75)&gt;BH69,"no","yes")</f>
        <v>#REF!</v>
      </c>
      <c r="BI74" s="60"/>
      <c r="BJ74" s="76" t="e">
        <f>IF((0.67*BJ75)&gt;BJ69,"no","yes")</f>
        <v>#DIV/0!</v>
      </c>
      <c r="BK74" s="76" t="e">
        <f>IF((0.67*BK75)&gt;BK69,"no","yes")</f>
        <v>#DIV/0!</v>
      </c>
      <c r="BM74" s="76" t="e">
        <f>IF((0.67*BM75)&gt;BM69,"no","yes")</f>
        <v>#DIV/0!</v>
      </c>
      <c r="BN74" s="76" t="e">
        <f>IF((0.67*BN75)&gt;BN69,"no","yes")</f>
        <v>#DIV/0!</v>
      </c>
      <c r="BP74" s="76" t="e">
        <f>IF((0.67*BP75)&gt;BP69,"no","yes")</f>
        <v>#DIV/0!</v>
      </c>
      <c r="BQ74" s="76" t="e">
        <f>IF((0.67*BQ75)&gt;BQ69,"no","yes")</f>
        <v>#DIV/0!</v>
      </c>
      <c r="BS74" s="76" t="e">
        <f>IF((0.67*BS75)&gt;BS69,"no","yes")</f>
        <v>#DIV/0!</v>
      </c>
      <c r="BT74" s="76" t="e">
        <f>IF((0.67*BT75)&gt;BT69,"no","yes")</f>
        <v>#DIV/0!</v>
      </c>
      <c r="BV74" s="152"/>
      <c r="BW74" s="76" t="e">
        <f>IF((0.67*BW75)&gt;BW69,"no","yes")</f>
        <v>#REF!</v>
      </c>
      <c r="BX74" s="76" t="e">
        <f>IF((0.67*BX75)&gt;BX69,"no","yes")</f>
        <v>#REF!</v>
      </c>
      <c r="BZ74" s="76" t="e">
        <f>IF((0.67*BZ75)&gt;BZ69,"no","yes")</f>
        <v>#REF!</v>
      </c>
      <c r="CA74" s="76" t="e">
        <f>IF((0.67*CA75)&gt;CA69,"no","yes")</f>
        <v>#REF!</v>
      </c>
      <c r="CC74" s="76" t="e">
        <f>IF((0.67*CC75)&gt;CC69,"no","yes")</f>
        <v>#REF!</v>
      </c>
      <c r="CD74" s="76" t="e">
        <f>IF((0.67*CD75)&gt;CD69,"no","yes")</f>
        <v>#REF!</v>
      </c>
      <c r="CF74" s="76" t="e">
        <f>IF((0.67*CF75)&gt;CF69,"no","yes")</f>
        <v>#REF!</v>
      </c>
      <c r="CG74" s="76" t="e">
        <f>IF((0.67*CG75)&gt;CG69,"no","yes")</f>
        <v>#REF!</v>
      </c>
      <c r="CI74" s="76" t="e">
        <f>IF((0.67*CI75)&gt;CI69,"no","yes")</f>
        <v>#REF!</v>
      </c>
      <c r="CJ74" s="76" t="e">
        <f>IF((0.67*CJ75)&gt;CJ69,"no","yes")</f>
        <v>#REF!</v>
      </c>
      <c r="CL74" s="76" t="e">
        <f>IF((0.67*CL75)&gt;CL69,"no","yes")</f>
        <v>#REF!</v>
      </c>
      <c r="CM74" s="76" t="e">
        <f>IF((0.67*CM75)&gt;CM69,"no","yes")</f>
        <v>#REF!</v>
      </c>
    </row>
    <row r="75" spans="1:92" s="64" customFormat="1" ht="18" x14ac:dyDescent="0.25">
      <c r="A75" s="83"/>
      <c r="B75" s="83"/>
      <c r="C75" s="83"/>
      <c r="D75" s="375"/>
      <c r="E75" s="376"/>
      <c r="F75" s="376"/>
      <c r="G75" s="376"/>
      <c r="H75" s="376"/>
      <c r="I75" s="376"/>
      <c r="J75" s="376"/>
      <c r="K75" s="377"/>
      <c r="R75" s="94" t="s">
        <v>411</v>
      </c>
      <c r="S75" s="97" t="e">
        <f>SUM(BZ69,CC69,CF69,CI69,CL69)</f>
        <v>#REF!</v>
      </c>
      <c r="T75" s="97" t="e">
        <f>SUM(CA69,CD69,CG69,CJ69,CM69)</f>
        <v>#REF!</v>
      </c>
      <c r="V75" s="385"/>
      <c r="W75" s="386"/>
      <c r="X75" s="387"/>
      <c r="Z75" s="152"/>
      <c r="AP75" s="152"/>
      <c r="AT75" s="77" t="s">
        <v>50</v>
      </c>
      <c r="AU75" s="76" t="e">
        <f>_xlfn.STDEV.P(AU49:AU68)</f>
        <v>#REF!</v>
      </c>
      <c r="AV75" s="76" t="e">
        <f>_xlfn.STDEV.P(AV49:AV68)</f>
        <v>#REF!</v>
      </c>
      <c r="AX75" s="76" t="e">
        <f>_xlfn.STDEV.P(AX49:AX68)</f>
        <v>#REF!</v>
      </c>
      <c r="AY75" s="76" t="e">
        <f>_xlfn.STDEV.P(AY49:AY68)</f>
        <v>#REF!</v>
      </c>
      <c r="BA75" s="76" t="e">
        <f>_xlfn.STDEV.P(BA49:BA68)</f>
        <v>#REF!</v>
      </c>
      <c r="BB75" s="76" t="e">
        <f>_xlfn.STDEV.P(BB49:BB68)</f>
        <v>#REF!</v>
      </c>
      <c r="BD75" s="76" t="e">
        <f>_xlfn.STDEV.P(BD49:BD68)</f>
        <v>#REF!</v>
      </c>
      <c r="BE75" s="76" t="e">
        <f>_xlfn.STDEV.P(BE49:BE68)</f>
        <v>#REF!</v>
      </c>
      <c r="BG75" s="76" t="e">
        <f>_xlfn.STDEV.P(BG49:BG68)</f>
        <v>#REF!</v>
      </c>
      <c r="BH75" s="76" t="e">
        <f>_xlfn.STDEV.P(BH49:BH68)</f>
        <v>#REF!</v>
      </c>
      <c r="BI75" s="60"/>
      <c r="BJ75" s="76" t="e">
        <f>_xlfn.STDEV.P(BJ49:BJ68)</f>
        <v>#DIV/0!</v>
      </c>
      <c r="BK75" s="76" t="e">
        <f>_xlfn.STDEV.P(BK49:BK68)</f>
        <v>#DIV/0!</v>
      </c>
      <c r="BM75" s="76" t="e">
        <f>_xlfn.STDEV.P(BM49:BM68)</f>
        <v>#DIV/0!</v>
      </c>
      <c r="BN75" s="76" t="e">
        <f>_xlfn.STDEV.P(BN49:BN68)</f>
        <v>#DIV/0!</v>
      </c>
      <c r="BP75" s="76" t="e">
        <f>_xlfn.STDEV.P(BP49:BP68)</f>
        <v>#DIV/0!</v>
      </c>
      <c r="BQ75" s="76" t="e">
        <f>_xlfn.STDEV.P(BQ49:BQ68)</f>
        <v>#DIV/0!</v>
      </c>
      <c r="BS75" s="76" t="e">
        <f>_xlfn.STDEV.P(BS49:BS68)</f>
        <v>#DIV/0!</v>
      </c>
      <c r="BT75" s="76" t="e">
        <f>_xlfn.STDEV.P(BT49:BT68)</f>
        <v>#DIV/0!</v>
      </c>
      <c r="BV75" s="152"/>
      <c r="BW75" s="76" t="e">
        <f>_xlfn.STDEV.P(BW49:BW68)</f>
        <v>#REF!</v>
      </c>
      <c r="BX75" s="76" t="e">
        <f>_xlfn.STDEV.P(BX49:BX68)</f>
        <v>#REF!</v>
      </c>
      <c r="BZ75" s="76" t="e">
        <f>_xlfn.STDEV.P(BZ49:BZ68)</f>
        <v>#REF!</v>
      </c>
      <c r="CA75" s="76" t="e">
        <f>_xlfn.STDEV.P(CA49:CA68)</f>
        <v>#REF!</v>
      </c>
      <c r="CC75" s="76" t="e">
        <f>_xlfn.STDEV.P(CC49:CC68)</f>
        <v>#REF!</v>
      </c>
      <c r="CD75" s="76" t="e">
        <f>_xlfn.STDEV.P(CD49:CD68)</f>
        <v>#REF!</v>
      </c>
      <c r="CF75" s="76" t="e">
        <f>_xlfn.STDEV.P(CF49:CF68)</f>
        <v>#REF!</v>
      </c>
      <c r="CG75" s="76" t="e">
        <f>_xlfn.STDEV.P(CG49:CG68)</f>
        <v>#REF!</v>
      </c>
      <c r="CI75" s="76" t="e">
        <f>_xlfn.STDEV.P(CI49:CI68)</f>
        <v>#REF!</v>
      </c>
      <c r="CJ75" s="76" t="e">
        <f>_xlfn.STDEV.P(CJ49:CJ68)</f>
        <v>#REF!</v>
      </c>
      <c r="CL75" s="76" t="e">
        <f>_xlfn.STDEV.P(CL49:CL68)</f>
        <v>#REF!</v>
      </c>
      <c r="CM75" s="76" t="e">
        <f>_xlfn.STDEV.P(CM49:CM68)</f>
        <v>#REF!</v>
      </c>
    </row>
    <row r="76" spans="1:92" s="64" customFormat="1" ht="18" x14ac:dyDescent="0.25">
      <c r="D76" s="378"/>
      <c r="E76" s="379"/>
      <c r="F76" s="379"/>
      <c r="G76" s="379"/>
      <c r="H76" s="379"/>
      <c r="I76" s="379"/>
      <c r="J76" s="379"/>
      <c r="K76" s="380"/>
      <c r="V76" s="388"/>
      <c r="W76" s="389"/>
      <c r="X76" s="390"/>
      <c r="Z76" s="152"/>
      <c r="AP76" s="60"/>
      <c r="AT76" s="73" t="s">
        <v>48</v>
      </c>
      <c r="AU76" s="72">
        <f>COUNTIF(AU49:AU68,"&gt;0")</f>
        <v>0</v>
      </c>
      <c r="AV76" s="72">
        <f>COUNTIF(AV49:AV68,"&gt;0")</f>
        <v>0</v>
      </c>
      <c r="AX76" s="72">
        <f>COUNTIF(AX49:AX68,"&gt;0")</f>
        <v>0</v>
      </c>
      <c r="AY76" s="72">
        <f>COUNTIF(AY49:AY68,"&gt;0")</f>
        <v>0</v>
      </c>
      <c r="BA76" s="72">
        <f>COUNTIF(BA49:BA68,"&gt;0")</f>
        <v>0</v>
      </c>
      <c r="BB76" s="72">
        <f>COUNTIF(BB49:BB68,"&gt;0")</f>
        <v>0</v>
      </c>
      <c r="BD76" s="72">
        <f>COUNTIF(BD49:BD68,"&gt;0")</f>
        <v>0</v>
      </c>
      <c r="BE76" s="72">
        <f>COUNTIF(BE49:BE68,"&gt;0")</f>
        <v>0</v>
      </c>
      <c r="BG76" s="72">
        <f>COUNTIF(BG49:BG68,"&gt;0")</f>
        <v>0</v>
      </c>
      <c r="BH76" s="72">
        <f>COUNTIF(BH49:BH68,"&gt;0")</f>
        <v>0</v>
      </c>
      <c r="BI76" s="60"/>
      <c r="BJ76" s="72">
        <f>COUNTIF(BJ49:BJ68,"&gt;0")</f>
        <v>0</v>
      </c>
      <c r="BK76" s="72">
        <f>COUNTIF(BK49:BK68,"&gt;0")</f>
        <v>0</v>
      </c>
      <c r="BM76" s="72">
        <f>COUNTIF(BM49:BM68,"&gt;0")</f>
        <v>0</v>
      </c>
      <c r="BN76" s="72">
        <f>COUNTIF(BN49:BN68,"&gt;0")</f>
        <v>0</v>
      </c>
      <c r="BP76" s="72">
        <f>COUNTIF(BP49:BP68,"&gt;0")</f>
        <v>0</v>
      </c>
      <c r="BQ76" s="72">
        <f>COUNTIF(BQ49:BQ68,"&gt;0")</f>
        <v>0</v>
      </c>
      <c r="BS76" s="72">
        <f>COUNTIF(BS49:BS68,"&gt;0")</f>
        <v>0</v>
      </c>
      <c r="BT76" s="72">
        <f>COUNTIF(BT49:BT68,"&gt;0")</f>
        <v>0</v>
      </c>
      <c r="BV76" s="152"/>
      <c r="BW76" s="72">
        <f>COUNTIF(BW49:BW68,"&gt;0")</f>
        <v>0</v>
      </c>
      <c r="BX76" s="72">
        <f>COUNTIF(BX49:BX68,"&gt;0")</f>
        <v>0</v>
      </c>
      <c r="BZ76" s="72">
        <f>COUNTIF(BZ49:BZ68,"&gt;0")</f>
        <v>0</v>
      </c>
      <c r="CA76" s="72">
        <f>COUNTIF(CA49:CA68,"&gt;0")</f>
        <v>0</v>
      </c>
      <c r="CC76" s="72">
        <f>COUNTIF(CC49:CC68,"&gt;0")</f>
        <v>0</v>
      </c>
      <c r="CD76" s="72">
        <f>COUNTIF(CD49:CD68,"&gt;0")</f>
        <v>0</v>
      </c>
      <c r="CF76" s="72">
        <f>COUNTIF(CF49:CF68,"&gt;0")</f>
        <v>0</v>
      </c>
      <c r="CG76" s="72">
        <f>COUNTIF(CG49:CG68,"&gt;0")</f>
        <v>0</v>
      </c>
      <c r="CI76" s="72">
        <f>COUNTIF(CI49:CI68,"&gt;0")</f>
        <v>0</v>
      </c>
      <c r="CJ76" s="72">
        <f>COUNTIF(CJ49:CJ68,"&gt;0")</f>
        <v>0</v>
      </c>
      <c r="CL76" s="72">
        <f>COUNTIF(CL49:CL68,"&gt;0")</f>
        <v>0</v>
      </c>
      <c r="CM76" s="72">
        <f>COUNTIF(CM49:CM68,"&gt;0")</f>
        <v>0</v>
      </c>
    </row>
    <row r="77" spans="1:92" s="64" customFormat="1" ht="18" x14ac:dyDescent="0.25">
      <c r="S77" s="138" t="s">
        <v>49</v>
      </c>
      <c r="V77" s="391"/>
      <c r="W77" s="392"/>
      <c r="X77" s="393"/>
      <c r="Z77" s="152"/>
      <c r="AP77" s="152"/>
      <c r="BI77" s="60"/>
      <c r="BV77" s="152"/>
    </row>
    <row r="78" spans="1:92" s="64" customFormat="1" ht="18" x14ac:dyDescent="0.25">
      <c r="S78" s="137" t="s">
        <v>47</v>
      </c>
      <c r="Z78" s="152"/>
      <c r="AP78" s="152"/>
      <c r="BI78" s="60"/>
      <c r="BV78" s="152"/>
    </row>
    <row r="79" spans="1:92" s="207" customFormat="1" ht="30" x14ac:dyDescent="0.4">
      <c r="A79" s="211" t="s">
        <v>410</v>
      </c>
      <c r="B79" s="211"/>
      <c r="C79" s="210"/>
      <c r="D79" s="209"/>
      <c r="E79" s="209"/>
      <c r="F79" s="209"/>
      <c r="G79" s="209"/>
      <c r="H79" s="209"/>
      <c r="K79" s="209"/>
      <c r="L79" s="209"/>
      <c r="R79" s="208"/>
      <c r="S79" s="362" t="s">
        <v>216</v>
      </c>
      <c r="T79" s="362"/>
      <c r="U79" s="362"/>
      <c r="AI79" s="207" t="s">
        <v>409</v>
      </c>
      <c r="BI79" s="60"/>
    </row>
    <row r="80" spans="1:92" s="89" customFormat="1" ht="12.95" customHeight="1" x14ac:dyDescent="0.25">
      <c r="C80" s="206"/>
      <c r="D80" s="129"/>
      <c r="E80" s="129"/>
      <c r="F80" s="129"/>
      <c r="G80" s="129"/>
      <c r="H80" s="129"/>
      <c r="K80" s="129"/>
      <c r="L80" s="129"/>
      <c r="R80" s="205"/>
      <c r="S80" s="204"/>
      <c r="T80" s="204"/>
      <c r="U80" s="204"/>
      <c r="Z80" s="169"/>
      <c r="AP80" s="169"/>
      <c r="BV80" s="169"/>
    </row>
    <row r="81" spans="1:74" s="169" customFormat="1" ht="18" x14ac:dyDescent="0.25">
      <c r="A81" s="134">
        <f>1+A46</f>
        <v>2</v>
      </c>
      <c r="B81" s="134"/>
      <c r="C81" s="133" t="s">
        <v>408</v>
      </c>
      <c r="D81" s="131"/>
      <c r="E81" s="131"/>
      <c r="F81" s="131"/>
      <c r="G81" s="131"/>
      <c r="H81" s="130"/>
      <c r="I81" s="131"/>
      <c r="J81" s="131"/>
      <c r="K81" s="131"/>
      <c r="L81" s="131"/>
      <c r="M81" s="131"/>
      <c r="N81" s="131"/>
      <c r="O81" s="131"/>
      <c r="P81" s="131"/>
      <c r="Q81" s="131"/>
      <c r="R81" s="131"/>
      <c r="S81" s="131"/>
      <c r="T81" s="130"/>
      <c r="U81" s="130"/>
      <c r="V81" s="130"/>
      <c r="W81" s="130"/>
      <c r="X81" s="130"/>
      <c r="Y81" s="130"/>
      <c r="AQ81" s="143">
        <f>A81</f>
        <v>2</v>
      </c>
      <c r="AR81" s="143" t="str">
        <f>C81</f>
        <v>CONVENTIONAL First Cost per Implementation Unit for replaced practices/technologies</v>
      </c>
      <c r="AS81" s="60"/>
      <c r="AT81" s="60"/>
      <c r="AU81" s="60"/>
      <c r="AV81" s="60"/>
      <c r="AW81" s="60"/>
      <c r="AX81" s="60"/>
      <c r="AY81" s="60"/>
      <c r="AZ81" s="60"/>
      <c r="BA81" s="60"/>
      <c r="BB81" s="60"/>
      <c r="BC81" s="60"/>
      <c r="BD81" s="60"/>
      <c r="BE81" s="60"/>
      <c r="BF81" s="60"/>
      <c r="BG81" s="60"/>
      <c r="BH81" s="60"/>
      <c r="BI81" s="60"/>
      <c r="BJ81" s="60"/>
      <c r="BK81" s="60"/>
      <c r="BL81" s="60"/>
      <c r="BM81" s="60"/>
      <c r="BN81" s="60"/>
      <c r="BO81" s="60"/>
      <c r="BP81" s="60"/>
      <c r="BQ81" s="60"/>
      <c r="BR81" s="60"/>
      <c r="BS81" s="60"/>
      <c r="BT81" s="60"/>
      <c r="BU81" s="60"/>
    </row>
    <row r="82" spans="1:74" s="169" customFormat="1" ht="18" x14ac:dyDescent="0.25">
      <c r="A82" s="134"/>
      <c r="B82" s="134"/>
      <c r="C82" s="133"/>
      <c r="D82" s="131"/>
      <c r="E82" s="131"/>
      <c r="F82" s="131"/>
      <c r="G82" s="131"/>
      <c r="H82" s="130"/>
      <c r="I82" s="131"/>
      <c r="J82" s="131"/>
      <c r="K82" s="131"/>
      <c r="L82" s="131"/>
      <c r="M82" s="131"/>
      <c r="N82" s="131"/>
      <c r="O82" s="131"/>
      <c r="P82" s="131"/>
      <c r="Q82" s="131"/>
      <c r="R82" s="131"/>
      <c r="S82" s="131"/>
      <c r="T82" s="130"/>
      <c r="U82" s="130"/>
      <c r="V82" s="130"/>
      <c r="W82" s="130"/>
      <c r="X82" s="130"/>
      <c r="Y82" s="130"/>
      <c r="AQ82" s="143"/>
      <c r="AR82" s="143"/>
      <c r="AS82" s="60"/>
      <c r="AT82" s="60"/>
      <c r="AU82" s="60"/>
      <c r="AV82" s="60"/>
      <c r="AW82" s="60"/>
      <c r="AX82" s="60"/>
      <c r="AY82" s="60"/>
      <c r="AZ82" s="60"/>
      <c r="BA82" s="60"/>
      <c r="BB82" s="60"/>
      <c r="BC82" s="60"/>
      <c r="BD82" s="60"/>
      <c r="BE82" s="60"/>
      <c r="BF82" s="60"/>
      <c r="BG82" s="60"/>
      <c r="BH82" s="60"/>
      <c r="BI82" s="60"/>
      <c r="BJ82" s="60"/>
      <c r="BK82" s="60"/>
      <c r="BL82" s="60"/>
      <c r="BM82" s="60"/>
      <c r="BN82" s="60"/>
      <c r="BO82" s="60"/>
      <c r="BP82" s="60"/>
      <c r="BQ82" s="60"/>
      <c r="BR82" s="60"/>
      <c r="BS82" s="60"/>
      <c r="BT82" s="60"/>
      <c r="BU82" s="60"/>
    </row>
    <row r="83" spans="1:74" s="114" customFormat="1" x14ac:dyDescent="0.25">
      <c r="Z83" s="170"/>
      <c r="AP83" s="170"/>
      <c r="AQ83" s="89"/>
      <c r="AR83" s="89"/>
      <c r="AS83" s="89"/>
      <c r="AT83" s="89"/>
      <c r="AU83" s="128" t="e">
        <f>IF($AT$44="Region",'[1]Advanced Controls'!$A$59,'[1]AEZ Data'!$A$78)</f>
        <v>#REF!</v>
      </c>
      <c r="AV83" s="128"/>
      <c r="AW83" s="89"/>
      <c r="AX83" s="128" t="e">
        <f>IF($AT$44="Region",'[1]Advanced Controls'!$A$60,'[1]AEZ Data'!$A$80)</f>
        <v>#REF!</v>
      </c>
      <c r="AY83" s="128"/>
      <c r="AZ83" s="89"/>
      <c r="BA83" s="128" t="e">
        <f>IF($AT$44="Region",'[1]Advanced Controls'!$A$61,'[1]AEZ Data'!$A$79)</f>
        <v>#REF!</v>
      </c>
      <c r="BB83" s="128"/>
      <c r="BC83" s="89"/>
      <c r="BD83" s="128" t="e">
        <f>IF($AT$44="Region",'[1]Advanced Controls'!$A$62,'[1]AEZ Data'!$A$81)</f>
        <v>#REF!</v>
      </c>
      <c r="BE83" s="128"/>
      <c r="BF83" s="89"/>
      <c r="BG83" s="128" t="e">
        <f>IF($AT$44="Region",'[1]Advanced Controls'!$A$63,'[1]AEZ Data'!$A$82)</f>
        <v>#REF!</v>
      </c>
      <c r="BH83" s="128"/>
      <c r="BI83" s="89"/>
      <c r="BJ83" s="128" t="s">
        <v>90</v>
      </c>
      <c r="BK83" s="128"/>
      <c r="BL83" s="89"/>
      <c r="BM83" s="128" t="s">
        <v>89</v>
      </c>
      <c r="BN83" s="128"/>
      <c r="BO83" s="89"/>
      <c r="BP83" s="128" t="s">
        <v>88</v>
      </c>
      <c r="BQ83" s="128"/>
      <c r="BR83" s="89"/>
      <c r="BS83" s="128" t="s">
        <v>87</v>
      </c>
      <c r="BT83" s="89"/>
      <c r="BU83" s="89"/>
      <c r="BV83" s="170"/>
    </row>
    <row r="84" spans="1:74" s="89" customFormat="1" ht="45.75" thickBot="1" x14ac:dyDescent="0.3">
      <c r="A84" s="203" t="s">
        <v>86</v>
      </c>
      <c r="B84" s="127" t="s">
        <v>85</v>
      </c>
      <c r="C84" s="155" t="s">
        <v>84</v>
      </c>
      <c r="D84" s="154" t="s">
        <v>83</v>
      </c>
      <c r="E84" s="154" t="s">
        <v>82</v>
      </c>
      <c r="F84" s="125" t="s">
        <v>81</v>
      </c>
      <c r="G84" s="125" t="s">
        <v>80</v>
      </c>
      <c r="H84" s="124" t="s">
        <v>79</v>
      </c>
      <c r="I84" s="124" t="s">
        <v>78</v>
      </c>
      <c r="J84" s="124" t="s">
        <v>77</v>
      </c>
      <c r="K84" s="153" t="s">
        <v>76</v>
      </c>
      <c r="L84" s="122" t="s">
        <v>75</v>
      </c>
      <c r="M84" s="142" t="s">
        <v>74</v>
      </c>
      <c r="N84" s="119" t="s">
        <v>73</v>
      </c>
      <c r="O84" s="120" t="s">
        <v>72</v>
      </c>
      <c r="P84" s="120" t="s">
        <v>71</v>
      </c>
      <c r="Q84" s="114"/>
      <c r="R84" s="118" t="s">
        <v>70</v>
      </c>
      <c r="S84" s="117" t="s">
        <v>66</v>
      </c>
      <c r="T84" s="117" t="s">
        <v>65</v>
      </c>
      <c r="U84" s="117" t="s">
        <v>69</v>
      </c>
      <c r="V84" s="116" t="s">
        <v>68</v>
      </c>
      <c r="W84" s="114"/>
      <c r="X84" s="114"/>
      <c r="Z84" s="169"/>
      <c r="AP84" s="169"/>
      <c r="AQ84" s="114"/>
      <c r="AR84" s="114"/>
      <c r="AS84" s="116" t="s">
        <v>67</v>
      </c>
      <c r="AT84" s="114"/>
      <c r="AU84" s="115" t="s">
        <v>66</v>
      </c>
      <c r="AV84" s="115" t="s">
        <v>65</v>
      </c>
      <c r="AW84" s="114"/>
      <c r="AX84" s="115" t="s">
        <v>66</v>
      </c>
      <c r="AY84" s="115" t="s">
        <v>65</v>
      </c>
      <c r="AZ84" s="114"/>
      <c r="BA84" s="115" t="s">
        <v>66</v>
      </c>
      <c r="BB84" s="115" t="s">
        <v>65</v>
      </c>
      <c r="BC84" s="114"/>
      <c r="BD84" s="115" t="s">
        <v>66</v>
      </c>
      <c r="BE84" s="115" t="s">
        <v>65</v>
      </c>
      <c r="BF84" s="114"/>
      <c r="BG84" s="115" t="s">
        <v>66</v>
      </c>
      <c r="BH84" s="115" t="s">
        <v>65</v>
      </c>
      <c r="BI84" s="114"/>
      <c r="BJ84" s="115" t="s">
        <v>66</v>
      </c>
      <c r="BK84" s="115" t="s">
        <v>65</v>
      </c>
      <c r="BL84" s="114"/>
      <c r="BM84" s="115" t="s">
        <v>66</v>
      </c>
      <c r="BN84" s="115" t="s">
        <v>65</v>
      </c>
      <c r="BO84" s="114"/>
      <c r="BP84" s="115" t="s">
        <v>66</v>
      </c>
      <c r="BQ84" s="115" t="s">
        <v>65</v>
      </c>
      <c r="BR84" s="114"/>
      <c r="BS84" s="115" t="s">
        <v>66</v>
      </c>
      <c r="BT84" s="115" t="s">
        <v>65</v>
      </c>
      <c r="BU84" s="114"/>
      <c r="BV84" s="169"/>
    </row>
    <row r="85" spans="1:74" s="89" customFormat="1" x14ac:dyDescent="0.25">
      <c r="A85" s="83">
        <v>1</v>
      </c>
      <c r="B85" s="109" t="str">
        <f t="shared" ref="B85:B104" si="35">CONCATENATE(E85,": ",C85)</f>
        <v xml:space="preserve">: </v>
      </c>
      <c r="C85" s="108"/>
      <c r="D85" s="108"/>
      <c r="E85" s="108"/>
      <c r="F85" s="113"/>
      <c r="G85" s="108"/>
      <c r="H85" s="107"/>
      <c r="I85" s="106"/>
      <c r="J85" s="106"/>
      <c r="K85" s="110"/>
      <c r="L85" s="110"/>
      <c r="M85" s="111"/>
      <c r="N85" s="151" t="s">
        <v>381</v>
      </c>
      <c r="O85" s="110"/>
      <c r="P85" s="104"/>
      <c r="Q85" s="64"/>
      <c r="R85" s="103"/>
      <c r="S85" s="101" t="str">
        <f t="shared" ref="S85:S104" si="36">IF(R85="Y","",IF(AND(M85="",K85=""),"",IF(M85="",K85,M85)))</f>
        <v/>
      </c>
      <c r="T85" s="102" t="str">
        <f t="shared" ref="T85:T104" si="37">IF(S85="","",IF($S$113="Y",U85,IF(S85&gt;=$S$105-$AB$35*$S$109,IF(S85&lt;=$S$105+$AB$35*$S$109,S85,""),"")))</f>
        <v/>
      </c>
      <c r="U85" s="101" t="str">
        <f t="shared" ref="U85:U104" si="38">IF(R85="Y","",IF(AND(M85="",K85=""),"",IF(M85="",K85*O85,M85*O85)))</f>
        <v/>
      </c>
      <c r="V85" s="100" t="str">
        <f t="shared" ref="V85:V104" si="39">IF(AND(N85="",L85=""),"",IF(N85="",L85,N85))</f>
        <v>US$2014/ ha</v>
      </c>
      <c r="Z85" s="169"/>
      <c r="AP85" s="169"/>
      <c r="AS85" s="112" t="str">
        <f>$U85</f>
        <v/>
      </c>
      <c r="AU85" s="98" t="e">
        <f t="shared" ref="AU85:AU104" si="40">IF($AT$44="region",IF($E85=AU$762,$S85,""),IF($G85=AU$762,$S85,""))</f>
        <v>#REF!</v>
      </c>
      <c r="AV85" s="98" t="e">
        <f t="shared" ref="AV85:AV104" si="41">IF($AT$44="Region",IF($E85=AU$762,$T85,""),IF($G85=AU$762,$T85,""))</f>
        <v>#REF!</v>
      </c>
      <c r="AX85" s="98" t="e">
        <f t="shared" ref="AX85:AX104" si="42">IF($AT$44="region",IF($E85=AX$762,$S85,""),IF($G85=AX$762,$S85,""))</f>
        <v>#REF!</v>
      </c>
      <c r="AY85" s="98" t="e">
        <f t="shared" ref="AY85:AY104" si="43">IF($AT$44="Region",IF($E85=AX$762,$T85,""),IF($G85=AX$762,$T85,""))</f>
        <v>#REF!</v>
      </c>
      <c r="BA85" s="98" t="e">
        <f t="shared" ref="BA85:BA104" si="44">IF($AT$44="region",IF($E85=BA$762,$S85,""),IF($G85=BA$762,$S85,""))</f>
        <v>#REF!</v>
      </c>
      <c r="BB85" s="98" t="e">
        <f t="shared" ref="BB85:BB104" si="45">IF($AT$44="Region",IF($E85=BA$762,$T85,""),IF($G85=BA$762,$T85,""))</f>
        <v>#REF!</v>
      </c>
      <c r="BD85" s="98" t="e">
        <f t="shared" ref="BD85:BD104" si="46">IF($AT$44="region",IF($E85=BD$762,$S85,""),IF($G85=BD$762,$S85,""))</f>
        <v>#REF!</v>
      </c>
      <c r="BE85" s="98" t="e">
        <f t="shared" ref="BE85:BE104" si="47">IF($AT$44="Region",IF($E85=BD$762,$T85,""),IF($G85=BD$762,$T85,""))</f>
        <v>#REF!</v>
      </c>
      <c r="BG85" s="98" t="e">
        <f t="shared" ref="BG85:BG104" si="48">IF($AT$44="region",IF($E85=BG$762,$S85,""),IF($G85=BG$762,$S85,""))</f>
        <v>#REF!</v>
      </c>
      <c r="BH85" s="98" t="e">
        <f t="shared" ref="BH85:BH104" si="49">IF($AT$44="Region",IF($E85=BG$762,$T85,""),IF($G85=BG$762,$T85,""))</f>
        <v>#REF!</v>
      </c>
      <c r="BJ85" s="98" t="str">
        <f t="shared" ref="BJ85:BJ104" si="50">IF($E85=$BJ$47,S85,"")</f>
        <v/>
      </c>
      <c r="BK85" s="98" t="str">
        <f t="shared" ref="BK85:BK104" si="51">IF($E85=$BJ$47,T85,"")</f>
        <v/>
      </c>
      <c r="BM85" s="98" t="str">
        <f t="shared" ref="BM85:BM104" si="52">IF($E85=$BM$47,S85,"")</f>
        <v/>
      </c>
      <c r="BN85" s="98" t="str">
        <f t="shared" ref="BN85:BN104" si="53">IF($E85=$BM$47,T85,"")</f>
        <v/>
      </c>
      <c r="BP85" s="98" t="str">
        <f t="shared" ref="BP85:BP104" si="54">IF($E85=$BP$47,S85,"")</f>
        <v/>
      </c>
      <c r="BQ85" s="98" t="str">
        <f t="shared" ref="BQ85:BQ104" si="55">IF($E85=$BP$47,T85,"")</f>
        <v/>
      </c>
      <c r="BS85" s="98" t="str">
        <f t="shared" ref="BS85:BS104" si="56">IF($E85=$BS$47,S85,"")</f>
        <v/>
      </c>
      <c r="BT85" s="98" t="str">
        <f t="shared" ref="BT85:BT104" si="57">IF($E85=$BS$47,T85,"")</f>
        <v/>
      </c>
      <c r="BV85" s="169"/>
    </row>
    <row r="86" spans="1:74" s="89" customFormat="1" x14ac:dyDescent="0.25">
      <c r="A86" s="83">
        <v>2</v>
      </c>
      <c r="B86" s="109" t="str">
        <f t="shared" si="35"/>
        <v xml:space="preserve">: </v>
      </c>
      <c r="C86" s="108"/>
      <c r="D86" s="108"/>
      <c r="E86" s="108"/>
      <c r="F86" s="108"/>
      <c r="G86" s="108"/>
      <c r="H86" s="107"/>
      <c r="I86" s="106"/>
      <c r="J86" s="106"/>
      <c r="K86" s="105"/>
      <c r="L86" s="110"/>
      <c r="M86" s="111"/>
      <c r="N86" s="151" t="s">
        <v>381</v>
      </c>
      <c r="O86" s="105"/>
      <c r="P86" s="104"/>
      <c r="Q86" s="64"/>
      <c r="R86" s="103"/>
      <c r="S86" s="101" t="str">
        <f t="shared" si="36"/>
        <v/>
      </c>
      <c r="T86" s="102" t="str">
        <f t="shared" si="37"/>
        <v/>
      </c>
      <c r="U86" s="101" t="str">
        <f t="shared" si="38"/>
        <v/>
      </c>
      <c r="V86" s="100" t="str">
        <f t="shared" si="39"/>
        <v>US$2014/ ha</v>
      </c>
      <c r="Z86" s="169"/>
      <c r="AP86" s="169"/>
      <c r="AS86" s="99"/>
      <c r="AU86" s="98" t="e">
        <f t="shared" si="40"/>
        <v>#REF!</v>
      </c>
      <c r="AV86" s="98" t="e">
        <f t="shared" si="41"/>
        <v>#REF!</v>
      </c>
      <c r="AX86" s="98" t="e">
        <f t="shared" si="42"/>
        <v>#REF!</v>
      </c>
      <c r="AY86" s="98" t="e">
        <f t="shared" si="43"/>
        <v>#REF!</v>
      </c>
      <c r="BA86" s="98" t="e">
        <f t="shared" si="44"/>
        <v>#REF!</v>
      </c>
      <c r="BB86" s="98" t="e">
        <f t="shared" si="45"/>
        <v>#REF!</v>
      </c>
      <c r="BD86" s="98" t="e">
        <f t="shared" si="46"/>
        <v>#REF!</v>
      </c>
      <c r="BE86" s="98" t="e">
        <f t="shared" si="47"/>
        <v>#REF!</v>
      </c>
      <c r="BG86" s="98" t="e">
        <f t="shared" si="48"/>
        <v>#REF!</v>
      </c>
      <c r="BH86" s="98" t="e">
        <f t="shared" si="49"/>
        <v>#REF!</v>
      </c>
      <c r="BJ86" s="98" t="str">
        <f t="shared" si="50"/>
        <v/>
      </c>
      <c r="BK86" s="98" t="str">
        <f t="shared" si="51"/>
        <v/>
      </c>
      <c r="BM86" s="98" t="str">
        <f t="shared" si="52"/>
        <v/>
      </c>
      <c r="BN86" s="98" t="str">
        <f t="shared" si="53"/>
        <v/>
      </c>
      <c r="BP86" s="98" t="str">
        <f t="shared" si="54"/>
        <v/>
      </c>
      <c r="BQ86" s="98" t="str">
        <f t="shared" si="55"/>
        <v/>
      </c>
      <c r="BS86" s="98" t="str">
        <f t="shared" si="56"/>
        <v/>
      </c>
      <c r="BT86" s="98" t="str">
        <f t="shared" si="57"/>
        <v/>
      </c>
      <c r="BV86" s="169"/>
    </row>
    <row r="87" spans="1:74" s="89" customFormat="1" x14ac:dyDescent="0.25">
      <c r="A87" s="83">
        <v>3</v>
      </c>
      <c r="B87" s="109" t="str">
        <f t="shared" si="35"/>
        <v xml:space="preserve">: </v>
      </c>
      <c r="C87" s="106"/>
      <c r="D87" s="106"/>
      <c r="E87" s="108"/>
      <c r="F87" s="106"/>
      <c r="G87" s="108"/>
      <c r="H87" s="107"/>
      <c r="I87" s="106"/>
      <c r="J87" s="106"/>
      <c r="K87" s="104"/>
      <c r="L87" s="110"/>
      <c r="M87" s="111"/>
      <c r="N87" s="151" t="s">
        <v>381</v>
      </c>
      <c r="O87" s="105"/>
      <c r="P87" s="104"/>
      <c r="Q87" s="64"/>
      <c r="R87" s="103"/>
      <c r="S87" s="101" t="str">
        <f t="shared" si="36"/>
        <v/>
      </c>
      <c r="T87" s="102" t="str">
        <f t="shared" si="37"/>
        <v/>
      </c>
      <c r="U87" s="101" t="str">
        <f t="shared" si="38"/>
        <v/>
      </c>
      <c r="V87" s="100" t="str">
        <f t="shared" si="39"/>
        <v>US$2014/ ha</v>
      </c>
      <c r="Z87" s="169"/>
      <c r="AP87" s="169"/>
      <c r="AS87" s="99"/>
      <c r="AU87" s="98" t="e">
        <f t="shared" si="40"/>
        <v>#REF!</v>
      </c>
      <c r="AV87" s="98" t="e">
        <f t="shared" si="41"/>
        <v>#REF!</v>
      </c>
      <c r="AX87" s="98" t="e">
        <f t="shared" si="42"/>
        <v>#REF!</v>
      </c>
      <c r="AY87" s="98" t="e">
        <f t="shared" si="43"/>
        <v>#REF!</v>
      </c>
      <c r="BA87" s="98" t="e">
        <f t="shared" si="44"/>
        <v>#REF!</v>
      </c>
      <c r="BB87" s="98" t="e">
        <f t="shared" si="45"/>
        <v>#REF!</v>
      </c>
      <c r="BD87" s="98" t="e">
        <f t="shared" si="46"/>
        <v>#REF!</v>
      </c>
      <c r="BE87" s="98" t="e">
        <f t="shared" si="47"/>
        <v>#REF!</v>
      </c>
      <c r="BG87" s="98" t="e">
        <f t="shared" si="48"/>
        <v>#REF!</v>
      </c>
      <c r="BH87" s="98" t="e">
        <f t="shared" si="49"/>
        <v>#REF!</v>
      </c>
      <c r="BJ87" s="98" t="str">
        <f t="shared" si="50"/>
        <v/>
      </c>
      <c r="BK87" s="98" t="str">
        <f t="shared" si="51"/>
        <v/>
      </c>
      <c r="BM87" s="98" t="str">
        <f t="shared" si="52"/>
        <v/>
      </c>
      <c r="BN87" s="98" t="str">
        <f t="shared" si="53"/>
        <v/>
      </c>
      <c r="BP87" s="98" t="str">
        <f t="shared" si="54"/>
        <v/>
      </c>
      <c r="BQ87" s="98" t="str">
        <f t="shared" si="55"/>
        <v/>
      </c>
      <c r="BS87" s="98" t="str">
        <f t="shared" si="56"/>
        <v/>
      </c>
      <c r="BT87" s="98" t="str">
        <f t="shared" si="57"/>
        <v/>
      </c>
      <c r="BV87" s="169"/>
    </row>
    <row r="88" spans="1:74" s="89" customFormat="1" x14ac:dyDescent="0.25">
      <c r="A88" s="83">
        <v>4</v>
      </c>
      <c r="B88" s="109" t="str">
        <f t="shared" si="35"/>
        <v xml:space="preserve">: </v>
      </c>
      <c r="C88" s="106"/>
      <c r="D88" s="106"/>
      <c r="E88" s="108"/>
      <c r="F88" s="106"/>
      <c r="G88" s="108"/>
      <c r="H88" s="107"/>
      <c r="I88" s="106"/>
      <c r="J88" s="106"/>
      <c r="K88" s="104"/>
      <c r="L88" s="110"/>
      <c r="M88" s="111"/>
      <c r="N88" s="151" t="s">
        <v>381</v>
      </c>
      <c r="O88" s="105"/>
      <c r="P88" s="104"/>
      <c r="Q88" s="64"/>
      <c r="R88" s="103"/>
      <c r="S88" s="101" t="str">
        <f t="shared" si="36"/>
        <v/>
      </c>
      <c r="T88" s="102" t="str">
        <f t="shared" si="37"/>
        <v/>
      </c>
      <c r="U88" s="101" t="str">
        <f t="shared" si="38"/>
        <v/>
      </c>
      <c r="V88" s="100" t="str">
        <f t="shared" si="39"/>
        <v>US$2014/ ha</v>
      </c>
      <c r="Z88" s="169"/>
      <c r="AP88" s="169"/>
      <c r="AS88" s="64"/>
      <c r="AU88" s="98" t="e">
        <f t="shared" si="40"/>
        <v>#REF!</v>
      </c>
      <c r="AV88" s="98" t="e">
        <f t="shared" si="41"/>
        <v>#REF!</v>
      </c>
      <c r="AX88" s="98" t="e">
        <f t="shared" si="42"/>
        <v>#REF!</v>
      </c>
      <c r="AY88" s="98" t="e">
        <f t="shared" si="43"/>
        <v>#REF!</v>
      </c>
      <c r="BA88" s="98" t="e">
        <f t="shared" si="44"/>
        <v>#REF!</v>
      </c>
      <c r="BB88" s="98" t="e">
        <f t="shared" si="45"/>
        <v>#REF!</v>
      </c>
      <c r="BD88" s="98" t="e">
        <f t="shared" si="46"/>
        <v>#REF!</v>
      </c>
      <c r="BE88" s="98" t="e">
        <f t="shared" si="47"/>
        <v>#REF!</v>
      </c>
      <c r="BG88" s="98" t="e">
        <f t="shared" si="48"/>
        <v>#REF!</v>
      </c>
      <c r="BH88" s="98" t="e">
        <f t="shared" si="49"/>
        <v>#REF!</v>
      </c>
      <c r="BJ88" s="98" t="str">
        <f t="shared" si="50"/>
        <v/>
      </c>
      <c r="BK88" s="98" t="str">
        <f t="shared" si="51"/>
        <v/>
      </c>
      <c r="BM88" s="98" t="str">
        <f t="shared" si="52"/>
        <v/>
      </c>
      <c r="BN88" s="98" t="str">
        <f t="shared" si="53"/>
        <v/>
      </c>
      <c r="BP88" s="98" t="str">
        <f t="shared" si="54"/>
        <v/>
      </c>
      <c r="BQ88" s="98" t="str">
        <f t="shared" si="55"/>
        <v/>
      </c>
      <c r="BS88" s="98" t="str">
        <f t="shared" si="56"/>
        <v/>
      </c>
      <c r="BT88" s="98" t="str">
        <f t="shared" si="57"/>
        <v/>
      </c>
      <c r="BV88" s="169"/>
    </row>
    <row r="89" spans="1:74" s="89" customFormat="1" x14ac:dyDescent="0.25">
      <c r="A89" s="83">
        <v>5</v>
      </c>
      <c r="B89" s="109" t="str">
        <f t="shared" si="35"/>
        <v xml:space="preserve">: </v>
      </c>
      <c r="C89" s="106"/>
      <c r="D89" s="106"/>
      <c r="E89" s="108"/>
      <c r="F89" s="106"/>
      <c r="G89" s="108"/>
      <c r="H89" s="107"/>
      <c r="I89" s="106"/>
      <c r="J89" s="106"/>
      <c r="K89" s="104"/>
      <c r="L89" s="110"/>
      <c r="M89" s="111"/>
      <c r="N89" s="151" t="s">
        <v>381</v>
      </c>
      <c r="O89" s="105"/>
      <c r="P89" s="104"/>
      <c r="Q89" s="64"/>
      <c r="R89" s="103"/>
      <c r="S89" s="101" t="str">
        <f t="shared" si="36"/>
        <v/>
      </c>
      <c r="T89" s="102" t="str">
        <f t="shared" si="37"/>
        <v/>
      </c>
      <c r="U89" s="101" t="str">
        <f t="shared" si="38"/>
        <v/>
      </c>
      <c r="V89" s="100" t="str">
        <f t="shared" si="39"/>
        <v>US$2014/ ha</v>
      </c>
      <c r="Z89" s="169"/>
      <c r="AP89" s="169"/>
      <c r="AS89" s="99"/>
      <c r="AU89" s="98" t="e">
        <f t="shared" si="40"/>
        <v>#REF!</v>
      </c>
      <c r="AV89" s="98" t="e">
        <f t="shared" si="41"/>
        <v>#REF!</v>
      </c>
      <c r="AX89" s="98" t="e">
        <f t="shared" si="42"/>
        <v>#REF!</v>
      </c>
      <c r="AY89" s="98" t="e">
        <f t="shared" si="43"/>
        <v>#REF!</v>
      </c>
      <c r="BA89" s="98" t="e">
        <f t="shared" si="44"/>
        <v>#REF!</v>
      </c>
      <c r="BB89" s="98" t="e">
        <f t="shared" si="45"/>
        <v>#REF!</v>
      </c>
      <c r="BD89" s="98" t="e">
        <f t="shared" si="46"/>
        <v>#REF!</v>
      </c>
      <c r="BE89" s="98" t="e">
        <f t="shared" si="47"/>
        <v>#REF!</v>
      </c>
      <c r="BG89" s="98" t="e">
        <f t="shared" si="48"/>
        <v>#REF!</v>
      </c>
      <c r="BH89" s="98" t="e">
        <f t="shared" si="49"/>
        <v>#REF!</v>
      </c>
      <c r="BJ89" s="98" t="str">
        <f t="shared" si="50"/>
        <v/>
      </c>
      <c r="BK89" s="98" t="str">
        <f t="shared" si="51"/>
        <v/>
      </c>
      <c r="BM89" s="98" t="str">
        <f t="shared" si="52"/>
        <v/>
      </c>
      <c r="BN89" s="98" t="str">
        <f t="shared" si="53"/>
        <v/>
      </c>
      <c r="BP89" s="98" t="str">
        <f t="shared" si="54"/>
        <v/>
      </c>
      <c r="BQ89" s="98" t="str">
        <f t="shared" si="55"/>
        <v/>
      </c>
      <c r="BS89" s="98" t="str">
        <f t="shared" si="56"/>
        <v/>
      </c>
      <c r="BT89" s="98" t="str">
        <f t="shared" si="57"/>
        <v/>
      </c>
      <c r="BV89" s="169"/>
    </row>
    <row r="90" spans="1:74" s="89" customFormat="1" x14ac:dyDescent="0.25">
      <c r="A90" s="83">
        <v>6</v>
      </c>
      <c r="B90" s="109" t="str">
        <f t="shared" si="35"/>
        <v xml:space="preserve">: </v>
      </c>
      <c r="C90" s="106"/>
      <c r="D90" s="106"/>
      <c r="E90" s="108"/>
      <c r="F90" s="106"/>
      <c r="G90" s="108"/>
      <c r="H90" s="107"/>
      <c r="I90" s="106"/>
      <c r="J90" s="106"/>
      <c r="K90" s="104"/>
      <c r="L90" s="110"/>
      <c r="M90" s="111"/>
      <c r="N90" s="151" t="s">
        <v>381</v>
      </c>
      <c r="O90" s="105"/>
      <c r="P90" s="104"/>
      <c r="Q90" s="64"/>
      <c r="R90" s="103"/>
      <c r="S90" s="101" t="str">
        <f t="shared" si="36"/>
        <v/>
      </c>
      <c r="T90" s="102" t="str">
        <f t="shared" si="37"/>
        <v/>
      </c>
      <c r="U90" s="101" t="str">
        <f t="shared" si="38"/>
        <v/>
      </c>
      <c r="V90" s="100" t="str">
        <f t="shared" si="39"/>
        <v>US$2014/ ha</v>
      </c>
      <c r="Z90" s="169"/>
      <c r="AP90" s="169"/>
      <c r="AS90" s="99"/>
      <c r="AU90" s="98" t="e">
        <f t="shared" si="40"/>
        <v>#REF!</v>
      </c>
      <c r="AV90" s="98" t="e">
        <f t="shared" si="41"/>
        <v>#REF!</v>
      </c>
      <c r="AX90" s="98" t="e">
        <f t="shared" si="42"/>
        <v>#REF!</v>
      </c>
      <c r="AY90" s="98" t="e">
        <f t="shared" si="43"/>
        <v>#REF!</v>
      </c>
      <c r="BA90" s="98" t="e">
        <f t="shared" si="44"/>
        <v>#REF!</v>
      </c>
      <c r="BB90" s="98" t="e">
        <f t="shared" si="45"/>
        <v>#REF!</v>
      </c>
      <c r="BD90" s="98" t="e">
        <f t="shared" si="46"/>
        <v>#REF!</v>
      </c>
      <c r="BE90" s="98" t="e">
        <f t="shared" si="47"/>
        <v>#REF!</v>
      </c>
      <c r="BG90" s="98" t="e">
        <f t="shared" si="48"/>
        <v>#REF!</v>
      </c>
      <c r="BH90" s="98" t="e">
        <f t="shared" si="49"/>
        <v>#REF!</v>
      </c>
      <c r="BJ90" s="98" t="str">
        <f t="shared" si="50"/>
        <v/>
      </c>
      <c r="BK90" s="98" t="str">
        <f t="shared" si="51"/>
        <v/>
      </c>
      <c r="BM90" s="98" t="str">
        <f t="shared" si="52"/>
        <v/>
      </c>
      <c r="BN90" s="98" t="str">
        <f t="shared" si="53"/>
        <v/>
      </c>
      <c r="BP90" s="98" t="str">
        <f t="shared" si="54"/>
        <v/>
      </c>
      <c r="BQ90" s="98" t="str">
        <f t="shared" si="55"/>
        <v/>
      </c>
      <c r="BS90" s="98" t="str">
        <f t="shared" si="56"/>
        <v/>
      </c>
      <c r="BT90" s="98" t="str">
        <f t="shared" si="57"/>
        <v/>
      </c>
      <c r="BV90" s="169"/>
    </row>
    <row r="91" spans="1:74" s="89" customFormat="1" x14ac:dyDescent="0.25">
      <c r="A91" s="83">
        <v>7</v>
      </c>
      <c r="B91" s="109" t="str">
        <f t="shared" si="35"/>
        <v xml:space="preserve">: </v>
      </c>
      <c r="C91" s="106"/>
      <c r="D91" s="106"/>
      <c r="E91" s="108"/>
      <c r="F91" s="106"/>
      <c r="G91" s="108"/>
      <c r="H91" s="107"/>
      <c r="I91" s="106"/>
      <c r="J91" s="106"/>
      <c r="K91" s="104"/>
      <c r="L91" s="110"/>
      <c r="M91" s="111"/>
      <c r="N91" s="151" t="s">
        <v>381</v>
      </c>
      <c r="O91" s="105"/>
      <c r="P91" s="104"/>
      <c r="Q91" s="64"/>
      <c r="R91" s="103"/>
      <c r="S91" s="101" t="str">
        <f t="shared" si="36"/>
        <v/>
      </c>
      <c r="T91" s="102" t="str">
        <f t="shared" si="37"/>
        <v/>
      </c>
      <c r="U91" s="101" t="str">
        <f t="shared" si="38"/>
        <v/>
      </c>
      <c r="V91" s="100" t="str">
        <f t="shared" si="39"/>
        <v>US$2014/ ha</v>
      </c>
      <c r="Z91" s="169"/>
      <c r="AP91" s="169"/>
      <c r="AS91" s="99"/>
      <c r="AU91" s="98" t="e">
        <f t="shared" si="40"/>
        <v>#REF!</v>
      </c>
      <c r="AV91" s="98" t="e">
        <f t="shared" si="41"/>
        <v>#REF!</v>
      </c>
      <c r="AX91" s="98" t="e">
        <f t="shared" si="42"/>
        <v>#REF!</v>
      </c>
      <c r="AY91" s="98" t="e">
        <f t="shared" si="43"/>
        <v>#REF!</v>
      </c>
      <c r="BA91" s="98" t="e">
        <f t="shared" si="44"/>
        <v>#REF!</v>
      </c>
      <c r="BB91" s="98" t="e">
        <f t="shared" si="45"/>
        <v>#REF!</v>
      </c>
      <c r="BD91" s="98" t="e">
        <f t="shared" si="46"/>
        <v>#REF!</v>
      </c>
      <c r="BE91" s="98" t="e">
        <f t="shared" si="47"/>
        <v>#REF!</v>
      </c>
      <c r="BG91" s="98" t="e">
        <f t="shared" si="48"/>
        <v>#REF!</v>
      </c>
      <c r="BH91" s="98" t="e">
        <f t="shared" si="49"/>
        <v>#REF!</v>
      </c>
      <c r="BJ91" s="98" t="str">
        <f t="shared" si="50"/>
        <v/>
      </c>
      <c r="BK91" s="98" t="str">
        <f t="shared" si="51"/>
        <v/>
      </c>
      <c r="BM91" s="98" t="str">
        <f t="shared" si="52"/>
        <v/>
      </c>
      <c r="BN91" s="98" t="str">
        <f t="shared" si="53"/>
        <v/>
      </c>
      <c r="BP91" s="98" t="str">
        <f t="shared" si="54"/>
        <v/>
      </c>
      <c r="BQ91" s="98" t="str">
        <f t="shared" si="55"/>
        <v/>
      </c>
      <c r="BS91" s="98" t="str">
        <f t="shared" si="56"/>
        <v/>
      </c>
      <c r="BT91" s="98" t="str">
        <f t="shared" si="57"/>
        <v/>
      </c>
      <c r="BV91" s="169"/>
    </row>
    <row r="92" spans="1:74" s="89" customFormat="1" x14ac:dyDescent="0.25">
      <c r="A92" s="83">
        <v>8</v>
      </c>
      <c r="B92" s="109" t="str">
        <f t="shared" si="35"/>
        <v xml:space="preserve">: </v>
      </c>
      <c r="C92" s="106"/>
      <c r="D92" s="106"/>
      <c r="E92" s="108"/>
      <c r="F92" s="106"/>
      <c r="G92" s="108"/>
      <c r="H92" s="107"/>
      <c r="I92" s="106"/>
      <c r="J92" s="106"/>
      <c r="K92" s="104"/>
      <c r="L92" s="110"/>
      <c r="M92" s="111"/>
      <c r="N92" s="151" t="s">
        <v>381</v>
      </c>
      <c r="O92" s="105"/>
      <c r="P92" s="104"/>
      <c r="Q92" s="64"/>
      <c r="R92" s="103"/>
      <c r="S92" s="101" t="str">
        <f t="shared" si="36"/>
        <v/>
      </c>
      <c r="T92" s="102" t="str">
        <f t="shared" si="37"/>
        <v/>
      </c>
      <c r="U92" s="101" t="str">
        <f t="shared" si="38"/>
        <v/>
      </c>
      <c r="V92" s="100" t="str">
        <f t="shared" si="39"/>
        <v>US$2014/ ha</v>
      </c>
      <c r="Z92" s="169"/>
      <c r="AP92" s="169"/>
      <c r="AS92" s="99"/>
      <c r="AU92" s="98" t="e">
        <f t="shared" si="40"/>
        <v>#REF!</v>
      </c>
      <c r="AV92" s="98" t="e">
        <f t="shared" si="41"/>
        <v>#REF!</v>
      </c>
      <c r="AX92" s="98" t="e">
        <f t="shared" si="42"/>
        <v>#REF!</v>
      </c>
      <c r="AY92" s="98" t="e">
        <f t="shared" si="43"/>
        <v>#REF!</v>
      </c>
      <c r="BA92" s="98" t="e">
        <f t="shared" si="44"/>
        <v>#REF!</v>
      </c>
      <c r="BB92" s="98" t="e">
        <f t="shared" si="45"/>
        <v>#REF!</v>
      </c>
      <c r="BD92" s="98" t="e">
        <f t="shared" si="46"/>
        <v>#REF!</v>
      </c>
      <c r="BE92" s="98" t="e">
        <f t="shared" si="47"/>
        <v>#REF!</v>
      </c>
      <c r="BG92" s="98" t="e">
        <f t="shared" si="48"/>
        <v>#REF!</v>
      </c>
      <c r="BH92" s="98" t="e">
        <f t="shared" si="49"/>
        <v>#REF!</v>
      </c>
      <c r="BJ92" s="98" t="str">
        <f t="shared" si="50"/>
        <v/>
      </c>
      <c r="BK92" s="98" t="str">
        <f t="shared" si="51"/>
        <v/>
      </c>
      <c r="BM92" s="98" t="str">
        <f t="shared" si="52"/>
        <v/>
      </c>
      <c r="BN92" s="98" t="str">
        <f t="shared" si="53"/>
        <v/>
      </c>
      <c r="BP92" s="98" t="str">
        <f t="shared" si="54"/>
        <v/>
      </c>
      <c r="BQ92" s="98" t="str">
        <f t="shared" si="55"/>
        <v/>
      </c>
      <c r="BS92" s="98" t="str">
        <f t="shared" si="56"/>
        <v/>
      </c>
      <c r="BT92" s="98" t="str">
        <f t="shared" si="57"/>
        <v/>
      </c>
      <c r="BV92" s="169"/>
    </row>
    <row r="93" spans="1:74" s="89" customFormat="1" x14ac:dyDescent="0.25">
      <c r="A93" s="83">
        <v>9</v>
      </c>
      <c r="B93" s="109" t="str">
        <f t="shared" si="35"/>
        <v xml:space="preserve">: </v>
      </c>
      <c r="C93" s="106"/>
      <c r="D93" s="106"/>
      <c r="E93" s="108"/>
      <c r="F93" s="106"/>
      <c r="G93" s="108"/>
      <c r="H93" s="107"/>
      <c r="I93" s="106"/>
      <c r="J93" s="106"/>
      <c r="K93" s="104"/>
      <c r="L93" s="110"/>
      <c r="M93" s="111"/>
      <c r="N93" s="151" t="s">
        <v>381</v>
      </c>
      <c r="O93" s="105"/>
      <c r="P93" s="104"/>
      <c r="Q93" s="64"/>
      <c r="R93" s="103"/>
      <c r="S93" s="101" t="str">
        <f t="shared" si="36"/>
        <v/>
      </c>
      <c r="T93" s="102" t="str">
        <f t="shared" si="37"/>
        <v/>
      </c>
      <c r="U93" s="101" t="str">
        <f t="shared" si="38"/>
        <v/>
      </c>
      <c r="V93" s="100" t="str">
        <f t="shared" si="39"/>
        <v>US$2014/ ha</v>
      </c>
      <c r="Z93" s="169"/>
      <c r="AP93" s="169"/>
      <c r="AS93" s="99"/>
      <c r="AU93" s="98" t="e">
        <f t="shared" si="40"/>
        <v>#REF!</v>
      </c>
      <c r="AV93" s="98" t="e">
        <f t="shared" si="41"/>
        <v>#REF!</v>
      </c>
      <c r="AX93" s="98" t="e">
        <f t="shared" si="42"/>
        <v>#REF!</v>
      </c>
      <c r="AY93" s="98" t="e">
        <f t="shared" si="43"/>
        <v>#REF!</v>
      </c>
      <c r="BA93" s="98" t="e">
        <f t="shared" si="44"/>
        <v>#REF!</v>
      </c>
      <c r="BB93" s="98" t="e">
        <f t="shared" si="45"/>
        <v>#REF!</v>
      </c>
      <c r="BD93" s="98" t="e">
        <f t="shared" si="46"/>
        <v>#REF!</v>
      </c>
      <c r="BE93" s="98" t="e">
        <f t="shared" si="47"/>
        <v>#REF!</v>
      </c>
      <c r="BG93" s="98" t="e">
        <f t="shared" si="48"/>
        <v>#REF!</v>
      </c>
      <c r="BH93" s="98" t="e">
        <f t="shared" si="49"/>
        <v>#REF!</v>
      </c>
      <c r="BJ93" s="98" t="str">
        <f t="shared" si="50"/>
        <v/>
      </c>
      <c r="BK93" s="98" t="str">
        <f t="shared" si="51"/>
        <v/>
      </c>
      <c r="BM93" s="98" t="str">
        <f t="shared" si="52"/>
        <v/>
      </c>
      <c r="BN93" s="98" t="str">
        <f t="shared" si="53"/>
        <v/>
      </c>
      <c r="BP93" s="98" t="str">
        <f t="shared" si="54"/>
        <v/>
      </c>
      <c r="BQ93" s="98" t="str">
        <f t="shared" si="55"/>
        <v/>
      </c>
      <c r="BS93" s="98" t="str">
        <f t="shared" si="56"/>
        <v/>
      </c>
      <c r="BT93" s="98" t="str">
        <f t="shared" si="57"/>
        <v/>
      </c>
      <c r="BV93" s="169"/>
    </row>
    <row r="94" spans="1:74" s="89" customFormat="1" x14ac:dyDescent="0.25">
      <c r="A94" s="83">
        <v>10</v>
      </c>
      <c r="B94" s="109" t="str">
        <f t="shared" si="35"/>
        <v xml:space="preserve">: </v>
      </c>
      <c r="C94" s="106"/>
      <c r="D94" s="106"/>
      <c r="E94" s="108"/>
      <c r="F94" s="106"/>
      <c r="G94" s="108"/>
      <c r="H94" s="107"/>
      <c r="I94" s="106"/>
      <c r="J94" s="106"/>
      <c r="K94" s="104"/>
      <c r="L94" s="110"/>
      <c r="M94" s="111"/>
      <c r="N94" s="151" t="s">
        <v>381</v>
      </c>
      <c r="O94" s="105"/>
      <c r="P94" s="104"/>
      <c r="Q94" s="64"/>
      <c r="R94" s="103"/>
      <c r="S94" s="101" t="str">
        <f t="shared" si="36"/>
        <v/>
      </c>
      <c r="T94" s="102" t="str">
        <f t="shared" si="37"/>
        <v/>
      </c>
      <c r="U94" s="101" t="str">
        <f t="shared" si="38"/>
        <v/>
      </c>
      <c r="V94" s="100" t="str">
        <f t="shared" si="39"/>
        <v>US$2014/ ha</v>
      </c>
      <c r="Z94" s="169"/>
      <c r="AP94" s="169"/>
      <c r="AS94" s="99"/>
      <c r="AU94" s="98" t="e">
        <f t="shared" si="40"/>
        <v>#REF!</v>
      </c>
      <c r="AV94" s="98" t="e">
        <f t="shared" si="41"/>
        <v>#REF!</v>
      </c>
      <c r="AX94" s="98" t="e">
        <f t="shared" si="42"/>
        <v>#REF!</v>
      </c>
      <c r="AY94" s="98" t="e">
        <f t="shared" si="43"/>
        <v>#REF!</v>
      </c>
      <c r="BA94" s="98" t="e">
        <f t="shared" si="44"/>
        <v>#REF!</v>
      </c>
      <c r="BB94" s="98" t="e">
        <f t="shared" si="45"/>
        <v>#REF!</v>
      </c>
      <c r="BD94" s="98" t="e">
        <f t="shared" si="46"/>
        <v>#REF!</v>
      </c>
      <c r="BE94" s="98" t="e">
        <f t="shared" si="47"/>
        <v>#REF!</v>
      </c>
      <c r="BG94" s="98" t="e">
        <f t="shared" si="48"/>
        <v>#REF!</v>
      </c>
      <c r="BH94" s="98" t="e">
        <f t="shared" si="49"/>
        <v>#REF!</v>
      </c>
      <c r="BJ94" s="98" t="str">
        <f t="shared" si="50"/>
        <v/>
      </c>
      <c r="BK94" s="98" t="str">
        <f t="shared" si="51"/>
        <v/>
      </c>
      <c r="BM94" s="98" t="str">
        <f t="shared" si="52"/>
        <v/>
      </c>
      <c r="BN94" s="98" t="str">
        <f t="shared" si="53"/>
        <v/>
      </c>
      <c r="BP94" s="98" t="str">
        <f t="shared" si="54"/>
        <v/>
      </c>
      <c r="BQ94" s="98" t="str">
        <f t="shared" si="55"/>
        <v/>
      </c>
      <c r="BS94" s="98" t="str">
        <f t="shared" si="56"/>
        <v/>
      </c>
      <c r="BT94" s="98" t="str">
        <f t="shared" si="57"/>
        <v/>
      </c>
      <c r="BV94" s="169"/>
    </row>
    <row r="95" spans="1:74" s="89" customFormat="1" x14ac:dyDescent="0.25">
      <c r="A95" s="83">
        <v>11</v>
      </c>
      <c r="B95" s="109" t="str">
        <f t="shared" si="35"/>
        <v xml:space="preserve">: </v>
      </c>
      <c r="C95" s="106"/>
      <c r="D95" s="106"/>
      <c r="E95" s="108"/>
      <c r="F95" s="106"/>
      <c r="G95" s="108"/>
      <c r="H95" s="107"/>
      <c r="I95" s="106"/>
      <c r="J95" s="106"/>
      <c r="K95" s="104"/>
      <c r="L95" s="110"/>
      <c r="M95" s="111"/>
      <c r="N95" s="151" t="s">
        <v>381</v>
      </c>
      <c r="O95" s="105"/>
      <c r="P95" s="104"/>
      <c r="Q95" s="64"/>
      <c r="R95" s="103"/>
      <c r="S95" s="101" t="str">
        <f t="shared" si="36"/>
        <v/>
      </c>
      <c r="T95" s="102" t="str">
        <f t="shared" si="37"/>
        <v/>
      </c>
      <c r="U95" s="101" t="str">
        <f t="shared" si="38"/>
        <v/>
      </c>
      <c r="V95" s="100" t="str">
        <f t="shared" si="39"/>
        <v>US$2014/ ha</v>
      </c>
      <c r="Z95" s="169"/>
      <c r="AP95" s="169"/>
      <c r="AS95" s="99"/>
      <c r="AU95" s="98" t="e">
        <f t="shared" si="40"/>
        <v>#REF!</v>
      </c>
      <c r="AV95" s="98" t="e">
        <f t="shared" si="41"/>
        <v>#REF!</v>
      </c>
      <c r="AX95" s="98" t="e">
        <f t="shared" si="42"/>
        <v>#REF!</v>
      </c>
      <c r="AY95" s="98" t="e">
        <f t="shared" si="43"/>
        <v>#REF!</v>
      </c>
      <c r="BA95" s="98" t="e">
        <f t="shared" si="44"/>
        <v>#REF!</v>
      </c>
      <c r="BB95" s="98" t="e">
        <f t="shared" si="45"/>
        <v>#REF!</v>
      </c>
      <c r="BD95" s="98" t="e">
        <f t="shared" si="46"/>
        <v>#REF!</v>
      </c>
      <c r="BE95" s="98" t="e">
        <f t="shared" si="47"/>
        <v>#REF!</v>
      </c>
      <c r="BG95" s="98" t="e">
        <f t="shared" si="48"/>
        <v>#REF!</v>
      </c>
      <c r="BH95" s="98" t="e">
        <f t="shared" si="49"/>
        <v>#REF!</v>
      </c>
      <c r="BJ95" s="98" t="str">
        <f t="shared" si="50"/>
        <v/>
      </c>
      <c r="BK95" s="98" t="str">
        <f t="shared" si="51"/>
        <v/>
      </c>
      <c r="BM95" s="98" t="str">
        <f t="shared" si="52"/>
        <v/>
      </c>
      <c r="BN95" s="98" t="str">
        <f t="shared" si="53"/>
        <v/>
      </c>
      <c r="BP95" s="98" t="str">
        <f t="shared" si="54"/>
        <v/>
      </c>
      <c r="BQ95" s="98" t="str">
        <f t="shared" si="55"/>
        <v/>
      </c>
      <c r="BS95" s="98" t="str">
        <f t="shared" si="56"/>
        <v/>
      </c>
      <c r="BT95" s="98" t="str">
        <f t="shared" si="57"/>
        <v/>
      </c>
      <c r="BV95" s="169"/>
    </row>
    <row r="96" spans="1:74" s="89" customFormat="1" x14ac:dyDescent="0.25">
      <c r="A96" s="83">
        <v>12</v>
      </c>
      <c r="B96" s="109" t="str">
        <f t="shared" si="35"/>
        <v xml:space="preserve">: </v>
      </c>
      <c r="C96" s="106"/>
      <c r="D96" s="106"/>
      <c r="E96" s="108"/>
      <c r="F96" s="106"/>
      <c r="G96" s="108"/>
      <c r="H96" s="107"/>
      <c r="I96" s="106"/>
      <c r="J96" s="106"/>
      <c r="K96" s="104"/>
      <c r="L96" s="110"/>
      <c r="M96" s="111"/>
      <c r="N96" s="151" t="s">
        <v>381</v>
      </c>
      <c r="O96" s="105"/>
      <c r="P96" s="104"/>
      <c r="Q96" s="64"/>
      <c r="R96" s="103"/>
      <c r="S96" s="101" t="str">
        <f t="shared" si="36"/>
        <v/>
      </c>
      <c r="T96" s="102" t="str">
        <f t="shared" si="37"/>
        <v/>
      </c>
      <c r="U96" s="101" t="str">
        <f t="shared" si="38"/>
        <v/>
      </c>
      <c r="V96" s="100" t="str">
        <f t="shared" si="39"/>
        <v>US$2014/ ha</v>
      </c>
      <c r="Z96" s="169"/>
      <c r="AP96" s="169"/>
      <c r="AS96" s="99"/>
      <c r="AU96" s="98" t="e">
        <f t="shared" si="40"/>
        <v>#REF!</v>
      </c>
      <c r="AV96" s="98" t="e">
        <f t="shared" si="41"/>
        <v>#REF!</v>
      </c>
      <c r="AX96" s="98" t="e">
        <f t="shared" si="42"/>
        <v>#REF!</v>
      </c>
      <c r="AY96" s="98" t="e">
        <f t="shared" si="43"/>
        <v>#REF!</v>
      </c>
      <c r="BA96" s="98" t="e">
        <f t="shared" si="44"/>
        <v>#REF!</v>
      </c>
      <c r="BB96" s="98" t="e">
        <f t="shared" si="45"/>
        <v>#REF!</v>
      </c>
      <c r="BD96" s="98" t="e">
        <f t="shared" si="46"/>
        <v>#REF!</v>
      </c>
      <c r="BE96" s="98" t="e">
        <f t="shared" si="47"/>
        <v>#REF!</v>
      </c>
      <c r="BG96" s="98" t="e">
        <f t="shared" si="48"/>
        <v>#REF!</v>
      </c>
      <c r="BH96" s="98" t="e">
        <f t="shared" si="49"/>
        <v>#REF!</v>
      </c>
      <c r="BJ96" s="98" t="str">
        <f t="shared" si="50"/>
        <v/>
      </c>
      <c r="BK96" s="98" t="str">
        <f t="shared" si="51"/>
        <v/>
      </c>
      <c r="BM96" s="98" t="str">
        <f t="shared" si="52"/>
        <v/>
      </c>
      <c r="BN96" s="98" t="str">
        <f t="shared" si="53"/>
        <v/>
      </c>
      <c r="BP96" s="98" t="str">
        <f t="shared" si="54"/>
        <v/>
      </c>
      <c r="BQ96" s="98" t="str">
        <f t="shared" si="55"/>
        <v/>
      </c>
      <c r="BS96" s="98" t="str">
        <f t="shared" si="56"/>
        <v/>
      </c>
      <c r="BT96" s="98" t="str">
        <f t="shared" si="57"/>
        <v/>
      </c>
      <c r="BV96" s="169"/>
    </row>
    <row r="97" spans="1:74" s="89" customFormat="1" x14ac:dyDescent="0.25">
      <c r="A97" s="83">
        <v>13</v>
      </c>
      <c r="B97" s="109" t="str">
        <f t="shared" si="35"/>
        <v xml:space="preserve">: </v>
      </c>
      <c r="C97" s="106"/>
      <c r="D97" s="106"/>
      <c r="E97" s="108"/>
      <c r="F97" s="106"/>
      <c r="G97" s="108"/>
      <c r="H97" s="107"/>
      <c r="I97" s="106"/>
      <c r="J97" s="106"/>
      <c r="K97" s="104"/>
      <c r="L97" s="110"/>
      <c r="M97" s="111"/>
      <c r="N97" s="151" t="s">
        <v>381</v>
      </c>
      <c r="O97" s="105"/>
      <c r="P97" s="104"/>
      <c r="Q97" s="64"/>
      <c r="R97" s="103"/>
      <c r="S97" s="101" t="str">
        <f t="shared" si="36"/>
        <v/>
      </c>
      <c r="T97" s="102" t="str">
        <f t="shared" si="37"/>
        <v/>
      </c>
      <c r="U97" s="101" t="str">
        <f t="shared" si="38"/>
        <v/>
      </c>
      <c r="V97" s="100" t="str">
        <f t="shared" si="39"/>
        <v>US$2014/ ha</v>
      </c>
      <c r="Z97" s="169"/>
      <c r="AP97" s="169"/>
      <c r="AS97" s="99"/>
      <c r="AU97" s="98" t="e">
        <f t="shared" si="40"/>
        <v>#REF!</v>
      </c>
      <c r="AV97" s="98" t="e">
        <f t="shared" si="41"/>
        <v>#REF!</v>
      </c>
      <c r="AX97" s="98" t="e">
        <f t="shared" si="42"/>
        <v>#REF!</v>
      </c>
      <c r="AY97" s="98" t="e">
        <f t="shared" si="43"/>
        <v>#REF!</v>
      </c>
      <c r="BA97" s="98" t="e">
        <f t="shared" si="44"/>
        <v>#REF!</v>
      </c>
      <c r="BB97" s="98" t="e">
        <f t="shared" si="45"/>
        <v>#REF!</v>
      </c>
      <c r="BD97" s="98" t="e">
        <f t="shared" si="46"/>
        <v>#REF!</v>
      </c>
      <c r="BE97" s="98" t="e">
        <f t="shared" si="47"/>
        <v>#REF!</v>
      </c>
      <c r="BG97" s="98" t="e">
        <f t="shared" si="48"/>
        <v>#REF!</v>
      </c>
      <c r="BH97" s="98" t="e">
        <f t="shared" si="49"/>
        <v>#REF!</v>
      </c>
      <c r="BJ97" s="98" t="str">
        <f t="shared" si="50"/>
        <v/>
      </c>
      <c r="BK97" s="98" t="str">
        <f t="shared" si="51"/>
        <v/>
      </c>
      <c r="BM97" s="98" t="str">
        <f t="shared" si="52"/>
        <v/>
      </c>
      <c r="BN97" s="98" t="str">
        <f t="shared" si="53"/>
        <v/>
      </c>
      <c r="BP97" s="98" t="str">
        <f t="shared" si="54"/>
        <v/>
      </c>
      <c r="BQ97" s="98" t="str">
        <f t="shared" si="55"/>
        <v/>
      </c>
      <c r="BS97" s="98" t="str">
        <f t="shared" si="56"/>
        <v/>
      </c>
      <c r="BT97" s="98" t="str">
        <f t="shared" si="57"/>
        <v/>
      </c>
      <c r="BV97" s="169"/>
    </row>
    <row r="98" spans="1:74" s="89" customFormat="1" x14ac:dyDescent="0.25">
      <c r="A98" s="83">
        <v>14</v>
      </c>
      <c r="B98" s="109" t="str">
        <f t="shared" si="35"/>
        <v xml:space="preserve">: </v>
      </c>
      <c r="C98" s="106"/>
      <c r="D98" s="106"/>
      <c r="E98" s="108"/>
      <c r="F98" s="106"/>
      <c r="G98" s="108"/>
      <c r="H98" s="107"/>
      <c r="I98" s="106"/>
      <c r="J98" s="106"/>
      <c r="K98" s="104"/>
      <c r="L98" s="110"/>
      <c r="M98" s="104"/>
      <c r="N98" s="151" t="s">
        <v>381</v>
      </c>
      <c r="O98" s="105"/>
      <c r="P98" s="104"/>
      <c r="Q98" s="64"/>
      <c r="R98" s="103"/>
      <c r="S98" s="101" t="str">
        <f t="shared" si="36"/>
        <v/>
      </c>
      <c r="T98" s="102" t="str">
        <f t="shared" si="37"/>
        <v/>
      </c>
      <c r="U98" s="101" t="str">
        <f t="shared" si="38"/>
        <v/>
      </c>
      <c r="V98" s="100" t="str">
        <f t="shared" si="39"/>
        <v>US$2014/ ha</v>
      </c>
      <c r="Z98" s="169"/>
      <c r="AP98" s="169"/>
      <c r="AS98" s="99"/>
      <c r="AU98" s="98" t="e">
        <f t="shared" si="40"/>
        <v>#REF!</v>
      </c>
      <c r="AV98" s="98" t="e">
        <f t="shared" si="41"/>
        <v>#REF!</v>
      </c>
      <c r="AX98" s="98" t="e">
        <f t="shared" si="42"/>
        <v>#REF!</v>
      </c>
      <c r="AY98" s="98" t="e">
        <f t="shared" si="43"/>
        <v>#REF!</v>
      </c>
      <c r="BA98" s="98" t="e">
        <f t="shared" si="44"/>
        <v>#REF!</v>
      </c>
      <c r="BB98" s="98" t="e">
        <f t="shared" si="45"/>
        <v>#REF!</v>
      </c>
      <c r="BD98" s="98" t="e">
        <f t="shared" si="46"/>
        <v>#REF!</v>
      </c>
      <c r="BE98" s="98" t="e">
        <f t="shared" si="47"/>
        <v>#REF!</v>
      </c>
      <c r="BG98" s="98" t="e">
        <f t="shared" si="48"/>
        <v>#REF!</v>
      </c>
      <c r="BH98" s="98" t="e">
        <f t="shared" si="49"/>
        <v>#REF!</v>
      </c>
      <c r="BJ98" s="98" t="str">
        <f t="shared" si="50"/>
        <v/>
      </c>
      <c r="BK98" s="98" t="str">
        <f t="shared" si="51"/>
        <v/>
      </c>
      <c r="BM98" s="98" t="str">
        <f t="shared" si="52"/>
        <v/>
      </c>
      <c r="BN98" s="98" t="str">
        <f t="shared" si="53"/>
        <v/>
      </c>
      <c r="BP98" s="98" t="str">
        <f t="shared" si="54"/>
        <v/>
      </c>
      <c r="BQ98" s="98" t="str">
        <f t="shared" si="55"/>
        <v/>
      </c>
      <c r="BS98" s="98" t="str">
        <f t="shared" si="56"/>
        <v/>
      </c>
      <c r="BT98" s="98" t="str">
        <f t="shared" si="57"/>
        <v/>
      </c>
      <c r="BV98" s="169"/>
    </row>
    <row r="99" spans="1:74" s="89" customFormat="1" x14ac:dyDescent="0.25">
      <c r="A99" s="83">
        <v>15</v>
      </c>
      <c r="B99" s="109" t="str">
        <f t="shared" si="35"/>
        <v xml:space="preserve">: </v>
      </c>
      <c r="C99" s="106"/>
      <c r="D99" s="106"/>
      <c r="E99" s="108"/>
      <c r="F99" s="106"/>
      <c r="G99" s="108"/>
      <c r="H99" s="107"/>
      <c r="I99" s="106"/>
      <c r="J99" s="106"/>
      <c r="K99" s="104"/>
      <c r="L99" s="110"/>
      <c r="M99" s="104"/>
      <c r="N99" s="151" t="s">
        <v>381</v>
      </c>
      <c r="O99" s="105"/>
      <c r="P99" s="104"/>
      <c r="Q99" s="64"/>
      <c r="R99" s="103"/>
      <c r="S99" s="101" t="str">
        <f t="shared" si="36"/>
        <v/>
      </c>
      <c r="T99" s="102" t="str">
        <f t="shared" si="37"/>
        <v/>
      </c>
      <c r="U99" s="101" t="str">
        <f t="shared" si="38"/>
        <v/>
      </c>
      <c r="V99" s="100" t="str">
        <f t="shared" si="39"/>
        <v>US$2014/ ha</v>
      </c>
      <c r="Z99" s="169"/>
      <c r="AP99" s="169"/>
      <c r="AS99" s="99"/>
      <c r="AU99" s="98" t="e">
        <f t="shared" si="40"/>
        <v>#REF!</v>
      </c>
      <c r="AV99" s="98" t="e">
        <f t="shared" si="41"/>
        <v>#REF!</v>
      </c>
      <c r="AX99" s="98" t="e">
        <f t="shared" si="42"/>
        <v>#REF!</v>
      </c>
      <c r="AY99" s="98" t="e">
        <f t="shared" si="43"/>
        <v>#REF!</v>
      </c>
      <c r="BA99" s="98" t="e">
        <f t="shared" si="44"/>
        <v>#REF!</v>
      </c>
      <c r="BB99" s="98" t="e">
        <f t="shared" si="45"/>
        <v>#REF!</v>
      </c>
      <c r="BD99" s="98" t="e">
        <f t="shared" si="46"/>
        <v>#REF!</v>
      </c>
      <c r="BE99" s="98" t="e">
        <f t="shared" si="47"/>
        <v>#REF!</v>
      </c>
      <c r="BG99" s="98" t="e">
        <f t="shared" si="48"/>
        <v>#REF!</v>
      </c>
      <c r="BH99" s="98" t="e">
        <f t="shared" si="49"/>
        <v>#REF!</v>
      </c>
      <c r="BJ99" s="98" t="str">
        <f t="shared" si="50"/>
        <v/>
      </c>
      <c r="BK99" s="98" t="str">
        <f t="shared" si="51"/>
        <v/>
      </c>
      <c r="BM99" s="98" t="str">
        <f t="shared" si="52"/>
        <v/>
      </c>
      <c r="BN99" s="98" t="str">
        <f t="shared" si="53"/>
        <v/>
      </c>
      <c r="BP99" s="98" t="str">
        <f t="shared" si="54"/>
        <v/>
      </c>
      <c r="BQ99" s="98" t="str">
        <f t="shared" si="55"/>
        <v/>
      </c>
      <c r="BS99" s="98" t="str">
        <f t="shared" si="56"/>
        <v/>
      </c>
      <c r="BT99" s="98" t="str">
        <f t="shared" si="57"/>
        <v/>
      </c>
      <c r="BV99" s="169"/>
    </row>
    <row r="100" spans="1:74" s="89" customFormat="1" x14ac:dyDescent="0.25">
      <c r="A100" s="83">
        <v>16</v>
      </c>
      <c r="B100" s="109" t="str">
        <f t="shared" si="35"/>
        <v xml:space="preserve">: </v>
      </c>
      <c r="C100" s="106"/>
      <c r="D100" s="106"/>
      <c r="E100" s="108"/>
      <c r="F100" s="106"/>
      <c r="G100" s="108"/>
      <c r="H100" s="107"/>
      <c r="I100" s="106"/>
      <c r="J100" s="106"/>
      <c r="K100" s="104"/>
      <c r="L100" s="110"/>
      <c r="M100" s="104"/>
      <c r="N100" s="151" t="s">
        <v>381</v>
      </c>
      <c r="O100" s="105"/>
      <c r="P100" s="104"/>
      <c r="Q100" s="64"/>
      <c r="R100" s="103"/>
      <c r="S100" s="101" t="str">
        <f t="shared" si="36"/>
        <v/>
      </c>
      <c r="T100" s="102" t="str">
        <f t="shared" si="37"/>
        <v/>
      </c>
      <c r="U100" s="101" t="str">
        <f t="shared" si="38"/>
        <v/>
      </c>
      <c r="V100" s="100" t="str">
        <f t="shared" si="39"/>
        <v>US$2014/ ha</v>
      </c>
      <c r="Z100" s="169"/>
      <c r="AP100" s="169"/>
      <c r="AS100" s="99"/>
      <c r="AU100" s="98" t="e">
        <f t="shared" si="40"/>
        <v>#REF!</v>
      </c>
      <c r="AV100" s="98" t="e">
        <f t="shared" si="41"/>
        <v>#REF!</v>
      </c>
      <c r="AX100" s="98" t="e">
        <f t="shared" si="42"/>
        <v>#REF!</v>
      </c>
      <c r="AY100" s="98" t="e">
        <f t="shared" si="43"/>
        <v>#REF!</v>
      </c>
      <c r="BA100" s="98" t="e">
        <f t="shared" si="44"/>
        <v>#REF!</v>
      </c>
      <c r="BB100" s="98" t="e">
        <f t="shared" si="45"/>
        <v>#REF!</v>
      </c>
      <c r="BD100" s="98" t="e">
        <f t="shared" si="46"/>
        <v>#REF!</v>
      </c>
      <c r="BE100" s="98" t="e">
        <f t="shared" si="47"/>
        <v>#REF!</v>
      </c>
      <c r="BG100" s="98" t="e">
        <f t="shared" si="48"/>
        <v>#REF!</v>
      </c>
      <c r="BH100" s="98" t="e">
        <f t="shared" si="49"/>
        <v>#REF!</v>
      </c>
      <c r="BJ100" s="98" t="str">
        <f t="shared" si="50"/>
        <v/>
      </c>
      <c r="BK100" s="98" t="str">
        <f t="shared" si="51"/>
        <v/>
      </c>
      <c r="BM100" s="98" t="str">
        <f t="shared" si="52"/>
        <v/>
      </c>
      <c r="BN100" s="98" t="str">
        <f t="shared" si="53"/>
        <v/>
      </c>
      <c r="BP100" s="98" t="str">
        <f t="shared" si="54"/>
        <v/>
      </c>
      <c r="BQ100" s="98" t="str">
        <f t="shared" si="55"/>
        <v/>
      </c>
      <c r="BS100" s="98" t="str">
        <f t="shared" si="56"/>
        <v/>
      </c>
      <c r="BT100" s="98" t="str">
        <f t="shared" si="57"/>
        <v/>
      </c>
      <c r="BV100" s="169"/>
    </row>
    <row r="101" spans="1:74" s="89" customFormat="1" x14ac:dyDescent="0.25">
      <c r="A101" s="83">
        <v>17</v>
      </c>
      <c r="B101" s="109" t="str">
        <f t="shared" si="35"/>
        <v xml:space="preserve">: </v>
      </c>
      <c r="C101" s="106"/>
      <c r="D101" s="106"/>
      <c r="E101" s="108"/>
      <c r="F101" s="106"/>
      <c r="G101" s="108"/>
      <c r="H101" s="107"/>
      <c r="I101" s="106"/>
      <c r="J101" s="106"/>
      <c r="K101" s="104"/>
      <c r="L101" s="110"/>
      <c r="M101" s="104"/>
      <c r="N101" s="151" t="s">
        <v>381</v>
      </c>
      <c r="O101" s="105"/>
      <c r="P101" s="104"/>
      <c r="Q101" s="64"/>
      <c r="R101" s="103"/>
      <c r="S101" s="101" t="str">
        <f t="shared" si="36"/>
        <v/>
      </c>
      <c r="T101" s="102" t="str">
        <f t="shared" si="37"/>
        <v/>
      </c>
      <c r="U101" s="101" t="str">
        <f t="shared" si="38"/>
        <v/>
      </c>
      <c r="V101" s="100" t="str">
        <f t="shared" si="39"/>
        <v>US$2014/ ha</v>
      </c>
      <c r="Z101" s="169"/>
      <c r="AP101" s="169"/>
      <c r="AS101" s="99"/>
      <c r="AU101" s="98" t="e">
        <f t="shared" si="40"/>
        <v>#REF!</v>
      </c>
      <c r="AV101" s="98" t="e">
        <f t="shared" si="41"/>
        <v>#REF!</v>
      </c>
      <c r="AX101" s="98" t="e">
        <f t="shared" si="42"/>
        <v>#REF!</v>
      </c>
      <c r="AY101" s="98" t="e">
        <f t="shared" si="43"/>
        <v>#REF!</v>
      </c>
      <c r="BA101" s="98" t="e">
        <f t="shared" si="44"/>
        <v>#REF!</v>
      </c>
      <c r="BB101" s="98" t="e">
        <f t="shared" si="45"/>
        <v>#REF!</v>
      </c>
      <c r="BD101" s="98" t="e">
        <f t="shared" si="46"/>
        <v>#REF!</v>
      </c>
      <c r="BE101" s="98" t="e">
        <f t="shared" si="47"/>
        <v>#REF!</v>
      </c>
      <c r="BG101" s="98" t="e">
        <f t="shared" si="48"/>
        <v>#REF!</v>
      </c>
      <c r="BH101" s="98" t="e">
        <f t="shared" si="49"/>
        <v>#REF!</v>
      </c>
      <c r="BJ101" s="98" t="str">
        <f t="shared" si="50"/>
        <v/>
      </c>
      <c r="BK101" s="98" t="str">
        <f t="shared" si="51"/>
        <v/>
      </c>
      <c r="BM101" s="98" t="str">
        <f t="shared" si="52"/>
        <v/>
      </c>
      <c r="BN101" s="98" t="str">
        <f t="shared" si="53"/>
        <v/>
      </c>
      <c r="BP101" s="98" t="str">
        <f t="shared" si="54"/>
        <v/>
      </c>
      <c r="BQ101" s="98" t="str">
        <f t="shared" si="55"/>
        <v/>
      </c>
      <c r="BS101" s="98" t="str">
        <f t="shared" si="56"/>
        <v/>
      </c>
      <c r="BT101" s="98" t="str">
        <f t="shared" si="57"/>
        <v/>
      </c>
      <c r="BV101" s="169"/>
    </row>
    <row r="102" spans="1:74" s="89" customFormat="1" x14ac:dyDescent="0.25">
      <c r="A102" s="83">
        <v>18</v>
      </c>
      <c r="B102" s="109" t="str">
        <f t="shared" si="35"/>
        <v xml:space="preserve">: </v>
      </c>
      <c r="C102" s="106"/>
      <c r="D102" s="106"/>
      <c r="E102" s="108"/>
      <c r="F102" s="106"/>
      <c r="G102" s="108"/>
      <c r="H102" s="107"/>
      <c r="I102" s="106"/>
      <c r="J102" s="106"/>
      <c r="K102" s="104"/>
      <c r="L102" s="104"/>
      <c r="M102" s="104"/>
      <c r="N102" s="151" t="s">
        <v>381</v>
      </c>
      <c r="O102" s="105"/>
      <c r="P102" s="104"/>
      <c r="Q102" s="64"/>
      <c r="R102" s="103"/>
      <c r="S102" s="101" t="str">
        <f t="shared" si="36"/>
        <v/>
      </c>
      <c r="T102" s="102" t="str">
        <f t="shared" si="37"/>
        <v/>
      </c>
      <c r="U102" s="101" t="str">
        <f t="shared" si="38"/>
        <v/>
      </c>
      <c r="V102" s="100" t="str">
        <f t="shared" si="39"/>
        <v>US$2014/ ha</v>
      </c>
      <c r="Z102" s="169"/>
      <c r="AP102" s="169"/>
      <c r="AS102" s="99"/>
      <c r="AU102" s="98" t="e">
        <f t="shared" si="40"/>
        <v>#REF!</v>
      </c>
      <c r="AV102" s="98" t="e">
        <f t="shared" si="41"/>
        <v>#REF!</v>
      </c>
      <c r="AX102" s="98" t="e">
        <f t="shared" si="42"/>
        <v>#REF!</v>
      </c>
      <c r="AY102" s="98" t="e">
        <f t="shared" si="43"/>
        <v>#REF!</v>
      </c>
      <c r="BA102" s="98" t="e">
        <f t="shared" si="44"/>
        <v>#REF!</v>
      </c>
      <c r="BB102" s="98" t="e">
        <f t="shared" si="45"/>
        <v>#REF!</v>
      </c>
      <c r="BD102" s="98" t="e">
        <f t="shared" si="46"/>
        <v>#REF!</v>
      </c>
      <c r="BE102" s="98" t="e">
        <f t="shared" si="47"/>
        <v>#REF!</v>
      </c>
      <c r="BG102" s="98" t="e">
        <f t="shared" si="48"/>
        <v>#REF!</v>
      </c>
      <c r="BH102" s="98" t="e">
        <f t="shared" si="49"/>
        <v>#REF!</v>
      </c>
      <c r="BJ102" s="98" t="str">
        <f t="shared" si="50"/>
        <v/>
      </c>
      <c r="BK102" s="98" t="str">
        <f t="shared" si="51"/>
        <v/>
      </c>
      <c r="BM102" s="98" t="str">
        <f t="shared" si="52"/>
        <v/>
      </c>
      <c r="BN102" s="98" t="str">
        <f t="shared" si="53"/>
        <v/>
      </c>
      <c r="BP102" s="98" t="str">
        <f t="shared" si="54"/>
        <v/>
      </c>
      <c r="BQ102" s="98" t="str">
        <f t="shared" si="55"/>
        <v/>
      </c>
      <c r="BS102" s="98" t="str">
        <f t="shared" si="56"/>
        <v/>
      </c>
      <c r="BT102" s="98" t="str">
        <f t="shared" si="57"/>
        <v/>
      </c>
      <c r="BV102" s="169"/>
    </row>
    <row r="103" spans="1:74" s="89" customFormat="1" x14ac:dyDescent="0.25">
      <c r="A103" s="83">
        <v>19</v>
      </c>
      <c r="B103" s="109" t="str">
        <f t="shared" si="35"/>
        <v xml:space="preserve">: </v>
      </c>
      <c r="C103" s="106"/>
      <c r="D103" s="106"/>
      <c r="E103" s="108"/>
      <c r="F103" s="106"/>
      <c r="G103" s="108"/>
      <c r="H103" s="107"/>
      <c r="I103" s="106"/>
      <c r="J103" s="106"/>
      <c r="K103" s="104"/>
      <c r="L103" s="104"/>
      <c r="M103" s="104"/>
      <c r="N103" s="151" t="s">
        <v>381</v>
      </c>
      <c r="O103" s="105"/>
      <c r="P103" s="104"/>
      <c r="Q103" s="64"/>
      <c r="R103" s="103"/>
      <c r="S103" s="101" t="str">
        <f t="shared" si="36"/>
        <v/>
      </c>
      <c r="T103" s="102" t="str">
        <f t="shared" si="37"/>
        <v/>
      </c>
      <c r="U103" s="101" t="str">
        <f t="shared" si="38"/>
        <v/>
      </c>
      <c r="V103" s="100" t="str">
        <f t="shared" si="39"/>
        <v>US$2014/ ha</v>
      </c>
      <c r="Z103" s="169"/>
      <c r="AP103" s="169"/>
      <c r="AS103" s="99"/>
      <c r="AU103" s="98" t="e">
        <f t="shared" si="40"/>
        <v>#REF!</v>
      </c>
      <c r="AV103" s="98" t="e">
        <f t="shared" si="41"/>
        <v>#REF!</v>
      </c>
      <c r="AX103" s="98" t="e">
        <f t="shared" si="42"/>
        <v>#REF!</v>
      </c>
      <c r="AY103" s="98" t="e">
        <f t="shared" si="43"/>
        <v>#REF!</v>
      </c>
      <c r="BA103" s="98" t="e">
        <f t="shared" si="44"/>
        <v>#REF!</v>
      </c>
      <c r="BB103" s="98" t="e">
        <f t="shared" si="45"/>
        <v>#REF!</v>
      </c>
      <c r="BD103" s="98" t="e">
        <f t="shared" si="46"/>
        <v>#REF!</v>
      </c>
      <c r="BE103" s="98" t="e">
        <f t="shared" si="47"/>
        <v>#REF!</v>
      </c>
      <c r="BG103" s="98" t="e">
        <f t="shared" si="48"/>
        <v>#REF!</v>
      </c>
      <c r="BH103" s="98" t="e">
        <f t="shared" si="49"/>
        <v>#REF!</v>
      </c>
      <c r="BJ103" s="98" t="str">
        <f t="shared" si="50"/>
        <v/>
      </c>
      <c r="BK103" s="98" t="str">
        <f t="shared" si="51"/>
        <v/>
      </c>
      <c r="BM103" s="98" t="str">
        <f t="shared" si="52"/>
        <v/>
      </c>
      <c r="BN103" s="98" t="str">
        <f t="shared" si="53"/>
        <v/>
      </c>
      <c r="BP103" s="98" t="str">
        <f t="shared" si="54"/>
        <v/>
      </c>
      <c r="BQ103" s="98" t="str">
        <f t="shared" si="55"/>
        <v/>
      </c>
      <c r="BS103" s="98" t="str">
        <f t="shared" si="56"/>
        <v/>
      </c>
      <c r="BT103" s="98" t="str">
        <f t="shared" si="57"/>
        <v/>
      </c>
      <c r="BV103" s="169"/>
    </row>
    <row r="104" spans="1:74" s="89" customFormat="1" x14ac:dyDescent="0.25">
      <c r="A104" s="83">
        <v>20</v>
      </c>
      <c r="B104" s="109" t="str">
        <f t="shared" si="35"/>
        <v xml:space="preserve">: </v>
      </c>
      <c r="C104" s="106"/>
      <c r="D104" s="106"/>
      <c r="E104" s="108"/>
      <c r="F104" s="106"/>
      <c r="G104" s="108"/>
      <c r="H104" s="107"/>
      <c r="I104" s="106"/>
      <c r="J104" s="106"/>
      <c r="K104" s="104"/>
      <c r="L104" s="104"/>
      <c r="M104" s="104"/>
      <c r="N104" s="151" t="s">
        <v>381</v>
      </c>
      <c r="O104" s="105"/>
      <c r="P104" s="104"/>
      <c r="Q104" s="64"/>
      <c r="R104" s="103"/>
      <c r="S104" s="101" t="str">
        <f t="shared" si="36"/>
        <v/>
      </c>
      <c r="T104" s="102" t="str">
        <f t="shared" si="37"/>
        <v/>
      </c>
      <c r="U104" s="101" t="str">
        <f t="shared" si="38"/>
        <v/>
      </c>
      <c r="V104" s="100" t="str">
        <f t="shared" si="39"/>
        <v>US$2014/ ha</v>
      </c>
      <c r="Z104" s="169"/>
      <c r="AP104" s="169"/>
      <c r="AS104" s="99"/>
      <c r="AU104" s="98" t="e">
        <f t="shared" si="40"/>
        <v>#REF!</v>
      </c>
      <c r="AV104" s="98" t="e">
        <f t="shared" si="41"/>
        <v>#REF!</v>
      </c>
      <c r="AX104" s="98" t="e">
        <f t="shared" si="42"/>
        <v>#REF!</v>
      </c>
      <c r="AY104" s="98" t="e">
        <f t="shared" si="43"/>
        <v>#REF!</v>
      </c>
      <c r="BA104" s="98" t="e">
        <f t="shared" si="44"/>
        <v>#REF!</v>
      </c>
      <c r="BB104" s="98" t="e">
        <f t="shared" si="45"/>
        <v>#REF!</v>
      </c>
      <c r="BD104" s="98" t="e">
        <f t="shared" si="46"/>
        <v>#REF!</v>
      </c>
      <c r="BE104" s="98" t="e">
        <f t="shared" si="47"/>
        <v>#REF!</v>
      </c>
      <c r="BG104" s="98" t="e">
        <f t="shared" si="48"/>
        <v>#REF!</v>
      </c>
      <c r="BH104" s="98" t="e">
        <f t="shared" si="49"/>
        <v>#REF!</v>
      </c>
      <c r="BJ104" s="98" t="str">
        <f t="shared" si="50"/>
        <v/>
      </c>
      <c r="BK104" s="98" t="str">
        <f t="shared" si="51"/>
        <v/>
      </c>
      <c r="BM104" s="98" t="str">
        <f t="shared" si="52"/>
        <v/>
      </c>
      <c r="BN104" s="98" t="str">
        <f t="shared" si="53"/>
        <v/>
      </c>
      <c r="BP104" s="98" t="str">
        <f t="shared" si="54"/>
        <v/>
      </c>
      <c r="BQ104" s="98" t="str">
        <f t="shared" si="55"/>
        <v/>
      </c>
      <c r="BS104" s="98" t="str">
        <f t="shared" si="56"/>
        <v/>
      </c>
      <c r="BT104" s="98" t="str">
        <f t="shared" si="57"/>
        <v/>
      </c>
      <c r="BV104" s="169"/>
    </row>
    <row r="105" spans="1:74" s="89" customFormat="1" x14ac:dyDescent="0.25">
      <c r="A105" s="83"/>
      <c r="B105" s="91" t="s">
        <v>407</v>
      </c>
      <c r="C105" s="92"/>
      <c r="D105" s="92"/>
      <c r="E105" s="92"/>
      <c r="F105" s="92"/>
      <c r="G105" s="92"/>
      <c r="H105" s="64"/>
      <c r="J105" s="94"/>
      <c r="K105" s="64"/>
      <c r="L105" s="64"/>
      <c r="M105" s="64" t="s">
        <v>63</v>
      </c>
      <c r="N105" s="64"/>
      <c r="P105" s="64"/>
      <c r="Q105" s="64"/>
      <c r="R105" s="94" t="s">
        <v>62</v>
      </c>
      <c r="S105" s="97" t="e">
        <f>AVERAGE(S85:S104)</f>
        <v>#DIV/0!</v>
      </c>
      <c r="T105" s="97" t="e">
        <f>IF(S113="Y",SUM(T85:T104)/SUM(O85:O104),AVERAGE(T85:T104))</f>
        <v>#DIV/0!</v>
      </c>
      <c r="U105" s="96" t="e">
        <f>SUM(U85:U104)/SUM(O85:O104)</f>
        <v>#DIV/0!</v>
      </c>
      <c r="Z105" s="169"/>
      <c r="AP105" s="169"/>
      <c r="AT105" s="94" t="s">
        <v>62</v>
      </c>
      <c r="AU105" s="93" t="e">
        <f>AVERAGE(AU85:AU104)</f>
        <v>#REF!</v>
      </c>
      <c r="AV105" s="93" t="e">
        <f>SUM(AV85:AV104)/COUNTIF(AV85:AV104,"&gt;0")</f>
        <v>#REF!</v>
      </c>
      <c r="AX105" s="93" t="e">
        <f>AVERAGE(AX85:AX104)</f>
        <v>#REF!</v>
      </c>
      <c r="AY105" s="93" t="e">
        <f>SUM(AY85:AY104)/COUNTIF(AY85:AY104,"&gt;0")</f>
        <v>#REF!</v>
      </c>
      <c r="BA105" s="93" t="e">
        <f>AVERAGE(BA85:BA104)</f>
        <v>#REF!</v>
      </c>
      <c r="BB105" s="93" t="e">
        <f>SUM(BB85:BB104)/COUNTIF(BB85:BB104,"&gt;0")</f>
        <v>#REF!</v>
      </c>
      <c r="BD105" s="93" t="e">
        <f>AVERAGE(BD85:BD104)</f>
        <v>#REF!</v>
      </c>
      <c r="BE105" s="93" t="e">
        <f>SUM(BE85:BE104)/COUNTIF(BE85:BE104,"&gt;0")</f>
        <v>#REF!</v>
      </c>
      <c r="BG105" s="93" t="e">
        <f>AVERAGE(BG85:BG104)</f>
        <v>#REF!</v>
      </c>
      <c r="BH105" s="93" t="e">
        <f>SUM(BH85:BH104)/COUNTIF(BH85:BH104,"&gt;0")</f>
        <v>#REF!</v>
      </c>
      <c r="BI105" s="94"/>
      <c r="BJ105" s="93" t="e">
        <f>AVERAGE(BJ85:BJ104)</f>
        <v>#DIV/0!</v>
      </c>
      <c r="BK105" s="93" t="e">
        <f>SUM(BK85:BK104)/COUNTIF(BK85:BK104,"&gt;0")</f>
        <v>#DIV/0!</v>
      </c>
      <c r="BM105" s="93" t="e">
        <f>AVERAGE(BM85:BM104)</f>
        <v>#DIV/0!</v>
      </c>
      <c r="BN105" s="93" t="e">
        <f>SUM(BN85:BN104)/COUNTIF(BN85:BN104,"&gt;0")</f>
        <v>#DIV/0!</v>
      </c>
      <c r="BP105" s="93" t="e">
        <f>AVERAGE(BP85:BP104)</f>
        <v>#DIV/0!</v>
      </c>
      <c r="BQ105" s="93" t="e">
        <f>SUM(BQ85:BQ104)/COUNTIF(BQ85:BQ104,"&gt;0")</f>
        <v>#DIV/0!</v>
      </c>
      <c r="BS105" s="93" t="e">
        <f>AVERAGE(BS85:BS104)</f>
        <v>#DIV/0!</v>
      </c>
      <c r="BT105" s="93" t="e">
        <f>SUM(BT85:BT104)/COUNTIF(BT85:BT104,"&gt;0")</f>
        <v>#DIV/0!</v>
      </c>
      <c r="BV105" s="169"/>
    </row>
    <row r="106" spans="1:74" s="89" customFormat="1" x14ac:dyDescent="0.25">
      <c r="A106" s="83"/>
      <c r="B106" s="91" t="s">
        <v>406</v>
      </c>
      <c r="C106" s="92" t="s">
        <v>60</v>
      </c>
      <c r="D106" s="202"/>
      <c r="E106" s="201"/>
      <c r="F106" s="201"/>
      <c r="G106" s="201"/>
      <c r="H106" s="201"/>
      <c r="I106" s="201"/>
      <c r="J106" s="201"/>
      <c r="K106" s="200"/>
      <c r="L106" s="64"/>
      <c r="M106" s="64"/>
      <c r="N106" s="64"/>
      <c r="P106" s="64"/>
      <c r="Q106" s="64"/>
      <c r="R106" s="77" t="s">
        <v>57</v>
      </c>
      <c r="S106" s="88" t="e">
        <f>S105+V106*S109</f>
        <v>#DIV/0!</v>
      </c>
      <c r="T106" s="88" t="e">
        <f>T105+V106*T109</f>
        <v>#DIV/0!</v>
      </c>
      <c r="U106" s="88" t="e">
        <f>U105+V106*U109</f>
        <v>#DIV/0!</v>
      </c>
      <c r="V106" s="86">
        <v>1</v>
      </c>
      <c r="W106" s="64" t="s">
        <v>59</v>
      </c>
      <c r="Y106" s="89" t="s">
        <v>58</v>
      </c>
      <c r="Z106" s="169"/>
      <c r="AP106" s="169"/>
      <c r="AT106" s="77" t="s">
        <v>57</v>
      </c>
      <c r="AU106" s="76" t="e">
        <f>AU105+(AU111*AU108)</f>
        <v>#REF!</v>
      </c>
      <c r="AV106" s="76" t="e">
        <f>AV105+(AV111*AU108)</f>
        <v>#REF!</v>
      </c>
      <c r="AX106" s="76" t="e">
        <f>AX105+(AX111*AX108)</f>
        <v>#REF!</v>
      </c>
      <c r="AY106" s="76" t="e">
        <f>AY105+(AY111*AX108)</f>
        <v>#REF!</v>
      </c>
      <c r="BA106" s="76" t="e">
        <f>BA105+(BA111*BA108)</f>
        <v>#REF!</v>
      </c>
      <c r="BB106" s="76" t="e">
        <f>BB105+(BB111*BA108)</f>
        <v>#REF!</v>
      </c>
      <c r="BD106" s="76" t="e">
        <f>BD105+(BD111*BD108)</f>
        <v>#REF!</v>
      </c>
      <c r="BE106" s="76" t="e">
        <f>BE105+(BE111*BD108)</f>
        <v>#REF!</v>
      </c>
      <c r="BG106" s="76" t="e">
        <f>BG105+(BG111*BG108)</f>
        <v>#REF!</v>
      </c>
      <c r="BH106" s="76" t="e">
        <f>BH105+(BH111*BG108)</f>
        <v>#REF!</v>
      </c>
      <c r="BI106" s="77"/>
      <c r="BJ106" s="76" t="e">
        <f>BJ105+(BJ111*BJ108)</f>
        <v>#DIV/0!</v>
      </c>
      <c r="BK106" s="76" t="e">
        <f>BK105+(BK111*BJ108)</f>
        <v>#DIV/0!</v>
      </c>
      <c r="BM106" s="76" t="e">
        <f>BM105+(BM111*BM108)</f>
        <v>#DIV/0!</v>
      </c>
      <c r="BN106" s="76" t="e">
        <f>BN105+(BN111*BM108)</f>
        <v>#DIV/0!</v>
      </c>
      <c r="BP106" s="76" t="e">
        <f>BP105+(BP111*BP108)</f>
        <v>#DIV/0!</v>
      </c>
      <c r="BQ106" s="76" t="e">
        <f>BQ105+(BQ111*BP108)</f>
        <v>#DIV/0!</v>
      </c>
      <c r="BS106" s="76" t="e">
        <f>BS105+(BS111*BS108)</f>
        <v>#DIV/0!</v>
      </c>
      <c r="BT106" s="76" t="e">
        <f>BT105+(BT111*BS108)</f>
        <v>#DIV/0!</v>
      </c>
      <c r="BV106" s="169"/>
    </row>
    <row r="107" spans="1:74" s="64" customFormat="1" ht="12.95" customHeight="1" x14ac:dyDescent="0.25">
      <c r="A107" s="83"/>
      <c r="B107" s="91" t="s">
        <v>405</v>
      </c>
      <c r="C107" s="83"/>
      <c r="D107" s="199"/>
      <c r="E107" s="198"/>
      <c r="F107" s="198"/>
      <c r="G107" s="198"/>
      <c r="H107" s="198"/>
      <c r="I107" s="198"/>
      <c r="J107" s="198"/>
      <c r="K107" s="197"/>
      <c r="L107" s="89"/>
      <c r="M107" s="89"/>
      <c r="R107" s="77" t="s">
        <v>54</v>
      </c>
      <c r="S107" s="88" t="e">
        <f>IF($Y107="Y",MIN(S85:S104),S105-$V107*S109)</f>
        <v>#DIV/0!</v>
      </c>
      <c r="T107" s="88" t="e">
        <f>IF($Y107="Y",MIN(T85:T104),T105-$V107*T109)</f>
        <v>#DIV/0!</v>
      </c>
      <c r="U107" s="88" t="e">
        <f>IF($Y107="Y",MIN(U85:U104),U105-$V107*U109)</f>
        <v>#DIV/0!</v>
      </c>
      <c r="V107" s="86">
        <v>1</v>
      </c>
      <c r="W107" s="64" t="s">
        <v>55</v>
      </c>
      <c r="X107" s="89"/>
      <c r="Y107" s="90" t="s">
        <v>47</v>
      </c>
      <c r="Z107" s="152"/>
      <c r="AP107" s="152"/>
      <c r="AQ107" s="89"/>
      <c r="AR107" s="89"/>
      <c r="AS107" s="89"/>
      <c r="AT107" s="77" t="s">
        <v>54</v>
      </c>
      <c r="AU107" s="76" t="e">
        <f>AU105-(AU111*AU109)</f>
        <v>#REF!</v>
      </c>
      <c r="AV107" s="76" t="e">
        <f>AV105-(AV111*AU109)</f>
        <v>#REF!</v>
      </c>
      <c r="AW107" s="89"/>
      <c r="AX107" s="76" t="e">
        <f>AX105-(AX111*AX109)</f>
        <v>#REF!</v>
      </c>
      <c r="AY107" s="76" t="e">
        <f>AY105-(AY111*AX109)</f>
        <v>#REF!</v>
      </c>
      <c r="AZ107" s="89"/>
      <c r="BA107" s="76" t="e">
        <f>BA105-(BA111*BA109)</f>
        <v>#REF!</v>
      </c>
      <c r="BB107" s="76" t="e">
        <f>BB105-(BB111*BA109)</f>
        <v>#REF!</v>
      </c>
      <c r="BC107" s="89"/>
      <c r="BD107" s="76" t="e">
        <f>BD105-(BD111*BD109)</f>
        <v>#REF!</v>
      </c>
      <c r="BE107" s="76" t="e">
        <f>BE105-(BE111*BD109)</f>
        <v>#REF!</v>
      </c>
      <c r="BF107" s="89"/>
      <c r="BG107" s="76" t="e">
        <f>BG105-(BG111*BG109)</f>
        <v>#REF!</v>
      </c>
      <c r="BH107" s="76" t="e">
        <f>BH105-(BH111*BG109)</f>
        <v>#REF!</v>
      </c>
      <c r="BI107" s="77"/>
      <c r="BJ107" s="76" t="e">
        <f>BJ105-(BJ111*BJ109)</f>
        <v>#DIV/0!</v>
      </c>
      <c r="BK107" s="76" t="e">
        <f>BK105-(BK111*BJ109)</f>
        <v>#DIV/0!</v>
      </c>
      <c r="BL107" s="89"/>
      <c r="BM107" s="76" t="e">
        <f>BM105-(BM111*BM109)</f>
        <v>#DIV/0!</v>
      </c>
      <c r="BN107" s="76" t="e">
        <f>BN105-(BN111*BM109)</f>
        <v>#DIV/0!</v>
      </c>
      <c r="BO107" s="89"/>
      <c r="BP107" s="76" t="e">
        <f>BP105-(BP111*BP109)</f>
        <v>#DIV/0!</v>
      </c>
      <c r="BQ107" s="76" t="e">
        <f>BQ105-(BQ111*BP109)</f>
        <v>#DIV/0!</v>
      </c>
      <c r="BR107" s="89"/>
      <c r="BS107" s="76" t="e">
        <f>BS105-(BS111*BS109)</f>
        <v>#DIV/0!</v>
      </c>
      <c r="BT107" s="76" t="e">
        <f>BT105-(BT111*BS109)</f>
        <v>#DIV/0!</v>
      </c>
      <c r="BU107" s="89"/>
      <c r="BV107" s="152"/>
    </row>
    <row r="108" spans="1:74" s="64" customFormat="1" ht="14.25" x14ac:dyDescent="0.2">
      <c r="A108" s="83"/>
      <c r="B108" s="83"/>
      <c r="C108" s="83"/>
      <c r="D108" s="199"/>
      <c r="E108" s="198"/>
      <c r="F108" s="198"/>
      <c r="G108" s="198"/>
      <c r="H108" s="198"/>
      <c r="I108" s="198"/>
      <c r="J108" s="198"/>
      <c r="K108" s="197"/>
      <c r="R108" s="77" t="s">
        <v>51</v>
      </c>
      <c r="S108" s="88" t="e">
        <f>IF((0.67*S109)&gt;S105,"no","yes")</f>
        <v>#DIV/0!</v>
      </c>
      <c r="T108" s="88" t="e">
        <f>IF((0.67*T109)&gt;T105,"no","yes")</f>
        <v>#DIV/0!</v>
      </c>
      <c r="U108" s="88" t="e">
        <f>IF((0.67*U109)&gt;U105,"no","yes")</f>
        <v>#DIV/0!</v>
      </c>
      <c r="Z108" s="152"/>
      <c r="AP108" s="152"/>
      <c r="AS108" s="360" t="s">
        <v>53</v>
      </c>
      <c r="AT108" s="361"/>
      <c r="AU108" s="86">
        <v>1</v>
      </c>
      <c r="AX108" s="86">
        <v>1</v>
      </c>
      <c r="BA108" s="86">
        <v>1</v>
      </c>
      <c r="BD108" s="86">
        <v>1</v>
      </c>
      <c r="BG108" s="86">
        <v>1</v>
      </c>
      <c r="BI108" s="77"/>
      <c r="BJ108" s="86">
        <v>1</v>
      </c>
      <c r="BM108" s="86">
        <v>1</v>
      </c>
      <c r="BP108" s="86">
        <v>1</v>
      </c>
      <c r="BS108" s="86">
        <v>1</v>
      </c>
      <c r="BV108" s="152"/>
    </row>
    <row r="109" spans="1:74" s="64" customFormat="1" ht="14.25" x14ac:dyDescent="0.2">
      <c r="A109" s="75" t="str">
        <f ca="1">HYPERLINK("#"&amp;"'"&amp;A$1&amp;"'!a1","Back to top")</f>
        <v>Back to top</v>
      </c>
      <c r="B109" s="75"/>
      <c r="C109" s="83"/>
      <c r="D109" s="199"/>
      <c r="E109" s="198"/>
      <c r="F109" s="198"/>
      <c r="G109" s="198"/>
      <c r="H109" s="198"/>
      <c r="I109" s="198"/>
      <c r="J109" s="198"/>
      <c r="K109" s="197"/>
      <c r="R109" s="77" t="s">
        <v>50</v>
      </c>
      <c r="S109" s="88" t="e">
        <f>_xlfn.STDEV.P(S85:S104)</f>
        <v>#DIV/0!</v>
      </c>
      <c r="T109" s="88" t="e">
        <f t="array" ref="T109">IF(S113="Y",SQRT(SUM(IFERROR(O85:O104*(S85:S104-(T105))^2,0))/((COUNTIFS(O85:O104,"&lt;&gt;"&amp;"")-1)/COUNTIFS(O85:O104,"&lt;&gt;"&amp;"")*SUM(O85:O104))),_xlfn.STDEV.P(T85:T104))</f>
        <v>#DIV/0!</v>
      </c>
      <c r="U109" s="88" t="e">
        <f t="array" ref="U109">SQRT(SUM(IFERROR(O85:O104*(S85:S104-(U105))^2,0))/((COUNTIFS(O85:O104,"&lt;&gt;"&amp;"")-1)/COUNTIFS(O85:O104,"&lt;&gt;"&amp;"")*SUM(O85:O104)))</f>
        <v>#DIV/0!</v>
      </c>
      <c r="Z109" s="152"/>
      <c r="AP109" s="152"/>
      <c r="AS109" s="360"/>
      <c r="AT109" s="361"/>
      <c r="AU109" s="86">
        <v>1</v>
      </c>
      <c r="AX109" s="86">
        <v>1</v>
      </c>
      <c r="BA109" s="86">
        <v>1</v>
      </c>
      <c r="BD109" s="86">
        <v>1</v>
      </c>
      <c r="BG109" s="86">
        <v>1</v>
      </c>
      <c r="BI109" s="77"/>
      <c r="BJ109" s="86">
        <v>1</v>
      </c>
      <c r="BM109" s="86">
        <v>1</v>
      </c>
      <c r="BP109" s="86">
        <v>1</v>
      </c>
      <c r="BS109" s="86">
        <v>1</v>
      </c>
      <c r="BV109" s="152"/>
    </row>
    <row r="110" spans="1:74" s="64" customFormat="1" x14ac:dyDescent="0.25">
      <c r="A110" s="83"/>
      <c r="B110" s="83"/>
      <c r="C110" s="83"/>
      <c r="D110" s="199"/>
      <c r="E110" s="198"/>
      <c r="F110" s="198"/>
      <c r="G110" s="198"/>
      <c r="H110" s="198"/>
      <c r="I110" s="198"/>
      <c r="J110" s="198"/>
      <c r="K110" s="197"/>
      <c r="R110" s="73" t="s">
        <v>48</v>
      </c>
      <c r="S110" s="85">
        <f>COUNTIF(S85:S104,"&gt;0")</f>
        <v>0</v>
      </c>
      <c r="T110" s="85">
        <f>COUNTIF(T85:T104,"&gt;0")</f>
        <v>0</v>
      </c>
      <c r="U110" s="81"/>
      <c r="V110" s="84" t="s">
        <v>52</v>
      </c>
      <c r="Z110" s="152"/>
      <c r="AP110" s="152"/>
      <c r="AT110" s="77" t="s">
        <v>51</v>
      </c>
      <c r="AU110" s="76" t="e">
        <f>IF((0.67*AU111)&gt;AU105,"no","yes")</f>
        <v>#REF!</v>
      </c>
      <c r="AV110" s="76" t="e">
        <f>IF((0.67*AV111)&gt;AV105,"no","yes")</f>
        <v>#REF!</v>
      </c>
      <c r="AX110" s="76" t="e">
        <f>IF((0.67*AX111)&gt;AX105,"no","yes")</f>
        <v>#REF!</v>
      </c>
      <c r="AY110" s="76" t="e">
        <f>IF((0.67*AY111)&gt;AY105,"no","yes")</f>
        <v>#REF!</v>
      </c>
      <c r="BA110" s="76" t="e">
        <f>IF((0.67*BA111)&gt;BA105,"no","yes")</f>
        <v>#REF!</v>
      </c>
      <c r="BB110" s="76" t="e">
        <f>IF((0.67*BB111)&gt;BB105,"no","yes")</f>
        <v>#REF!</v>
      </c>
      <c r="BD110" s="76" t="e">
        <f>IF((0.67*BD111)&gt;BD105,"no","yes")</f>
        <v>#REF!</v>
      </c>
      <c r="BE110" s="76" t="e">
        <f>IF((0.67*BE111)&gt;BE105,"no","yes")</f>
        <v>#REF!</v>
      </c>
      <c r="BG110" s="76" t="e">
        <f>IF((0.67*BG111)&gt;BG105,"no","yes")</f>
        <v>#REF!</v>
      </c>
      <c r="BH110" s="76" t="e">
        <f>IF((0.67*BH111)&gt;BH105,"no","yes")</f>
        <v>#REF!</v>
      </c>
      <c r="BI110" s="73"/>
      <c r="BJ110" s="76" t="e">
        <f>IF((0.67*BJ111)&gt;BJ105,"no","yes")</f>
        <v>#DIV/0!</v>
      </c>
      <c r="BK110" s="76" t="e">
        <f>IF((0.67*BK111)&gt;BK105,"no","yes")</f>
        <v>#DIV/0!</v>
      </c>
      <c r="BM110" s="76" t="e">
        <f>IF((0.67*BM111)&gt;BM105,"no","yes")</f>
        <v>#DIV/0!</v>
      </c>
      <c r="BN110" s="76" t="e">
        <f>IF((0.67*BN111)&gt;BN105,"no","yes")</f>
        <v>#DIV/0!</v>
      </c>
      <c r="BP110" s="76" t="e">
        <f>IF((0.67*BP111)&gt;BP105,"no","yes")</f>
        <v>#DIV/0!</v>
      </c>
      <c r="BQ110" s="76" t="e">
        <f>IF((0.67*BQ111)&gt;BQ105,"no","yes")</f>
        <v>#DIV/0!</v>
      </c>
      <c r="BS110" s="76" t="e">
        <f>IF((0.67*BS111)&gt;BS105,"no","yes")</f>
        <v>#DIV/0!</v>
      </c>
      <c r="BT110" s="76" t="e">
        <f>IF((0.67*BT111)&gt;BT105,"no","yes")</f>
        <v>#DIV/0!</v>
      </c>
      <c r="BV110" s="152"/>
    </row>
    <row r="111" spans="1:74" s="64" customFormat="1" ht="14.25" x14ac:dyDescent="0.2">
      <c r="A111" s="83"/>
      <c r="B111" s="83"/>
      <c r="C111" s="83"/>
      <c r="D111" s="199"/>
      <c r="E111" s="198"/>
      <c r="F111" s="198"/>
      <c r="G111" s="198"/>
      <c r="H111" s="198"/>
      <c r="I111" s="198"/>
      <c r="J111" s="198"/>
      <c r="K111" s="197"/>
      <c r="V111" s="385"/>
      <c r="W111" s="386"/>
      <c r="X111" s="387"/>
      <c r="Z111" s="152"/>
      <c r="AP111" s="152"/>
      <c r="AT111" s="77" t="s">
        <v>50</v>
      </c>
      <c r="AU111" s="76" t="e">
        <f>_xlfn.STDEV.P(AU85:AU104)</f>
        <v>#REF!</v>
      </c>
      <c r="AV111" s="76" t="e">
        <f>_xlfn.STDEV.P(AV85:AV104)</f>
        <v>#REF!</v>
      </c>
      <c r="AX111" s="76" t="e">
        <f>_xlfn.STDEV.P(AX85:AX104)</f>
        <v>#REF!</v>
      </c>
      <c r="AY111" s="76" t="e">
        <f>_xlfn.STDEV.P(AY85:AY104)</f>
        <v>#REF!</v>
      </c>
      <c r="BA111" s="76" t="e">
        <f>_xlfn.STDEV.P(BA85:BA104)</f>
        <v>#REF!</v>
      </c>
      <c r="BB111" s="76" t="e">
        <f>_xlfn.STDEV.P(BB85:BB104)</f>
        <v>#REF!</v>
      </c>
      <c r="BD111" s="76" t="e">
        <f>_xlfn.STDEV.P(BD85:BD104)</f>
        <v>#REF!</v>
      </c>
      <c r="BE111" s="76" t="e">
        <f>_xlfn.STDEV.P(BE85:BE104)</f>
        <v>#REF!</v>
      </c>
      <c r="BG111" s="76" t="e">
        <f>_xlfn.STDEV.P(BG85:BG104)</f>
        <v>#REF!</v>
      </c>
      <c r="BH111" s="76" t="e">
        <f>_xlfn.STDEV.P(BH85:BH104)</f>
        <v>#REF!</v>
      </c>
      <c r="BJ111" s="76" t="e">
        <f>_xlfn.STDEV.P(BJ85:BJ104)</f>
        <v>#DIV/0!</v>
      </c>
      <c r="BK111" s="76" t="e">
        <f>_xlfn.STDEV.P(BK85:BK104)</f>
        <v>#DIV/0!</v>
      </c>
      <c r="BM111" s="76" t="e">
        <f>_xlfn.STDEV.P(BM85:BM104)</f>
        <v>#DIV/0!</v>
      </c>
      <c r="BN111" s="76" t="e">
        <f>_xlfn.STDEV.P(BN85:BN104)</f>
        <v>#DIV/0!</v>
      </c>
      <c r="BP111" s="76" t="e">
        <f>_xlfn.STDEV.P(BP85:BP104)</f>
        <v>#DIV/0!</v>
      </c>
      <c r="BQ111" s="76" t="e">
        <f>_xlfn.STDEV.P(BQ85:BQ104)</f>
        <v>#DIV/0!</v>
      </c>
      <c r="BS111" s="76" t="e">
        <f>_xlfn.STDEV.P(BS85:BS104)</f>
        <v>#DIV/0!</v>
      </c>
      <c r="BT111" s="76" t="e">
        <f>_xlfn.STDEV.P(BT85:BT104)</f>
        <v>#DIV/0!</v>
      </c>
      <c r="BV111" s="152"/>
    </row>
    <row r="112" spans="1:74" s="64" customFormat="1" ht="18" x14ac:dyDescent="0.25">
      <c r="D112" s="196"/>
      <c r="E112" s="195"/>
      <c r="F112" s="195"/>
      <c r="G112" s="195"/>
      <c r="H112" s="195"/>
      <c r="I112" s="195"/>
      <c r="J112" s="195"/>
      <c r="K112" s="194"/>
      <c r="S112" s="138" t="s">
        <v>49</v>
      </c>
      <c r="V112" s="388"/>
      <c r="W112" s="389"/>
      <c r="X112" s="390"/>
      <c r="Z112" s="152"/>
      <c r="AP112" s="60"/>
      <c r="AT112" s="73" t="s">
        <v>48</v>
      </c>
      <c r="AU112" s="72">
        <f>COUNTIF(AU85:AU104,"&gt;0")</f>
        <v>0</v>
      </c>
      <c r="AV112" s="72">
        <f>COUNTIF(AV85:AV104,"&gt;0")</f>
        <v>0</v>
      </c>
      <c r="AX112" s="72">
        <f>COUNTIF(AX85:AX104,"&gt;0")</f>
        <v>0</v>
      </c>
      <c r="AY112" s="72">
        <f>COUNTIF(AY85:AY104,"&gt;0")</f>
        <v>0</v>
      </c>
      <c r="BA112" s="72">
        <f>COUNTIF(BA85:BA104,"&gt;0")</f>
        <v>0</v>
      </c>
      <c r="BB112" s="72">
        <f>COUNTIF(BB85:BB104,"&gt;0")</f>
        <v>0</v>
      </c>
      <c r="BD112" s="72">
        <f>COUNTIF(BD85:BD104,"&gt;0")</f>
        <v>0</v>
      </c>
      <c r="BE112" s="72">
        <f>COUNTIF(BE85:BE104,"&gt;0")</f>
        <v>0</v>
      </c>
      <c r="BG112" s="72">
        <f>COUNTIF(BG85:BG104,"&gt;0")</f>
        <v>0</v>
      </c>
      <c r="BH112" s="72">
        <f>COUNTIF(BH85:BH104,"&gt;0")</f>
        <v>0</v>
      </c>
      <c r="BJ112" s="72">
        <f>COUNTIF(BJ85:BJ104,"&gt;0")</f>
        <v>0</v>
      </c>
      <c r="BK112" s="72">
        <f>COUNTIF(BK85:BK104,"&gt;0")</f>
        <v>0</v>
      </c>
      <c r="BM112" s="72">
        <f>COUNTIF(BM85:BM104,"&gt;0")</f>
        <v>0</v>
      </c>
      <c r="BN112" s="72">
        <f>COUNTIF(BN85:BN104,"&gt;0")</f>
        <v>0</v>
      </c>
      <c r="BP112" s="72">
        <f>COUNTIF(BP85:BP104,"&gt;0")</f>
        <v>0</v>
      </c>
      <c r="BQ112" s="72">
        <f>COUNTIF(BQ85:BQ104,"&gt;0")</f>
        <v>0</v>
      </c>
      <c r="BS112" s="72">
        <f>COUNTIF(BS85:BS104,"&gt;0")</f>
        <v>0</v>
      </c>
      <c r="BT112" s="72">
        <f>COUNTIF(BT85:BT104,"&gt;0")</f>
        <v>0</v>
      </c>
      <c r="BV112" s="60"/>
    </row>
    <row r="113" spans="1:74" s="64" customFormat="1" ht="14.25" x14ac:dyDescent="0.2">
      <c r="S113" s="137" t="s">
        <v>47</v>
      </c>
      <c r="V113" s="391"/>
      <c r="W113" s="392"/>
      <c r="X113" s="393"/>
      <c r="Z113" s="152"/>
      <c r="AP113" s="152"/>
      <c r="BV113" s="152"/>
    </row>
    <row r="114" spans="1:74" s="64" customFormat="1" ht="14.25" x14ac:dyDescent="0.2">
      <c r="Z114" s="152"/>
      <c r="AP114" s="152"/>
      <c r="BV114" s="152"/>
    </row>
    <row r="115" spans="1:74" s="63" customFormat="1" ht="18" x14ac:dyDescent="0.25">
      <c r="A115" s="134">
        <f>1+A81</f>
        <v>3</v>
      </c>
      <c r="B115" s="134"/>
      <c r="C115" s="133" t="s">
        <v>404</v>
      </c>
      <c r="D115" s="132"/>
      <c r="E115" s="132"/>
      <c r="F115" s="132"/>
      <c r="G115" s="132"/>
      <c r="H115" s="132"/>
      <c r="I115" s="2"/>
      <c r="J115" s="2"/>
      <c r="K115" s="132"/>
      <c r="L115" s="132"/>
      <c r="M115" s="131"/>
      <c r="N115" s="131"/>
      <c r="O115" s="131"/>
      <c r="P115" s="131"/>
      <c r="Q115" s="131"/>
      <c r="R115" s="131"/>
      <c r="S115" s="131"/>
      <c r="T115" s="131"/>
      <c r="U115" s="2"/>
      <c r="V115" s="2"/>
      <c r="W115" s="2"/>
      <c r="X115" s="2"/>
      <c r="AQ115" s="143">
        <f>A115</f>
        <v>3</v>
      </c>
      <c r="AR115" s="143" t="str">
        <f>C115</f>
        <v>SOLUTION First Cost per Implementation Unit of the solution</v>
      </c>
      <c r="AS115" s="60"/>
      <c r="AT115" s="60"/>
      <c r="AU115" s="60"/>
      <c r="AV115" s="60"/>
      <c r="AW115" s="60"/>
      <c r="AX115" s="60"/>
      <c r="AY115" s="60"/>
      <c r="AZ115" s="60"/>
      <c r="BA115" s="60"/>
      <c r="BB115" s="60"/>
      <c r="BC115" s="60"/>
      <c r="BD115" s="60"/>
      <c r="BE115" s="60"/>
      <c r="BF115" s="60"/>
      <c r="BG115" s="60"/>
      <c r="BH115" s="60"/>
      <c r="BI115" s="60"/>
      <c r="BJ115" s="60"/>
      <c r="BK115" s="60"/>
      <c r="BL115" s="60"/>
      <c r="BM115" s="60"/>
      <c r="BN115" s="60"/>
      <c r="BO115" s="60"/>
      <c r="BP115" s="60"/>
      <c r="BQ115" s="60"/>
      <c r="BR115" s="60"/>
      <c r="BS115" s="60"/>
      <c r="BT115" s="60"/>
      <c r="BU115" s="60"/>
    </row>
    <row r="116" spans="1:74" s="59" customFormat="1" x14ac:dyDescent="0.25">
      <c r="A116" s="83"/>
      <c r="B116" s="83"/>
      <c r="C116" s="83"/>
      <c r="D116" s="129"/>
      <c r="E116" s="129"/>
      <c r="F116" s="129"/>
      <c r="G116" s="129"/>
      <c r="H116" s="129"/>
      <c r="K116" s="129"/>
      <c r="L116" s="129"/>
      <c r="M116" s="64"/>
      <c r="N116" s="64"/>
      <c r="O116" s="64"/>
      <c r="P116" s="64"/>
      <c r="Q116" s="64"/>
      <c r="R116" s="64"/>
      <c r="S116" s="64"/>
      <c r="T116" s="64"/>
      <c r="U116" s="89"/>
      <c r="V116" s="89"/>
      <c r="W116" s="89"/>
      <c r="X116" s="89"/>
      <c r="Z116" s="63"/>
      <c r="AP116" s="63"/>
      <c r="AQ116" s="89"/>
      <c r="AR116" s="89"/>
      <c r="AS116" s="89"/>
      <c r="AT116" s="89"/>
      <c r="AU116" s="128" t="e">
        <f>IF($AT$44="Region",'[1]Advanced Controls'!$A$59,'[1]AEZ Data'!$A$78)</f>
        <v>#REF!</v>
      </c>
      <c r="AV116" s="128"/>
      <c r="AW116" s="89"/>
      <c r="AX116" s="128" t="e">
        <f>IF($AT$44="Region",'[1]Advanced Controls'!$A$60,'[1]AEZ Data'!$A$80)</f>
        <v>#REF!</v>
      </c>
      <c r="AY116" s="128"/>
      <c r="AZ116" s="89"/>
      <c r="BA116" s="128" t="e">
        <f>IF($AT$44="Region",'[1]Advanced Controls'!$A$61,'[1]AEZ Data'!$A$79)</f>
        <v>#REF!</v>
      </c>
      <c r="BB116" s="128"/>
      <c r="BC116" s="89"/>
      <c r="BD116" s="128" t="e">
        <f>IF($AT$44="Region",'[1]Advanced Controls'!$A$62,'[1]AEZ Data'!$A$81)</f>
        <v>#REF!</v>
      </c>
      <c r="BE116" s="128"/>
      <c r="BF116" s="89"/>
      <c r="BG116" s="128" t="e">
        <f>IF($AT$44="Region",'[1]Advanced Controls'!$A$63,'[1]AEZ Data'!$A$82)</f>
        <v>#REF!</v>
      </c>
      <c r="BH116" s="128"/>
      <c r="BI116" s="89"/>
      <c r="BJ116" s="128" t="s">
        <v>90</v>
      </c>
      <c r="BK116" s="128"/>
      <c r="BL116" s="89"/>
      <c r="BM116" s="128" t="s">
        <v>89</v>
      </c>
      <c r="BN116" s="128"/>
      <c r="BO116" s="89"/>
      <c r="BP116" s="128" t="s">
        <v>88</v>
      </c>
      <c r="BQ116" s="128"/>
      <c r="BR116" s="89"/>
      <c r="BS116" s="128" t="s">
        <v>87</v>
      </c>
      <c r="BT116" s="89"/>
      <c r="BU116" s="89"/>
      <c r="BV116" s="63"/>
    </row>
    <row r="117" spans="1:74" s="59" customFormat="1" ht="45.75" thickBot="1" x14ac:dyDescent="0.3">
      <c r="A117" s="92" t="s">
        <v>86</v>
      </c>
      <c r="B117" s="127" t="s">
        <v>85</v>
      </c>
      <c r="C117" s="155" t="s">
        <v>84</v>
      </c>
      <c r="D117" s="154" t="s">
        <v>83</v>
      </c>
      <c r="E117" s="154" t="s">
        <v>82</v>
      </c>
      <c r="F117" s="125" t="s">
        <v>81</v>
      </c>
      <c r="G117" s="125" t="s">
        <v>80</v>
      </c>
      <c r="H117" s="124" t="s">
        <v>79</v>
      </c>
      <c r="I117" s="124" t="s">
        <v>78</v>
      </c>
      <c r="J117" s="124" t="s">
        <v>77</v>
      </c>
      <c r="K117" s="153" t="s">
        <v>76</v>
      </c>
      <c r="L117" s="122" t="s">
        <v>75</v>
      </c>
      <c r="M117" s="142" t="s">
        <v>74</v>
      </c>
      <c r="N117" s="119" t="s">
        <v>73</v>
      </c>
      <c r="O117" s="120" t="s">
        <v>72</v>
      </c>
      <c r="P117" s="120" t="s">
        <v>71</v>
      </c>
      <c r="Q117" s="114"/>
      <c r="R117" s="118" t="s">
        <v>70</v>
      </c>
      <c r="S117" s="117" t="s">
        <v>66</v>
      </c>
      <c r="T117" s="117" t="s">
        <v>65</v>
      </c>
      <c r="U117" s="117" t="s">
        <v>69</v>
      </c>
      <c r="V117" s="116" t="s">
        <v>68</v>
      </c>
      <c r="W117" s="114"/>
      <c r="X117" s="114"/>
      <c r="Z117" s="170"/>
      <c r="AP117" s="63"/>
      <c r="AQ117" s="114"/>
      <c r="AR117" s="114"/>
      <c r="AS117" s="116" t="s">
        <v>67</v>
      </c>
      <c r="AT117" s="114"/>
      <c r="AU117" s="115" t="s">
        <v>66</v>
      </c>
      <c r="AV117" s="115" t="s">
        <v>65</v>
      </c>
      <c r="AW117" s="114"/>
      <c r="AX117" s="115" t="s">
        <v>66</v>
      </c>
      <c r="AY117" s="115" t="s">
        <v>65</v>
      </c>
      <c r="AZ117" s="114"/>
      <c r="BA117" s="115" t="s">
        <v>66</v>
      </c>
      <c r="BB117" s="115" t="s">
        <v>65</v>
      </c>
      <c r="BC117" s="114"/>
      <c r="BD117" s="115" t="s">
        <v>66</v>
      </c>
      <c r="BE117" s="115" t="s">
        <v>65</v>
      </c>
      <c r="BF117" s="114"/>
      <c r="BG117" s="115" t="s">
        <v>66</v>
      </c>
      <c r="BH117" s="115" t="s">
        <v>65</v>
      </c>
      <c r="BI117" s="114"/>
      <c r="BJ117" s="115" t="s">
        <v>66</v>
      </c>
      <c r="BK117" s="115" t="s">
        <v>65</v>
      </c>
      <c r="BL117" s="114"/>
      <c r="BM117" s="115" t="s">
        <v>66</v>
      </c>
      <c r="BN117" s="115" t="s">
        <v>65</v>
      </c>
      <c r="BO117" s="114"/>
      <c r="BP117" s="115" t="s">
        <v>66</v>
      </c>
      <c r="BQ117" s="115" t="s">
        <v>65</v>
      </c>
      <c r="BR117" s="114"/>
      <c r="BS117" s="115" t="s">
        <v>66</v>
      </c>
      <c r="BT117" s="115" t="s">
        <v>65</v>
      </c>
      <c r="BU117" s="114"/>
      <c r="BV117" s="63"/>
    </row>
    <row r="118" spans="1:74" s="59" customFormat="1" x14ac:dyDescent="0.25">
      <c r="A118" s="83">
        <v>1</v>
      </c>
      <c r="B118" s="109" t="str">
        <f t="shared" ref="B118:B137" si="58">CONCATENATE(E118,": ",C118)</f>
        <v>Latin America: Pagiola 2004</v>
      </c>
      <c r="C118" s="108" t="s">
        <v>403</v>
      </c>
      <c r="D118" s="108" t="s">
        <v>402</v>
      </c>
      <c r="E118" s="108" t="s">
        <v>112</v>
      </c>
      <c r="F118" s="113" t="s">
        <v>118</v>
      </c>
      <c r="G118" s="108"/>
      <c r="H118" s="107" t="s">
        <v>108</v>
      </c>
      <c r="I118" s="106">
        <v>2007</v>
      </c>
      <c r="J118" s="106"/>
      <c r="K118" s="193">
        <v>400</v>
      </c>
      <c r="L118" s="110" t="s">
        <v>401</v>
      </c>
      <c r="M118" s="111">
        <f>K118*$AC$12</f>
        <v>455.99999999999994</v>
      </c>
      <c r="N118" s="151" t="s">
        <v>381</v>
      </c>
      <c r="O118" s="110"/>
      <c r="P118" s="104" t="s">
        <v>400</v>
      </c>
      <c r="Q118" s="64"/>
      <c r="R118" s="103"/>
      <c r="S118" s="101">
        <f t="shared" ref="S118:S137" si="59">IF(R118="Y","",IF(AND(M118="",K118=""),"",IF(M118="",K118,M118)))</f>
        <v>455.99999999999994</v>
      </c>
      <c r="T118" s="102">
        <f t="shared" ref="T118:T137" si="60">IF(S118="","",IF($S$146="Y",U118,IF(S118&gt;=$S$138-$AB$35*$S$142,IF(S118&lt;=$S$138+$AB$35*$S$142,S118,""),"")))</f>
        <v>455.99999999999994</v>
      </c>
      <c r="U118" s="101">
        <f t="shared" ref="U118:U137" si="61">IF(R118="Y","",IF(AND(M118="",K118=""),"",IF(M118="",K118*O118,M118*O118)))</f>
        <v>0</v>
      </c>
      <c r="V118" s="100" t="str">
        <f t="shared" ref="V118:V137" si="62">IF(AND(N118="",L118=""),"",IF(N118="",L118,N118))</f>
        <v>US$2014/ ha</v>
      </c>
      <c r="W118" s="89"/>
      <c r="X118" s="89"/>
      <c r="Z118" s="169"/>
      <c r="AP118" s="63"/>
      <c r="AQ118" s="89"/>
      <c r="AR118" s="89"/>
      <c r="AS118" s="112">
        <f>$U118</f>
        <v>0</v>
      </c>
      <c r="AT118" s="89"/>
      <c r="AU118" s="98" t="e">
        <f t="shared" ref="AU118:AU137" si="63">IF($AT$44="region",IF($E118=AU$762,$S118,""),IF($G118=AU$762,$S118,""))</f>
        <v>#REF!</v>
      </c>
      <c r="AV118" s="98" t="e">
        <f t="shared" ref="AV118:AV137" si="64">IF($AT$44="Region",IF($E118=AU$762,$T118,""),IF($G118=AU$762,$T118,""))</f>
        <v>#REF!</v>
      </c>
      <c r="AW118" s="89"/>
      <c r="AX118" s="98" t="e">
        <f t="shared" ref="AX118:AX137" si="65">IF($AT$44="region",IF($E118=AX$762,$S118,""),IF($G118=AX$762,$S118,""))</f>
        <v>#REF!</v>
      </c>
      <c r="AY118" s="98" t="e">
        <f t="shared" ref="AY118:AY137" si="66">IF($AT$44="Region",IF($E118=AX$762,$T118,""),IF($G118=AX$762,$T118,""))</f>
        <v>#REF!</v>
      </c>
      <c r="AZ118" s="89"/>
      <c r="BA118" s="98" t="e">
        <f t="shared" ref="BA118:BA137" si="67">IF($AT$44="region",IF($E118=BA$762,$S118,""),IF($G118=BA$762,$S118,""))</f>
        <v>#REF!</v>
      </c>
      <c r="BB118" s="98" t="e">
        <f t="shared" ref="BB118:BB137" si="68">IF($AT$44="Region",IF($E118=BA$762,$T118,""),IF($G118=BA$762,$T118,""))</f>
        <v>#REF!</v>
      </c>
      <c r="BC118" s="89"/>
      <c r="BD118" s="98" t="e">
        <f t="shared" ref="BD118:BD137" si="69">IF($AT$44="region",IF($E118=BD$762,$S118,""),IF($G118=BD$762,$S118,""))</f>
        <v>#REF!</v>
      </c>
      <c r="BE118" s="98" t="e">
        <f t="shared" ref="BE118:BE137" si="70">IF($AT$44="Region",IF($E118=BD$762,$T118,""),IF($G118=BD$762,$T118,""))</f>
        <v>#REF!</v>
      </c>
      <c r="BF118" s="89"/>
      <c r="BG118" s="98" t="e">
        <f t="shared" ref="BG118:BG137" si="71">IF($AT$44="region",IF($E118=BG$762,$S118,""),IF($G118=BG$762,$S118,""))</f>
        <v>#REF!</v>
      </c>
      <c r="BH118" s="98" t="e">
        <f t="shared" ref="BH118:BH137" si="72">IF($AT$44="Region",IF($E118=BG$762,$T118,""),IF($G118=BG$762,$T118,""))</f>
        <v>#REF!</v>
      </c>
      <c r="BI118" s="89"/>
      <c r="BJ118" s="98" t="str">
        <f t="shared" ref="BJ118:BJ137" si="73">IF($E118=$BJ$47,S118,"")</f>
        <v/>
      </c>
      <c r="BK118" s="98" t="str">
        <f t="shared" ref="BK118:BK137" si="74">IF($E118=$BJ$47,T118,"")</f>
        <v/>
      </c>
      <c r="BL118" s="89"/>
      <c r="BM118" s="98" t="str">
        <f t="shared" ref="BM118:BM137" si="75">IF($E118=$BM$47,S118,"")</f>
        <v/>
      </c>
      <c r="BN118" s="98" t="str">
        <f t="shared" ref="BN118:BN137" si="76">IF($E118=$BM$47,T118,"")</f>
        <v/>
      </c>
      <c r="BO118" s="89"/>
      <c r="BP118" s="98" t="str">
        <f t="shared" ref="BP118:BP137" si="77">IF($E118=$BP$47,S118,"")</f>
        <v/>
      </c>
      <c r="BQ118" s="98" t="str">
        <f t="shared" ref="BQ118:BQ137" si="78">IF($E118=$BP$47,T118,"")</f>
        <v/>
      </c>
      <c r="BR118" s="89"/>
      <c r="BS118" s="98" t="str">
        <f t="shared" ref="BS118:BS137" si="79">IF($E118=$BS$47,S118,"")</f>
        <v/>
      </c>
      <c r="BT118" s="98" t="str">
        <f t="shared" ref="BT118:BT137" si="80">IF($E118=$BS$47,T118,"")</f>
        <v/>
      </c>
      <c r="BU118" s="89"/>
      <c r="BV118" s="63"/>
    </row>
    <row r="119" spans="1:74" s="59" customFormat="1" x14ac:dyDescent="0.25">
      <c r="A119" s="83">
        <v>2</v>
      </c>
      <c r="B119" s="109" t="str">
        <f t="shared" si="58"/>
        <v xml:space="preserve">Latin America: Fajardo and Vargas 2014 </v>
      </c>
      <c r="C119" s="108" t="s">
        <v>399</v>
      </c>
      <c r="D119" s="108" t="s">
        <v>398</v>
      </c>
      <c r="E119" s="108" t="s">
        <v>112</v>
      </c>
      <c r="F119" s="108" t="s">
        <v>116</v>
      </c>
      <c r="G119" s="108"/>
      <c r="H119" s="107" t="s">
        <v>225</v>
      </c>
      <c r="I119" s="106">
        <v>2014</v>
      </c>
      <c r="J119" s="106"/>
      <c r="K119" s="192">
        <v>524.4590205203333</v>
      </c>
      <c r="L119" s="110" t="s">
        <v>397</v>
      </c>
      <c r="M119" s="111"/>
      <c r="N119" s="151" t="s">
        <v>381</v>
      </c>
      <c r="O119" s="105"/>
      <c r="P119" s="104" t="s">
        <v>396</v>
      </c>
      <c r="Q119" s="64"/>
      <c r="R119" s="103"/>
      <c r="S119" s="101">
        <f t="shared" si="59"/>
        <v>524.4590205203333</v>
      </c>
      <c r="T119" s="102">
        <f t="shared" si="60"/>
        <v>524.4590205203333</v>
      </c>
      <c r="U119" s="101">
        <f t="shared" si="61"/>
        <v>0</v>
      </c>
      <c r="V119" s="100" t="str">
        <f t="shared" si="62"/>
        <v>US$2014/ ha</v>
      </c>
      <c r="W119" s="89"/>
      <c r="X119" s="89"/>
      <c r="Z119" s="169"/>
      <c r="AP119" s="63"/>
      <c r="AQ119" s="89"/>
      <c r="AR119" s="89"/>
      <c r="AS119" s="99"/>
      <c r="AT119" s="89"/>
      <c r="AU119" s="98" t="e">
        <f t="shared" si="63"/>
        <v>#REF!</v>
      </c>
      <c r="AV119" s="98" t="e">
        <f t="shared" si="64"/>
        <v>#REF!</v>
      </c>
      <c r="AW119" s="89"/>
      <c r="AX119" s="98" t="e">
        <f t="shared" si="65"/>
        <v>#REF!</v>
      </c>
      <c r="AY119" s="98" t="e">
        <f t="shared" si="66"/>
        <v>#REF!</v>
      </c>
      <c r="AZ119" s="89"/>
      <c r="BA119" s="98" t="e">
        <f t="shared" si="67"/>
        <v>#REF!</v>
      </c>
      <c r="BB119" s="98" t="e">
        <f t="shared" si="68"/>
        <v>#REF!</v>
      </c>
      <c r="BC119" s="89"/>
      <c r="BD119" s="98" t="e">
        <f t="shared" si="69"/>
        <v>#REF!</v>
      </c>
      <c r="BE119" s="98" t="e">
        <f t="shared" si="70"/>
        <v>#REF!</v>
      </c>
      <c r="BF119" s="89"/>
      <c r="BG119" s="98" t="e">
        <f t="shared" si="71"/>
        <v>#REF!</v>
      </c>
      <c r="BH119" s="98" t="e">
        <f t="shared" si="72"/>
        <v>#REF!</v>
      </c>
      <c r="BI119" s="89"/>
      <c r="BJ119" s="98" t="str">
        <f t="shared" si="73"/>
        <v/>
      </c>
      <c r="BK119" s="98" t="str">
        <f t="shared" si="74"/>
        <v/>
      </c>
      <c r="BL119" s="89"/>
      <c r="BM119" s="98" t="str">
        <f t="shared" si="75"/>
        <v/>
      </c>
      <c r="BN119" s="98" t="str">
        <f t="shared" si="76"/>
        <v/>
      </c>
      <c r="BO119" s="89"/>
      <c r="BP119" s="98" t="str">
        <f t="shared" si="77"/>
        <v/>
      </c>
      <c r="BQ119" s="98" t="str">
        <f t="shared" si="78"/>
        <v/>
      </c>
      <c r="BR119" s="89"/>
      <c r="BS119" s="98" t="str">
        <f t="shared" si="79"/>
        <v/>
      </c>
      <c r="BT119" s="98" t="str">
        <f t="shared" si="80"/>
        <v/>
      </c>
      <c r="BU119" s="89"/>
      <c r="BV119" s="63"/>
    </row>
    <row r="120" spans="1:74" s="59" customFormat="1" x14ac:dyDescent="0.25">
      <c r="A120" s="83">
        <v>3</v>
      </c>
      <c r="B120" s="109" t="str">
        <f t="shared" si="58"/>
        <v>Latin America: Rocha et al 2013</v>
      </c>
      <c r="C120" s="106" t="s">
        <v>395</v>
      </c>
      <c r="D120" s="106" t="s">
        <v>394</v>
      </c>
      <c r="E120" s="108" t="s">
        <v>112</v>
      </c>
      <c r="F120" s="106" t="s">
        <v>116</v>
      </c>
      <c r="G120" s="108"/>
      <c r="H120" s="107" t="s">
        <v>108</v>
      </c>
      <c r="I120" s="106">
        <v>2013</v>
      </c>
      <c r="J120" s="106"/>
      <c r="K120" s="186">
        <v>1161.6767304525381</v>
      </c>
      <c r="L120" s="110" t="s">
        <v>393</v>
      </c>
      <c r="M120" s="111">
        <f>K120*$AC$6</f>
        <v>1184.9102650615889</v>
      </c>
      <c r="N120" s="151" t="s">
        <v>381</v>
      </c>
      <c r="O120" s="105"/>
      <c r="P120" s="104" t="s">
        <v>392</v>
      </c>
      <c r="Q120" s="64"/>
      <c r="R120" s="103"/>
      <c r="S120" s="101">
        <f t="shared" si="59"/>
        <v>1184.9102650615889</v>
      </c>
      <c r="T120" s="102">
        <f t="shared" si="60"/>
        <v>1184.9102650615889</v>
      </c>
      <c r="U120" s="101">
        <f t="shared" si="61"/>
        <v>0</v>
      </c>
      <c r="V120" s="100" t="str">
        <f t="shared" si="62"/>
        <v>US$2014/ ha</v>
      </c>
      <c r="W120" s="89"/>
      <c r="X120" s="89"/>
      <c r="Z120" s="169"/>
      <c r="AP120" s="63"/>
      <c r="AQ120" s="89"/>
      <c r="AR120" s="89"/>
      <c r="AS120" s="99"/>
      <c r="AT120" s="89"/>
      <c r="AU120" s="98" t="e">
        <f t="shared" si="63"/>
        <v>#REF!</v>
      </c>
      <c r="AV120" s="98" t="e">
        <f t="shared" si="64"/>
        <v>#REF!</v>
      </c>
      <c r="AW120" s="89"/>
      <c r="AX120" s="98" t="e">
        <f t="shared" si="65"/>
        <v>#REF!</v>
      </c>
      <c r="AY120" s="98" t="e">
        <f t="shared" si="66"/>
        <v>#REF!</v>
      </c>
      <c r="AZ120" s="89"/>
      <c r="BA120" s="98" t="e">
        <f t="shared" si="67"/>
        <v>#REF!</v>
      </c>
      <c r="BB120" s="98" t="e">
        <f t="shared" si="68"/>
        <v>#REF!</v>
      </c>
      <c r="BC120" s="89"/>
      <c r="BD120" s="98" t="e">
        <f t="shared" si="69"/>
        <v>#REF!</v>
      </c>
      <c r="BE120" s="98" t="e">
        <f t="shared" si="70"/>
        <v>#REF!</v>
      </c>
      <c r="BF120" s="89"/>
      <c r="BG120" s="98" t="e">
        <f t="shared" si="71"/>
        <v>#REF!</v>
      </c>
      <c r="BH120" s="98" t="e">
        <f t="shared" si="72"/>
        <v>#REF!</v>
      </c>
      <c r="BI120" s="89"/>
      <c r="BJ120" s="98" t="str">
        <f t="shared" si="73"/>
        <v/>
      </c>
      <c r="BK120" s="98" t="str">
        <f t="shared" si="74"/>
        <v/>
      </c>
      <c r="BL120" s="89"/>
      <c r="BM120" s="98" t="str">
        <f t="shared" si="75"/>
        <v/>
      </c>
      <c r="BN120" s="98" t="str">
        <f t="shared" si="76"/>
        <v/>
      </c>
      <c r="BO120" s="89"/>
      <c r="BP120" s="98" t="str">
        <f t="shared" si="77"/>
        <v/>
      </c>
      <c r="BQ120" s="98" t="str">
        <f t="shared" si="78"/>
        <v/>
      </c>
      <c r="BR120" s="89"/>
      <c r="BS120" s="98" t="str">
        <f t="shared" si="79"/>
        <v/>
      </c>
      <c r="BT120" s="98" t="str">
        <f t="shared" si="80"/>
        <v/>
      </c>
      <c r="BU120" s="89"/>
      <c r="BV120" s="63"/>
    </row>
    <row r="121" spans="1:74" s="59" customFormat="1" x14ac:dyDescent="0.25">
      <c r="A121" s="83">
        <v>4</v>
      </c>
      <c r="B121" s="109" t="str">
        <f t="shared" si="58"/>
        <v xml:space="preserve">Latin America: Pagiola et al 2004 </v>
      </c>
      <c r="C121" s="106" t="s">
        <v>390</v>
      </c>
      <c r="D121" s="106" t="s">
        <v>257</v>
      </c>
      <c r="E121" s="108" t="s">
        <v>112</v>
      </c>
      <c r="F121" s="106" t="s">
        <v>116</v>
      </c>
      <c r="G121" s="108"/>
      <c r="H121" s="107" t="s">
        <v>108</v>
      </c>
      <c r="I121" s="106">
        <v>2004</v>
      </c>
      <c r="J121" s="106"/>
      <c r="K121" s="186">
        <v>430</v>
      </c>
      <c r="L121" s="110" t="s">
        <v>389</v>
      </c>
      <c r="M121" s="111">
        <f>K121*$AC$15</f>
        <v>537.5</v>
      </c>
      <c r="N121" s="151" t="s">
        <v>381</v>
      </c>
      <c r="O121" s="105"/>
      <c r="P121" s="104" t="s">
        <v>391</v>
      </c>
      <c r="Q121" s="64"/>
      <c r="R121" s="103"/>
      <c r="S121" s="101">
        <f t="shared" si="59"/>
        <v>537.5</v>
      </c>
      <c r="T121" s="102">
        <f t="shared" si="60"/>
        <v>537.5</v>
      </c>
      <c r="U121" s="101">
        <f t="shared" si="61"/>
        <v>0</v>
      </c>
      <c r="V121" s="100" t="str">
        <f t="shared" si="62"/>
        <v>US$2014/ ha</v>
      </c>
      <c r="W121" s="89"/>
      <c r="X121" s="89"/>
      <c r="Z121" s="169"/>
      <c r="AP121" s="63"/>
      <c r="AQ121" s="89"/>
      <c r="AR121" s="89"/>
      <c r="AS121" s="99"/>
      <c r="AT121" s="89"/>
      <c r="AU121" s="98" t="e">
        <f t="shared" si="63"/>
        <v>#REF!</v>
      </c>
      <c r="AV121" s="98" t="e">
        <f t="shared" si="64"/>
        <v>#REF!</v>
      </c>
      <c r="AW121" s="89"/>
      <c r="AX121" s="98" t="e">
        <f t="shared" si="65"/>
        <v>#REF!</v>
      </c>
      <c r="AY121" s="98" t="e">
        <f t="shared" si="66"/>
        <v>#REF!</v>
      </c>
      <c r="AZ121" s="89"/>
      <c r="BA121" s="98" t="e">
        <f t="shared" si="67"/>
        <v>#REF!</v>
      </c>
      <c r="BB121" s="98" t="e">
        <f t="shared" si="68"/>
        <v>#REF!</v>
      </c>
      <c r="BC121" s="89"/>
      <c r="BD121" s="98" t="e">
        <f t="shared" si="69"/>
        <v>#REF!</v>
      </c>
      <c r="BE121" s="98" t="e">
        <f t="shared" si="70"/>
        <v>#REF!</v>
      </c>
      <c r="BF121" s="89"/>
      <c r="BG121" s="98" t="e">
        <f t="shared" si="71"/>
        <v>#REF!</v>
      </c>
      <c r="BH121" s="98" t="e">
        <f t="shared" si="72"/>
        <v>#REF!</v>
      </c>
      <c r="BI121" s="89"/>
      <c r="BJ121" s="98" t="str">
        <f t="shared" si="73"/>
        <v/>
      </c>
      <c r="BK121" s="98" t="str">
        <f t="shared" si="74"/>
        <v/>
      </c>
      <c r="BL121" s="89"/>
      <c r="BM121" s="98" t="str">
        <f t="shared" si="75"/>
        <v/>
      </c>
      <c r="BN121" s="98" t="str">
        <f t="shared" si="76"/>
        <v/>
      </c>
      <c r="BO121" s="89"/>
      <c r="BP121" s="98" t="str">
        <f t="shared" si="77"/>
        <v/>
      </c>
      <c r="BQ121" s="98" t="str">
        <f t="shared" si="78"/>
        <v/>
      </c>
      <c r="BR121" s="89"/>
      <c r="BS121" s="98" t="str">
        <f t="shared" si="79"/>
        <v/>
      </c>
      <c r="BT121" s="98" t="str">
        <f t="shared" si="80"/>
        <v/>
      </c>
      <c r="BU121" s="89"/>
      <c r="BV121" s="63"/>
    </row>
    <row r="122" spans="1:74" s="59" customFormat="1" x14ac:dyDescent="0.25">
      <c r="A122" s="83">
        <v>5</v>
      </c>
      <c r="B122" s="109" t="str">
        <f t="shared" si="58"/>
        <v xml:space="preserve">Latin America: Pagiola et al 2004 </v>
      </c>
      <c r="C122" s="106" t="s">
        <v>390</v>
      </c>
      <c r="D122" s="106" t="s">
        <v>257</v>
      </c>
      <c r="E122" s="108" t="s">
        <v>112</v>
      </c>
      <c r="F122" s="106" t="s">
        <v>168</v>
      </c>
      <c r="G122" s="108"/>
      <c r="H122" s="107" t="s">
        <v>108</v>
      </c>
      <c r="I122" s="106">
        <v>2004</v>
      </c>
      <c r="J122" s="106"/>
      <c r="K122" s="186">
        <v>300</v>
      </c>
      <c r="L122" s="110" t="s">
        <v>389</v>
      </c>
      <c r="M122" s="111">
        <f>K122*$AC$15</f>
        <v>375</v>
      </c>
      <c r="N122" s="151" t="s">
        <v>381</v>
      </c>
      <c r="O122" s="105"/>
      <c r="P122" s="104" t="s">
        <v>391</v>
      </c>
      <c r="Q122" s="64"/>
      <c r="R122" s="103"/>
      <c r="S122" s="101">
        <f t="shared" si="59"/>
        <v>375</v>
      </c>
      <c r="T122" s="102">
        <f t="shared" si="60"/>
        <v>375</v>
      </c>
      <c r="U122" s="101">
        <f t="shared" si="61"/>
        <v>0</v>
      </c>
      <c r="V122" s="100" t="str">
        <f t="shared" si="62"/>
        <v>US$2014/ ha</v>
      </c>
      <c r="W122" s="89"/>
      <c r="X122" s="89"/>
      <c r="Z122" s="169"/>
      <c r="AP122" s="63"/>
      <c r="AQ122" s="89"/>
      <c r="AR122" s="89"/>
      <c r="AS122" s="99"/>
      <c r="AT122" s="89"/>
      <c r="AU122" s="98" t="e">
        <f t="shared" si="63"/>
        <v>#REF!</v>
      </c>
      <c r="AV122" s="98" t="e">
        <f t="shared" si="64"/>
        <v>#REF!</v>
      </c>
      <c r="AW122" s="89"/>
      <c r="AX122" s="98" t="e">
        <f t="shared" si="65"/>
        <v>#REF!</v>
      </c>
      <c r="AY122" s="98" t="e">
        <f t="shared" si="66"/>
        <v>#REF!</v>
      </c>
      <c r="AZ122" s="89"/>
      <c r="BA122" s="98" t="e">
        <f t="shared" si="67"/>
        <v>#REF!</v>
      </c>
      <c r="BB122" s="98" t="e">
        <f t="shared" si="68"/>
        <v>#REF!</v>
      </c>
      <c r="BC122" s="89"/>
      <c r="BD122" s="98" t="e">
        <f t="shared" si="69"/>
        <v>#REF!</v>
      </c>
      <c r="BE122" s="98" t="e">
        <f t="shared" si="70"/>
        <v>#REF!</v>
      </c>
      <c r="BF122" s="89"/>
      <c r="BG122" s="98" t="e">
        <f t="shared" si="71"/>
        <v>#REF!</v>
      </c>
      <c r="BH122" s="98" t="e">
        <f t="shared" si="72"/>
        <v>#REF!</v>
      </c>
      <c r="BI122" s="89"/>
      <c r="BJ122" s="98" t="str">
        <f t="shared" si="73"/>
        <v/>
      </c>
      <c r="BK122" s="98" t="str">
        <f t="shared" si="74"/>
        <v/>
      </c>
      <c r="BL122" s="89"/>
      <c r="BM122" s="98" t="str">
        <f t="shared" si="75"/>
        <v/>
      </c>
      <c r="BN122" s="98" t="str">
        <f t="shared" si="76"/>
        <v/>
      </c>
      <c r="BO122" s="89"/>
      <c r="BP122" s="98" t="str">
        <f t="shared" si="77"/>
        <v/>
      </c>
      <c r="BQ122" s="98" t="str">
        <f t="shared" si="78"/>
        <v/>
      </c>
      <c r="BR122" s="89"/>
      <c r="BS122" s="98" t="str">
        <f t="shared" si="79"/>
        <v/>
      </c>
      <c r="BT122" s="98" t="str">
        <f t="shared" si="80"/>
        <v/>
      </c>
      <c r="BU122" s="89"/>
      <c r="BV122" s="63"/>
    </row>
    <row r="123" spans="1:74" s="59" customFormat="1" x14ac:dyDescent="0.25">
      <c r="A123" s="83">
        <v>6</v>
      </c>
      <c r="B123" s="109" t="str">
        <f t="shared" si="58"/>
        <v xml:space="preserve">Latin America: Pagiola et al 2004 </v>
      </c>
      <c r="C123" s="106" t="s">
        <v>390</v>
      </c>
      <c r="D123" s="106" t="s">
        <v>257</v>
      </c>
      <c r="E123" s="108" t="s">
        <v>112</v>
      </c>
      <c r="F123" s="106" t="s">
        <v>118</v>
      </c>
      <c r="G123" s="108"/>
      <c r="H123" s="107" t="s">
        <v>108</v>
      </c>
      <c r="I123" s="106">
        <v>2004</v>
      </c>
      <c r="J123" s="106"/>
      <c r="K123" s="104">
        <v>265</v>
      </c>
      <c r="L123" s="110" t="s">
        <v>389</v>
      </c>
      <c r="M123" s="111">
        <f>K123*$AC$15</f>
        <v>331.25</v>
      </c>
      <c r="N123" s="151" t="s">
        <v>381</v>
      </c>
      <c r="O123" s="105"/>
      <c r="P123" s="104" t="s">
        <v>388</v>
      </c>
      <c r="Q123" s="64"/>
      <c r="R123" s="103"/>
      <c r="S123" s="101">
        <f t="shared" si="59"/>
        <v>331.25</v>
      </c>
      <c r="T123" s="102">
        <f t="shared" si="60"/>
        <v>331.25</v>
      </c>
      <c r="U123" s="101">
        <f t="shared" si="61"/>
        <v>0</v>
      </c>
      <c r="V123" s="100" t="str">
        <f t="shared" si="62"/>
        <v>US$2014/ ha</v>
      </c>
      <c r="W123" s="89"/>
      <c r="X123" s="89"/>
      <c r="Z123" s="169"/>
      <c r="AP123" s="63"/>
      <c r="AQ123" s="89"/>
      <c r="AR123" s="89"/>
      <c r="AS123" s="99"/>
      <c r="AT123" s="89"/>
      <c r="AU123" s="98" t="e">
        <f t="shared" si="63"/>
        <v>#REF!</v>
      </c>
      <c r="AV123" s="98" t="e">
        <f t="shared" si="64"/>
        <v>#REF!</v>
      </c>
      <c r="AW123" s="89"/>
      <c r="AX123" s="98" t="e">
        <f t="shared" si="65"/>
        <v>#REF!</v>
      </c>
      <c r="AY123" s="98" t="e">
        <f t="shared" si="66"/>
        <v>#REF!</v>
      </c>
      <c r="AZ123" s="89"/>
      <c r="BA123" s="98" t="e">
        <f t="shared" si="67"/>
        <v>#REF!</v>
      </c>
      <c r="BB123" s="98" t="e">
        <f t="shared" si="68"/>
        <v>#REF!</v>
      </c>
      <c r="BC123" s="89"/>
      <c r="BD123" s="98" t="e">
        <f t="shared" si="69"/>
        <v>#REF!</v>
      </c>
      <c r="BE123" s="98" t="e">
        <f t="shared" si="70"/>
        <v>#REF!</v>
      </c>
      <c r="BF123" s="89"/>
      <c r="BG123" s="98" t="e">
        <f t="shared" si="71"/>
        <v>#REF!</v>
      </c>
      <c r="BH123" s="98" t="e">
        <f t="shared" si="72"/>
        <v>#REF!</v>
      </c>
      <c r="BI123" s="89"/>
      <c r="BJ123" s="98" t="str">
        <f t="shared" si="73"/>
        <v/>
      </c>
      <c r="BK123" s="98" t="str">
        <f t="shared" si="74"/>
        <v/>
      </c>
      <c r="BL123" s="89"/>
      <c r="BM123" s="98" t="str">
        <f t="shared" si="75"/>
        <v/>
      </c>
      <c r="BN123" s="98" t="str">
        <f t="shared" si="76"/>
        <v/>
      </c>
      <c r="BO123" s="89"/>
      <c r="BP123" s="98" t="str">
        <f t="shared" si="77"/>
        <v/>
      </c>
      <c r="BQ123" s="98" t="str">
        <f t="shared" si="78"/>
        <v/>
      </c>
      <c r="BR123" s="89"/>
      <c r="BS123" s="98" t="str">
        <f t="shared" si="79"/>
        <v/>
      </c>
      <c r="BT123" s="98" t="str">
        <f t="shared" si="80"/>
        <v/>
      </c>
      <c r="BU123" s="89"/>
      <c r="BV123" s="63"/>
    </row>
    <row r="124" spans="1:74" s="59" customFormat="1" ht="15.75" x14ac:dyDescent="0.25">
      <c r="A124" s="83">
        <v>7</v>
      </c>
      <c r="B124" s="109" t="str">
        <f t="shared" si="58"/>
        <v xml:space="preserve">Latin America: Frey et al 2012 </v>
      </c>
      <c r="C124" s="106" t="s">
        <v>289</v>
      </c>
      <c r="D124" s="188" t="s">
        <v>359</v>
      </c>
      <c r="E124" s="108" t="s">
        <v>112</v>
      </c>
      <c r="F124" s="106" t="s">
        <v>287</v>
      </c>
      <c r="G124" s="108" t="s">
        <v>153</v>
      </c>
      <c r="H124" s="107" t="s">
        <v>108</v>
      </c>
      <c r="I124" s="106">
        <v>2012</v>
      </c>
      <c r="J124" s="106"/>
      <c r="K124" s="145">
        <v>4972</v>
      </c>
      <c r="L124" s="110" t="s">
        <v>286</v>
      </c>
      <c r="M124" s="111">
        <f>K124*$AC$7*0.054</f>
        <v>276.54264000000001</v>
      </c>
      <c r="N124" s="151" t="s">
        <v>381</v>
      </c>
      <c r="O124" s="105"/>
      <c r="P124" s="104" t="s">
        <v>387</v>
      </c>
      <c r="Q124" s="64"/>
      <c r="R124" s="103"/>
      <c r="S124" s="101">
        <f t="shared" si="59"/>
        <v>276.54264000000001</v>
      </c>
      <c r="T124" s="102">
        <f t="shared" si="60"/>
        <v>276.54264000000001</v>
      </c>
      <c r="U124" s="101">
        <f t="shared" si="61"/>
        <v>0</v>
      </c>
      <c r="V124" s="100" t="str">
        <f t="shared" si="62"/>
        <v>US$2014/ ha</v>
      </c>
      <c r="W124" s="89"/>
      <c r="X124" s="89"/>
      <c r="Z124" s="169"/>
      <c r="AP124" s="63"/>
      <c r="AQ124" s="89"/>
      <c r="AR124" s="89"/>
      <c r="AS124" s="99"/>
      <c r="AT124" s="89"/>
      <c r="AU124" s="98" t="e">
        <f t="shared" si="63"/>
        <v>#REF!</v>
      </c>
      <c r="AV124" s="98" t="e">
        <f t="shared" si="64"/>
        <v>#REF!</v>
      </c>
      <c r="AW124" s="89"/>
      <c r="AX124" s="98" t="e">
        <f t="shared" si="65"/>
        <v>#REF!</v>
      </c>
      <c r="AY124" s="98" t="e">
        <f t="shared" si="66"/>
        <v>#REF!</v>
      </c>
      <c r="AZ124" s="89"/>
      <c r="BA124" s="98" t="e">
        <f t="shared" si="67"/>
        <v>#REF!</v>
      </c>
      <c r="BB124" s="98" t="e">
        <f t="shared" si="68"/>
        <v>#REF!</v>
      </c>
      <c r="BC124" s="89"/>
      <c r="BD124" s="98" t="e">
        <f t="shared" si="69"/>
        <v>#REF!</v>
      </c>
      <c r="BE124" s="98" t="e">
        <f t="shared" si="70"/>
        <v>#REF!</v>
      </c>
      <c r="BF124" s="89"/>
      <c r="BG124" s="98" t="e">
        <f t="shared" si="71"/>
        <v>#REF!</v>
      </c>
      <c r="BH124" s="98" t="e">
        <f t="shared" si="72"/>
        <v>#REF!</v>
      </c>
      <c r="BI124" s="89"/>
      <c r="BJ124" s="98" t="str">
        <f t="shared" si="73"/>
        <v/>
      </c>
      <c r="BK124" s="98" t="str">
        <f t="shared" si="74"/>
        <v/>
      </c>
      <c r="BL124" s="89"/>
      <c r="BM124" s="98" t="str">
        <f t="shared" si="75"/>
        <v/>
      </c>
      <c r="BN124" s="98" t="str">
        <f t="shared" si="76"/>
        <v/>
      </c>
      <c r="BO124" s="89"/>
      <c r="BP124" s="98" t="str">
        <f t="shared" si="77"/>
        <v/>
      </c>
      <c r="BQ124" s="98" t="str">
        <f t="shared" si="78"/>
        <v/>
      </c>
      <c r="BR124" s="89"/>
      <c r="BS124" s="98" t="str">
        <f t="shared" si="79"/>
        <v/>
      </c>
      <c r="BT124" s="98" t="str">
        <f t="shared" si="80"/>
        <v/>
      </c>
      <c r="BU124" s="89"/>
      <c r="BV124" s="63"/>
    </row>
    <row r="125" spans="1:74" s="59" customFormat="1" x14ac:dyDescent="0.25">
      <c r="A125" s="83">
        <v>8</v>
      </c>
      <c r="B125" s="109" t="str">
        <f t="shared" si="58"/>
        <v xml:space="preserve">Latin America: Frey et al 2012 </v>
      </c>
      <c r="C125" s="106" t="s">
        <v>289</v>
      </c>
      <c r="D125" s="106" t="s">
        <v>359</v>
      </c>
      <c r="E125" s="108" t="s">
        <v>112</v>
      </c>
      <c r="F125" s="106" t="s">
        <v>287</v>
      </c>
      <c r="G125" s="108" t="s">
        <v>153</v>
      </c>
      <c r="H125" s="107" t="s">
        <v>108</v>
      </c>
      <c r="I125" s="106">
        <v>2012</v>
      </c>
      <c r="J125" s="106"/>
      <c r="K125" s="145">
        <v>9148</v>
      </c>
      <c r="L125" s="110" t="s">
        <v>286</v>
      </c>
      <c r="M125" s="111">
        <f>K125*$AC$7*0.054</f>
        <v>508.81176000000005</v>
      </c>
      <c r="N125" s="151" t="s">
        <v>381</v>
      </c>
      <c r="O125" s="105"/>
      <c r="P125" s="104" t="s">
        <v>387</v>
      </c>
      <c r="Q125" s="64"/>
      <c r="R125" s="103"/>
      <c r="S125" s="101">
        <f t="shared" si="59"/>
        <v>508.81176000000005</v>
      </c>
      <c r="T125" s="102">
        <f t="shared" si="60"/>
        <v>508.81176000000005</v>
      </c>
      <c r="U125" s="101">
        <f t="shared" si="61"/>
        <v>0</v>
      </c>
      <c r="V125" s="100" t="str">
        <f t="shared" si="62"/>
        <v>US$2014/ ha</v>
      </c>
      <c r="W125" s="89"/>
      <c r="X125" s="89"/>
      <c r="Z125" s="169"/>
      <c r="AP125" s="63"/>
      <c r="AQ125" s="89"/>
      <c r="AR125" s="89"/>
      <c r="AS125" s="99"/>
      <c r="AT125" s="89"/>
      <c r="AU125" s="98" t="e">
        <f t="shared" si="63"/>
        <v>#REF!</v>
      </c>
      <c r="AV125" s="98" t="e">
        <f t="shared" si="64"/>
        <v>#REF!</v>
      </c>
      <c r="AW125" s="89"/>
      <c r="AX125" s="98" t="e">
        <f t="shared" si="65"/>
        <v>#REF!</v>
      </c>
      <c r="AY125" s="98" t="e">
        <f t="shared" si="66"/>
        <v>#REF!</v>
      </c>
      <c r="AZ125" s="89"/>
      <c r="BA125" s="98" t="e">
        <f t="shared" si="67"/>
        <v>#REF!</v>
      </c>
      <c r="BB125" s="98" t="e">
        <f t="shared" si="68"/>
        <v>#REF!</v>
      </c>
      <c r="BC125" s="89"/>
      <c r="BD125" s="98" t="e">
        <f t="shared" si="69"/>
        <v>#REF!</v>
      </c>
      <c r="BE125" s="98" t="e">
        <f t="shared" si="70"/>
        <v>#REF!</v>
      </c>
      <c r="BF125" s="89"/>
      <c r="BG125" s="98" t="e">
        <f t="shared" si="71"/>
        <v>#REF!</v>
      </c>
      <c r="BH125" s="98" t="e">
        <f t="shared" si="72"/>
        <v>#REF!</v>
      </c>
      <c r="BI125" s="89"/>
      <c r="BJ125" s="98" t="str">
        <f t="shared" si="73"/>
        <v/>
      </c>
      <c r="BK125" s="98" t="str">
        <f t="shared" si="74"/>
        <v/>
      </c>
      <c r="BL125" s="89"/>
      <c r="BM125" s="98" t="str">
        <f t="shared" si="75"/>
        <v/>
      </c>
      <c r="BN125" s="98" t="str">
        <f t="shared" si="76"/>
        <v/>
      </c>
      <c r="BO125" s="89"/>
      <c r="BP125" s="98" t="str">
        <f t="shared" si="77"/>
        <v/>
      </c>
      <c r="BQ125" s="98" t="str">
        <f t="shared" si="78"/>
        <v/>
      </c>
      <c r="BR125" s="89"/>
      <c r="BS125" s="98" t="str">
        <f t="shared" si="79"/>
        <v/>
      </c>
      <c r="BT125" s="98" t="str">
        <f t="shared" si="80"/>
        <v/>
      </c>
      <c r="BU125" s="89"/>
      <c r="BV125" s="63"/>
    </row>
    <row r="126" spans="1:74" s="59" customFormat="1" x14ac:dyDescent="0.25">
      <c r="A126" s="83">
        <v>9</v>
      </c>
      <c r="B126" s="109" t="str">
        <f t="shared" si="58"/>
        <v xml:space="preserve">Latin America: Frey et al 2012 </v>
      </c>
      <c r="C126" s="106" t="s">
        <v>289</v>
      </c>
      <c r="D126" s="106" t="s">
        <v>359</v>
      </c>
      <c r="E126" s="108" t="s">
        <v>112</v>
      </c>
      <c r="F126" s="106" t="s">
        <v>287</v>
      </c>
      <c r="G126" s="108" t="s">
        <v>153</v>
      </c>
      <c r="H126" s="107" t="s">
        <v>108</v>
      </c>
      <c r="I126" s="106">
        <v>2012</v>
      </c>
      <c r="J126" s="106"/>
      <c r="K126" s="145">
        <v>3829</v>
      </c>
      <c r="L126" s="110" t="s">
        <v>286</v>
      </c>
      <c r="M126" s="111">
        <f>K126*$AC$7*0.054</f>
        <v>212.96897999999999</v>
      </c>
      <c r="N126" s="151" t="s">
        <v>381</v>
      </c>
      <c r="O126" s="105"/>
      <c r="P126" s="104" t="s">
        <v>387</v>
      </c>
      <c r="Q126" s="64"/>
      <c r="R126" s="103"/>
      <c r="S126" s="101">
        <f t="shared" si="59"/>
        <v>212.96897999999999</v>
      </c>
      <c r="T126" s="102">
        <f t="shared" si="60"/>
        <v>212.96897999999999</v>
      </c>
      <c r="U126" s="101">
        <f t="shared" si="61"/>
        <v>0</v>
      </c>
      <c r="V126" s="100" t="str">
        <f t="shared" si="62"/>
        <v>US$2014/ ha</v>
      </c>
      <c r="W126" s="89"/>
      <c r="X126" s="89"/>
      <c r="Z126" s="169"/>
      <c r="AP126" s="63"/>
      <c r="AQ126" s="89"/>
      <c r="AR126" s="89"/>
      <c r="AS126" s="99"/>
      <c r="AT126" s="89"/>
      <c r="AU126" s="98" t="e">
        <f t="shared" si="63"/>
        <v>#REF!</v>
      </c>
      <c r="AV126" s="98" t="e">
        <f t="shared" si="64"/>
        <v>#REF!</v>
      </c>
      <c r="AW126" s="89"/>
      <c r="AX126" s="98" t="e">
        <f t="shared" si="65"/>
        <v>#REF!</v>
      </c>
      <c r="AY126" s="98" t="e">
        <f t="shared" si="66"/>
        <v>#REF!</v>
      </c>
      <c r="AZ126" s="89"/>
      <c r="BA126" s="98" t="e">
        <f t="shared" si="67"/>
        <v>#REF!</v>
      </c>
      <c r="BB126" s="98" t="e">
        <f t="shared" si="68"/>
        <v>#REF!</v>
      </c>
      <c r="BC126" s="89"/>
      <c r="BD126" s="98" t="e">
        <f t="shared" si="69"/>
        <v>#REF!</v>
      </c>
      <c r="BE126" s="98" t="e">
        <f t="shared" si="70"/>
        <v>#REF!</v>
      </c>
      <c r="BF126" s="89"/>
      <c r="BG126" s="98" t="e">
        <f t="shared" si="71"/>
        <v>#REF!</v>
      </c>
      <c r="BH126" s="98" t="e">
        <f t="shared" si="72"/>
        <v>#REF!</v>
      </c>
      <c r="BI126" s="89"/>
      <c r="BJ126" s="98" t="str">
        <f t="shared" si="73"/>
        <v/>
      </c>
      <c r="BK126" s="98" t="str">
        <f t="shared" si="74"/>
        <v/>
      </c>
      <c r="BL126" s="89"/>
      <c r="BM126" s="98" t="str">
        <f t="shared" si="75"/>
        <v/>
      </c>
      <c r="BN126" s="98" t="str">
        <f t="shared" si="76"/>
        <v/>
      </c>
      <c r="BO126" s="89"/>
      <c r="BP126" s="98" t="str">
        <f t="shared" si="77"/>
        <v/>
      </c>
      <c r="BQ126" s="98" t="str">
        <f t="shared" si="78"/>
        <v/>
      </c>
      <c r="BR126" s="89"/>
      <c r="BS126" s="98" t="str">
        <f t="shared" si="79"/>
        <v/>
      </c>
      <c r="BT126" s="98" t="str">
        <f t="shared" si="80"/>
        <v/>
      </c>
      <c r="BU126" s="89"/>
      <c r="BV126" s="63"/>
    </row>
    <row r="127" spans="1:74" s="59" customFormat="1" x14ac:dyDescent="0.25">
      <c r="A127" s="83">
        <v>10</v>
      </c>
      <c r="B127" s="109" t="str">
        <f t="shared" si="58"/>
        <v>USA: Hamilton 2008</v>
      </c>
      <c r="C127" s="106" t="s">
        <v>386</v>
      </c>
      <c r="D127" s="106" t="s">
        <v>385</v>
      </c>
      <c r="E127" s="108" t="s">
        <v>87</v>
      </c>
      <c r="F127" s="106" t="s">
        <v>384</v>
      </c>
      <c r="G127" s="108"/>
      <c r="H127" s="107" t="s">
        <v>108</v>
      </c>
      <c r="I127" s="106">
        <v>2008</v>
      </c>
      <c r="J127" s="106"/>
      <c r="K127" s="104">
        <v>100</v>
      </c>
      <c r="L127" s="110" t="s">
        <v>383</v>
      </c>
      <c r="M127" s="111">
        <f>K127*$AM$6*$AC$11</f>
        <v>271.81615989915201</v>
      </c>
      <c r="N127" s="151" t="s">
        <v>381</v>
      </c>
      <c r="O127" s="105"/>
      <c r="P127" s="104" t="s">
        <v>382</v>
      </c>
      <c r="Q127" s="64"/>
      <c r="R127" s="103"/>
      <c r="S127" s="101">
        <f t="shared" si="59"/>
        <v>271.81615989915201</v>
      </c>
      <c r="T127" s="102">
        <f t="shared" si="60"/>
        <v>271.81615989915201</v>
      </c>
      <c r="U127" s="101">
        <f t="shared" si="61"/>
        <v>0</v>
      </c>
      <c r="V127" s="100" t="str">
        <f t="shared" si="62"/>
        <v>US$2014/ ha</v>
      </c>
      <c r="W127" s="89"/>
      <c r="X127" s="89"/>
      <c r="Z127" s="169"/>
      <c r="AP127" s="63"/>
      <c r="AQ127" s="89"/>
      <c r="AR127" s="89"/>
      <c r="AS127" s="99"/>
      <c r="AT127" s="89"/>
      <c r="AU127" s="98" t="e">
        <f t="shared" si="63"/>
        <v>#REF!</v>
      </c>
      <c r="AV127" s="98" t="e">
        <f t="shared" si="64"/>
        <v>#REF!</v>
      </c>
      <c r="AW127" s="89"/>
      <c r="AX127" s="98" t="e">
        <f t="shared" si="65"/>
        <v>#REF!</v>
      </c>
      <c r="AY127" s="98" t="e">
        <f t="shared" si="66"/>
        <v>#REF!</v>
      </c>
      <c r="AZ127" s="89"/>
      <c r="BA127" s="98" t="e">
        <f t="shared" si="67"/>
        <v>#REF!</v>
      </c>
      <c r="BB127" s="98" t="e">
        <f t="shared" si="68"/>
        <v>#REF!</v>
      </c>
      <c r="BC127" s="89"/>
      <c r="BD127" s="98" t="e">
        <f t="shared" si="69"/>
        <v>#REF!</v>
      </c>
      <c r="BE127" s="98" t="e">
        <f t="shared" si="70"/>
        <v>#REF!</v>
      </c>
      <c r="BF127" s="89"/>
      <c r="BG127" s="98" t="e">
        <f t="shared" si="71"/>
        <v>#REF!</v>
      </c>
      <c r="BH127" s="98" t="e">
        <f t="shared" si="72"/>
        <v>#REF!</v>
      </c>
      <c r="BI127" s="89"/>
      <c r="BJ127" s="98" t="str">
        <f t="shared" si="73"/>
        <v/>
      </c>
      <c r="BK127" s="98" t="str">
        <f t="shared" si="74"/>
        <v/>
      </c>
      <c r="BL127" s="89"/>
      <c r="BM127" s="98" t="str">
        <f t="shared" si="75"/>
        <v/>
      </c>
      <c r="BN127" s="98" t="str">
        <f t="shared" si="76"/>
        <v/>
      </c>
      <c r="BO127" s="89"/>
      <c r="BP127" s="98" t="str">
        <f t="shared" si="77"/>
        <v/>
      </c>
      <c r="BQ127" s="98" t="str">
        <f t="shared" si="78"/>
        <v/>
      </c>
      <c r="BR127" s="89"/>
      <c r="BS127" s="98">
        <f t="shared" si="79"/>
        <v>271.81615989915201</v>
      </c>
      <c r="BT127" s="98">
        <f t="shared" si="80"/>
        <v>271.81615989915201</v>
      </c>
      <c r="BU127" s="89"/>
      <c r="BV127" s="63"/>
    </row>
    <row r="128" spans="1:74" s="64" customFormat="1" x14ac:dyDescent="0.25">
      <c r="A128" s="83">
        <v>11</v>
      </c>
      <c r="B128" s="109" t="str">
        <f t="shared" si="58"/>
        <v>USA: Hamilton 2008</v>
      </c>
      <c r="C128" s="106" t="s">
        <v>386</v>
      </c>
      <c r="D128" s="106" t="s">
        <v>385</v>
      </c>
      <c r="E128" s="108" t="s">
        <v>87</v>
      </c>
      <c r="F128" s="106" t="s">
        <v>384</v>
      </c>
      <c r="G128" s="108"/>
      <c r="H128" s="107" t="s">
        <v>108</v>
      </c>
      <c r="I128" s="106"/>
      <c r="J128" s="106"/>
      <c r="K128" s="104">
        <v>150</v>
      </c>
      <c r="L128" s="110" t="s">
        <v>383</v>
      </c>
      <c r="M128" s="111">
        <f>K128*$AM$6*$AC$11</f>
        <v>407.72423984872802</v>
      </c>
      <c r="N128" s="151" t="s">
        <v>381</v>
      </c>
      <c r="O128" s="105"/>
      <c r="P128" s="104" t="s">
        <v>382</v>
      </c>
      <c r="R128" s="103"/>
      <c r="S128" s="101">
        <f t="shared" si="59"/>
        <v>407.72423984872802</v>
      </c>
      <c r="T128" s="102">
        <f t="shared" si="60"/>
        <v>407.72423984872802</v>
      </c>
      <c r="U128" s="101">
        <f t="shared" si="61"/>
        <v>0</v>
      </c>
      <c r="V128" s="100" t="str">
        <f t="shared" si="62"/>
        <v>US$2014/ ha</v>
      </c>
      <c r="W128" s="89"/>
      <c r="X128" s="89"/>
      <c r="Z128" s="169"/>
      <c r="AP128" s="152"/>
      <c r="AQ128" s="89"/>
      <c r="AR128" s="89"/>
      <c r="AS128" s="99"/>
      <c r="AT128" s="89"/>
      <c r="AU128" s="98" t="e">
        <f t="shared" si="63"/>
        <v>#REF!</v>
      </c>
      <c r="AV128" s="98" t="e">
        <f t="shared" si="64"/>
        <v>#REF!</v>
      </c>
      <c r="AW128" s="89"/>
      <c r="AX128" s="98" t="e">
        <f t="shared" si="65"/>
        <v>#REF!</v>
      </c>
      <c r="AY128" s="98" t="e">
        <f t="shared" si="66"/>
        <v>#REF!</v>
      </c>
      <c r="AZ128" s="89"/>
      <c r="BA128" s="98" t="e">
        <f t="shared" si="67"/>
        <v>#REF!</v>
      </c>
      <c r="BB128" s="98" t="e">
        <f t="shared" si="68"/>
        <v>#REF!</v>
      </c>
      <c r="BC128" s="89"/>
      <c r="BD128" s="98" t="e">
        <f t="shared" si="69"/>
        <v>#REF!</v>
      </c>
      <c r="BE128" s="98" t="e">
        <f t="shared" si="70"/>
        <v>#REF!</v>
      </c>
      <c r="BF128" s="89"/>
      <c r="BG128" s="98" t="e">
        <f t="shared" si="71"/>
        <v>#REF!</v>
      </c>
      <c r="BH128" s="98" t="e">
        <f t="shared" si="72"/>
        <v>#REF!</v>
      </c>
      <c r="BI128" s="89"/>
      <c r="BJ128" s="98" t="str">
        <f t="shared" si="73"/>
        <v/>
      </c>
      <c r="BK128" s="98" t="str">
        <f t="shared" si="74"/>
        <v/>
      </c>
      <c r="BL128" s="89"/>
      <c r="BM128" s="98" t="str">
        <f t="shared" si="75"/>
        <v/>
      </c>
      <c r="BN128" s="98" t="str">
        <f t="shared" si="76"/>
        <v/>
      </c>
      <c r="BO128" s="89"/>
      <c r="BP128" s="98" t="str">
        <f t="shared" si="77"/>
        <v/>
      </c>
      <c r="BQ128" s="98" t="str">
        <f t="shared" si="78"/>
        <v/>
      </c>
      <c r="BR128" s="89"/>
      <c r="BS128" s="98">
        <f t="shared" si="79"/>
        <v>407.72423984872802</v>
      </c>
      <c r="BT128" s="98">
        <f t="shared" si="80"/>
        <v>407.72423984872802</v>
      </c>
      <c r="BU128" s="89"/>
      <c r="BV128" s="152"/>
    </row>
    <row r="129" spans="1:74" s="64" customFormat="1" x14ac:dyDescent="0.25">
      <c r="A129" s="83">
        <v>12</v>
      </c>
      <c r="B129" s="109" t="str">
        <f t="shared" si="58"/>
        <v xml:space="preserve">: </v>
      </c>
      <c r="C129" s="106"/>
      <c r="D129" s="106"/>
      <c r="E129" s="108"/>
      <c r="F129" s="106"/>
      <c r="G129" s="108"/>
      <c r="H129" s="107"/>
      <c r="I129" s="106"/>
      <c r="J129" s="106"/>
      <c r="K129" s="104"/>
      <c r="L129" s="110"/>
      <c r="M129" s="111"/>
      <c r="N129" s="151" t="s">
        <v>381</v>
      </c>
      <c r="O129" s="105"/>
      <c r="P129" s="104"/>
      <c r="R129" s="103"/>
      <c r="S129" s="101" t="str">
        <f t="shared" si="59"/>
        <v/>
      </c>
      <c r="T129" s="102" t="str">
        <f t="shared" si="60"/>
        <v/>
      </c>
      <c r="U129" s="101" t="str">
        <f t="shared" si="61"/>
        <v/>
      </c>
      <c r="V129" s="100" t="str">
        <f t="shared" si="62"/>
        <v>US$2014/ ha</v>
      </c>
      <c r="W129" s="89"/>
      <c r="X129" s="89"/>
      <c r="Z129" s="169"/>
      <c r="AP129" s="152"/>
      <c r="AQ129" s="89"/>
      <c r="AR129" s="89"/>
      <c r="AS129" s="99"/>
      <c r="AT129" s="89"/>
      <c r="AU129" s="98" t="e">
        <f t="shared" si="63"/>
        <v>#REF!</v>
      </c>
      <c r="AV129" s="98" t="e">
        <f t="shared" si="64"/>
        <v>#REF!</v>
      </c>
      <c r="AW129" s="89"/>
      <c r="AX129" s="98" t="e">
        <f t="shared" si="65"/>
        <v>#REF!</v>
      </c>
      <c r="AY129" s="98" t="e">
        <f t="shared" si="66"/>
        <v>#REF!</v>
      </c>
      <c r="AZ129" s="89"/>
      <c r="BA129" s="98" t="e">
        <f t="shared" si="67"/>
        <v>#REF!</v>
      </c>
      <c r="BB129" s="98" t="e">
        <f t="shared" si="68"/>
        <v>#REF!</v>
      </c>
      <c r="BC129" s="89"/>
      <c r="BD129" s="98" t="e">
        <f t="shared" si="69"/>
        <v>#REF!</v>
      </c>
      <c r="BE129" s="98" t="e">
        <f t="shared" si="70"/>
        <v>#REF!</v>
      </c>
      <c r="BF129" s="89"/>
      <c r="BG129" s="98" t="e">
        <f t="shared" si="71"/>
        <v>#REF!</v>
      </c>
      <c r="BH129" s="98" t="e">
        <f t="shared" si="72"/>
        <v>#REF!</v>
      </c>
      <c r="BI129" s="89"/>
      <c r="BJ129" s="98" t="str">
        <f t="shared" si="73"/>
        <v/>
      </c>
      <c r="BK129" s="98" t="str">
        <f t="shared" si="74"/>
        <v/>
      </c>
      <c r="BL129" s="89"/>
      <c r="BM129" s="98" t="str">
        <f t="shared" si="75"/>
        <v/>
      </c>
      <c r="BN129" s="98" t="str">
        <f t="shared" si="76"/>
        <v/>
      </c>
      <c r="BO129" s="89"/>
      <c r="BP129" s="98" t="str">
        <f t="shared" si="77"/>
        <v/>
      </c>
      <c r="BQ129" s="98" t="str">
        <f t="shared" si="78"/>
        <v/>
      </c>
      <c r="BR129" s="89"/>
      <c r="BS129" s="98" t="str">
        <f t="shared" si="79"/>
        <v/>
      </c>
      <c r="BT129" s="98" t="str">
        <f t="shared" si="80"/>
        <v/>
      </c>
      <c r="BU129" s="89"/>
      <c r="BV129" s="152"/>
    </row>
    <row r="130" spans="1:74" s="64" customFormat="1" x14ac:dyDescent="0.25">
      <c r="A130" s="83">
        <v>13</v>
      </c>
      <c r="B130" s="109" t="str">
        <f t="shared" si="58"/>
        <v xml:space="preserve">: </v>
      </c>
      <c r="C130" s="106"/>
      <c r="D130" s="106"/>
      <c r="E130" s="108"/>
      <c r="F130" s="106"/>
      <c r="G130" s="108"/>
      <c r="H130" s="107"/>
      <c r="I130" s="106"/>
      <c r="J130" s="106"/>
      <c r="K130" s="104"/>
      <c r="L130" s="110"/>
      <c r="M130" s="111"/>
      <c r="N130" s="151" t="s">
        <v>381</v>
      </c>
      <c r="O130" s="105"/>
      <c r="P130" s="104"/>
      <c r="R130" s="103"/>
      <c r="S130" s="101" t="str">
        <f t="shared" si="59"/>
        <v/>
      </c>
      <c r="T130" s="102" t="str">
        <f t="shared" si="60"/>
        <v/>
      </c>
      <c r="U130" s="101" t="str">
        <f t="shared" si="61"/>
        <v/>
      </c>
      <c r="V130" s="100" t="str">
        <f t="shared" si="62"/>
        <v>US$2014/ ha</v>
      </c>
      <c r="W130" s="89"/>
      <c r="X130" s="89"/>
      <c r="Z130" s="169"/>
      <c r="AP130" s="152"/>
      <c r="AQ130" s="89"/>
      <c r="AR130" s="89"/>
      <c r="AS130" s="99"/>
      <c r="AT130" s="89"/>
      <c r="AU130" s="98" t="e">
        <f t="shared" si="63"/>
        <v>#REF!</v>
      </c>
      <c r="AV130" s="98" t="e">
        <f t="shared" si="64"/>
        <v>#REF!</v>
      </c>
      <c r="AW130" s="89"/>
      <c r="AX130" s="98" t="e">
        <f t="shared" si="65"/>
        <v>#REF!</v>
      </c>
      <c r="AY130" s="98" t="e">
        <f t="shared" si="66"/>
        <v>#REF!</v>
      </c>
      <c r="AZ130" s="89"/>
      <c r="BA130" s="98" t="e">
        <f t="shared" si="67"/>
        <v>#REF!</v>
      </c>
      <c r="BB130" s="98" t="e">
        <f t="shared" si="68"/>
        <v>#REF!</v>
      </c>
      <c r="BC130" s="89"/>
      <c r="BD130" s="98" t="e">
        <f t="shared" si="69"/>
        <v>#REF!</v>
      </c>
      <c r="BE130" s="98" t="e">
        <f t="shared" si="70"/>
        <v>#REF!</v>
      </c>
      <c r="BF130" s="89"/>
      <c r="BG130" s="98" t="e">
        <f t="shared" si="71"/>
        <v>#REF!</v>
      </c>
      <c r="BH130" s="98" t="e">
        <f t="shared" si="72"/>
        <v>#REF!</v>
      </c>
      <c r="BI130" s="89"/>
      <c r="BJ130" s="98" t="str">
        <f t="shared" si="73"/>
        <v/>
      </c>
      <c r="BK130" s="98" t="str">
        <f t="shared" si="74"/>
        <v/>
      </c>
      <c r="BL130" s="89"/>
      <c r="BM130" s="98" t="str">
        <f t="shared" si="75"/>
        <v/>
      </c>
      <c r="BN130" s="98" t="str">
        <f t="shared" si="76"/>
        <v/>
      </c>
      <c r="BO130" s="89"/>
      <c r="BP130" s="98" t="str">
        <f t="shared" si="77"/>
        <v/>
      </c>
      <c r="BQ130" s="98" t="str">
        <f t="shared" si="78"/>
        <v/>
      </c>
      <c r="BR130" s="89"/>
      <c r="BS130" s="98" t="str">
        <f t="shared" si="79"/>
        <v/>
      </c>
      <c r="BT130" s="98" t="str">
        <f t="shared" si="80"/>
        <v/>
      </c>
      <c r="BU130" s="89"/>
      <c r="BV130" s="152"/>
    </row>
    <row r="131" spans="1:74" s="64" customFormat="1" x14ac:dyDescent="0.25">
      <c r="A131" s="83">
        <v>14</v>
      </c>
      <c r="B131" s="109" t="str">
        <f t="shared" si="58"/>
        <v xml:space="preserve">: </v>
      </c>
      <c r="C131" s="106"/>
      <c r="D131" s="106"/>
      <c r="E131" s="108"/>
      <c r="F131" s="106"/>
      <c r="G131" s="108"/>
      <c r="H131" s="107"/>
      <c r="I131" s="106"/>
      <c r="J131" s="106"/>
      <c r="K131" s="104"/>
      <c r="L131" s="110"/>
      <c r="M131" s="104"/>
      <c r="N131" s="151" t="s">
        <v>381</v>
      </c>
      <c r="O131" s="105"/>
      <c r="P131" s="104"/>
      <c r="R131" s="103"/>
      <c r="S131" s="101" t="str">
        <f t="shared" si="59"/>
        <v/>
      </c>
      <c r="T131" s="102" t="str">
        <f t="shared" si="60"/>
        <v/>
      </c>
      <c r="U131" s="101" t="str">
        <f t="shared" si="61"/>
        <v/>
      </c>
      <c r="V131" s="100" t="str">
        <f t="shared" si="62"/>
        <v>US$2014/ ha</v>
      </c>
      <c r="W131" s="89"/>
      <c r="X131" s="89"/>
      <c r="Z131" s="169"/>
      <c r="AP131" s="152"/>
      <c r="AQ131" s="89"/>
      <c r="AR131" s="89"/>
      <c r="AS131" s="99"/>
      <c r="AT131" s="89"/>
      <c r="AU131" s="98" t="e">
        <f t="shared" si="63"/>
        <v>#REF!</v>
      </c>
      <c r="AV131" s="98" t="e">
        <f t="shared" si="64"/>
        <v>#REF!</v>
      </c>
      <c r="AW131" s="89"/>
      <c r="AX131" s="98" t="e">
        <f t="shared" si="65"/>
        <v>#REF!</v>
      </c>
      <c r="AY131" s="98" t="e">
        <f t="shared" si="66"/>
        <v>#REF!</v>
      </c>
      <c r="AZ131" s="89"/>
      <c r="BA131" s="98" t="e">
        <f t="shared" si="67"/>
        <v>#REF!</v>
      </c>
      <c r="BB131" s="98" t="e">
        <f t="shared" si="68"/>
        <v>#REF!</v>
      </c>
      <c r="BC131" s="89"/>
      <c r="BD131" s="98" t="e">
        <f t="shared" si="69"/>
        <v>#REF!</v>
      </c>
      <c r="BE131" s="98" t="e">
        <f t="shared" si="70"/>
        <v>#REF!</v>
      </c>
      <c r="BF131" s="89"/>
      <c r="BG131" s="98" t="e">
        <f t="shared" si="71"/>
        <v>#REF!</v>
      </c>
      <c r="BH131" s="98" t="e">
        <f t="shared" si="72"/>
        <v>#REF!</v>
      </c>
      <c r="BI131" s="89"/>
      <c r="BJ131" s="98" t="str">
        <f t="shared" si="73"/>
        <v/>
      </c>
      <c r="BK131" s="98" t="str">
        <f t="shared" si="74"/>
        <v/>
      </c>
      <c r="BL131" s="89"/>
      <c r="BM131" s="98" t="str">
        <f t="shared" si="75"/>
        <v/>
      </c>
      <c r="BN131" s="98" t="str">
        <f t="shared" si="76"/>
        <v/>
      </c>
      <c r="BO131" s="89"/>
      <c r="BP131" s="98" t="str">
        <f t="shared" si="77"/>
        <v/>
      </c>
      <c r="BQ131" s="98" t="str">
        <f t="shared" si="78"/>
        <v/>
      </c>
      <c r="BR131" s="89"/>
      <c r="BS131" s="98" t="str">
        <f t="shared" si="79"/>
        <v/>
      </c>
      <c r="BT131" s="98" t="str">
        <f t="shared" si="80"/>
        <v/>
      </c>
      <c r="BU131" s="89"/>
      <c r="BV131" s="152"/>
    </row>
    <row r="132" spans="1:74" s="64" customFormat="1" x14ac:dyDescent="0.25">
      <c r="A132" s="83">
        <v>15</v>
      </c>
      <c r="B132" s="109" t="str">
        <f t="shared" si="58"/>
        <v xml:space="preserve">: </v>
      </c>
      <c r="C132" s="106"/>
      <c r="D132" s="106"/>
      <c r="E132" s="108"/>
      <c r="F132" s="106"/>
      <c r="G132" s="108"/>
      <c r="H132" s="107"/>
      <c r="I132" s="106"/>
      <c r="J132" s="106"/>
      <c r="K132" s="104"/>
      <c r="L132" s="110"/>
      <c r="M132" s="104"/>
      <c r="N132" s="151" t="s">
        <v>381</v>
      </c>
      <c r="O132" s="105"/>
      <c r="P132" s="104"/>
      <c r="R132" s="103"/>
      <c r="S132" s="101" t="str">
        <f t="shared" si="59"/>
        <v/>
      </c>
      <c r="T132" s="102" t="str">
        <f t="shared" si="60"/>
        <v/>
      </c>
      <c r="U132" s="101" t="str">
        <f t="shared" si="61"/>
        <v/>
      </c>
      <c r="V132" s="100" t="str">
        <f t="shared" si="62"/>
        <v>US$2014/ ha</v>
      </c>
      <c r="W132" s="89"/>
      <c r="X132" s="89"/>
      <c r="Z132" s="169"/>
      <c r="AP132" s="152"/>
      <c r="AQ132" s="89"/>
      <c r="AR132" s="89"/>
      <c r="AS132" s="99"/>
      <c r="AT132" s="89"/>
      <c r="AU132" s="98" t="e">
        <f t="shared" si="63"/>
        <v>#REF!</v>
      </c>
      <c r="AV132" s="98" t="e">
        <f t="shared" si="64"/>
        <v>#REF!</v>
      </c>
      <c r="AW132" s="89"/>
      <c r="AX132" s="98" t="e">
        <f t="shared" si="65"/>
        <v>#REF!</v>
      </c>
      <c r="AY132" s="98" t="e">
        <f t="shared" si="66"/>
        <v>#REF!</v>
      </c>
      <c r="AZ132" s="89"/>
      <c r="BA132" s="98" t="e">
        <f t="shared" si="67"/>
        <v>#REF!</v>
      </c>
      <c r="BB132" s="98" t="e">
        <f t="shared" si="68"/>
        <v>#REF!</v>
      </c>
      <c r="BC132" s="89"/>
      <c r="BD132" s="98" t="e">
        <f t="shared" si="69"/>
        <v>#REF!</v>
      </c>
      <c r="BE132" s="98" t="e">
        <f t="shared" si="70"/>
        <v>#REF!</v>
      </c>
      <c r="BF132" s="89"/>
      <c r="BG132" s="98" t="e">
        <f t="shared" si="71"/>
        <v>#REF!</v>
      </c>
      <c r="BH132" s="98" t="e">
        <f t="shared" si="72"/>
        <v>#REF!</v>
      </c>
      <c r="BI132" s="89"/>
      <c r="BJ132" s="98" t="str">
        <f t="shared" si="73"/>
        <v/>
      </c>
      <c r="BK132" s="98" t="str">
        <f t="shared" si="74"/>
        <v/>
      </c>
      <c r="BL132" s="89"/>
      <c r="BM132" s="98" t="str">
        <f t="shared" si="75"/>
        <v/>
      </c>
      <c r="BN132" s="98" t="str">
        <f t="shared" si="76"/>
        <v/>
      </c>
      <c r="BO132" s="89"/>
      <c r="BP132" s="98" t="str">
        <f t="shared" si="77"/>
        <v/>
      </c>
      <c r="BQ132" s="98" t="str">
        <f t="shared" si="78"/>
        <v/>
      </c>
      <c r="BR132" s="89"/>
      <c r="BS132" s="98" t="str">
        <f t="shared" si="79"/>
        <v/>
      </c>
      <c r="BT132" s="98" t="str">
        <f t="shared" si="80"/>
        <v/>
      </c>
      <c r="BU132" s="89"/>
      <c r="BV132" s="152"/>
    </row>
    <row r="133" spans="1:74" s="64" customFormat="1" x14ac:dyDescent="0.25">
      <c r="A133" s="83">
        <v>16</v>
      </c>
      <c r="B133" s="109" t="str">
        <f t="shared" si="58"/>
        <v xml:space="preserve">: </v>
      </c>
      <c r="C133" s="106"/>
      <c r="D133" s="106"/>
      <c r="E133" s="108"/>
      <c r="F133" s="106"/>
      <c r="G133" s="108"/>
      <c r="H133" s="107"/>
      <c r="I133" s="106"/>
      <c r="J133" s="106"/>
      <c r="K133" s="104"/>
      <c r="L133" s="110"/>
      <c r="M133" s="104"/>
      <c r="N133" s="151" t="s">
        <v>381</v>
      </c>
      <c r="O133" s="105"/>
      <c r="P133" s="104"/>
      <c r="R133" s="103"/>
      <c r="S133" s="101" t="str">
        <f t="shared" si="59"/>
        <v/>
      </c>
      <c r="T133" s="102" t="str">
        <f t="shared" si="60"/>
        <v/>
      </c>
      <c r="U133" s="101" t="str">
        <f t="shared" si="61"/>
        <v/>
      </c>
      <c r="V133" s="100" t="str">
        <f t="shared" si="62"/>
        <v>US$2014/ ha</v>
      </c>
      <c r="W133" s="89"/>
      <c r="X133" s="89"/>
      <c r="Z133" s="169"/>
      <c r="AP133" s="152"/>
      <c r="AQ133" s="89"/>
      <c r="AR133" s="89"/>
      <c r="AS133" s="99"/>
      <c r="AT133" s="89"/>
      <c r="AU133" s="98" t="e">
        <f t="shared" si="63"/>
        <v>#REF!</v>
      </c>
      <c r="AV133" s="98" t="e">
        <f t="shared" si="64"/>
        <v>#REF!</v>
      </c>
      <c r="AW133" s="89"/>
      <c r="AX133" s="98" t="e">
        <f t="shared" si="65"/>
        <v>#REF!</v>
      </c>
      <c r="AY133" s="98" t="e">
        <f t="shared" si="66"/>
        <v>#REF!</v>
      </c>
      <c r="AZ133" s="89"/>
      <c r="BA133" s="98" t="e">
        <f t="shared" si="67"/>
        <v>#REF!</v>
      </c>
      <c r="BB133" s="98" t="e">
        <f t="shared" si="68"/>
        <v>#REF!</v>
      </c>
      <c r="BC133" s="89"/>
      <c r="BD133" s="98" t="e">
        <f t="shared" si="69"/>
        <v>#REF!</v>
      </c>
      <c r="BE133" s="98" t="e">
        <f t="shared" si="70"/>
        <v>#REF!</v>
      </c>
      <c r="BF133" s="89"/>
      <c r="BG133" s="98" t="e">
        <f t="shared" si="71"/>
        <v>#REF!</v>
      </c>
      <c r="BH133" s="98" t="e">
        <f t="shared" si="72"/>
        <v>#REF!</v>
      </c>
      <c r="BI133" s="89"/>
      <c r="BJ133" s="98" t="str">
        <f t="shared" si="73"/>
        <v/>
      </c>
      <c r="BK133" s="98" t="str">
        <f t="shared" si="74"/>
        <v/>
      </c>
      <c r="BL133" s="89"/>
      <c r="BM133" s="98" t="str">
        <f t="shared" si="75"/>
        <v/>
      </c>
      <c r="BN133" s="98" t="str">
        <f t="shared" si="76"/>
        <v/>
      </c>
      <c r="BO133" s="89"/>
      <c r="BP133" s="98" t="str">
        <f t="shared" si="77"/>
        <v/>
      </c>
      <c r="BQ133" s="98" t="str">
        <f t="shared" si="78"/>
        <v/>
      </c>
      <c r="BR133" s="89"/>
      <c r="BS133" s="98" t="str">
        <f t="shared" si="79"/>
        <v/>
      </c>
      <c r="BT133" s="98" t="str">
        <f t="shared" si="80"/>
        <v/>
      </c>
      <c r="BU133" s="89"/>
      <c r="BV133" s="152"/>
    </row>
    <row r="134" spans="1:74" s="64" customFormat="1" x14ac:dyDescent="0.25">
      <c r="A134" s="83">
        <v>17</v>
      </c>
      <c r="B134" s="109" t="str">
        <f t="shared" si="58"/>
        <v xml:space="preserve">: </v>
      </c>
      <c r="C134" s="106"/>
      <c r="D134" s="106"/>
      <c r="E134" s="108"/>
      <c r="F134" s="106"/>
      <c r="G134" s="108"/>
      <c r="H134" s="107"/>
      <c r="I134" s="106"/>
      <c r="J134" s="106"/>
      <c r="K134" s="104"/>
      <c r="L134" s="110"/>
      <c r="M134" s="104"/>
      <c r="N134" s="151" t="s">
        <v>381</v>
      </c>
      <c r="O134" s="105"/>
      <c r="P134" s="104"/>
      <c r="R134" s="103"/>
      <c r="S134" s="101" t="str">
        <f t="shared" si="59"/>
        <v/>
      </c>
      <c r="T134" s="102" t="str">
        <f t="shared" si="60"/>
        <v/>
      </c>
      <c r="U134" s="101" t="str">
        <f t="shared" si="61"/>
        <v/>
      </c>
      <c r="V134" s="100" t="str">
        <f t="shared" si="62"/>
        <v>US$2014/ ha</v>
      </c>
      <c r="W134" s="89"/>
      <c r="X134" s="89"/>
      <c r="Z134" s="169"/>
      <c r="AP134" s="152"/>
      <c r="AQ134" s="89"/>
      <c r="AR134" s="89"/>
      <c r="AS134" s="99"/>
      <c r="AT134" s="89"/>
      <c r="AU134" s="98" t="e">
        <f t="shared" si="63"/>
        <v>#REF!</v>
      </c>
      <c r="AV134" s="98" t="e">
        <f t="shared" si="64"/>
        <v>#REF!</v>
      </c>
      <c r="AW134" s="89"/>
      <c r="AX134" s="98" t="e">
        <f t="shared" si="65"/>
        <v>#REF!</v>
      </c>
      <c r="AY134" s="98" t="e">
        <f t="shared" si="66"/>
        <v>#REF!</v>
      </c>
      <c r="AZ134" s="89"/>
      <c r="BA134" s="98" t="e">
        <f t="shared" si="67"/>
        <v>#REF!</v>
      </c>
      <c r="BB134" s="98" t="e">
        <f t="shared" si="68"/>
        <v>#REF!</v>
      </c>
      <c r="BC134" s="89"/>
      <c r="BD134" s="98" t="e">
        <f t="shared" si="69"/>
        <v>#REF!</v>
      </c>
      <c r="BE134" s="98" t="e">
        <f t="shared" si="70"/>
        <v>#REF!</v>
      </c>
      <c r="BF134" s="89"/>
      <c r="BG134" s="98" t="e">
        <f t="shared" si="71"/>
        <v>#REF!</v>
      </c>
      <c r="BH134" s="98" t="e">
        <f t="shared" si="72"/>
        <v>#REF!</v>
      </c>
      <c r="BI134" s="89"/>
      <c r="BJ134" s="98" t="str">
        <f t="shared" si="73"/>
        <v/>
      </c>
      <c r="BK134" s="98" t="str">
        <f t="shared" si="74"/>
        <v/>
      </c>
      <c r="BL134" s="89"/>
      <c r="BM134" s="98" t="str">
        <f t="shared" si="75"/>
        <v/>
      </c>
      <c r="BN134" s="98" t="str">
        <f t="shared" si="76"/>
        <v/>
      </c>
      <c r="BO134" s="89"/>
      <c r="BP134" s="98" t="str">
        <f t="shared" si="77"/>
        <v/>
      </c>
      <c r="BQ134" s="98" t="str">
        <f t="shared" si="78"/>
        <v/>
      </c>
      <c r="BR134" s="89"/>
      <c r="BS134" s="98" t="str">
        <f t="shared" si="79"/>
        <v/>
      </c>
      <c r="BT134" s="98" t="str">
        <f t="shared" si="80"/>
        <v/>
      </c>
      <c r="BU134" s="89"/>
      <c r="BV134" s="152"/>
    </row>
    <row r="135" spans="1:74" s="64" customFormat="1" x14ac:dyDescent="0.25">
      <c r="A135" s="83">
        <v>18</v>
      </c>
      <c r="B135" s="109" t="str">
        <f t="shared" si="58"/>
        <v xml:space="preserve">: </v>
      </c>
      <c r="C135" s="106"/>
      <c r="D135" s="106"/>
      <c r="E135" s="108"/>
      <c r="F135" s="106"/>
      <c r="G135" s="108"/>
      <c r="H135" s="107"/>
      <c r="I135" s="106"/>
      <c r="J135" s="106"/>
      <c r="K135" s="104"/>
      <c r="L135" s="104"/>
      <c r="M135" s="104"/>
      <c r="N135" s="151" t="s">
        <v>381</v>
      </c>
      <c r="O135" s="105"/>
      <c r="P135" s="104"/>
      <c r="R135" s="103"/>
      <c r="S135" s="101" t="str">
        <f t="shared" si="59"/>
        <v/>
      </c>
      <c r="T135" s="102" t="str">
        <f t="shared" si="60"/>
        <v/>
      </c>
      <c r="U135" s="101" t="str">
        <f t="shared" si="61"/>
        <v/>
      </c>
      <c r="V135" s="100" t="str">
        <f t="shared" si="62"/>
        <v>US$2014/ ha</v>
      </c>
      <c r="W135" s="89"/>
      <c r="X135" s="89"/>
      <c r="Z135" s="169"/>
      <c r="AP135" s="152"/>
      <c r="AQ135" s="89"/>
      <c r="AR135" s="89"/>
      <c r="AS135" s="99"/>
      <c r="AT135" s="89"/>
      <c r="AU135" s="98" t="e">
        <f t="shared" si="63"/>
        <v>#REF!</v>
      </c>
      <c r="AV135" s="98" t="e">
        <f t="shared" si="64"/>
        <v>#REF!</v>
      </c>
      <c r="AW135" s="89"/>
      <c r="AX135" s="98" t="e">
        <f t="shared" si="65"/>
        <v>#REF!</v>
      </c>
      <c r="AY135" s="98" t="e">
        <f t="shared" si="66"/>
        <v>#REF!</v>
      </c>
      <c r="AZ135" s="89"/>
      <c r="BA135" s="98" t="e">
        <f t="shared" si="67"/>
        <v>#REF!</v>
      </c>
      <c r="BB135" s="98" t="e">
        <f t="shared" si="68"/>
        <v>#REF!</v>
      </c>
      <c r="BC135" s="89"/>
      <c r="BD135" s="98" t="e">
        <f t="shared" si="69"/>
        <v>#REF!</v>
      </c>
      <c r="BE135" s="98" t="e">
        <f t="shared" si="70"/>
        <v>#REF!</v>
      </c>
      <c r="BF135" s="89"/>
      <c r="BG135" s="98" t="e">
        <f t="shared" si="71"/>
        <v>#REF!</v>
      </c>
      <c r="BH135" s="98" t="e">
        <f t="shared" si="72"/>
        <v>#REF!</v>
      </c>
      <c r="BI135" s="89"/>
      <c r="BJ135" s="98" t="str">
        <f t="shared" si="73"/>
        <v/>
      </c>
      <c r="BK135" s="98" t="str">
        <f t="shared" si="74"/>
        <v/>
      </c>
      <c r="BL135" s="89"/>
      <c r="BM135" s="98" t="str">
        <f t="shared" si="75"/>
        <v/>
      </c>
      <c r="BN135" s="98" t="str">
        <f t="shared" si="76"/>
        <v/>
      </c>
      <c r="BO135" s="89"/>
      <c r="BP135" s="98" t="str">
        <f t="shared" si="77"/>
        <v/>
      </c>
      <c r="BQ135" s="98" t="str">
        <f t="shared" si="78"/>
        <v/>
      </c>
      <c r="BR135" s="89"/>
      <c r="BS135" s="98" t="str">
        <f t="shared" si="79"/>
        <v/>
      </c>
      <c r="BT135" s="98" t="str">
        <f t="shared" si="80"/>
        <v/>
      </c>
      <c r="BU135" s="89"/>
      <c r="BV135" s="152"/>
    </row>
    <row r="136" spans="1:74" s="64" customFormat="1" x14ac:dyDescent="0.25">
      <c r="A136" s="83">
        <v>19</v>
      </c>
      <c r="B136" s="109" t="str">
        <f t="shared" si="58"/>
        <v xml:space="preserve">: </v>
      </c>
      <c r="C136" s="106"/>
      <c r="D136" s="106"/>
      <c r="E136" s="108"/>
      <c r="F136" s="106"/>
      <c r="G136" s="108"/>
      <c r="H136" s="107"/>
      <c r="I136" s="106"/>
      <c r="J136" s="106"/>
      <c r="K136" s="104"/>
      <c r="L136" s="104"/>
      <c r="M136" s="104"/>
      <c r="N136" s="151" t="s">
        <v>381</v>
      </c>
      <c r="O136" s="105"/>
      <c r="P136" s="104"/>
      <c r="R136" s="103"/>
      <c r="S136" s="101" t="str">
        <f t="shared" si="59"/>
        <v/>
      </c>
      <c r="T136" s="102" t="str">
        <f t="shared" si="60"/>
        <v/>
      </c>
      <c r="U136" s="101" t="str">
        <f t="shared" si="61"/>
        <v/>
      </c>
      <c r="V136" s="100" t="str">
        <f t="shared" si="62"/>
        <v>US$2014/ ha</v>
      </c>
      <c r="W136" s="89"/>
      <c r="X136" s="89"/>
      <c r="Z136" s="169"/>
      <c r="AP136" s="152"/>
      <c r="AQ136" s="89"/>
      <c r="AR136" s="89"/>
      <c r="AS136" s="99"/>
      <c r="AT136" s="89"/>
      <c r="AU136" s="98" t="e">
        <f t="shared" si="63"/>
        <v>#REF!</v>
      </c>
      <c r="AV136" s="98" t="e">
        <f t="shared" si="64"/>
        <v>#REF!</v>
      </c>
      <c r="AW136" s="89"/>
      <c r="AX136" s="98" t="e">
        <f t="shared" si="65"/>
        <v>#REF!</v>
      </c>
      <c r="AY136" s="98" t="e">
        <f t="shared" si="66"/>
        <v>#REF!</v>
      </c>
      <c r="AZ136" s="89"/>
      <c r="BA136" s="98" t="e">
        <f t="shared" si="67"/>
        <v>#REF!</v>
      </c>
      <c r="BB136" s="98" t="e">
        <f t="shared" si="68"/>
        <v>#REF!</v>
      </c>
      <c r="BC136" s="89"/>
      <c r="BD136" s="98" t="e">
        <f t="shared" si="69"/>
        <v>#REF!</v>
      </c>
      <c r="BE136" s="98" t="e">
        <f t="shared" si="70"/>
        <v>#REF!</v>
      </c>
      <c r="BF136" s="89"/>
      <c r="BG136" s="98" t="e">
        <f t="shared" si="71"/>
        <v>#REF!</v>
      </c>
      <c r="BH136" s="98" t="e">
        <f t="shared" si="72"/>
        <v>#REF!</v>
      </c>
      <c r="BI136" s="89"/>
      <c r="BJ136" s="98" t="str">
        <f t="shared" si="73"/>
        <v/>
      </c>
      <c r="BK136" s="98" t="str">
        <f t="shared" si="74"/>
        <v/>
      </c>
      <c r="BL136" s="89"/>
      <c r="BM136" s="98" t="str">
        <f t="shared" si="75"/>
        <v/>
      </c>
      <c r="BN136" s="98" t="str">
        <f t="shared" si="76"/>
        <v/>
      </c>
      <c r="BO136" s="89"/>
      <c r="BP136" s="98" t="str">
        <f t="shared" si="77"/>
        <v/>
      </c>
      <c r="BQ136" s="98" t="str">
        <f t="shared" si="78"/>
        <v/>
      </c>
      <c r="BR136" s="89"/>
      <c r="BS136" s="98" t="str">
        <f t="shared" si="79"/>
        <v/>
      </c>
      <c r="BT136" s="98" t="str">
        <f t="shared" si="80"/>
        <v/>
      </c>
      <c r="BU136" s="89"/>
      <c r="BV136" s="152"/>
    </row>
    <row r="137" spans="1:74" s="64" customFormat="1" x14ac:dyDescent="0.25">
      <c r="A137" s="83">
        <v>20</v>
      </c>
      <c r="B137" s="109" t="str">
        <f t="shared" si="58"/>
        <v xml:space="preserve">: </v>
      </c>
      <c r="C137" s="106"/>
      <c r="D137" s="106"/>
      <c r="E137" s="108"/>
      <c r="F137" s="106"/>
      <c r="G137" s="108"/>
      <c r="H137" s="107"/>
      <c r="I137" s="106"/>
      <c r="J137" s="106"/>
      <c r="K137" s="104"/>
      <c r="L137" s="104"/>
      <c r="M137" s="104"/>
      <c r="N137" s="151" t="s">
        <v>381</v>
      </c>
      <c r="O137" s="105"/>
      <c r="P137" s="104"/>
      <c r="R137" s="103"/>
      <c r="S137" s="101" t="str">
        <f t="shared" si="59"/>
        <v/>
      </c>
      <c r="T137" s="102" t="str">
        <f t="shared" si="60"/>
        <v/>
      </c>
      <c r="U137" s="101" t="str">
        <f t="shared" si="61"/>
        <v/>
      </c>
      <c r="V137" s="100" t="str">
        <f t="shared" si="62"/>
        <v>US$2014/ ha</v>
      </c>
      <c r="W137" s="89"/>
      <c r="X137" s="89"/>
      <c r="Z137" s="169"/>
      <c r="AP137" s="152"/>
      <c r="AQ137" s="89"/>
      <c r="AR137" s="89"/>
      <c r="AS137" s="99"/>
      <c r="AT137" s="89"/>
      <c r="AU137" s="98" t="e">
        <f t="shared" si="63"/>
        <v>#REF!</v>
      </c>
      <c r="AV137" s="98" t="e">
        <f t="shared" si="64"/>
        <v>#REF!</v>
      </c>
      <c r="AW137" s="89"/>
      <c r="AX137" s="98" t="e">
        <f t="shared" si="65"/>
        <v>#REF!</v>
      </c>
      <c r="AY137" s="98" t="e">
        <f t="shared" si="66"/>
        <v>#REF!</v>
      </c>
      <c r="AZ137" s="89"/>
      <c r="BA137" s="98" t="e">
        <f t="shared" si="67"/>
        <v>#REF!</v>
      </c>
      <c r="BB137" s="98" t="e">
        <f t="shared" si="68"/>
        <v>#REF!</v>
      </c>
      <c r="BC137" s="89"/>
      <c r="BD137" s="98" t="e">
        <f t="shared" si="69"/>
        <v>#REF!</v>
      </c>
      <c r="BE137" s="98" t="e">
        <f t="shared" si="70"/>
        <v>#REF!</v>
      </c>
      <c r="BF137" s="89"/>
      <c r="BG137" s="98" t="e">
        <f t="shared" si="71"/>
        <v>#REF!</v>
      </c>
      <c r="BH137" s="98" t="e">
        <f t="shared" si="72"/>
        <v>#REF!</v>
      </c>
      <c r="BI137" s="89"/>
      <c r="BJ137" s="98" t="str">
        <f t="shared" si="73"/>
        <v/>
      </c>
      <c r="BK137" s="98" t="str">
        <f t="shared" si="74"/>
        <v/>
      </c>
      <c r="BL137" s="89"/>
      <c r="BM137" s="98" t="str">
        <f t="shared" si="75"/>
        <v/>
      </c>
      <c r="BN137" s="98" t="str">
        <f t="shared" si="76"/>
        <v/>
      </c>
      <c r="BO137" s="89"/>
      <c r="BP137" s="98" t="str">
        <f t="shared" si="77"/>
        <v/>
      </c>
      <c r="BQ137" s="98" t="str">
        <f t="shared" si="78"/>
        <v/>
      </c>
      <c r="BR137" s="89"/>
      <c r="BS137" s="98" t="str">
        <f t="shared" si="79"/>
        <v/>
      </c>
      <c r="BT137" s="98" t="str">
        <f t="shared" si="80"/>
        <v/>
      </c>
      <c r="BU137" s="89"/>
      <c r="BV137" s="152"/>
    </row>
    <row r="138" spans="1:74" s="64" customFormat="1" x14ac:dyDescent="0.25">
      <c r="A138" s="83"/>
      <c r="B138" s="91" t="s">
        <v>64</v>
      </c>
      <c r="C138" s="92"/>
      <c r="D138" s="92"/>
      <c r="E138" s="92"/>
      <c r="F138" s="92"/>
      <c r="G138" s="92"/>
      <c r="I138" s="89"/>
      <c r="J138" s="94"/>
      <c r="M138" s="64" t="s">
        <v>63</v>
      </c>
      <c r="R138" s="94" t="s">
        <v>62</v>
      </c>
      <c r="S138" s="189">
        <f>AVERAGE(S118:S137)</f>
        <v>462.45300593907291</v>
      </c>
      <c r="T138" s="97">
        <f>IF(S146="Y",SUM(T118:T137)/SUM(O118:O137),AVERAGE(T118:T137))</f>
        <v>462.45300593907291</v>
      </c>
      <c r="U138" s="96" t="e">
        <f>SUM(U118:U137)/SUM(O118:O137)</f>
        <v>#DIV/0!</v>
      </c>
      <c r="V138" s="89"/>
      <c r="W138" s="89"/>
      <c r="X138" s="89"/>
      <c r="Z138" s="169"/>
      <c r="AP138" s="152"/>
      <c r="AQ138" s="89"/>
      <c r="AR138" s="89"/>
      <c r="AS138" s="89"/>
      <c r="AT138" s="94" t="s">
        <v>62</v>
      </c>
      <c r="AU138" s="93" t="e">
        <f>AVERAGE(AU118:AU137)</f>
        <v>#REF!</v>
      </c>
      <c r="AV138" s="93" t="e">
        <f>SUM(AV118:AV137)/COUNTIF(AV118:AV137,"&gt;0")</f>
        <v>#REF!</v>
      </c>
      <c r="AW138" s="89"/>
      <c r="AX138" s="93" t="e">
        <f>AVERAGE(AX118:AX137)</f>
        <v>#REF!</v>
      </c>
      <c r="AY138" s="93" t="e">
        <f>SUM(AY118:AY137)/COUNTIF(AY118:AY137,"&gt;0")</f>
        <v>#REF!</v>
      </c>
      <c r="AZ138" s="89"/>
      <c r="BA138" s="93" t="e">
        <f>AVERAGE(BA118:BA137)</f>
        <v>#REF!</v>
      </c>
      <c r="BB138" s="93" t="e">
        <f>SUM(BB118:BB137)/COUNTIF(BB118:BB137,"&gt;0")</f>
        <v>#REF!</v>
      </c>
      <c r="BC138" s="89"/>
      <c r="BD138" s="93" t="e">
        <f>AVERAGE(BD118:BD137)</f>
        <v>#REF!</v>
      </c>
      <c r="BE138" s="93" t="e">
        <f>SUM(BE118:BE137)/COUNTIF(BE118:BE137,"&gt;0")</f>
        <v>#REF!</v>
      </c>
      <c r="BF138" s="89"/>
      <c r="BG138" s="93" t="e">
        <f>AVERAGE(BG118:BG137)</f>
        <v>#REF!</v>
      </c>
      <c r="BH138" s="93" t="e">
        <f>SUM(BH118:BH137)/COUNTIF(BH118:BH137,"&gt;0")</f>
        <v>#REF!</v>
      </c>
      <c r="BI138" s="94"/>
      <c r="BJ138" s="93" t="e">
        <f>AVERAGE(BJ118:BJ137)</f>
        <v>#DIV/0!</v>
      </c>
      <c r="BK138" s="93" t="e">
        <f>SUM(BK118:BK137)/COUNTIF(BK118:BK137,"&gt;0")</f>
        <v>#DIV/0!</v>
      </c>
      <c r="BL138" s="89"/>
      <c r="BM138" s="93" t="e">
        <f>AVERAGE(BM118:BM137)</f>
        <v>#DIV/0!</v>
      </c>
      <c r="BN138" s="93" t="e">
        <f>SUM(BN118:BN137)/COUNTIF(BN118:BN137,"&gt;0")</f>
        <v>#DIV/0!</v>
      </c>
      <c r="BO138" s="89"/>
      <c r="BP138" s="93" t="e">
        <f>AVERAGE(BP118:BP137)</f>
        <v>#DIV/0!</v>
      </c>
      <c r="BQ138" s="93" t="e">
        <f>SUM(BQ118:BQ137)/COUNTIF(BQ118:BQ137,"&gt;0")</f>
        <v>#DIV/0!</v>
      </c>
      <c r="BR138" s="89"/>
      <c r="BS138" s="93">
        <f>AVERAGE(BS118:BS137)</f>
        <v>339.77019987393999</v>
      </c>
      <c r="BT138" s="93">
        <f>SUM(BT118:BT137)/COUNTIF(BT118:BT137,"&gt;0")</f>
        <v>339.77019987393999</v>
      </c>
      <c r="BU138" s="89"/>
      <c r="BV138" s="152"/>
    </row>
    <row r="139" spans="1:74" s="64" customFormat="1" x14ac:dyDescent="0.25">
      <c r="A139" s="83"/>
      <c r="B139" s="91" t="s">
        <v>61</v>
      </c>
      <c r="C139" s="92" t="s">
        <v>60</v>
      </c>
      <c r="D139" s="399"/>
      <c r="E139" s="400"/>
      <c r="F139" s="400"/>
      <c r="G139" s="400"/>
      <c r="H139" s="400"/>
      <c r="I139" s="400"/>
      <c r="J139" s="400"/>
      <c r="K139" s="401"/>
      <c r="R139" s="77" t="s">
        <v>57</v>
      </c>
      <c r="S139" s="88">
        <f>S138+V139*S142</f>
        <v>713.74365784127986</v>
      </c>
      <c r="T139" s="88">
        <f>T138+V139*T142</f>
        <v>713.74365784127986</v>
      </c>
      <c r="U139" s="88" t="e">
        <f>U138+V139*U142</f>
        <v>#DIV/0!</v>
      </c>
      <c r="V139" s="86">
        <v>1</v>
      </c>
      <c r="W139" s="64" t="s">
        <v>59</v>
      </c>
      <c r="X139" s="89"/>
      <c r="Y139" s="89" t="s">
        <v>58</v>
      </c>
      <c r="Z139" s="169"/>
      <c r="AP139" s="152"/>
      <c r="AQ139" s="89"/>
      <c r="AR139" s="89"/>
      <c r="AS139" s="89"/>
      <c r="AT139" s="77" t="s">
        <v>57</v>
      </c>
      <c r="AU139" s="76" t="e">
        <f>AU138+(AU144*AU141)</f>
        <v>#REF!</v>
      </c>
      <c r="AV139" s="76" t="e">
        <f>AV138+(AV144*AU141)</f>
        <v>#REF!</v>
      </c>
      <c r="AW139" s="89"/>
      <c r="AX139" s="76" t="e">
        <f>AX138+(AX144*AX141)</f>
        <v>#REF!</v>
      </c>
      <c r="AY139" s="76" t="e">
        <f>AY138+(AY144*AX141)</f>
        <v>#REF!</v>
      </c>
      <c r="AZ139" s="89"/>
      <c r="BA139" s="76" t="e">
        <f>BA138+(BA144*BA141)</f>
        <v>#REF!</v>
      </c>
      <c r="BB139" s="76" t="e">
        <f>BB138+(BB144*BA141)</f>
        <v>#REF!</v>
      </c>
      <c r="BC139" s="89"/>
      <c r="BD139" s="76" t="e">
        <f>BD138+(BD144*BD141)</f>
        <v>#REF!</v>
      </c>
      <c r="BE139" s="76" t="e">
        <f>BE138+(BE144*BD141)</f>
        <v>#REF!</v>
      </c>
      <c r="BF139" s="89"/>
      <c r="BG139" s="76" t="e">
        <f>BG138+(BG144*BG141)</f>
        <v>#REF!</v>
      </c>
      <c r="BH139" s="76" t="e">
        <f>BH138+(BH144*BG141)</f>
        <v>#REF!</v>
      </c>
      <c r="BI139" s="77"/>
      <c r="BJ139" s="76" t="e">
        <f>BJ138+(BJ144*BJ141)</f>
        <v>#DIV/0!</v>
      </c>
      <c r="BK139" s="76" t="e">
        <f>BK138+(BK144*BJ141)</f>
        <v>#DIV/0!</v>
      </c>
      <c r="BL139" s="89"/>
      <c r="BM139" s="76" t="e">
        <f>BM138+(BM144*BM141)</f>
        <v>#DIV/0!</v>
      </c>
      <c r="BN139" s="76" t="e">
        <f>BN138+(BN144*BM141)</f>
        <v>#DIV/0!</v>
      </c>
      <c r="BO139" s="89"/>
      <c r="BP139" s="76" t="e">
        <f>BP138+(BP144*BP141)</f>
        <v>#DIV/0!</v>
      </c>
      <c r="BQ139" s="76" t="e">
        <f>BQ138+(BQ144*BP141)</f>
        <v>#DIV/0!</v>
      </c>
      <c r="BR139" s="89"/>
      <c r="BS139" s="76">
        <f>BS138+(BS144*BS141)</f>
        <v>407.72423984872819</v>
      </c>
      <c r="BT139" s="76">
        <f>BT138+(BT144*BS141)</f>
        <v>407.72423984872819</v>
      </c>
      <c r="BU139" s="89"/>
      <c r="BV139" s="152"/>
    </row>
    <row r="140" spans="1:74" s="64" customFormat="1" x14ac:dyDescent="0.25">
      <c r="A140" s="83"/>
      <c r="B140" s="91" t="s">
        <v>56</v>
      </c>
      <c r="C140" s="83"/>
      <c r="D140" s="402"/>
      <c r="E140" s="403"/>
      <c r="F140" s="403"/>
      <c r="G140" s="403"/>
      <c r="H140" s="403"/>
      <c r="I140" s="403"/>
      <c r="J140" s="403"/>
      <c r="K140" s="404"/>
      <c r="L140" s="89"/>
      <c r="M140" s="89"/>
      <c r="R140" s="77" t="s">
        <v>54</v>
      </c>
      <c r="S140" s="88">
        <f>IF($Y140="Y",MIN(S118:S137),S138-$V140*S142)</f>
        <v>211.16235403686593</v>
      </c>
      <c r="T140" s="88">
        <f>IF($Y140="Y",MIN(T118:T137),T138-$V140*T142)</f>
        <v>211.16235403686593</v>
      </c>
      <c r="U140" s="88" t="e">
        <f>IF($Y140="Y",MIN(U118:U137),U138-$V140*U142)</f>
        <v>#DIV/0!</v>
      </c>
      <c r="V140" s="86">
        <v>1</v>
      </c>
      <c r="W140" s="64" t="s">
        <v>55</v>
      </c>
      <c r="X140" s="89"/>
      <c r="Y140" s="90" t="s">
        <v>47</v>
      </c>
      <c r="Z140" s="169"/>
      <c r="AP140" s="152"/>
      <c r="AQ140" s="89"/>
      <c r="AR140" s="89"/>
      <c r="AS140" s="89"/>
      <c r="AT140" s="77" t="s">
        <v>54</v>
      </c>
      <c r="AU140" s="76" t="e">
        <f>AU138-(AU144*AU142)</f>
        <v>#REF!</v>
      </c>
      <c r="AV140" s="76" t="e">
        <f>AV138-(AV144*AU142)</f>
        <v>#REF!</v>
      </c>
      <c r="AW140" s="89"/>
      <c r="AX140" s="76" t="e">
        <f>AX138-(AX144*AX142)</f>
        <v>#REF!</v>
      </c>
      <c r="AY140" s="76" t="e">
        <f>AY138-(AY144*AX142)</f>
        <v>#REF!</v>
      </c>
      <c r="AZ140" s="89"/>
      <c r="BA140" s="76" t="e">
        <f>BA138-(BA144*BA142)</f>
        <v>#REF!</v>
      </c>
      <c r="BB140" s="76" t="e">
        <f>BB138-(BB144*BA142)</f>
        <v>#REF!</v>
      </c>
      <c r="BC140" s="89"/>
      <c r="BD140" s="76" t="e">
        <f>BD138-(BD144*BD142)</f>
        <v>#REF!</v>
      </c>
      <c r="BE140" s="76" t="e">
        <f>BE138-(BE144*BD142)</f>
        <v>#REF!</v>
      </c>
      <c r="BF140" s="89"/>
      <c r="BG140" s="76" t="e">
        <f>BG138-(BG144*BG142)</f>
        <v>#REF!</v>
      </c>
      <c r="BH140" s="76" t="e">
        <f>BH138-(BH144*BG142)</f>
        <v>#REF!</v>
      </c>
      <c r="BI140" s="77"/>
      <c r="BJ140" s="76" t="e">
        <f>BJ138-(BJ144*BJ142)</f>
        <v>#DIV/0!</v>
      </c>
      <c r="BK140" s="76" t="e">
        <f>BK138-(BK144*BJ142)</f>
        <v>#DIV/0!</v>
      </c>
      <c r="BL140" s="89"/>
      <c r="BM140" s="76" t="e">
        <f>BM138-(BM144*BM142)</f>
        <v>#DIV/0!</v>
      </c>
      <c r="BN140" s="76" t="e">
        <f>BN138-(BN144*BM142)</f>
        <v>#DIV/0!</v>
      </c>
      <c r="BO140" s="89"/>
      <c r="BP140" s="76" t="e">
        <f>BP138-(BP144*BP142)</f>
        <v>#DIV/0!</v>
      </c>
      <c r="BQ140" s="76" t="e">
        <f>BQ138-(BQ144*BP142)</f>
        <v>#DIV/0!</v>
      </c>
      <c r="BR140" s="89"/>
      <c r="BS140" s="76">
        <f>BS138-(BS144*BS142)</f>
        <v>271.81615989915178</v>
      </c>
      <c r="BT140" s="76">
        <f>BT138-(BT144*BS142)</f>
        <v>271.81615989915178</v>
      </c>
      <c r="BU140" s="89"/>
      <c r="BV140" s="152"/>
    </row>
    <row r="141" spans="1:74" s="64" customFormat="1" ht="14.25" x14ac:dyDescent="0.2">
      <c r="A141" s="83"/>
      <c r="B141" s="83"/>
      <c r="C141" s="83"/>
      <c r="D141" s="402"/>
      <c r="E141" s="403"/>
      <c r="F141" s="403"/>
      <c r="G141" s="403"/>
      <c r="H141" s="403"/>
      <c r="I141" s="403"/>
      <c r="J141" s="403"/>
      <c r="K141" s="404"/>
      <c r="R141" s="77" t="s">
        <v>51</v>
      </c>
      <c r="S141" s="88" t="str">
        <f>IF((0.67*S142)&gt;S138,"no","yes")</f>
        <v>yes</v>
      </c>
      <c r="T141" s="88" t="str">
        <f>IF((0.67*T142)&gt;T138,"no","yes")</f>
        <v>yes</v>
      </c>
      <c r="U141" s="88" t="e">
        <f>IF((0.67*U142)&gt;U138,"no","yes")</f>
        <v>#DIV/0!</v>
      </c>
      <c r="Z141" s="152"/>
      <c r="AP141" s="152"/>
      <c r="AS141" s="360" t="s">
        <v>53</v>
      </c>
      <c r="AT141" s="361"/>
      <c r="AU141" s="86">
        <v>1</v>
      </c>
      <c r="AX141" s="86">
        <v>1</v>
      </c>
      <c r="BA141" s="86">
        <v>1</v>
      </c>
      <c r="BD141" s="86">
        <v>1</v>
      </c>
      <c r="BG141" s="86">
        <v>1</v>
      </c>
      <c r="BI141" s="77"/>
      <c r="BJ141" s="86">
        <v>1</v>
      </c>
      <c r="BM141" s="86">
        <v>1</v>
      </c>
      <c r="BP141" s="86">
        <v>1</v>
      </c>
      <c r="BS141" s="86">
        <v>1</v>
      </c>
      <c r="BV141" s="152"/>
    </row>
    <row r="142" spans="1:74" s="64" customFormat="1" ht="14.25" x14ac:dyDescent="0.2">
      <c r="A142" s="75" t="str">
        <f ca="1">HYPERLINK("#"&amp;"'"&amp;A$1&amp;"'!a1","Back to top")</f>
        <v>Back to top</v>
      </c>
      <c r="B142" s="75"/>
      <c r="C142" s="83"/>
      <c r="D142" s="402"/>
      <c r="E142" s="403"/>
      <c r="F142" s="403"/>
      <c r="G142" s="403"/>
      <c r="H142" s="403"/>
      <c r="I142" s="403"/>
      <c r="J142" s="403"/>
      <c r="K142" s="404"/>
      <c r="R142" s="77" t="s">
        <v>50</v>
      </c>
      <c r="S142" s="88">
        <f>_xlfn.STDEV.P(S118:S137)</f>
        <v>251.29065190220697</v>
      </c>
      <c r="T142" s="88">
        <f t="array" ref="T142">IF(S146="Y",SQRT(SUM(IFERROR(O118:O137*(S118:S137-(T138))^2,0))/((COUNTIFS(O118:O137,"&lt;&gt;"&amp;"")-1)/COUNTIFS(O118:O137,"&lt;&gt;"&amp;"")*SUM(O118:O137))),_xlfn.STDEV.P(T118:T137))</f>
        <v>251.29065190220697</v>
      </c>
      <c r="U142" s="88" t="e">
        <f t="array" ref="U142">SQRT(SUM(IFERROR(O118:O137*(S118:S137-(U138))^2,0))/((COUNTIFS(O118:O137,"&lt;&gt;"&amp;"")-1)/COUNTIFS(O118:O137,"&lt;&gt;"&amp;"")*SUM(O118:O137)))</f>
        <v>#DIV/0!</v>
      </c>
      <c r="Z142" s="152"/>
      <c r="AP142" s="152"/>
      <c r="AS142" s="360"/>
      <c r="AT142" s="361"/>
      <c r="AU142" s="86">
        <v>1</v>
      </c>
      <c r="AX142" s="86">
        <v>1</v>
      </c>
      <c r="BA142" s="86">
        <v>1</v>
      </c>
      <c r="BD142" s="86">
        <v>1</v>
      </c>
      <c r="BG142" s="86">
        <v>1</v>
      </c>
      <c r="BI142" s="77"/>
      <c r="BJ142" s="86">
        <v>1</v>
      </c>
      <c r="BM142" s="86">
        <v>1</v>
      </c>
      <c r="BP142" s="86">
        <v>1</v>
      </c>
      <c r="BS142" s="86">
        <v>1</v>
      </c>
      <c r="BV142" s="152"/>
    </row>
    <row r="143" spans="1:74" s="64" customFormat="1" x14ac:dyDescent="0.25">
      <c r="A143" s="83"/>
      <c r="B143" s="83"/>
      <c r="C143" s="83"/>
      <c r="D143" s="402"/>
      <c r="E143" s="403"/>
      <c r="F143" s="403"/>
      <c r="G143" s="403"/>
      <c r="H143" s="403"/>
      <c r="I143" s="403"/>
      <c r="J143" s="403"/>
      <c r="K143" s="404"/>
      <c r="R143" s="73" t="s">
        <v>48</v>
      </c>
      <c r="S143" s="85">
        <f>COUNTIF(S118:S137,"&gt;0")</f>
        <v>11</v>
      </c>
      <c r="T143" s="85">
        <f>COUNTIF(T118:T137,"&gt;0")</f>
        <v>11</v>
      </c>
      <c r="U143" s="81"/>
      <c r="V143" s="84" t="s">
        <v>52</v>
      </c>
      <c r="Z143" s="152"/>
      <c r="AP143" s="152"/>
      <c r="AT143" s="77" t="s">
        <v>51</v>
      </c>
      <c r="AU143" s="76" t="e">
        <f>IF((0.67*AU144)&gt;AU138,"no","yes")</f>
        <v>#REF!</v>
      </c>
      <c r="AV143" s="76" t="e">
        <f>IF((0.67*AV144)&gt;AV138,"no","yes")</f>
        <v>#REF!</v>
      </c>
      <c r="AX143" s="76" t="e">
        <f>IF((0.67*AX144)&gt;AX138,"no","yes")</f>
        <v>#REF!</v>
      </c>
      <c r="AY143" s="76" t="e">
        <f>IF((0.67*AY144)&gt;AY138,"no","yes")</f>
        <v>#REF!</v>
      </c>
      <c r="BA143" s="76" t="e">
        <f>IF((0.67*BA144)&gt;BA138,"no","yes")</f>
        <v>#REF!</v>
      </c>
      <c r="BB143" s="76" t="e">
        <f>IF((0.67*BB144)&gt;BB138,"no","yes")</f>
        <v>#REF!</v>
      </c>
      <c r="BD143" s="76" t="e">
        <f>IF((0.67*BD144)&gt;BD138,"no","yes")</f>
        <v>#REF!</v>
      </c>
      <c r="BE143" s="76" t="e">
        <f>IF((0.67*BE144)&gt;BE138,"no","yes")</f>
        <v>#REF!</v>
      </c>
      <c r="BG143" s="76" t="e">
        <f>IF((0.67*BG144)&gt;BG138,"no","yes")</f>
        <v>#REF!</v>
      </c>
      <c r="BH143" s="76" t="e">
        <f>IF((0.67*BH144)&gt;BH138,"no","yes")</f>
        <v>#REF!</v>
      </c>
      <c r="BI143" s="73"/>
      <c r="BJ143" s="76" t="e">
        <f>IF((0.67*BJ144)&gt;BJ138,"no","yes")</f>
        <v>#DIV/0!</v>
      </c>
      <c r="BK143" s="76" t="e">
        <f>IF((0.67*BK144)&gt;BK138,"no","yes")</f>
        <v>#DIV/0!</v>
      </c>
      <c r="BM143" s="76" t="e">
        <f>IF((0.67*BM144)&gt;BM138,"no","yes")</f>
        <v>#DIV/0!</v>
      </c>
      <c r="BN143" s="76" t="e">
        <f>IF((0.67*BN144)&gt;BN138,"no","yes")</f>
        <v>#DIV/0!</v>
      </c>
      <c r="BP143" s="76" t="e">
        <f>IF((0.67*BP144)&gt;BP138,"no","yes")</f>
        <v>#DIV/0!</v>
      </c>
      <c r="BQ143" s="76" t="e">
        <f>IF((0.67*BQ144)&gt;BQ138,"no","yes")</f>
        <v>#DIV/0!</v>
      </c>
      <c r="BS143" s="76" t="str">
        <f>IF((0.67*BS144)&gt;BS138,"no","yes")</f>
        <v>yes</v>
      </c>
      <c r="BT143" s="76" t="str">
        <f>IF((0.67*BT144)&gt;BT138,"no","yes")</f>
        <v>yes</v>
      </c>
      <c r="BV143" s="152"/>
    </row>
    <row r="144" spans="1:74" s="64" customFormat="1" ht="14.25" x14ac:dyDescent="0.2">
      <c r="C144" s="83"/>
      <c r="D144" s="402"/>
      <c r="E144" s="403"/>
      <c r="F144" s="403"/>
      <c r="G144" s="403"/>
      <c r="H144" s="403"/>
      <c r="I144" s="403"/>
      <c r="J144" s="403"/>
      <c r="K144" s="404"/>
      <c r="V144" s="80"/>
      <c r="W144" s="79"/>
      <c r="X144" s="78"/>
      <c r="Z144" s="152"/>
      <c r="AP144" s="152"/>
      <c r="AT144" s="77" t="s">
        <v>50</v>
      </c>
      <c r="AU144" s="76" t="e">
        <f>_xlfn.STDEV.P(AU118:AU137)</f>
        <v>#REF!</v>
      </c>
      <c r="AV144" s="76" t="e">
        <f>_xlfn.STDEV.P(AV118:AV137)</f>
        <v>#REF!</v>
      </c>
      <c r="AX144" s="76" t="e">
        <f>_xlfn.STDEV.P(AX118:AX137)</f>
        <v>#REF!</v>
      </c>
      <c r="AY144" s="76" t="e">
        <f>_xlfn.STDEV.P(AY118:AY137)</f>
        <v>#REF!</v>
      </c>
      <c r="BA144" s="76" t="e">
        <f>_xlfn.STDEV.P(BA118:BA137)</f>
        <v>#REF!</v>
      </c>
      <c r="BB144" s="76" t="e">
        <f>_xlfn.STDEV.P(BB118:BB137)</f>
        <v>#REF!</v>
      </c>
      <c r="BD144" s="76" t="e">
        <f>_xlfn.STDEV.P(BD118:BD137)</f>
        <v>#REF!</v>
      </c>
      <c r="BE144" s="76" t="e">
        <f>_xlfn.STDEV.P(BE118:BE137)</f>
        <v>#REF!</v>
      </c>
      <c r="BG144" s="76" t="e">
        <f>_xlfn.STDEV.P(BG118:BG137)</f>
        <v>#REF!</v>
      </c>
      <c r="BH144" s="76" t="e">
        <f>_xlfn.STDEV.P(BH118:BH137)</f>
        <v>#REF!</v>
      </c>
      <c r="BJ144" s="76" t="e">
        <f>_xlfn.STDEV.P(BJ118:BJ137)</f>
        <v>#DIV/0!</v>
      </c>
      <c r="BK144" s="76" t="e">
        <f>_xlfn.STDEV.P(BK118:BK137)</f>
        <v>#DIV/0!</v>
      </c>
      <c r="BM144" s="76" t="e">
        <f>_xlfn.STDEV.P(BM118:BM137)</f>
        <v>#DIV/0!</v>
      </c>
      <c r="BN144" s="76" t="e">
        <f>_xlfn.STDEV.P(BN118:BN137)</f>
        <v>#DIV/0!</v>
      </c>
      <c r="BP144" s="76" t="e">
        <f>_xlfn.STDEV.P(BP118:BP137)</f>
        <v>#DIV/0!</v>
      </c>
      <c r="BQ144" s="76" t="e">
        <f>_xlfn.STDEV.P(BQ118:BQ137)</f>
        <v>#DIV/0!</v>
      </c>
      <c r="BS144" s="76">
        <f>_xlfn.STDEV.P(BS118:BS137)</f>
        <v>67.95403997478823</v>
      </c>
      <c r="BT144" s="76">
        <f>_xlfn.STDEV.P(BT118:BT137)</f>
        <v>67.95403997478823</v>
      </c>
      <c r="BV144" s="152"/>
    </row>
    <row r="145" spans="1:74" s="64" customFormat="1" x14ac:dyDescent="0.2">
      <c r="A145" s="83"/>
      <c r="B145" s="83"/>
      <c r="D145" s="405"/>
      <c r="E145" s="406"/>
      <c r="F145" s="406"/>
      <c r="G145" s="406"/>
      <c r="H145" s="406"/>
      <c r="I145" s="406"/>
      <c r="J145" s="406"/>
      <c r="K145" s="407"/>
      <c r="S145" s="138" t="s">
        <v>49</v>
      </c>
      <c r="V145" s="70"/>
      <c r="W145" s="69"/>
      <c r="X145" s="68"/>
      <c r="Z145" s="152"/>
      <c r="AP145" s="152"/>
      <c r="AT145" s="73" t="s">
        <v>48</v>
      </c>
      <c r="AU145" s="72">
        <f>COUNTIF(AU118:AU137,"&gt;0")</f>
        <v>0</v>
      </c>
      <c r="AV145" s="72">
        <f>COUNTIF(AV118:AV137,"&gt;0")</f>
        <v>0</v>
      </c>
      <c r="AX145" s="72">
        <f>COUNTIF(AX118:AX137,"&gt;0")</f>
        <v>0</v>
      </c>
      <c r="AY145" s="72">
        <f>COUNTIF(AY118:AY137,"&gt;0")</f>
        <v>0</v>
      </c>
      <c r="BA145" s="72">
        <f>COUNTIF(BA118:BA137,"&gt;0")</f>
        <v>0</v>
      </c>
      <c r="BB145" s="72">
        <f>COUNTIF(BB118:BB137,"&gt;0")</f>
        <v>0</v>
      </c>
      <c r="BD145" s="72">
        <f>COUNTIF(BD118:BD137,"&gt;0")</f>
        <v>0</v>
      </c>
      <c r="BE145" s="72">
        <f>COUNTIF(BE118:BE137,"&gt;0")</f>
        <v>0</v>
      </c>
      <c r="BG145" s="72">
        <f>COUNTIF(BG118:BG137,"&gt;0")</f>
        <v>0</v>
      </c>
      <c r="BH145" s="72">
        <f>COUNTIF(BH118:BH137,"&gt;0")</f>
        <v>0</v>
      </c>
      <c r="BJ145" s="72">
        <f>COUNTIF(BJ118:BJ137,"&gt;0")</f>
        <v>0</v>
      </c>
      <c r="BK145" s="72">
        <f>COUNTIF(BK118:BK137,"&gt;0")</f>
        <v>0</v>
      </c>
      <c r="BM145" s="72">
        <f>COUNTIF(BM118:BM137,"&gt;0")</f>
        <v>0</v>
      </c>
      <c r="BN145" s="72">
        <f>COUNTIF(BN118:BN137,"&gt;0")</f>
        <v>0</v>
      </c>
      <c r="BP145" s="72">
        <f>COUNTIF(BP118:BP137,"&gt;0")</f>
        <v>0</v>
      </c>
      <c r="BQ145" s="72">
        <f>COUNTIF(BQ118:BQ137,"&gt;0")</f>
        <v>0</v>
      </c>
      <c r="BS145" s="72">
        <f>COUNTIF(BS118:BS137,"&gt;0")</f>
        <v>2</v>
      </c>
      <c r="BT145" s="72">
        <f>COUNTIF(BT118:BT137,"&gt;0")</f>
        <v>2</v>
      </c>
      <c r="BV145" s="152"/>
    </row>
    <row r="146" spans="1:74" s="64" customFormat="1" ht="14.25" x14ac:dyDescent="0.2">
      <c r="A146" s="83"/>
      <c r="B146" s="83"/>
      <c r="D146" s="135"/>
      <c r="E146" s="135"/>
      <c r="F146" s="135"/>
      <c r="G146" s="135"/>
      <c r="H146" s="135"/>
      <c r="I146" s="135"/>
      <c r="J146" s="135"/>
      <c r="K146" s="135"/>
      <c r="S146" s="137" t="s">
        <v>47</v>
      </c>
      <c r="V146" s="70"/>
      <c r="W146" s="69"/>
      <c r="X146" s="68"/>
      <c r="Z146" s="152"/>
      <c r="AP146" s="152"/>
      <c r="AT146" s="73"/>
      <c r="AU146" s="83"/>
      <c r="AV146" s="83"/>
      <c r="AX146" s="83"/>
      <c r="AY146" s="83"/>
      <c r="BA146" s="83"/>
      <c r="BB146" s="83"/>
      <c r="BD146" s="83"/>
      <c r="BE146" s="83"/>
      <c r="BG146" s="83"/>
      <c r="BH146" s="83"/>
      <c r="BJ146" s="83"/>
      <c r="BK146" s="83"/>
      <c r="BM146" s="83"/>
      <c r="BN146" s="83"/>
      <c r="BP146" s="83"/>
      <c r="BQ146" s="83"/>
      <c r="BS146" s="83"/>
      <c r="BT146" s="83"/>
      <c r="BV146" s="152"/>
    </row>
    <row r="147" spans="1:74" s="64" customFormat="1" ht="14.25" x14ac:dyDescent="0.2">
      <c r="A147" s="83"/>
      <c r="B147" s="83"/>
      <c r="D147" s="135"/>
      <c r="E147" s="135"/>
      <c r="F147" s="135"/>
      <c r="G147" s="135"/>
      <c r="H147" s="135"/>
      <c r="I147" s="135"/>
      <c r="J147" s="135"/>
      <c r="K147" s="135"/>
      <c r="V147" s="67"/>
      <c r="W147" s="66"/>
      <c r="X147" s="65"/>
      <c r="Z147" s="152"/>
      <c r="AP147" s="152"/>
      <c r="AT147" s="73"/>
      <c r="AU147" s="83"/>
      <c r="AV147" s="83"/>
      <c r="AX147" s="83"/>
      <c r="AY147" s="83"/>
      <c r="BA147" s="83"/>
      <c r="BB147" s="83"/>
      <c r="BD147" s="83"/>
      <c r="BE147" s="83"/>
      <c r="BG147" s="83"/>
      <c r="BH147" s="83"/>
      <c r="BJ147" s="83"/>
      <c r="BK147" s="83"/>
      <c r="BM147" s="83"/>
      <c r="BN147" s="83"/>
      <c r="BP147" s="83"/>
      <c r="BQ147" s="83"/>
      <c r="BS147" s="83"/>
      <c r="BT147" s="83"/>
      <c r="BV147" s="152"/>
    </row>
    <row r="148" spans="1:74" s="64" customFormat="1" ht="18" x14ac:dyDescent="0.25">
      <c r="Z148" s="152"/>
      <c r="AP148" s="60"/>
      <c r="BV148" s="152"/>
    </row>
    <row r="149" spans="1:74" s="64" customFormat="1" ht="14.25" x14ac:dyDescent="0.2">
      <c r="Z149" s="152"/>
      <c r="AP149" s="152"/>
      <c r="BV149" s="152"/>
    </row>
    <row r="150" spans="1:74" s="64" customFormat="1" ht="14.25" customHeight="1" x14ac:dyDescent="0.2">
      <c r="Z150" s="152"/>
      <c r="AP150" s="152"/>
      <c r="BV150" s="152"/>
    </row>
    <row r="151" spans="1:74" s="59" customFormat="1" ht="14.25" x14ac:dyDescent="0.2">
      <c r="Z151" s="63"/>
      <c r="AP151" s="63"/>
      <c r="BV151" s="63"/>
    </row>
    <row r="152" spans="1:74" s="59" customFormat="1" ht="14.25" x14ac:dyDescent="0.2">
      <c r="Z152" s="63"/>
      <c r="AP152" s="63"/>
      <c r="BV152" s="63"/>
    </row>
    <row r="153" spans="1:74" s="152" customFormat="1" ht="18" x14ac:dyDescent="0.25">
      <c r="A153" s="134">
        <f>1+A115</f>
        <v>4</v>
      </c>
      <c r="B153" s="134"/>
      <c r="C153" s="133" t="s">
        <v>380</v>
      </c>
      <c r="D153" s="171"/>
      <c r="E153" s="171"/>
      <c r="F153" s="131"/>
      <c r="G153" s="131"/>
      <c r="H153" s="131"/>
      <c r="I153" s="131"/>
      <c r="J153" s="131"/>
      <c r="K153" s="131"/>
      <c r="L153" s="131"/>
      <c r="M153" s="131"/>
      <c r="N153" s="131"/>
      <c r="AQ153" s="143">
        <f>A153</f>
        <v>4</v>
      </c>
      <c r="AR153" s="143" t="str">
        <f>C153</f>
        <v>CONVENTIONAL Operating Cost per Functional Unit per Annum</v>
      </c>
      <c r="AS153" s="60"/>
      <c r="AT153" s="60"/>
      <c r="AU153" s="60"/>
      <c r="AV153" s="60"/>
      <c r="AW153" s="60"/>
      <c r="AX153" s="60"/>
      <c r="AY153" s="60"/>
      <c r="AZ153" s="60"/>
      <c r="BA153" s="60"/>
      <c r="BB153" s="60"/>
      <c r="BC153" s="60"/>
      <c r="BD153" s="60"/>
      <c r="BE153" s="60"/>
      <c r="BF153" s="60"/>
      <c r="BG153" s="60"/>
      <c r="BH153" s="60"/>
      <c r="BI153" s="60"/>
      <c r="BJ153" s="60"/>
      <c r="BK153" s="60"/>
      <c r="BL153" s="60"/>
      <c r="BM153" s="60"/>
      <c r="BN153" s="60"/>
      <c r="BO153" s="60"/>
      <c r="BP153" s="60"/>
      <c r="BQ153" s="60"/>
      <c r="BR153" s="60"/>
      <c r="BS153" s="60"/>
      <c r="BT153" s="60"/>
      <c r="BU153" s="60"/>
    </row>
    <row r="154" spans="1:74" s="64" customFormat="1" x14ac:dyDescent="0.25">
      <c r="A154" s="83"/>
      <c r="B154" s="83"/>
      <c r="C154" s="83"/>
      <c r="D154" s="129"/>
      <c r="E154" s="129"/>
      <c r="F154" s="129"/>
      <c r="G154" s="129"/>
      <c r="H154" s="129"/>
      <c r="K154" s="129"/>
      <c r="L154" s="129"/>
      <c r="Z154" s="152"/>
      <c r="AP154" s="152"/>
      <c r="AQ154" s="89"/>
      <c r="AR154" s="89"/>
      <c r="AS154" s="89"/>
      <c r="AT154" s="89"/>
      <c r="AU154" s="128" t="e">
        <f>IF($AT$44="Region",'[1]Advanced Controls'!$A$59,'[1]AEZ Data'!$A$78)</f>
        <v>#REF!</v>
      </c>
      <c r="AV154" s="128"/>
      <c r="AW154" s="89"/>
      <c r="AX154" s="128" t="e">
        <f>IF($AT$44="Region",'[1]Advanced Controls'!$A$60,'[1]AEZ Data'!$A$80)</f>
        <v>#REF!</v>
      </c>
      <c r="AY154" s="128"/>
      <c r="AZ154" s="89"/>
      <c r="BA154" s="128" t="e">
        <f>IF($AT$44="Region",'[1]Advanced Controls'!$A$61,'[1]AEZ Data'!$A$79)</f>
        <v>#REF!</v>
      </c>
      <c r="BB154" s="128"/>
      <c r="BC154" s="89"/>
      <c r="BD154" s="128" t="e">
        <f>IF($AT$44="Region",'[1]Advanced Controls'!$A$62,'[1]AEZ Data'!$A$81)</f>
        <v>#REF!</v>
      </c>
      <c r="BE154" s="128"/>
      <c r="BF154" s="89"/>
      <c r="BG154" s="128" t="e">
        <f>IF($AT$44="Region",'[1]Advanced Controls'!$A$63,'[1]AEZ Data'!$A$82)</f>
        <v>#REF!</v>
      </c>
      <c r="BH154" s="128"/>
      <c r="BI154" s="89"/>
      <c r="BJ154" s="128" t="s">
        <v>90</v>
      </c>
      <c r="BK154" s="128"/>
      <c r="BL154" s="89"/>
      <c r="BM154" s="128" t="s">
        <v>89</v>
      </c>
      <c r="BN154" s="128"/>
      <c r="BO154" s="89"/>
      <c r="BP154" s="128" t="s">
        <v>88</v>
      </c>
      <c r="BQ154" s="128"/>
      <c r="BR154" s="89"/>
      <c r="BS154" s="128" t="s">
        <v>87</v>
      </c>
      <c r="BT154" s="128"/>
      <c r="BU154" s="89"/>
      <c r="BV154" s="152"/>
    </row>
    <row r="155" spans="1:74" s="64" customFormat="1" ht="45.75" thickBot="1" x14ac:dyDescent="0.3">
      <c r="A155" s="92" t="s">
        <v>86</v>
      </c>
      <c r="B155" s="127" t="s">
        <v>85</v>
      </c>
      <c r="C155" s="124" t="s">
        <v>84</v>
      </c>
      <c r="D155" s="126" t="s">
        <v>83</v>
      </c>
      <c r="E155" s="126" t="s">
        <v>82</v>
      </c>
      <c r="F155" s="124" t="s">
        <v>81</v>
      </c>
      <c r="G155" s="125" t="s">
        <v>80</v>
      </c>
      <c r="H155" s="124" t="s">
        <v>79</v>
      </c>
      <c r="I155" s="124" t="s">
        <v>78</v>
      </c>
      <c r="J155" s="124" t="s">
        <v>77</v>
      </c>
      <c r="K155" s="123" t="s">
        <v>76</v>
      </c>
      <c r="L155" s="122" t="s">
        <v>75</v>
      </c>
      <c r="M155" s="142" t="s">
        <v>74</v>
      </c>
      <c r="N155" s="119" t="s">
        <v>73</v>
      </c>
      <c r="O155" s="120" t="s">
        <v>72</v>
      </c>
      <c r="P155" s="120" t="s">
        <v>71</v>
      </c>
      <c r="Q155" s="114"/>
      <c r="R155" s="118" t="s">
        <v>70</v>
      </c>
      <c r="S155" s="117" t="s">
        <v>66</v>
      </c>
      <c r="T155" s="117" t="s">
        <v>65</v>
      </c>
      <c r="U155" s="117" t="s">
        <v>69</v>
      </c>
      <c r="V155" s="116" t="s">
        <v>68</v>
      </c>
      <c r="W155" s="114"/>
      <c r="X155" s="114"/>
      <c r="Z155" s="152"/>
      <c r="AP155" s="152"/>
      <c r="AQ155" s="114"/>
      <c r="AR155" s="114"/>
      <c r="AS155" s="116" t="s">
        <v>67</v>
      </c>
      <c r="AT155" s="114"/>
      <c r="AU155" s="115" t="s">
        <v>66</v>
      </c>
      <c r="AV155" s="115" t="s">
        <v>65</v>
      </c>
      <c r="AW155" s="114"/>
      <c r="AX155" s="115" t="s">
        <v>66</v>
      </c>
      <c r="AY155" s="115" t="s">
        <v>65</v>
      </c>
      <c r="AZ155" s="114"/>
      <c r="BA155" s="115" t="s">
        <v>66</v>
      </c>
      <c r="BB155" s="115" t="s">
        <v>65</v>
      </c>
      <c r="BC155" s="114"/>
      <c r="BD155" s="115" t="s">
        <v>66</v>
      </c>
      <c r="BE155" s="115" t="s">
        <v>65</v>
      </c>
      <c r="BF155" s="114"/>
      <c r="BG155" s="115" t="s">
        <v>66</v>
      </c>
      <c r="BH155" s="115" t="s">
        <v>65</v>
      </c>
      <c r="BI155" s="114"/>
      <c r="BJ155" s="115" t="s">
        <v>66</v>
      </c>
      <c r="BK155" s="115" t="s">
        <v>65</v>
      </c>
      <c r="BL155" s="114"/>
      <c r="BM155" s="115" t="s">
        <v>66</v>
      </c>
      <c r="BN155" s="115" t="s">
        <v>65</v>
      </c>
      <c r="BO155" s="114"/>
      <c r="BP155" s="115" t="s">
        <v>66</v>
      </c>
      <c r="BQ155" s="115" t="s">
        <v>65</v>
      </c>
      <c r="BR155" s="114"/>
      <c r="BS155" s="115" t="s">
        <v>66</v>
      </c>
      <c r="BT155" s="115" t="s">
        <v>65</v>
      </c>
      <c r="BU155" s="114"/>
      <c r="BV155" s="152"/>
    </row>
    <row r="156" spans="1:74" s="64" customFormat="1" x14ac:dyDescent="0.25">
      <c r="A156" s="83">
        <v>1</v>
      </c>
      <c r="B156" s="109" t="str">
        <f t="shared" ref="B156:B175" si="81">CONCATENATE(E156,": ",C156)</f>
        <v>USA: Metzger 2005</v>
      </c>
      <c r="C156" s="108" t="s">
        <v>354</v>
      </c>
      <c r="D156" s="108" t="s">
        <v>353</v>
      </c>
      <c r="E156" s="108" t="s">
        <v>87</v>
      </c>
      <c r="F156" s="113" t="s">
        <v>352</v>
      </c>
      <c r="G156" s="108"/>
      <c r="H156" s="107" t="s">
        <v>108</v>
      </c>
      <c r="I156" s="106">
        <v>2005</v>
      </c>
      <c r="J156" s="106"/>
      <c r="K156" s="157">
        <v>28.89</v>
      </c>
      <c r="L156" s="110" t="s">
        <v>379</v>
      </c>
      <c r="M156" s="111">
        <f>(K156*$AC$14)</f>
        <v>34.956899999999997</v>
      </c>
      <c r="N156" s="151" t="s">
        <v>316</v>
      </c>
      <c r="O156" s="105">
        <v>1</v>
      </c>
      <c r="P156" s="104" t="s">
        <v>378</v>
      </c>
      <c r="R156" s="103"/>
      <c r="S156" s="101">
        <f t="shared" ref="S156:S175" si="82">IF(R156="Y","",IF(AND(M156="",K156=""),"",IF(M156="",K156,M156)))</f>
        <v>34.956899999999997</v>
      </c>
      <c r="T156" s="102">
        <f t="shared" ref="T156:T175" si="83">IF(S156="","",IF($S$184="Y",U156,IF(S156&gt;=$S$176-$AB$35*$S$180,IF(S156&lt;=$S$176+$AB$35*$S$180,S156,""),"")))</f>
        <v>34.956899999999997</v>
      </c>
      <c r="U156" s="101">
        <f t="shared" ref="U156:U175" si="84">IF(R156="Y","",IF(AND(M156="",K156=""),"",IF(M156="",K156*O156,M156*O156)))</f>
        <v>34.956899999999997</v>
      </c>
      <c r="V156" s="100" t="str">
        <f t="shared" ref="V156:V175" si="85">IF(AND(N156="",L156=""),"",IF(N156="",L156,N156))</f>
        <v>US$2014/ ha/ yr</v>
      </c>
      <c r="W156" s="89"/>
      <c r="X156" s="89"/>
      <c r="Z156" s="152"/>
      <c r="AP156" s="152"/>
      <c r="AQ156" s="89"/>
      <c r="AR156" s="89"/>
      <c r="AS156" s="112">
        <f>$U156</f>
        <v>34.956899999999997</v>
      </c>
      <c r="AT156" s="89"/>
      <c r="AU156" s="98" t="e">
        <f>IF($AT$44="region",IF($E156=AU$762,$S156,""),IF($G156=AU$762,$S156,""))</f>
        <v>#REF!</v>
      </c>
      <c r="AV156" s="98" t="e">
        <f>IF($AT$44="Region",IF($E156=AU$762,$T156,""),IF($G156=AU$762,$T156,""))</f>
        <v>#REF!</v>
      </c>
      <c r="AW156" s="89"/>
      <c r="AX156" s="98" t="e">
        <f>IF($AT$44="region",IF($E156=AX$762,$S156,""),IF($G156=AX$762,$S156,""))</f>
        <v>#REF!</v>
      </c>
      <c r="AY156" s="98" t="e">
        <f>IF($AT$44="Region",IF($E156=AX$762,$T156,""),IF($G156=AX$762,$T156,""))</f>
        <v>#REF!</v>
      </c>
      <c r="AZ156" s="89"/>
      <c r="BA156" s="98" t="e">
        <f>IF($AT$44="region",IF($E156=BA$762,$S156,""),IF($G156=BA$762,$S156,""))</f>
        <v>#REF!</v>
      </c>
      <c r="BB156" s="98" t="e">
        <f>IF($AT$44="Region",IF($E156=BA$762,$T156,""),IF($G156=BA$762,$T156,""))</f>
        <v>#REF!</v>
      </c>
      <c r="BC156" s="89"/>
      <c r="BD156" s="98" t="e">
        <f>IF($AT$44="region",IF($E156=BD$762,$S156,""),IF($G156=BD$762,$S156,""))</f>
        <v>#REF!</v>
      </c>
      <c r="BE156" s="98" t="e">
        <f>IF($AT$44="Region",IF($E156=BD$762,$T156,""),IF($G156=BD$762,$T156,""))</f>
        <v>#REF!</v>
      </c>
      <c r="BF156" s="89"/>
      <c r="BG156" s="98" t="e">
        <f>IF($AT$44="region",IF($E156=BG$762,$S156,""),IF($G156=BG$762,$S156,""))</f>
        <v>#REF!</v>
      </c>
      <c r="BH156" s="98" t="e">
        <f>IF($AT$44="Region",IF($E156=BG$762,$T156,""),IF($G156=BG$762,$T156,""))</f>
        <v>#REF!</v>
      </c>
      <c r="BI156" s="89"/>
      <c r="BJ156" s="98" t="str">
        <f t="shared" ref="BJ156:BK159" si="86">IF($E156=$BJ$47,S156,"")</f>
        <v/>
      </c>
      <c r="BK156" s="98" t="str">
        <f t="shared" si="86"/>
        <v/>
      </c>
      <c r="BL156" s="89"/>
      <c r="BM156" s="98" t="str">
        <f t="shared" ref="BM156:BN159" si="87">IF($E156=$BM$47,S156,"")</f>
        <v/>
      </c>
      <c r="BN156" s="98" t="str">
        <f t="shared" si="87"/>
        <v/>
      </c>
      <c r="BO156" s="89"/>
      <c r="BP156" s="98" t="str">
        <f t="shared" ref="BP156:BQ159" si="88">IF($E156=$BP$47,S156,"")</f>
        <v/>
      </c>
      <c r="BQ156" s="98" t="str">
        <f t="shared" si="88"/>
        <v/>
      </c>
      <c r="BR156" s="89"/>
      <c r="BS156" s="98">
        <f t="shared" ref="BS156:BT159" si="89">IF($E156=$BS$47,S156,"")</f>
        <v>34.956899999999997</v>
      </c>
      <c r="BT156" s="98">
        <f t="shared" si="89"/>
        <v>34.956899999999997</v>
      </c>
      <c r="BU156" s="89"/>
      <c r="BV156" s="152"/>
    </row>
    <row r="157" spans="1:74" s="64" customFormat="1" x14ac:dyDescent="0.25">
      <c r="A157" s="83">
        <v>2</v>
      </c>
      <c r="B157" s="109" t="str">
        <f t="shared" si="81"/>
        <v>OECD90: NSW 2016a</v>
      </c>
      <c r="C157" s="108" t="s">
        <v>349</v>
      </c>
      <c r="D157" s="108" t="s">
        <v>348</v>
      </c>
      <c r="E157" s="108" t="s">
        <v>155</v>
      </c>
      <c r="F157" s="108" t="s">
        <v>323</v>
      </c>
      <c r="G157" s="108"/>
      <c r="H157" s="107" t="s">
        <v>225</v>
      </c>
      <c r="I157" s="106">
        <v>2016</v>
      </c>
      <c r="J157" s="106"/>
      <c r="K157" s="191">
        <f>9379/254</f>
        <v>36.925196850393704</v>
      </c>
      <c r="L157" s="110" t="s">
        <v>369</v>
      </c>
      <c r="M157" s="111">
        <f>(K157*0.77)*$AC$3</f>
        <v>28.059516842500056</v>
      </c>
      <c r="N157" s="151" t="s">
        <v>316</v>
      </c>
      <c r="O157" s="105">
        <v>1</v>
      </c>
      <c r="P157" s="104" t="s">
        <v>377</v>
      </c>
      <c r="R157" s="103"/>
      <c r="S157" s="101">
        <f t="shared" si="82"/>
        <v>28.059516842500056</v>
      </c>
      <c r="T157" s="102">
        <f t="shared" si="83"/>
        <v>28.059516842500056</v>
      </c>
      <c r="U157" s="101">
        <f t="shared" si="84"/>
        <v>28.059516842500056</v>
      </c>
      <c r="V157" s="100" t="str">
        <f t="shared" si="85"/>
        <v>US$2014/ ha/ yr</v>
      </c>
      <c r="W157" s="89"/>
      <c r="X157" s="89"/>
      <c r="Z157" s="152"/>
      <c r="AP157" s="152"/>
      <c r="AQ157" s="89"/>
      <c r="AR157" s="89"/>
      <c r="AS157" s="99"/>
      <c r="AT157" s="89"/>
      <c r="AU157" s="98" t="e">
        <f>IF($AT$44="region",IF($E157=AU$762,$S157,""),IF($G157=AU$762,$S157,""))</f>
        <v>#REF!</v>
      </c>
      <c r="AV157" s="98" t="e">
        <f>IF($AT$44="Region",IF($E157=AU$762,$T157,""),IF($G157=AU$762,$T157,""))</f>
        <v>#REF!</v>
      </c>
      <c r="AW157" s="89"/>
      <c r="AX157" s="98" t="e">
        <f>IF($AT$44="region",IF($E157=AX$762,$S157,""),IF($G157=AX$762,$S157,""))</f>
        <v>#REF!</v>
      </c>
      <c r="AY157" s="98" t="e">
        <f>IF($AT$44="Region",IF($E157=AX$762,$T157,""),IF($G157=AX$762,$T157,""))</f>
        <v>#REF!</v>
      </c>
      <c r="AZ157" s="89"/>
      <c r="BA157" s="98" t="e">
        <f>IF($AT$44="region",IF($E157=BA$762,$S157,""),IF($G157=BA$762,$S157,""))</f>
        <v>#REF!</v>
      </c>
      <c r="BB157" s="98" t="e">
        <f>IF($AT$44="Region",IF($E157=BA$762,$T157,""),IF($G157=BA$762,$T157,""))</f>
        <v>#REF!</v>
      </c>
      <c r="BC157" s="89"/>
      <c r="BD157" s="98" t="e">
        <f>IF($AT$44="region",IF($E157=BD$762,$S157,""),IF($G157=BD$762,$S157,""))</f>
        <v>#REF!</v>
      </c>
      <c r="BE157" s="98" t="e">
        <f>IF($AT$44="Region",IF($E157=BD$762,$T157,""),IF($G157=BD$762,$T157,""))</f>
        <v>#REF!</v>
      </c>
      <c r="BF157" s="89"/>
      <c r="BG157" s="98" t="e">
        <f>IF($AT$44="region",IF($E157=BG$762,$S157,""),IF($G157=BG$762,$S157,""))</f>
        <v>#REF!</v>
      </c>
      <c r="BH157" s="98" t="e">
        <f>IF($AT$44="Region",IF($E157=BG$762,$T157,""),IF($G157=BG$762,$T157,""))</f>
        <v>#REF!</v>
      </c>
      <c r="BI157" s="89"/>
      <c r="BJ157" s="98" t="str">
        <f t="shared" si="86"/>
        <v/>
      </c>
      <c r="BK157" s="98" t="str">
        <f t="shared" si="86"/>
        <v/>
      </c>
      <c r="BL157" s="89"/>
      <c r="BM157" s="98" t="str">
        <f t="shared" si="87"/>
        <v/>
      </c>
      <c r="BN157" s="98" t="str">
        <f t="shared" si="87"/>
        <v/>
      </c>
      <c r="BO157" s="89"/>
      <c r="BP157" s="98" t="str">
        <f t="shared" si="88"/>
        <v/>
      </c>
      <c r="BQ157" s="98" t="str">
        <f t="shared" si="88"/>
        <v/>
      </c>
      <c r="BR157" s="89"/>
      <c r="BS157" s="98" t="str">
        <f t="shared" si="89"/>
        <v/>
      </c>
      <c r="BT157" s="98" t="str">
        <f t="shared" si="89"/>
        <v/>
      </c>
      <c r="BU157" s="89"/>
      <c r="BV157" s="152"/>
    </row>
    <row r="158" spans="1:74" s="64" customFormat="1" x14ac:dyDescent="0.25">
      <c r="A158" s="83">
        <v>3</v>
      </c>
      <c r="B158" s="109" t="str">
        <f t="shared" si="81"/>
        <v>OECD90: NSW 2016b</v>
      </c>
      <c r="C158" s="106" t="s">
        <v>346</v>
      </c>
      <c r="D158" s="106" t="s">
        <v>376</v>
      </c>
      <c r="E158" s="108" t="s">
        <v>155</v>
      </c>
      <c r="F158" s="106" t="s">
        <v>323</v>
      </c>
      <c r="G158" s="108"/>
      <c r="H158" s="107" t="s">
        <v>225</v>
      </c>
      <c r="I158" s="106">
        <v>2016</v>
      </c>
      <c r="J158" s="106"/>
      <c r="K158" s="145">
        <f>61103/209</f>
        <v>292.35885167464113</v>
      </c>
      <c r="L158" s="110" t="s">
        <v>369</v>
      </c>
      <c r="M158" s="111">
        <f>(K158*0.77)*$AC$3</f>
        <v>222.16396451062121</v>
      </c>
      <c r="N158" s="151" t="s">
        <v>316</v>
      </c>
      <c r="O158" s="105">
        <v>1</v>
      </c>
      <c r="P158" s="104" t="s">
        <v>375</v>
      </c>
      <c r="R158" s="103"/>
      <c r="S158" s="101">
        <f t="shared" si="82"/>
        <v>222.16396451062121</v>
      </c>
      <c r="T158" s="102">
        <f t="shared" si="83"/>
        <v>222.16396451062121</v>
      </c>
      <c r="U158" s="101">
        <f t="shared" si="84"/>
        <v>222.16396451062121</v>
      </c>
      <c r="V158" s="100" t="str">
        <f t="shared" si="85"/>
        <v>US$2014/ ha/ yr</v>
      </c>
      <c r="W158" s="89"/>
      <c r="X158" s="89"/>
      <c r="Z158" s="152"/>
      <c r="AP158" s="152"/>
      <c r="AQ158" s="89"/>
      <c r="AR158" s="89"/>
      <c r="AS158" s="99"/>
      <c r="AT158" s="89"/>
      <c r="AU158" s="98" t="e">
        <f>IF($AT$44="region",IF($E158=AU$762,$S158,""),IF($G158=AU$762,$S158,""))</f>
        <v>#REF!</v>
      </c>
      <c r="AV158" s="98" t="e">
        <f>IF($AT$44="Region",IF($E158=AU$762,$T158,""),IF($G158=AU$762,$T158,""))</f>
        <v>#REF!</v>
      </c>
      <c r="AW158" s="89"/>
      <c r="AX158" s="98" t="e">
        <f>IF($AT$44="region",IF($E158=AX$762,$S158,""),IF($G158=AX$762,$S158,""))</f>
        <v>#REF!</v>
      </c>
      <c r="AY158" s="98" t="e">
        <f>IF($AT$44="Region",IF($E158=AX$762,$T158,""),IF($G158=AX$762,$T158,""))</f>
        <v>#REF!</v>
      </c>
      <c r="AZ158" s="89"/>
      <c r="BA158" s="98" t="e">
        <f>IF($AT$44="region",IF($E158=BA$762,$S158,""),IF($G158=BA$762,$S158,""))</f>
        <v>#REF!</v>
      </c>
      <c r="BB158" s="98" t="e">
        <f>IF($AT$44="Region",IF($E158=BA$762,$T158,""),IF($G158=BA$762,$T158,""))</f>
        <v>#REF!</v>
      </c>
      <c r="BC158" s="89"/>
      <c r="BD158" s="98" t="e">
        <f>IF($AT$44="region",IF($E158=BD$762,$S158,""),IF($G158=BD$762,$S158,""))</f>
        <v>#REF!</v>
      </c>
      <c r="BE158" s="98" t="e">
        <f>IF($AT$44="Region",IF($E158=BD$762,$T158,""),IF($G158=BD$762,$T158,""))</f>
        <v>#REF!</v>
      </c>
      <c r="BF158" s="89"/>
      <c r="BG158" s="98" t="e">
        <f>IF($AT$44="region",IF($E158=BG$762,$S158,""),IF($G158=BG$762,$S158,""))</f>
        <v>#REF!</v>
      </c>
      <c r="BH158" s="98" t="e">
        <f>IF($AT$44="Region",IF($E158=BG$762,$T158,""),IF($G158=BG$762,$T158,""))</f>
        <v>#REF!</v>
      </c>
      <c r="BI158" s="89"/>
      <c r="BJ158" s="98" t="str">
        <f t="shared" si="86"/>
        <v/>
      </c>
      <c r="BK158" s="98" t="str">
        <f t="shared" si="86"/>
        <v/>
      </c>
      <c r="BL158" s="89"/>
      <c r="BM158" s="98" t="str">
        <f t="shared" si="87"/>
        <v/>
      </c>
      <c r="BN158" s="98" t="str">
        <f t="shared" si="87"/>
        <v/>
      </c>
      <c r="BO158" s="89"/>
      <c r="BP158" s="98" t="str">
        <f t="shared" si="88"/>
        <v/>
      </c>
      <c r="BQ158" s="98" t="str">
        <f t="shared" si="88"/>
        <v/>
      </c>
      <c r="BR158" s="89"/>
      <c r="BS158" s="98" t="str">
        <f t="shared" si="89"/>
        <v/>
      </c>
      <c r="BT158" s="98" t="str">
        <f t="shared" si="89"/>
        <v/>
      </c>
      <c r="BU158" s="89"/>
      <c r="BV158" s="152"/>
    </row>
    <row r="159" spans="1:74" s="64" customFormat="1" x14ac:dyDescent="0.25">
      <c r="A159" s="83">
        <v>4</v>
      </c>
      <c r="B159" s="109" t="str">
        <f t="shared" si="81"/>
        <v>USA: Lyle Holmgren and Dillon Feuz 2016</v>
      </c>
      <c r="C159" s="106" t="s">
        <v>374</v>
      </c>
      <c r="D159" s="106" t="s">
        <v>342</v>
      </c>
      <c r="E159" s="108" t="s">
        <v>87</v>
      </c>
      <c r="F159" s="106" t="s">
        <v>333</v>
      </c>
      <c r="G159" s="108"/>
      <c r="H159" s="107" t="s">
        <v>108</v>
      </c>
      <c r="I159" s="106">
        <v>2015</v>
      </c>
      <c r="J159" s="106"/>
      <c r="K159" s="145">
        <v>653.84</v>
      </c>
      <c r="L159" s="110" t="s">
        <v>337</v>
      </c>
      <c r="M159" s="111">
        <f>K159*$AC$4</f>
        <v>653.06193040000005</v>
      </c>
      <c r="N159" s="151" t="s">
        <v>316</v>
      </c>
      <c r="O159" s="105">
        <v>1</v>
      </c>
      <c r="P159" s="104" t="s">
        <v>373</v>
      </c>
      <c r="R159" s="103"/>
      <c r="S159" s="101">
        <f t="shared" si="82"/>
        <v>653.06193040000005</v>
      </c>
      <c r="T159" s="102">
        <f t="shared" si="83"/>
        <v>653.06193040000005</v>
      </c>
      <c r="U159" s="101">
        <f t="shared" si="84"/>
        <v>653.06193040000005</v>
      </c>
      <c r="V159" s="100" t="str">
        <f t="shared" si="85"/>
        <v>US$2014/ ha/ yr</v>
      </c>
      <c r="W159" s="89"/>
      <c r="X159" s="89"/>
      <c r="Z159" s="152"/>
      <c r="AP159" s="152"/>
      <c r="AQ159" s="89"/>
      <c r="AR159" s="89"/>
      <c r="AS159" s="99"/>
      <c r="AT159" s="89"/>
      <c r="AU159" s="98" t="e">
        <f>IF($AT$44="region",IF($E159=AU$762,$S159,""),IF($G159=AU$762,$S159,""))</f>
        <v>#REF!</v>
      </c>
      <c r="AV159" s="98" t="e">
        <f>IF($AT$44="Region",IF($E159=AU$762,$T159,""),IF($G159=AU$762,$T159,""))</f>
        <v>#REF!</v>
      </c>
      <c r="AW159" s="89"/>
      <c r="AX159" s="98" t="e">
        <f>IF($AT$44="region",IF($E159=AX$762,$S159,""),IF($G159=AX$762,$S159,""))</f>
        <v>#REF!</v>
      </c>
      <c r="AY159" s="98" t="e">
        <f>IF($AT$44="Region",IF($E159=AX$762,$T159,""),IF($G159=AX$762,$T159,""))</f>
        <v>#REF!</v>
      </c>
      <c r="AZ159" s="89"/>
      <c r="BA159" s="98" t="e">
        <f>IF($AT$44="region",IF($E159=BA$762,$S159,""),IF($G159=BA$762,$S159,""))</f>
        <v>#REF!</v>
      </c>
      <c r="BB159" s="98" t="e">
        <f>IF($AT$44="Region",IF($E159=BA$762,$T159,""),IF($G159=BA$762,$T159,""))</f>
        <v>#REF!</v>
      </c>
      <c r="BC159" s="89"/>
      <c r="BD159" s="98" t="e">
        <f>IF($AT$44="region",IF($E159=BD$762,$S159,""),IF($G159=BD$762,$S159,""))</f>
        <v>#REF!</v>
      </c>
      <c r="BE159" s="98" t="e">
        <f>IF($AT$44="Region",IF($E159=BD$762,$T159,""),IF($G159=BD$762,$T159,""))</f>
        <v>#REF!</v>
      </c>
      <c r="BF159" s="89"/>
      <c r="BG159" s="98" t="e">
        <f>IF($AT$44="region",IF($E159=BG$762,$S159,""),IF($G159=BG$762,$S159,""))</f>
        <v>#REF!</v>
      </c>
      <c r="BH159" s="98" t="e">
        <f>IF($AT$44="Region",IF($E159=BG$762,$T159,""),IF($G159=BG$762,$T159,""))</f>
        <v>#REF!</v>
      </c>
      <c r="BI159" s="89"/>
      <c r="BJ159" s="98" t="str">
        <f t="shared" si="86"/>
        <v/>
      </c>
      <c r="BK159" s="98" t="str">
        <f t="shared" si="86"/>
        <v/>
      </c>
      <c r="BL159" s="89"/>
      <c r="BM159" s="98" t="str">
        <f t="shared" si="87"/>
        <v/>
      </c>
      <c r="BN159" s="98" t="str">
        <f t="shared" si="87"/>
        <v/>
      </c>
      <c r="BO159" s="89"/>
      <c r="BP159" s="98" t="str">
        <f t="shared" si="88"/>
        <v/>
      </c>
      <c r="BQ159" s="98" t="str">
        <f t="shared" si="88"/>
        <v/>
      </c>
      <c r="BR159" s="89"/>
      <c r="BS159" s="98">
        <f t="shared" si="89"/>
        <v>653.06193040000005</v>
      </c>
      <c r="BT159" s="98">
        <f t="shared" si="89"/>
        <v>653.06193040000005</v>
      </c>
      <c r="BU159" s="89"/>
      <c r="BV159" s="152"/>
    </row>
    <row r="160" spans="1:74" s="64" customFormat="1" x14ac:dyDescent="0.25">
      <c r="A160" s="83">
        <v>5</v>
      </c>
      <c r="B160" s="109" t="str">
        <f t="shared" si="81"/>
        <v>USA: Griffith 2015</v>
      </c>
      <c r="C160" s="106" t="s">
        <v>340</v>
      </c>
      <c r="D160" s="106" t="s">
        <v>339</v>
      </c>
      <c r="E160" s="108" t="s">
        <v>87</v>
      </c>
      <c r="F160" s="106" t="s">
        <v>338</v>
      </c>
      <c r="G160" s="108"/>
      <c r="H160" s="107" t="s">
        <v>108</v>
      </c>
      <c r="I160" s="106">
        <v>2015</v>
      </c>
      <c r="J160" s="106"/>
      <c r="K160" s="145">
        <f>(128.14+197.58)/2.9</f>
        <v>112.31724137931036</v>
      </c>
      <c r="L160" s="110" t="s">
        <v>372</v>
      </c>
      <c r="M160" s="111">
        <f>(K160*$AC$4)*$AM$6</f>
        <v>277.21191790101881</v>
      </c>
      <c r="N160" s="151" t="s">
        <v>316</v>
      </c>
      <c r="O160" s="105">
        <v>1</v>
      </c>
      <c r="P160" s="104" t="s">
        <v>371</v>
      </c>
      <c r="R160" s="103"/>
      <c r="S160" s="101">
        <f t="shared" si="82"/>
        <v>277.21191790101881</v>
      </c>
      <c r="T160" s="102">
        <f t="shared" si="83"/>
        <v>277.21191790101881</v>
      </c>
      <c r="U160" s="101">
        <f t="shared" si="84"/>
        <v>277.21191790101881</v>
      </c>
      <c r="V160" s="100" t="str">
        <f t="shared" si="85"/>
        <v>US$2014/ ha/ yr</v>
      </c>
      <c r="W160" s="89"/>
      <c r="X160" s="89"/>
      <c r="Z160" s="152"/>
      <c r="AP160" s="152"/>
      <c r="AQ160" s="89"/>
      <c r="AR160" s="89"/>
      <c r="AS160" s="99"/>
      <c r="AT160" s="89"/>
      <c r="AU160" s="98"/>
      <c r="AV160" s="98"/>
      <c r="AW160" s="89"/>
      <c r="AX160" s="98"/>
      <c r="AY160" s="98"/>
      <c r="AZ160" s="89"/>
      <c r="BA160" s="98"/>
      <c r="BB160" s="98"/>
      <c r="BC160" s="89"/>
      <c r="BD160" s="98"/>
      <c r="BE160" s="98"/>
      <c r="BF160" s="89"/>
      <c r="BG160" s="98"/>
      <c r="BH160" s="98"/>
      <c r="BI160" s="89"/>
      <c r="BJ160" s="98"/>
      <c r="BK160" s="98"/>
      <c r="BL160" s="89"/>
      <c r="BM160" s="98"/>
      <c r="BN160" s="98"/>
      <c r="BO160" s="89"/>
      <c r="BP160" s="98"/>
      <c r="BQ160" s="98"/>
      <c r="BR160" s="89"/>
      <c r="BS160" s="98"/>
      <c r="BT160" s="98"/>
      <c r="BU160" s="89"/>
      <c r="BV160" s="152"/>
    </row>
    <row r="161" spans="1:74" s="64" customFormat="1" x14ac:dyDescent="0.25">
      <c r="A161" s="83">
        <v>6</v>
      </c>
      <c r="B161" s="109" t="str">
        <f t="shared" si="81"/>
        <v>USA: Holmgren 2013</v>
      </c>
      <c r="C161" s="106" t="s">
        <v>335</v>
      </c>
      <c r="D161" s="106" t="s">
        <v>334</v>
      </c>
      <c r="E161" s="108" t="s">
        <v>87</v>
      </c>
      <c r="F161" s="106" t="s">
        <v>333</v>
      </c>
      <c r="G161" s="108"/>
      <c r="H161" s="107" t="s">
        <v>108</v>
      </c>
      <c r="I161" s="106">
        <v>2013</v>
      </c>
      <c r="J161" s="106"/>
      <c r="K161" s="145">
        <v>61.97</v>
      </c>
      <c r="L161" s="110" t="s">
        <v>370</v>
      </c>
      <c r="M161" s="111">
        <f>K161*$AC$6</f>
        <v>63.209400000000002</v>
      </c>
      <c r="N161" s="151" t="s">
        <v>316</v>
      </c>
      <c r="O161" s="105">
        <v>1</v>
      </c>
      <c r="P161" s="104" t="s">
        <v>331</v>
      </c>
      <c r="R161" s="103"/>
      <c r="S161" s="101">
        <f t="shared" si="82"/>
        <v>63.209400000000002</v>
      </c>
      <c r="T161" s="102">
        <f t="shared" si="83"/>
        <v>63.209400000000002</v>
      </c>
      <c r="U161" s="101">
        <f t="shared" si="84"/>
        <v>63.209400000000002</v>
      </c>
      <c r="V161" s="100" t="str">
        <f t="shared" si="85"/>
        <v>US$2014/ ha/ yr</v>
      </c>
      <c r="W161" s="89"/>
      <c r="X161" s="89"/>
      <c r="Z161" s="152"/>
      <c r="AP161" s="152"/>
      <c r="AQ161" s="89"/>
      <c r="AR161" s="89"/>
      <c r="AS161" s="99"/>
      <c r="AT161" s="89"/>
      <c r="AU161" s="98" t="e">
        <f t="shared" ref="AU161:AU175" si="90">IF($AT$44="region",IF($E161=AU$762,$S161,""),IF($G161=AU$762,$S161,""))</f>
        <v>#REF!</v>
      </c>
      <c r="AV161" s="98" t="e">
        <f t="shared" ref="AV161:AV175" si="91">IF($AT$44="Region",IF($E161=AU$762,$T161,""),IF($G161=AU$762,$T161,""))</f>
        <v>#REF!</v>
      </c>
      <c r="AW161" s="89"/>
      <c r="AX161" s="98" t="e">
        <f t="shared" ref="AX161:AX175" si="92">IF($AT$44="region",IF($E161=AX$762,$S161,""),IF($G161=AX$762,$S161,""))</f>
        <v>#REF!</v>
      </c>
      <c r="AY161" s="98" t="e">
        <f t="shared" ref="AY161:AY175" si="93">IF($AT$44="Region",IF($E161=AX$762,$T161,""),IF($G161=AX$762,$T161,""))</f>
        <v>#REF!</v>
      </c>
      <c r="AZ161" s="89"/>
      <c r="BA161" s="98" t="e">
        <f t="shared" ref="BA161:BA175" si="94">IF($AT$44="region",IF($E161=BA$762,$S161,""),IF($G161=BA$762,$S161,""))</f>
        <v>#REF!</v>
      </c>
      <c r="BB161" s="98" t="e">
        <f t="shared" ref="BB161:BB175" si="95">IF($AT$44="Region",IF($E161=BA$762,$T161,""),IF($G161=BA$762,$T161,""))</f>
        <v>#REF!</v>
      </c>
      <c r="BC161" s="89"/>
      <c r="BD161" s="98" t="e">
        <f t="shared" ref="BD161:BD175" si="96">IF($AT$44="region",IF($E161=BD$762,$S161,""),IF($G161=BD$762,$S161,""))</f>
        <v>#REF!</v>
      </c>
      <c r="BE161" s="98" t="e">
        <f t="shared" ref="BE161:BE175" si="97">IF($AT$44="Region",IF($E161=BD$762,$T161,""),IF($G161=BD$762,$T161,""))</f>
        <v>#REF!</v>
      </c>
      <c r="BF161" s="89"/>
      <c r="BG161" s="98" t="e">
        <f t="shared" ref="BG161:BG175" si="98">IF($AT$44="region",IF($E161=BG$762,$S161,""),IF($G161=BG$762,$S161,""))</f>
        <v>#REF!</v>
      </c>
      <c r="BH161" s="98" t="e">
        <f t="shared" ref="BH161:BH175" si="99">IF($AT$44="Region",IF($E161=BG$762,$T161,""),IF($G161=BG$762,$T161,""))</f>
        <v>#REF!</v>
      </c>
      <c r="BI161" s="89"/>
      <c r="BJ161" s="98" t="str">
        <f t="shared" ref="BJ161:BJ175" si="100">IF($E161=$BJ$47,S161,"")</f>
        <v/>
      </c>
      <c r="BK161" s="98" t="str">
        <f t="shared" ref="BK161:BK175" si="101">IF($E161=$BJ$47,T161,"")</f>
        <v/>
      </c>
      <c r="BL161" s="89"/>
      <c r="BM161" s="98" t="str">
        <f t="shared" ref="BM161:BM175" si="102">IF($E161=$BM$47,S161,"")</f>
        <v/>
      </c>
      <c r="BN161" s="98" t="str">
        <f t="shared" ref="BN161:BN175" si="103">IF($E161=$BM$47,T161,"")</f>
        <v/>
      </c>
      <c r="BO161" s="89"/>
      <c r="BP161" s="98" t="str">
        <f t="shared" ref="BP161:BP175" si="104">IF($E161=$BP$47,S161,"")</f>
        <v/>
      </c>
      <c r="BQ161" s="98" t="str">
        <f t="shared" ref="BQ161:BQ175" si="105">IF($E161=$BP$47,T161,"")</f>
        <v/>
      </c>
      <c r="BR161" s="89"/>
      <c r="BS161" s="98">
        <f t="shared" ref="BS161:BS175" si="106">IF($E161=$BS$47,S161,"")</f>
        <v>63.209400000000002</v>
      </c>
      <c r="BT161" s="98">
        <f t="shared" ref="BT161:BT175" si="107">IF($E161=$BS$47,T161,"")</f>
        <v>63.209400000000002</v>
      </c>
      <c r="BU161" s="89"/>
      <c r="BV161" s="152"/>
    </row>
    <row r="162" spans="1:74" s="64" customFormat="1" ht="15.75" x14ac:dyDescent="0.25">
      <c r="A162" s="83">
        <v>7</v>
      </c>
      <c r="B162" s="109" t="str">
        <f t="shared" si="81"/>
        <v>OECD90: NSW 2016c</v>
      </c>
      <c r="C162" s="106" t="s">
        <v>330</v>
      </c>
      <c r="D162" s="188" t="s">
        <v>329</v>
      </c>
      <c r="E162" s="108" t="s">
        <v>155</v>
      </c>
      <c r="F162" s="106" t="s">
        <v>323</v>
      </c>
      <c r="G162" s="108"/>
      <c r="H162" s="107" t="s">
        <v>225</v>
      </c>
      <c r="I162" s="106">
        <v>2016</v>
      </c>
      <c r="J162" s="106"/>
      <c r="K162" s="145">
        <f>20544/(80+306)</f>
        <v>53.222797927461137</v>
      </c>
      <c r="L162" s="110" t="s">
        <v>369</v>
      </c>
      <c r="M162" s="111">
        <f>(K162*0.77)*$AC$3</f>
        <v>40.444090275300731</v>
      </c>
      <c r="N162" s="151" t="s">
        <v>316</v>
      </c>
      <c r="O162" s="105">
        <v>1</v>
      </c>
      <c r="P162" s="104" t="s">
        <v>368</v>
      </c>
      <c r="R162" s="103"/>
      <c r="S162" s="101">
        <f t="shared" si="82"/>
        <v>40.444090275300731</v>
      </c>
      <c r="T162" s="102">
        <f t="shared" si="83"/>
        <v>40.444090275300731</v>
      </c>
      <c r="U162" s="101">
        <f t="shared" si="84"/>
        <v>40.444090275300731</v>
      </c>
      <c r="V162" s="100" t="str">
        <f t="shared" si="85"/>
        <v>US$2014/ ha/ yr</v>
      </c>
      <c r="W162" s="89"/>
      <c r="X162" s="89"/>
      <c r="Z162" s="152"/>
      <c r="AP162" s="152"/>
      <c r="AQ162" s="89"/>
      <c r="AR162" s="89"/>
      <c r="AS162" s="99"/>
      <c r="AT162" s="89"/>
      <c r="AU162" s="98" t="e">
        <f t="shared" si="90"/>
        <v>#REF!</v>
      </c>
      <c r="AV162" s="98" t="e">
        <f t="shared" si="91"/>
        <v>#REF!</v>
      </c>
      <c r="AW162" s="89"/>
      <c r="AX162" s="98" t="e">
        <f t="shared" si="92"/>
        <v>#REF!</v>
      </c>
      <c r="AY162" s="98" t="e">
        <f t="shared" si="93"/>
        <v>#REF!</v>
      </c>
      <c r="AZ162" s="89"/>
      <c r="BA162" s="98" t="e">
        <f t="shared" si="94"/>
        <v>#REF!</v>
      </c>
      <c r="BB162" s="98" t="e">
        <f t="shared" si="95"/>
        <v>#REF!</v>
      </c>
      <c r="BC162" s="89"/>
      <c r="BD162" s="98" t="e">
        <f t="shared" si="96"/>
        <v>#REF!</v>
      </c>
      <c r="BE162" s="98" t="e">
        <f t="shared" si="97"/>
        <v>#REF!</v>
      </c>
      <c r="BF162" s="89"/>
      <c r="BG162" s="98" t="e">
        <f t="shared" si="98"/>
        <v>#REF!</v>
      </c>
      <c r="BH162" s="98" t="e">
        <f t="shared" si="99"/>
        <v>#REF!</v>
      </c>
      <c r="BI162" s="89"/>
      <c r="BJ162" s="98" t="str">
        <f t="shared" si="100"/>
        <v/>
      </c>
      <c r="BK162" s="98" t="str">
        <f t="shared" si="101"/>
        <v/>
      </c>
      <c r="BL162" s="89"/>
      <c r="BM162" s="98" t="str">
        <f t="shared" si="102"/>
        <v/>
      </c>
      <c r="BN162" s="98" t="str">
        <f t="shared" si="103"/>
        <v/>
      </c>
      <c r="BO162" s="89"/>
      <c r="BP162" s="98" t="str">
        <f t="shared" si="104"/>
        <v/>
      </c>
      <c r="BQ162" s="98" t="str">
        <f t="shared" si="105"/>
        <v/>
      </c>
      <c r="BR162" s="89"/>
      <c r="BS162" s="98" t="str">
        <f t="shared" si="106"/>
        <v/>
      </c>
      <c r="BT162" s="98" t="str">
        <f t="shared" si="107"/>
        <v/>
      </c>
      <c r="BU162" s="89"/>
      <c r="BV162" s="152"/>
    </row>
    <row r="163" spans="1:74" s="64" customFormat="1" x14ac:dyDescent="0.25">
      <c r="A163" s="83">
        <v>8</v>
      </c>
      <c r="B163" s="109" t="str">
        <f t="shared" si="81"/>
        <v>Latin America: Guevara 2012</v>
      </c>
      <c r="C163" s="106" t="s">
        <v>320</v>
      </c>
      <c r="D163" s="106" t="s">
        <v>319</v>
      </c>
      <c r="E163" s="108" t="s">
        <v>112</v>
      </c>
      <c r="F163" s="106" t="s">
        <v>318</v>
      </c>
      <c r="G163" s="108"/>
      <c r="H163" s="107" t="s">
        <v>108</v>
      </c>
      <c r="I163" s="106">
        <v>2010</v>
      </c>
      <c r="J163" s="106"/>
      <c r="K163" s="145">
        <v>451.5</v>
      </c>
      <c r="L163" s="110" t="s">
        <v>367</v>
      </c>
      <c r="M163" s="111">
        <f>K163*$AC$9</f>
        <v>492.13500000000005</v>
      </c>
      <c r="N163" s="151" t="s">
        <v>316</v>
      </c>
      <c r="O163" s="105">
        <v>1</v>
      </c>
      <c r="P163" s="104" t="s">
        <v>366</v>
      </c>
      <c r="R163" s="103"/>
      <c r="S163" s="101">
        <f t="shared" si="82"/>
        <v>492.13500000000005</v>
      </c>
      <c r="T163" s="102">
        <f t="shared" si="83"/>
        <v>492.13500000000005</v>
      </c>
      <c r="U163" s="101">
        <f t="shared" si="84"/>
        <v>492.13500000000005</v>
      </c>
      <c r="V163" s="100" t="str">
        <f t="shared" si="85"/>
        <v>US$2014/ ha/ yr</v>
      </c>
      <c r="W163" s="89"/>
      <c r="X163" s="89"/>
      <c r="Z163" s="152"/>
      <c r="AP163" s="152"/>
      <c r="AQ163" s="89"/>
      <c r="AR163" s="89"/>
      <c r="AS163" s="99"/>
      <c r="AT163" s="89"/>
      <c r="AU163" s="98" t="e">
        <f t="shared" si="90"/>
        <v>#REF!</v>
      </c>
      <c r="AV163" s="98" t="e">
        <f t="shared" si="91"/>
        <v>#REF!</v>
      </c>
      <c r="AW163" s="89"/>
      <c r="AX163" s="98" t="e">
        <f t="shared" si="92"/>
        <v>#REF!</v>
      </c>
      <c r="AY163" s="98" t="e">
        <f t="shared" si="93"/>
        <v>#REF!</v>
      </c>
      <c r="AZ163" s="89"/>
      <c r="BA163" s="98" t="e">
        <f t="shared" si="94"/>
        <v>#REF!</v>
      </c>
      <c r="BB163" s="98" t="e">
        <f t="shared" si="95"/>
        <v>#REF!</v>
      </c>
      <c r="BC163" s="89"/>
      <c r="BD163" s="98" t="e">
        <f t="shared" si="96"/>
        <v>#REF!</v>
      </c>
      <c r="BE163" s="98" t="e">
        <f t="shared" si="97"/>
        <v>#REF!</v>
      </c>
      <c r="BF163" s="89"/>
      <c r="BG163" s="98" t="e">
        <f t="shared" si="98"/>
        <v>#REF!</v>
      </c>
      <c r="BH163" s="98" t="e">
        <f t="shared" si="99"/>
        <v>#REF!</v>
      </c>
      <c r="BI163" s="89"/>
      <c r="BJ163" s="98" t="str">
        <f t="shared" si="100"/>
        <v/>
      </c>
      <c r="BK163" s="98" t="str">
        <f t="shared" si="101"/>
        <v/>
      </c>
      <c r="BL163" s="89"/>
      <c r="BM163" s="98" t="str">
        <f t="shared" si="102"/>
        <v/>
      </c>
      <c r="BN163" s="98" t="str">
        <f t="shared" si="103"/>
        <v/>
      </c>
      <c r="BO163" s="89"/>
      <c r="BP163" s="98" t="str">
        <f t="shared" si="104"/>
        <v/>
      </c>
      <c r="BQ163" s="98" t="str">
        <f t="shared" si="105"/>
        <v/>
      </c>
      <c r="BR163" s="89"/>
      <c r="BS163" s="98" t="str">
        <f t="shared" si="106"/>
        <v/>
      </c>
      <c r="BT163" s="98" t="str">
        <f t="shared" si="107"/>
        <v/>
      </c>
      <c r="BU163" s="89"/>
      <c r="BV163" s="152"/>
    </row>
    <row r="164" spans="1:74" s="64" customFormat="1" x14ac:dyDescent="0.25">
      <c r="A164" s="83">
        <v>9</v>
      </c>
      <c r="B164" s="109" t="str">
        <f t="shared" si="81"/>
        <v>Latin America: Guevara 2012</v>
      </c>
      <c r="C164" s="106" t="s">
        <v>320</v>
      </c>
      <c r="D164" s="106" t="s">
        <v>319</v>
      </c>
      <c r="E164" s="108" t="s">
        <v>112</v>
      </c>
      <c r="F164" s="106" t="s">
        <v>318</v>
      </c>
      <c r="G164" s="108"/>
      <c r="H164" s="107" t="s">
        <v>108</v>
      </c>
      <c r="I164" s="106">
        <v>2010</v>
      </c>
      <c r="J164" s="106"/>
      <c r="K164" s="104">
        <v>1050</v>
      </c>
      <c r="L164" s="110" t="s">
        <v>367</v>
      </c>
      <c r="M164" s="111">
        <f>K164*$AC$9</f>
        <v>1144.5</v>
      </c>
      <c r="N164" s="151" t="s">
        <v>316</v>
      </c>
      <c r="O164" s="105">
        <v>1</v>
      </c>
      <c r="P164" s="104" t="s">
        <v>366</v>
      </c>
      <c r="R164" s="103"/>
      <c r="S164" s="101">
        <f t="shared" si="82"/>
        <v>1144.5</v>
      </c>
      <c r="T164" s="102">
        <f t="shared" si="83"/>
        <v>1144.5</v>
      </c>
      <c r="U164" s="101">
        <f t="shared" si="84"/>
        <v>1144.5</v>
      </c>
      <c r="V164" s="100" t="str">
        <f t="shared" si="85"/>
        <v>US$2014/ ha/ yr</v>
      </c>
      <c r="W164" s="89"/>
      <c r="X164" s="89"/>
      <c r="Z164" s="152"/>
      <c r="AP164" s="152"/>
      <c r="AQ164" s="89"/>
      <c r="AR164" s="89"/>
      <c r="AS164" s="99"/>
      <c r="AT164" s="89"/>
      <c r="AU164" s="98" t="e">
        <f t="shared" si="90"/>
        <v>#REF!</v>
      </c>
      <c r="AV164" s="98" t="e">
        <f t="shared" si="91"/>
        <v>#REF!</v>
      </c>
      <c r="AW164" s="89"/>
      <c r="AX164" s="98" t="e">
        <f t="shared" si="92"/>
        <v>#REF!</v>
      </c>
      <c r="AY164" s="98" t="e">
        <f t="shared" si="93"/>
        <v>#REF!</v>
      </c>
      <c r="AZ164" s="89"/>
      <c r="BA164" s="98" t="e">
        <f t="shared" si="94"/>
        <v>#REF!</v>
      </c>
      <c r="BB164" s="98" t="e">
        <f t="shared" si="95"/>
        <v>#REF!</v>
      </c>
      <c r="BC164" s="89"/>
      <c r="BD164" s="98" t="e">
        <f t="shared" si="96"/>
        <v>#REF!</v>
      </c>
      <c r="BE164" s="98" t="e">
        <f t="shared" si="97"/>
        <v>#REF!</v>
      </c>
      <c r="BF164" s="89"/>
      <c r="BG164" s="98" t="e">
        <f t="shared" si="98"/>
        <v>#REF!</v>
      </c>
      <c r="BH164" s="98" t="e">
        <f t="shared" si="99"/>
        <v>#REF!</v>
      </c>
      <c r="BI164" s="89"/>
      <c r="BJ164" s="98" t="str">
        <f t="shared" si="100"/>
        <v/>
      </c>
      <c r="BK164" s="98" t="str">
        <f t="shared" si="101"/>
        <v/>
      </c>
      <c r="BL164" s="89"/>
      <c r="BM164" s="98" t="str">
        <f t="shared" si="102"/>
        <v/>
      </c>
      <c r="BN164" s="98" t="str">
        <f t="shared" si="103"/>
        <v/>
      </c>
      <c r="BO164" s="89"/>
      <c r="BP164" s="98" t="str">
        <f t="shared" si="104"/>
        <v/>
      </c>
      <c r="BQ164" s="98" t="str">
        <f t="shared" si="105"/>
        <v/>
      </c>
      <c r="BR164" s="89"/>
      <c r="BS164" s="98" t="str">
        <f t="shared" si="106"/>
        <v/>
      </c>
      <c r="BT164" s="98" t="str">
        <f t="shared" si="107"/>
        <v/>
      </c>
      <c r="BU164" s="89"/>
      <c r="BV164" s="152"/>
    </row>
    <row r="165" spans="1:74" s="64" customFormat="1" x14ac:dyDescent="0.25">
      <c r="A165" s="83">
        <v>10</v>
      </c>
      <c r="B165" s="109" t="str">
        <f t="shared" si="81"/>
        <v xml:space="preserve">: </v>
      </c>
      <c r="C165" s="106"/>
      <c r="D165" s="106"/>
      <c r="E165" s="108"/>
      <c r="F165" s="106"/>
      <c r="G165" s="108"/>
      <c r="H165" s="107"/>
      <c r="I165" s="106"/>
      <c r="J165" s="106"/>
      <c r="K165" s="145"/>
      <c r="L165" s="110"/>
      <c r="M165" s="111"/>
      <c r="N165" s="151" t="s">
        <v>316</v>
      </c>
      <c r="O165" s="105"/>
      <c r="P165" s="104"/>
      <c r="R165" s="103"/>
      <c r="S165" s="101" t="str">
        <f t="shared" si="82"/>
        <v/>
      </c>
      <c r="T165" s="102" t="str">
        <f t="shared" si="83"/>
        <v/>
      </c>
      <c r="U165" s="101" t="str">
        <f t="shared" si="84"/>
        <v/>
      </c>
      <c r="V165" s="100" t="str">
        <f t="shared" si="85"/>
        <v>US$2014/ ha/ yr</v>
      </c>
      <c r="W165" s="89"/>
      <c r="X165" s="89"/>
      <c r="Z165" s="152"/>
      <c r="AP165" s="152"/>
      <c r="AQ165" s="89"/>
      <c r="AR165" s="89"/>
      <c r="AS165" s="99"/>
      <c r="AT165" s="89"/>
      <c r="AU165" s="98" t="e">
        <f t="shared" si="90"/>
        <v>#REF!</v>
      </c>
      <c r="AV165" s="98" t="e">
        <f t="shared" si="91"/>
        <v>#REF!</v>
      </c>
      <c r="AW165" s="89"/>
      <c r="AX165" s="98" t="e">
        <f t="shared" si="92"/>
        <v>#REF!</v>
      </c>
      <c r="AY165" s="98" t="e">
        <f t="shared" si="93"/>
        <v>#REF!</v>
      </c>
      <c r="AZ165" s="89"/>
      <c r="BA165" s="98" t="e">
        <f t="shared" si="94"/>
        <v>#REF!</v>
      </c>
      <c r="BB165" s="98" t="e">
        <f t="shared" si="95"/>
        <v>#REF!</v>
      </c>
      <c r="BC165" s="89"/>
      <c r="BD165" s="98" t="e">
        <f t="shared" si="96"/>
        <v>#REF!</v>
      </c>
      <c r="BE165" s="98" t="e">
        <f t="shared" si="97"/>
        <v>#REF!</v>
      </c>
      <c r="BF165" s="89"/>
      <c r="BG165" s="98" t="e">
        <f t="shared" si="98"/>
        <v>#REF!</v>
      </c>
      <c r="BH165" s="98" t="e">
        <f t="shared" si="99"/>
        <v>#REF!</v>
      </c>
      <c r="BI165" s="89"/>
      <c r="BJ165" s="98" t="str">
        <f t="shared" si="100"/>
        <v/>
      </c>
      <c r="BK165" s="98" t="str">
        <f t="shared" si="101"/>
        <v/>
      </c>
      <c r="BL165" s="89"/>
      <c r="BM165" s="98" t="str">
        <f t="shared" si="102"/>
        <v/>
      </c>
      <c r="BN165" s="98" t="str">
        <f t="shared" si="103"/>
        <v/>
      </c>
      <c r="BO165" s="89"/>
      <c r="BP165" s="98" t="str">
        <f t="shared" si="104"/>
        <v/>
      </c>
      <c r="BQ165" s="98" t="str">
        <f t="shared" si="105"/>
        <v/>
      </c>
      <c r="BR165" s="89"/>
      <c r="BS165" s="98" t="str">
        <f t="shared" si="106"/>
        <v/>
      </c>
      <c r="BT165" s="98" t="str">
        <f t="shared" si="107"/>
        <v/>
      </c>
      <c r="BU165" s="89"/>
      <c r="BV165" s="152"/>
    </row>
    <row r="166" spans="1:74" s="64" customFormat="1" x14ac:dyDescent="0.25">
      <c r="A166" s="83">
        <v>11</v>
      </c>
      <c r="B166" s="109" t="str">
        <f t="shared" si="81"/>
        <v xml:space="preserve">: </v>
      </c>
      <c r="C166" s="106"/>
      <c r="D166" s="106"/>
      <c r="E166" s="108"/>
      <c r="F166" s="106"/>
      <c r="G166" s="108"/>
      <c r="H166" s="107"/>
      <c r="I166" s="106"/>
      <c r="J166" s="106"/>
      <c r="K166" s="104"/>
      <c r="L166" s="110"/>
      <c r="M166" s="111"/>
      <c r="N166" s="151" t="s">
        <v>316</v>
      </c>
      <c r="O166" s="105"/>
      <c r="P166" s="104"/>
      <c r="R166" s="103"/>
      <c r="S166" s="101" t="str">
        <f t="shared" si="82"/>
        <v/>
      </c>
      <c r="T166" s="102" t="str">
        <f t="shared" si="83"/>
        <v/>
      </c>
      <c r="U166" s="101" t="str">
        <f t="shared" si="84"/>
        <v/>
      </c>
      <c r="V166" s="100" t="str">
        <f t="shared" si="85"/>
        <v>US$2014/ ha/ yr</v>
      </c>
      <c r="W166" s="89"/>
      <c r="X166" s="89"/>
      <c r="Z166" s="152"/>
      <c r="AP166" s="152"/>
      <c r="AQ166" s="89"/>
      <c r="AR166" s="89"/>
      <c r="AS166" s="99"/>
      <c r="AT166" s="89"/>
      <c r="AU166" s="98" t="e">
        <f t="shared" si="90"/>
        <v>#REF!</v>
      </c>
      <c r="AV166" s="98" t="e">
        <f t="shared" si="91"/>
        <v>#REF!</v>
      </c>
      <c r="AW166" s="89"/>
      <c r="AX166" s="98" t="e">
        <f t="shared" si="92"/>
        <v>#REF!</v>
      </c>
      <c r="AY166" s="98" t="e">
        <f t="shared" si="93"/>
        <v>#REF!</v>
      </c>
      <c r="AZ166" s="89"/>
      <c r="BA166" s="98" t="e">
        <f t="shared" si="94"/>
        <v>#REF!</v>
      </c>
      <c r="BB166" s="98" t="e">
        <f t="shared" si="95"/>
        <v>#REF!</v>
      </c>
      <c r="BC166" s="89"/>
      <c r="BD166" s="98" t="e">
        <f t="shared" si="96"/>
        <v>#REF!</v>
      </c>
      <c r="BE166" s="98" t="e">
        <f t="shared" si="97"/>
        <v>#REF!</v>
      </c>
      <c r="BF166" s="89"/>
      <c r="BG166" s="98" t="e">
        <f t="shared" si="98"/>
        <v>#REF!</v>
      </c>
      <c r="BH166" s="98" t="e">
        <f t="shared" si="99"/>
        <v>#REF!</v>
      </c>
      <c r="BI166" s="89"/>
      <c r="BJ166" s="98" t="str">
        <f t="shared" si="100"/>
        <v/>
      </c>
      <c r="BK166" s="98" t="str">
        <f t="shared" si="101"/>
        <v/>
      </c>
      <c r="BL166" s="89"/>
      <c r="BM166" s="98" t="str">
        <f t="shared" si="102"/>
        <v/>
      </c>
      <c r="BN166" s="98" t="str">
        <f t="shared" si="103"/>
        <v/>
      </c>
      <c r="BO166" s="89"/>
      <c r="BP166" s="98" t="str">
        <f t="shared" si="104"/>
        <v/>
      </c>
      <c r="BQ166" s="98" t="str">
        <f t="shared" si="105"/>
        <v/>
      </c>
      <c r="BR166" s="89"/>
      <c r="BS166" s="98" t="str">
        <f t="shared" si="106"/>
        <v/>
      </c>
      <c r="BT166" s="98" t="str">
        <f t="shared" si="107"/>
        <v/>
      </c>
      <c r="BU166" s="89"/>
      <c r="BV166" s="152"/>
    </row>
    <row r="167" spans="1:74" s="64" customFormat="1" x14ac:dyDescent="0.25">
      <c r="A167" s="83">
        <v>12</v>
      </c>
      <c r="B167" s="109" t="str">
        <f t="shared" si="81"/>
        <v xml:space="preserve">: </v>
      </c>
      <c r="C167" s="106"/>
      <c r="D167" s="106"/>
      <c r="E167" s="108"/>
      <c r="F167" s="106"/>
      <c r="G167" s="108"/>
      <c r="H167" s="107"/>
      <c r="I167" s="106"/>
      <c r="J167" s="106"/>
      <c r="K167" s="104"/>
      <c r="L167" s="110"/>
      <c r="M167" s="111"/>
      <c r="N167" s="151" t="s">
        <v>316</v>
      </c>
      <c r="O167" s="105"/>
      <c r="P167" s="104"/>
      <c r="R167" s="103"/>
      <c r="S167" s="101" t="str">
        <f t="shared" si="82"/>
        <v/>
      </c>
      <c r="T167" s="102" t="str">
        <f t="shared" si="83"/>
        <v/>
      </c>
      <c r="U167" s="101" t="str">
        <f t="shared" si="84"/>
        <v/>
      </c>
      <c r="V167" s="100" t="str">
        <f t="shared" si="85"/>
        <v>US$2014/ ha/ yr</v>
      </c>
      <c r="W167" s="89"/>
      <c r="X167" s="89"/>
      <c r="Z167" s="152"/>
      <c r="AP167" s="152"/>
      <c r="AQ167" s="89"/>
      <c r="AR167" s="89"/>
      <c r="AS167" s="99"/>
      <c r="AT167" s="89"/>
      <c r="AU167" s="98" t="e">
        <f t="shared" si="90"/>
        <v>#REF!</v>
      </c>
      <c r="AV167" s="98" t="e">
        <f t="shared" si="91"/>
        <v>#REF!</v>
      </c>
      <c r="AW167" s="89"/>
      <c r="AX167" s="98" t="e">
        <f t="shared" si="92"/>
        <v>#REF!</v>
      </c>
      <c r="AY167" s="98" t="e">
        <f t="shared" si="93"/>
        <v>#REF!</v>
      </c>
      <c r="AZ167" s="89"/>
      <c r="BA167" s="98" t="e">
        <f t="shared" si="94"/>
        <v>#REF!</v>
      </c>
      <c r="BB167" s="98" t="e">
        <f t="shared" si="95"/>
        <v>#REF!</v>
      </c>
      <c r="BC167" s="89"/>
      <c r="BD167" s="98" t="e">
        <f t="shared" si="96"/>
        <v>#REF!</v>
      </c>
      <c r="BE167" s="98" t="e">
        <f t="shared" si="97"/>
        <v>#REF!</v>
      </c>
      <c r="BF167" s="89"/>
      <c r="BG167" s="98" t="e">
        <f t="shared" si="98"/>
        <v>#REF!</v>
      </c>
      <c r="BH167" s="98" t="e">
        <f t="shared" si="99"/>
        <v>#REF!</v>
      </c>
      <c r="BI167" s="89"/>
      <c r="BJ167" s="98" t="str">
        <f t="shared" si="100"/>
        <v/>
      </c>
      <c r="BK167" s="98" t="str">
        <f t="shared" si="101"/>
        <v/>
      </c>
      <c r="BL167" s="89"/>
      <c r="BM167" s="98" t="str">
        <f t="shared" si="102"/>
        <v/>
      </c>
      <c r="BN167" s="98" t="str">
        <f t="shared" si="103"/>
        <v/>
      </c>
      <c r="BO167" s="89"/>
      <c r="BP167" s="98" t="str">
        <f t="shared" si="104"/>
        <v/>
      </c>
      <c r="BQ167" s="98" t="str">
        <f t="shared" si="105"/>
        <v/>
      </c>
      <c r="BR167" s="89"/>
      <c r="BS167" s="98" t="str">
        <f t="shared" si="106"/>
        <v/>
      </c>
      <c r="BT167" s="98" t="str">
        <f t="shared" si="107"/>
        <v/>
      </c>
      <c r="BU167" s="89"/>
      <c r="BV167" s="152"/>
    </row>
    <row r="168" spans="1:74" s="64" customFormat="1" x14ac:dyDescent="0.25">
      <c r="A168" s="83">
        <v>13</v>
      </c>
      <c r="B168" s="109" t="str">
        <f t="shared" si="81"/>
        <v xml:space="preserve">: </v>
      </c>
      <c r="C168" s="106"/>
      <c r="D168" s="106"/>
      <c r="E168" s="108"/>
      <c r="F168" s="106"/>
      <c r="G168" s="108"/>
      <c r="H168" s="107"/>
      <c r="I168" s="106"/>
      <c r="J168" s="106"/>
      <c r="K168" s="104"/>
      <c r="L168" s="110"/>
      <c r="M168" s="111"/>
      <c r="N168" s="151" t="s">
        <v>316</v>
      </c>
      <c r="O168" s="105"/>
      <c r="P168" s="104"/>
      <c r="R168" s="103"/>
      <c r="S168" s="101" t="str">
        <f t="shared" si="82"/>
        <v/>
      </c>
      <c r="T168" s="102" t="str">
        <f t="shared" si="83"/>
        <v/>
      </c>
      <c r="U168" s="101" t="str">
        <f t="shared" si="84"/>
        <v/>
      </c>
      <c r="V168" s="100" t="str">
        <f t="shared" si="85"/>
        <v>US$2014/ ha/ yr</v>
      </c>
      <c r="W168" s="89"/>
      <c r="X168" s="89"/>
      <c r="Z168" s="152"/>
      <c r="AP168" s="152"/>
      <c r="AQ168" s="89"/>
      <c r="AR168" s="89"/>
      <c r="AS168" s="99"/>
      <c r="AT168" s="89"/>
      <c r="AU168" s="98" t="e">
        <f t="shared" si="90"/>
        <v>#REF!</v>
      </c>
      <c r="AV168" s="98" t="e">
        <f t="shared" si="91"/>
        <v>#REF!</v>
      </c>
      <c r="AW168" s="89"/>
      <c r="AX168" s="98" t="e">
        <f t="shared" si="92"/>
        <v>#REF!</v>
      </c>
      <c r="AY168" s="98" t="e">
        <f t="shared" si="93"/>
        <v>#REF!</v>
      </c>
      <c r="AZ168" s="89"/>
      <c r="BA168" s="98" t="e">
        <f t="shared" si="94"/>
        <v>#REF!</v>
      </c>
      <c r="BB168" s="98" t="e">
        <f t="shared" si="95"/>
        <v>#REF!</v>
      </c>
      <c r="BC168" s="89"/>
      <c r="BD168" s="98" t="e">
        <f t="shared" si="96"/>
        <v>#REF!</v>
      </c>
      <c r="BE168" s="98" t="e">
        <f t="shared" si="97"/>
        <v>#REF!</v>
      </c>
      <c r="BF168" s="89"/>
      <c r="BG168" s="98" t="e">
        <f t="shared" si="98"/>
        <v>#REF!</v>
      </c>
      <c r="BH168" s="98" t="e">
        <f t="shared" si="99"/>
        <v>#REF!</v>
      </c>
      <c r="BI168" s="89"/>
      <c r="BJ168" s="98" t="str">
        <f t="shared" si="100"/>
        <v/>
      </c>
      <c r="BK168" s="98" t="str">
        <f t="shared" si="101"/>
        <v/>
      </c>
      <c r="BL168" s="89"/>
      <c r="BM168" s="98" t="str">
        <f t="shared" si="102"/>
        <v/>
      </c>
      <c r="BN168" s="98" t="str">
        <f t="shared" si="103"/>
        <v/>
      </c>
      <c r="BO168" s="89"/>
      <c r="BP168" s="98" t="str">
        <f t="shared" si="104"/>
        <v/>
      </c>
      <c r="BQ168" s="98" t="str">
        <f t="shared" si="105"/>
        <v/>
      </c>
      <c r="BR168" s="89"/>
      <c r="BS168" s="98" t="str">
        <f t="shared" si="106"/>
        <v/>
      </c>
      <c r="BT168" s="98" t="str">
        <f t="shared" si="107"/>
        <v/>
      </c>
      <c r="BU168" s="89"/>
      <c r="BV168" s="152"/>
    </row>
    <row r="169" spans="1:74" s="64" customFormat="1" x14ac:dyDescent="0.25">
      <c r="A169" s="83">
        <v>14</v>
      </c>
      <c r="B169" s="109" t="str">
        <f t="shared" si="81"/>
        <v xml:space="preserve">: </v>
      </c>
      <c r="C169" s="106"/>
      <c r="D169" s="106"/>
      <c r="E169" s="108"/>
      <c r="F169" s="106"/>
      <c r="G169" s="108"/>
      <c r="H169" s="107"/>
      <c r="I169" s="106"/>
      <c r="J169" s="106"/>
      <c r="K169" s="104"/>
      <c r="L169" s="110"/>
      <c r="M169" s="111"/>
      <c r="N169" s="151" t="s">
        <v>316</v>
      </c>
      <c r="O169" s="105"/>
      <c r="P169" s="104"/>
      <c r="R169" s="103"/>
      <c r="S169" s="101" t="str">
        <f t="shared" si="82"/>
        <v/>
      </c>
      <c r="T169" s="102" t="str">
        <f t="shared" si="83"/>
        <v/>
      </c>
      <c r="U169" s="101" t="str">
        <f t="shared" si="84"/>
        <v/>
      </c>
      <c r="V169" s="100" t="str">
        <f t="shared" si="85"/>
        <v>US$2014/ ha/ yr</v>
      </c>
      <c r="W169" s="89"/>
      <c r="X169" s="89"/>
      <c r="Z169" s="152"/>
      <c r="AP169" s="152"/>
      <c r="AQ169" s="89"/>
      <c r="AR169" s="89"/>
      <c r="AS169" s="99"/>
      <c r="AT169" s="89"/>
      <c r="AU169" s="98" t="e">
        <f t="shared" si="90"/>
        <v>#REF!</v>
      </c>
      <c r="AV169" s="98" t="e">
        <f t="shared" si="91"/>
        <v>#REF!</v>
      </c>
      <c r="AW169" s="89"/>
      <c r="AX169" s="98" t="e">
        <f t="shared" si="92"/>
        <v>#REF!</v>
      </c>
      <c r="AY169" s="98" t="e">
        <f t="shared" si="93"/>
        <v>#REF!</v>
      </c>
      <c r="AZ169" s="89"/>
      <c r="BA169" s="98" t="e">
        <f t="shared" si="94"/>
        <v>#REF!</v>
      </c>
      <c r="BB169" s="98" t="e">
        <f t="shared" si="95"/>
        <v>#REF!</v>
      </c>
      <c r="BC169" s="89"/>
      <c r="BD169" s="98" t="e">
        <f t="shared" si="96"/>
        <v>#REF!</v>
      </c>
      <c r="BE169" s="98" t="e">
        <f t="shared" si="97"/>
        <v>#REF!</v>
      </c>
      <c r="BF169" s="89"/>
      <c r="BG169" s="98" t="e">
        <f t="shared" si="98"/>
        <v>#REF!</v>
      </c>
      <c r="BH169" s="98" t="e">
        <f t="shared" si="99"/>
        <v>#REF!</v>
      </c>
      <c r="BI169" s="89"/>
      <c r="BJ169" s="98" t="str">
        <f t="shared" si="100"/>
        <v/>
      </c>
      <c r="BK169" s="98" t="str">
        <f t="shared" si="101"/>
        <v/>
      </c>
      <c r="BL169" s="89"/>
      <c r="BM169" s="98" t="str">
        <f t="shared" si="102"/>
        <v/>
      </c>
      <c r="BN169" s="98" t="str">
        <f t="shared" si="103"/>
        <v/>
      </c>
      <c r="BO169" s="89"/>
      <c r="BP169" s="98" t="str">
        <f t="shared" si="104"/>
        <v/>
      </c>
      <c r="BQ169" s="98" t="str">
        <f t="shared" si="105"/>
        <v/>
      </c>
      <c r="BR169" s="89"/>
      <c r="BS169" s="98" t="str">
        <f t="shared" si="106"/>
        <v/>
      </c>
      <c r="BT169" s="98" t="str">
        <f t="shared" si="107"/>
        <v/>
      </c>
      <c r="BU169" s="89"/>
      <c r="BV169" s="152"/>
    </row>
    <row r="170" spans="1:74" s="64" customFormat="1" x14ac:dyDescent="0.25">
      <c r="A170" s="83">
        <v>15</v>
      </c>
      <c r="B170" s="109" t="str">
        <f t="shared" si="81"/>
        <v xml:space="preserve">: </v>
      </c>
      <c r="C170" s="106"/>
      <c r="D170" s="106"/>
      <c r="E170" s="108"/>
      <c r="F170" s="106"/>
      <c r="G170" s="108"/>
      <c r="H170" s="107"/>
      <c r="I170" s="106"/>
      <c r="J170" s="106"/>
      <c r="K170" s="104"/>
      <c r="L170" s="110"/>
      <c r="M170" s="111"/>
      <c r="N170" s="151" t="s">
        <v>316</v>
      </c>
      <c r="O170" s="105"/>
      <c r="P170" s="104"/>
      <c r="R170" s="103"/>
      <c r="S170" s="101" t="str">
        <f t="shared" si="82"/>
        <v/>
      </c>
      <c r="T170" s="102" t="str">
        <f t="shared" si="83"/>
        <v/>
      </c>
      <c r="U170" s="101" t="str">
        <f t="shared" si="84"/>
        <v/>
      </c>
      <c r="V170" s="100" t="str">
        <f t="shared" si="85"/>
        <v>US$2014/ ha/ yr</v>
      </c>
      <c r="W170" s="89"/>
      <c r="X170" s="89"/>
      <c r="Z170" s="152"/>
      <c r="AP170" s="152"/>
      <c r="AQ170" s="89"/>
      <c r="AR170" s="89"/>
      <c r="AS170" s="99"/>
      <c r="AT170" s="89"/>
      <c r="AU170" s="98" t="e">
        <f t="shared" si="90"/>
        <v>#REF!</v>
      </c>
      <c r="AV170" s="98" t="e">
        <f t="shared" si="91"/>
        <v>#REF!</v>
      </c>
      <c r="AW170" s="89"/>
      <c r="AX170" s="98" t="e">
        <f t="shared" si="92"/>
        <v>#REF!</v>
      </c>
      <c r="AY170" s="98" t="e">
        <f t="shared" si="93"/>
        <v>#REF!</v>
      </c>
      <c r="AZ170" s="89"/>
      <c r="BA170" s="98" t="e">
        <f t="shared" si="94"/>
        <v>#REF!</v>
      </c>
      <c r="BB170" s="98" t="e">
        <f t="shared" si="95"/>
        <v>#REF!</v>
      </c>
      <c r="BC170" s="89"/>
      <c r="BD170" s="98" t="e">
        <f t="shared" si="96"/>
        <v>#REF!</v>
      </c>
      <c r="BE170" s="98" t="e">
        <f t="shared" si="97"/>
        <v>#REF!</v>
      </c>
      <c r="BF170" s="89"/>
      <c r="BG170" s="98" t="e">
        <f t="shared" si="98"/>
        <v>#REF!</v>
      </c>
      <c r="BH170" s="98" t="e">
        <f t="shared" si="99"/>
        <v>#REF!</v>
      </c>
      <c r="BI170" s="89"/>
      <c r="BJ170" s="98" t="str">
        <f t="shared" si="100"/>
        <v/>
      </c>
      <c r="BK170" s="98" t="str">
        <f t="shared" si="101"/>
        <v/>
      </c>
      <c r="BL170" s="89"/>
      <c r="BM170" s="98" t="str">
        <f t="shared" si="102"/>
        <v/>
      </c>
      <c r="BN170" s="98" t="str">
        <f t="shared" si="103"/>
        <v/>
      </c>
      <c r="BO170" s="89"/>
      <c r="BP170" s="98" t="str">
        <f t="shared" si="104"/>
        <v/>
      </c>
      <c r="BQ170" s="98" t="str">
        <f t="shared" si="105"/>
        <v/>
      </c>
      <c r="BR170" s="89"/>
      <c r="BS170" s="98" t="str">
        <f t="shared" si="106"/>
        <v/>
      </c>
      <c r="BT170" s="98" t="str">
        <f t="shared" si="107"/>
        <v/>
      </c>
      <c r="BU170" s="89"/>
      <c r="BV170" s="152"/>
    </row>
    <row r="171" spans="1:74" s="64" customFormat="1" x14ac:dyDescent="0.25">
      <c r="A171" s="83">
        <v>16</v>
      </c>
      <c r="B171" s="109" t="str">
        <f t="shared" si="81"/>
        <v xml:space="preserve">: </v>
      </c>
      <c r="C171" s="106"/>
      <c r="D171" s="106"/>
      <c r="E171" s="108"/>
      <c r="F171" s="106"/>
      <c r="G171" s="108"/>
      <c r="H171" s="107"/>
      <c r="I171" s="106"/>
      <c r="J171" s="106"/>
      <c r="K171" s="104"/>
      <c r="L171" s="110"/>
      <c r="M171" s="111"/>
      <c r="N171" s="151" t="s">
        <v>316</v>
      </c>
      <c r="O171" s="105"/>
      <c r="P171" s="104"/>
      <c r="R171" s="103"/>
      <c r="S171" s="101" t="str">
        <f t="shared" si="82"/>
        <v/>
      </c>
      <c r="T171" s="102" t="str">
        <f t="shared" si="83"/>
        <v/>
      </c>
      <c r="U171" s="101" t="str">
        <f t="shared" si="84"/>
        <v/>
      </c>
      <c r="V171" s="100" t="str">
        <f t="shared" si="85"/>
        <v>US$2014/ ha/ yr</v>
      </c>
      <c r="W171" s="89"/>
      <c r="X171" s="89"/>
      <c r="Z171" s="152"/>
      <c r="AP171" s="152"/>
      <c r="AQ171" s="89"/>
      <c r="AR171" s="89"/>
      <c r="AS171" s="99"/>
      <c r="AT171" s="89"/>
      <c r="AU171" s="98" t="e">
        <f t="shared" si="90"/>
        <v>#REF!</v>
      </c>
      <c r="AV171" s="98" t="e">
        <f t="shared" si="91"/>
        <v>#REF!</v>
      </c>
      <c r="AW171" s="89"/>
      <c r="AX171" s="98" t="e">
        <f t="shared" si="92"/>
        <v>#REF!</v>
      </c>
      <c r="AY171" s="98" t="e">
        <f t="shared" si="93"/>
        <v>#REF!</v>
      </c>
      <c r="AZ171" s="89"/>
      <c r="BA171" s="98" t="e">
        <f t="shared" si="94"/>
        <v>#REF!</v>
      </c>
      <c r="BB171" s="98" t="e">
        <f t="shared" si="95"/>
        <v>#REF!</v>
      </c>
      <c r="BC171" s="89"/>
      <c r="BD171" s="98" t="e">
        <f t="shared" si="96"/>
        <v>#REF!</v>
      </c>
      <c r="BE171" s="98" t="e">
        <f t="shared" si="97"/>
        <v>#REF!</v>
      </c>
      <c r="BF171" s="89"/>
      <c r="BG171" s="98" t="e">
        <f t="shared" si="98"/>
        <v>#REF!</v>
      </c>
      <c r="BH171" s="98" t="e">
        <f t="shared" si="99"/>
        <v>#REF!</v>
      </c>
      <c r="BI171" s="89"/>
      <c r="BJ171" s="98" t="str">
        <f t="shared" si="100"/>
        <v/>
      </c>
      <c r="BK171" s="98" t="str">
        <f t="shared" si="101"/>
        <v/>
      </c>
      <c r="BL171" s="89"/>
      <c r="BM171" s="98" t="str">
        <f t="shared" si="102"/>
        <v/>
      </c>
      <c r="BN171" s="98" t="str">
        <f t="shared" si="103"/>
        <v/>
      </c>
      <c r="BO171" s="89"/>
      <c r="BP171" s="98" t="str">
        <f t="shared" si="104"/>
        <v/>
      </c>
      <c r="BQ171" s="98" t="str">
        <f t="shared" si="105"/>
        <v/>
      </c>
      <c r="BR171" s="89"/>
      <c r="BS171" s="98" t="str">
        <f t="shared" si="106"/>
        <v/>
      </c>
      <c r="BT171" s="98" t="str">
        <f t="shared" si="107"/>
        <v/>
      </c>
      <c r="BU171" s="89"/>
      <c r="BV171" s="152"/>
    </row>
    <row r="172" spans="1:74" s="64" customFormat="1" x14ac:dyDescent="0.25">
      <c r="A172" s="83">
        <v>17</v>
      </c>
      <c r="B172" s="109" t="str">
        <f t="shared" si="81"/>
        <v xml:space="preserve">: </v>
      </c>
      <c r="C172" s="106"/>
      <c r="D172" s="106"/>
      <c r="E172" s="108"/>
      <c r="F172" s="106"/>
      <c r="G172" s="108"/>
      <c r="H172" s="107"/>
      <c r="I172" s="106"/>
      <c r="J172" s="106"/>
      <c r="K172" s="104"/>
      <c r="L172" s="110"/>
      <c r="M172" s="111"/>
      <c r="N172" s="151" t="s">
        <v>316</v>
      </c>
      <c r="O172" s="105"/>
      <c r="P172" s="104"/>
      <c r="R172" s="103"/>
      <c r="S172" s="101" t="str">
        <f t="shared" si="82"/>
        <v/>
      </c>
      <c r="T172" s="102" t="str">
        <f t="shared" si="83"/>
        <v/>
      </c>
      <c r="U172" s="101" t="str">
        <f t="shared" si="84"/>
        <v/>
      </c>
      <c r="V172" s="100" t="str">
        <f t="shared" si="85"/>
        <v>US$2014/ ha/ yr</v>
      </c>
      <c r="W172" s="89"/>
      <c r="X172" s="89"/>
      <c r="Z172" s="152"/>
      <c r="AP172" s="152"/>
      <c r="AQ172" s="89"/>
      <c r="AR172" s="89"/>
      <c r="AS172" s="99"/>
      <c r="AT172" s="89"/>
      <c r="AU172" s="98" t="e">
        <f t="shared" si="90"/>
        <v>#REF!</v>
      </c>
      <c r="AV172" s="98" t="e">
        <f t="shared" si="91"/>
        <v>#REF!</v>
      </c>
      <c r="AW172" s="89"/>
      <c r="AX172" s="98" t="e">
        <f t="shared" si="92"/>
        <v>#REF!</v>
      </c>
      <c r="AY172" s="98" t="e">
        <f t="shared" si="93"/>
        <v>#REF!</v>
      </c>
      <c r="AZ172" s="89"/>
      <c r="BA172" s="98" t="e">
        <f t="shared" si="94"/>
        <v>#REF!</v>
      </c>
      <c r="BB172" s="98" t="e">
        <f t="shared" si="95"/>
        <v>#REF!</v>
      </c>
      <c r="BC172" s="89"/>
      <c r="BD172" s="98" t="e">
        <f t="shared" si="96"/>
        <v>#REF!</v>
      </c>
      <c r="BE172" s="98" t="e">
        <f t="shared" si="97"/>
        <v>#REF!</v>
      </c>
      <c r="BF172" s="89"/>
      <c r="BG172" s="98" t="e">
        <f t="shared" si="98"/>
        <v>#REF!</v>
      </c>
      <c r="BH172" s="98" t="e">
        <f t="shared" si="99"/>
        <v>#REF!</v>
      </c>
      <c r="BI172" s="89"/>
      <c r="BJ172" s="98" t="str">
        <f t="shared" si="100"/>
        <v/>
      </c>
      <c r="BK172" s="98" t="str">
        <f t="shared" si="101"/>
        <v/>
      </c>
      <c r="BL172" s="89"/>
      <c r="BM172" s="98" t="str">
        <f t="shared" si="102"/>
        <v/>
      </c>
      <c r="BN172" s="98" t="str">
        <f t="shared" si="103"/>
        <v/>
      </c>
      <c r="BO172" s="89"/>
      <c r="BP172" s="98" t="str">
        <f t="shared" si="104"/>
        <v/>
      </c>
      <c r="BQ172" s="98" t="str">
        <f t="shared" si="105"/>
        <v/>
      </c>
      <c r="BR172" s="89"/>
      <c r="BS172" s="98" t="str">
        <f t="shared" si="106"/>
        <v/>
      </c>
      <c r="BT172" s="98" t="str">
        <f t="shared" si="107"/>
        <v/>
      </c>
      <c r="BU172" s="89"/>
      <c r="BV172" s="152"/>
    </row>
    <row r="173" spans="1:74" s="64" customFormat="1" x14ac:dyDescent="0.25">
      <c r="A173" s="83">
        <v>18</v>
      </c>
      <c r="B173" s="109" t="str">
        <f t="shared" si="81"/>
        <v xml:space="preserve">: </v>
      </c>
      <c r="C173" s="106"/>
      <c r="D173" s="106"/>
      <c r="E173" s="108"/>
      <c r="F173" s="106"/>
      <c r="G173" s="108"/>
      <c r="H173" s="107"/>
      <c r="I173" s="106"/>
      <c r="J173" s="106"/>
      <c r="K173" s="104"/>
      <c r="L173" s="104"/>
      <c r="M173" s="104"/>
      <c r="N173" s="151" t="s">
        <v>316</v>
      </c>
      <c r="O173" s="105"/>
      <c r="P173" s="104"/>
      <c r="R173" s="103"/>
      <c r="S173" s="101" t="str">
        <f t="shared" si="82"/>
        <v/>
      </c>
      <c r="T173" s="102" t="str">
        <f t="shared" si="83"/>
        <v/>
      </c>
      <c r="U173" s="101" t="str">
        <f t="shared" si="84"/>
        <v/>
      </c>
      <c r="V173" s="100" t="str">
        <f t="shared" si="85"/>
        <v>US$2014/ ha/ yr</v>
      </c>
      <c r="W173" s="89"/>
      <c r="X173" s="89"/>
      <c r="Z173" s="152"/>
      <c r="AP173" s="152"/>
      <c r="AQ173" s="89"/>
      <c r="AR173" s="89"/>
      <c r="AS173" s="99"/>
      <c r="AT173" s="89"/>
      <c r="AU173" s="98" t="e">
        <f t="shared" si="90"/>
        <v>#REF!</v>
      </c>
      <c r="AV173" s="98" t="e">
        <f t="shared" si="91"/>
        <v>#REF!</v>
      </c>
      <c r="AW173" s="89"/>
      <c r="AX173" s="98" t="e">
        <f t="shared" si="92"/>
        <v>#REF!</v>
      </c>
      <c r="AY173" s="98" t="e">
        <f t="shared" si="93"/>
        <v>#REF!</v>
      </c>
      <c r="AZ173" s="89"/>
      <c r="BA173" s="98" t="e">
        <f t="shared" si="94"/>
        <v>#REF!</v>
      </c>
      <c r="BB173" s="98" t="e">
        <f t="shared" si="95"/>
        <v>#REF!</v>
      </c>
      <c r="BC173" s="89"/>
      <c r="BD173" s="98" t="e">
        <f t="shared" si="96"/>
        <v>#REF!</v>
      </c>
      <c r="BE173" s="98" t="e">
        <f t="shared" si="97"/>
        <v>#REF!</v>
      </c>
      <c r="BF173" s="89"/>
      <c r="BG173" s="98" t="e">
        <f t="shared" si="98"/>
        <v>#REF!</v>
      </c>
      <c r="BH173" s="98" t="e">
        <f t="shared" si="99"/>
        <v>#REF!</v>
      </c>
      <c r="BI173" s="89"/>
      <c r="BJ173" s="98" t="str">
        <f t="shared" si="100"/>
        <v/>
      </c>
      <c r="BK173" s="98" t="str">
        <f t="shared" si="101"/>
        <v/>
      </c>
      <c r="BL173" s="89"/>
      <c r="BM173" s="98" t="str">
        <f t="shared" si="102"/>
        <v/>
      </c>
      <c r="BN173" s="98" t="str">
        <f t="shared" si="103"/>
        <v/>
      </c>
      <c r="BO173" s="89"/>
      <c r="BP173" s="98" t="str">
        <f t="shared" si="104"/>
        <v/>
      </c>
      <c r="BQ173" s="98" t="str">
        <f t="shared" si="105"/>
        <v/>
      </c>
      <c r="BR173" s="89"/>
      <c r="BS173" s="98" t="str">
        <f t="shared" si="106"/>
        <v/>
      </c>
      <c r="BT173" s="98" t="str">
        <f t="shared" si="107"/>
        <v/>
      </c>
      <c r="BU173" s="89"/>
      <c r="BV173" s="152"/>
    </row>
    <row r="174" spans="1:74" s="64" customFormat="1" x14ac:dyDescent="0.25">
      <c r="A174" s="83">
        <v>19</v>
      </c>
      <c r="B174" s="109" t="str">
        <f t="shared" si="81"/>
        <v xml:space="preserve">: </v>
      </c>
      <c r="C174" s="106"/>
      <c r="D174" s="106"/>
      <c r="E174" s="108"/>
      <c r="F174" s="106"/>
      <c r="G174" s="108"/>
      <c r="H174" s="107"/>
      <c r="I174" s="106"/>
      <c r="J174" s="106"/>
      <c r="K174" s="104"/>
      <c r="L174" s="104"/>
      <c r="M174" s="104"/>
      <c r="N174" s="151" t="s">
        <v>316</v>
      </c>
      <c r="O174" s="105"/>
      <c r="P174" s="104"/>
      <c r="R174" s="103"/>
      <c r="S174" s="101" t="str">
        <f t="shared" si="82"/>
        <v/>
      </c>
      <c r="T174" s="102" t="str">
        <f t="shared" si="83"/>
        <v/>
      </c>
      <c r="U174" s="101" t="str">
        <f t="shared" si="84"/>
        <v/>
      </c>
      <c r="V174" s="100" t="str">
        <f t="shared" si="85"/>
        <v>US$2014/ ha/ yr</v>
      </c>
      <c r="W174" s="89"/>
      <c r="X174" s="89"/>
      <c r="Z174" s="152"/>
      <c r="AP174" s="152"/>
      <c r="AQ174" s="89"/>
      <c r="AR174" s="89"/>
      <c r="AS174" s="99"/>
      <c r="AT174" s="89"/>
      <c r="AU174" s="98" t="e">
        <f t="shared" si="90"/>
        <v>#REF!</v>
      </c>
      <c r="AV174" s="98" t="e">
        <f t="shared" si="91"/>
        <v>#REF!</v>
      </c>
      <c r="AW174" s="89"/>
      <c r="AX174" s="98" t="e">
        <f t="shared" si="92"/>
        <v>#REF!</v>
      </c>
      <c r="AY174" s="98" t="e">
        <f t="shared" si="93"/>
        <v>#REF!</v>
      </c>
      <c r="AZ174" s="89"/>
      <c r="BA174" s="98" t="e">
        <f t="shared" si="94"/>
        <v>#REF!</v>
      </c>
      <c r="BB174" s="98" t="e">
        <f t="shared" si="95"/>
        <v>#REF!</v>
      </c>
      <c r="BC174" s="89"/>
      <c r="BD174" s="98" t="e">
        <f t="shared" si="96"/>
        <v>#REF!</v>
      </c>
      <c r="BE174" s="98" t="e">
        <f t="shared" si="97"/>
        <v>#REF!</v>
      </c>
      <c r="BF174" s="89"/>
      <c r="BG174" s="98" t="e">
        <f t="shared" si="98"/>
        <v>#REF!</v>
      </c>
      <c r="BH174" s="98" t="e">
        <f t="shared" si="99"/>
        <v>#REF!</v>
      </c>
      <c r="BI174" s="89"/>
      <c r="BJ174" s="98" t="str">
        <f t="shared" si="100"/>
        <v/>
      </c>
      <c r="BK174" s="98" t="str">
        <f t="shared" si="101"/>
        <v/>
      </c>
      <c r="BL174" s="89"/>
      <c r="BM174" s="98" t="str">
        <f t="shared" si="102"/>
        <v/>
      </c>
      <c r="BN174" s="98" t="str">
        <f t="shared" si="103"/>
        <v/>
      </c>
      <c r="BO174" s="89"/>
      <c r="BP174" s="98" t="str">
        <f t="shared" si="104"/>
        <v/>
      </c>
      <c r="BQ174" s="98" t="str">
        <f t="shared" si="105"/>
        <v/>
      </c>
      <c r="BR174" s="89"/>
      <c r="BS174" s="98" t="str">
        <f t="shared" si="106"/>
        <v/>
      </c>
      <c r="BT174" s="98" t="str">
        <f t="shared" si="107"/>
        <v/>
      </c>
      <c r="BU174" s="89"/>
      <c r="BV174" s="152"/>
    </row>
    <row r="175" spans="1:74" s="64" customFormat="1" x14ac:dyDescent="0.25">
      <c r="A175" s="83">
        <v>20</v>
      </c>
      <c r="B175" s="109" t="str">
        <f t="shared" si="81"/>
        <v xml:space="preserve">: </v>
      </c>
      <c r="C175" s="106"/>
      <c r="D175" s="106"/>
      <c r="E175" s="108"/>
      <c r="F175" s="106"/>
      <c r="G175" s="108"/>
      <c r="H175" s="107"/>
      <c r="I175" s="106"/>
      <c r="J175" s="106"/>
      <c r="K175" s="104"/>
      <c r="L175" s="104"/>
      <c r="M175" s="104"/>
      <c r="N175" s="151" t="s">
        <v>316</v>
      </c>
      <c r="O175" s="105"/>
      <c r="P175" s="104"/>
      <c r="R175" s="103"/>
      <c r="S175" s="101" t="str">
        <f t="shared" si="82"/>
        <v/>
      </c>
      <c r="T175" s="102" t="str">
        <f t="shared" si="83"/>
        <v/>
      </c>
      <c r="U175" s="101" t="str">
        <f t="shared" si="84"/>
        <v/>
      </c>
      <c r="V175" s="100" t="str">
        <f t="shared" si="85"/>
        <v>US$2014/ ha/ yr</v>
      </c>
      <c r="W175" s="89"/>
      <c r="X175" s="89"/>
      <c r="Z175" s="152"/>
      <c r="AP175" s="152"/>
      <c r="AQ175" s="89"/>
      <c r="AR175" s="89"/>
      <c r="AS175" s="99"/>
      <c r="AT175" s="89"/>
      <c r="AU175" s="98" t="e">
        <f t="shared" si="90"/>
        <v>#REF!</v>
      </c>
      <c r="AV175" s="98" t="e">
        <f t="shared" si="91"/>
        <v>#REF!</v>
      </c>
      <c r="AW175" s="89"/>
      <c r="AX175" s="98" t="e">
        <f t="shared" si="92"/>
        <v>#REF!</v>
      </c>
      <c r="AY175" s="98" t="e">
        <f t="shared" si="93"/>
        <v>#REF!</v>
      </c>
      <c r="AZ175" s="89"/>
      <c r="BA175" s="98" t="e">
        <f t="shared" si="94"/>
        <v>#REF!</v>
      </c>
      <c r="BB175" s="98" t="e">
        <f t="shared" si="95"/>
        <v>#REF!</v>
      </c>
      <c r="BC175" s="89"/>
      <c r="BD175" s="98" t="e">
        <f t="shared" si="96"/>
        <v>#REF!</v>
      </c>
      <c r="BE175" s="98" t="e">
        <f t="shared" si="97"/>
        <v>#REF!</v>
      </c>
      <c r="BF175" s="89"/>
      <c r="BG175" s="98" t="e">
        <f t="shared" si="98"/>
        <v>#REF!</v>
      </c>
      <c r="BH175" s="98" t="e">
        <f t="shared" si="99"/>
        <v>#REF!</v>
      </c>
      <c r="BI175" s="89"/>
      <c r="BJ175" s="98" t="str">
        <f t="shared" si="100"/>
        <v/>
      </c>
      <c r="BK175" s="98" t="str">
        <f t="shared" si="101"/>
        <v/>
      </c>
      <c r="BL175" s="89"/>
      <c r="BM175" s="98" t="str">
        <f t="shared" si="102"/>
        <v/>
      </c>
      <c r="BN175" s="98" t="str">
        <f t="shared" si="103"/>
        <v/>
      </c>
      <c r="BO175" s="89"/>
      <c r="BP175" s="98" t="str">
        <f t="shared" si="104"/>
        <v/>
      </c>
      <c r="BQ175" s="98" t="str">
        <f t="shared" si="105"/>
        <v/>
      </c>
      <c r="BR175" s="89"/>
      <c r="BS175" s="98" t="str">
        <f t="shared" si="106"/>
        <v/>
      </c>
      <c r="BT175" s="98" t="str">
        <f t="shared" si="107"/>
        <v/>
      </c>
      <c r="BU175" s="89"/>
      <c r="BV175" s="152"/>
    </row>
    <row r="176" spans="1:74" s="64" customFormat="1" x14ac:dyDescent="0.25">
      <c r="A176" s="83"/>
      <c r="B176" s="91" t="s">
        <v>64</v>
      </c>
      <c r="C176" s="92"/>
      <c r="D176" s="92"/>
      <c r="E176" s="92"/>
      <c r="F176" s="92"/>
      <c r="G176" s="92"/>
      <c r="I176" s="89"/>
      <c r="J176" s="94"/>
      <c r="M176" s="64" t="s">
        <v>63</v>
      </c>
      <c r="R176" s="94" t="s">
        <v>62</v>
      </c>
      <c r="S176" s="97">
        <f>AVERAGE(S156:S175)</f>
        <v>328.41585776993787</v>
      </c>
      <c r="T176" s="97">
        <f>IF(S184="Y",SUM(T156:T175)/SUM(O156:O175),AVERAGE(T156:T175))</f>
        <v>328.41585776993787</v>
      </c>
      <c r="U176" s="96">
        <f>SUM(U156:U175)/SUM(O156:O175)</f>
        <v>328.41585776993787</v>
      </c>
      <c r="V176" s="89"/>
      <c r="W176" s="89"/>
      <c r="X176" s="89"/>
      <c r="Z176" s="95"/>
      <c r="AP176" s="152"/>
      <c r="AQ176" s="89"/>
      <c r="AR176" s="89"/>
      <c r="AS176" s="89"/>
      <c r="AT176" s="94" t="s">
        <v>62</v>
      </c>
      <c r="AU176" s="93" t="e">
        <f>AVERAGE(AU156:AU175)</f>
        <v>#REF!</v>
      </c>
      <c r="AV176" s="93" t="e">
        <f>SUM(AV156:AV175)/COUNTIF(AV156:AV175,"&gt;0")</f>
        <v>#REF!</v>
      </c>
      <c r="AW176" s="89"/>
      <c r="AX176" s="93" t="e">
        <f>AVERAGE(AX156:AX175)</f>
        <v>#REF!</v>
      </c>
      <c r="AY176" s="93" t="e">
        <f>SUM(AY156:AY175)/COUNTIF(AY156:AY175,"&gt;0")</f>
        <v>#REF!</v>
      </c>
      <c r="AZ176" s="89"/>
      <c r="BA176" s="93" t="e">
        <f>AVERAGE(BA156:BA175)</f>
        <v>#REF!</v>
      </c>
      <c r="BB176" s="93" t="e">
        <f>SUM(BB156:BB175)/COUNTIF(BB156:BB175,"&gt;0")</f>
        <v>#REF!</v>
      </c>
      <c r="BC176" s="89"/>
      <c r="BD176" s="93" t="e">
        <f>AVERAGE(BD156:BD175)</f>
        <v>#REF!</v>
      </c>
      <c r="BE176" s="93" t="e">
        <f>SUM(BE156:BE175)/COUNTIF(BE156:BE175,"&gt;0")</f>
        <v>#REF!</v>
      </c>
      <c r="BF176" s="89"/>
      <c r="BG176" s="93" t="e">
        <f>AVERAGE(BG156:BG175)</f>
        <v>#REF!</v>
      </c>
      <c r="BH176" s="93" t="e">
        <f>SUM(BH156:BH175)/COUNTIF(BH156:BH175,"&gt;0")</f>
        <v>#REF!</v>
      </c>
      <c r="BI176" s="94"/>
      <c r="BJ176" s="93" t="e">
        <f>AVERAGE(BJ156:BJ175)</f>
        <v>#DIV/0!</v>
      </c>
      <c r="BK176" s="93" t="e">
        <f>SUM(BK156:BK175)/COUNTIF(BK156:BK175,"&gt;0")</f>
        <v>#DIV/0!</v>
      </c>
      <c r="BL176" s="89"/>
      <c r="BM176" s="93" t="e">
        <f>AVERAGE(BM156:BM175)</f>
        <v>#DIV/0!</v>
      </c>
      <c r="BN176" s="93" t="e">
        <f>SUM(BN156:BN175)/COUNTIF(BN156:BN175,"&gt;0")</f>
        <v>#DIV/0!</v>
      </c>
      <c r="BO176" s="89"/>
      <c r="BP176" s="93" t="e">
        <f>AVERAGE(BP156:BP175)</f>
        <v>#DIV/0!</v>
      </c>
      <c r="BQ176" s="93" t="e">
        <f>SUM(BQ156:BQ175)/COUNTIF(BQ156:BQ175,"&gt;0")</f>
        <v>#DIV/0!</v>
      </c>
      <c r="BR176" s="89"/>
      <c r="BS176" s="93">
        <f>AVERAGE(BS156:BS175)</f>
        <v>250.40941013333335</v>
      </c>
      <c r="BT176" s="93">
        <f>SUM(BT156:BT175)/COUNTIF(BT156:BT175,"&gt;0")</f>
        <v>250.40941013333335</v>
      </c>
      <c r="BU176" s="89"/>
      <c r="BV176" s="152"/>
    </row>
    <row r="177" spans="1:74" s="64" customFormat="1" ht="14.1" customHeight="1" x14ac:dyDescent="0.25">
      <c r="A177" s="83"/>
      <c r="B177" s="91" t="s">
        <v>61</v>
      </c>
      <c r="C177" s="92" t="s">
        <v>60</v>
      </c>
      <c r="D177" s="372" t="s">
        <v>314</v>
      </c>
      <c r="E177" s="373"/>
      <c r="F177" s="373"/>
      <c r="G177" s="373"/>
      <c r="H177" s="373"/>
      <c r="I177" s="373"/>
      <c r="J177" s="373"/>
      <c r="K177" s="374"/>
      <c r="R177" s="77" t="s">
        <v>57</v>
      </c>
      <c r="S177" s="88">
        <f>S176+V177*S180</f>
        <v>684.58341525329388</v>
      </c>
      <c r="T177" s="88">
        <f>T176+V177*T180</f>
        <v>706.18860047263354</v>
      </c>
      <c r="U177" s="88">
        <f>U176+V177*U180</f>
        <v>706.18860047263354</v>
      </c>
      <c r="V177" s="86">
        <v>1</v>
      </c>
      <c r="W177" s="64" t="s">
        <v>59</v>
      </c>
      <c r="X177" s="89"/>
      <c r="Y177" s="89" t="s">
        <v>58</v>
      </c>
      <c r="Z177" s="87"/>
      <c r="AP177" s="152"/>
      <c r="AQ177" s="89"/>
      <c r="AR177" s="89"/>
      <c r="AS177" s="89"/>
      <c r="AT177" s="77" t="s">
        <v>57</v>
      </c>
      <c r="AU177" s="76" t="e">
        <f>AU176+(AU182*AU179)</f>
        <v>#REF!</v>
      </c>
      <c r="AV177" s="76" t="e">
        <f>AV176+(AV182*AU179)</f>
        <v>#REF!</v>
      </c>
      <c r="AW177" s="89"/>
      <c r="AX177" s="76" t="e">
        <f>AX176+(AX182*AX179)</f>
        <v>#REF!</v>
      </c>
      <c r="AY177" s="76" t="e">
        <f>AY176+(AY182*AX179)</f>
        <v>#REF!</v>
      </c>
      <c r="AZ177" s="89"/>
      <c r="BA177" s="76" t="e">
        <f>BA176+(BA182*BA179)</f>
        <v>#REF!</v>
      </c>
      <c r="BB177" s="76" t="e">
        <f>BB176+(BB182*BA179)</f>
        <v>#REF!</v>
      </c>
      <c r="BC177" s="89"/>
      <c r="BD177" s="76" t="e">
        <f>BD176+(BD182*BD179)</f>
        <v>#REF!</v>
      </c>
      <c r="BE177" s="76" t="e">
        <f>BE176+(BE182*BD179)</f>
        <v>#REF!</v>
      </c>
      <c r="BF177" s="89"/>
      <c r="BG177" s="76" t="e">
        <f>BG176+(BG182*BG179)</f>
        <v>#REF!</v>
      </c>
      <c r="BH177" s="76" t="e">
        <f>BH176+(BH182*BG179)</f>
        <v>#REF!</v>
      </c>
      <c r="BI177" s="77"/>
      <c r="BJ177" s="76" t="e">
        <f>BJ176+(BJ182*BJ179)</f>
        <v>#DIV/0!</v>
      </c>
      <c r="BK177" s="76" t="e">
        <f>BK176+(BK182*BJ179)</f>
        <v>#DIV/0!</v>
      </c>
      <c r="BL177" s="89"/>
      <c r="BM177" s="76" t="e">
        <f>BM176+(BM182*BM179)</f>
        <v>#DIV/0!</v>
      </c>
      <c r="BN177" s="76" t="e">
        <f>BN176+(BN182*BM179)</f>
        <v>#DIV/0!</v>
      </c>
      <c r="BO177" s="89"/>
      <c r="BP177" s="76" t="e">
        <f>BP176+(BP182*BP179)</f>
        <v>#DIV/0!</v>
      </c>
      <c r="BQ177" s="76" t="e">
        <f>BQ176+(BQ182*BP179)</f>
        <v>#DIV/0!</v>
      </c>
      <c r="BR177" s="89"/>
      <c r="BS177" s="76">
        <f>BS176+(BS182*BS179)</f>
        <v>535.361265712349</v>
      </c>
      <c r="BT177" s="76">
        <f>BT176+(BT182*BS179)</f>
        <v>535.361265712349</v>
      </c>
      <c r="BU177" s="89"/>
      <c r="BV177" s="152"/>
    </row>
    <row r="178" spans="1:74" s="64" customFormat="1" ht="14.1" customHeight="1" x14ac:dyDescent="0.25">
      <c r="A178" s="83"/>
      <c r="B178" s="91" t="s">
        <v>56</v>
      </c>
      <c r="C178" s="83"/>
      <c r="D178" s="375"/>
      <c r="E178" s="376"/>
      <c r="F178" s="376"/>
      <c r="G178" s="376"/>
      <c r="H178" s="376"/>
      <c r="I178" s="376"/>
      <c r="J178" s="376"/>
      <c r="K178" s="377"/>
      <c r="L178" s="89"/>
      <c r="M178" s="89"/>
      <c r="R178" s="77" t="s">
        <v>54</v>
      </c>
      <c r="S178" s="88">
        <f>IF($Y178="Y",MIN(S156:S175),S176-$V178*S180)</f>
        <v>-27.751699713418134</v>
      </c>
      <c r="T178" s="88">
        <f>IF($Y178="Y",MIN(T156:T175),T176-$V178*T180)</f>
        <v>-49.356884932757794</v>
      </c>
      <c r="U178" s="88">
        <f>IF($Y178="Y",MIN(U156:U175),U176-$V178*U180)</f>
        <v>-49.356884932757794</v>
      </c>
      <c r="V178" s="86">
        <v>1</v>
      </c>
      <c r="W178" s="64" t="s">
        <v>55</v>
      </c>
      <c r="X178" s="89"/>
      <c r="Y178" s="90" t="s">
        <v>47</v>
      </c>
      <c r="Z178" s="87"/>
      <c r="AP178" s="152"/>
      <c r="AQ178" s="89"/>
      <c r="AR178" s="89"/>
      <c r="AS178" s="89"/>
      <c r="AT178" s="77" t="s">
        <v>54</v>
      </c>
      <c r="AU178" s="76" t="e">
        <f>AU176-(AU182*AU180)</f>
        <v>#REF!</v>
      </c>
      <c r="AV178" s="76" t="e">
        <f>AV176-(AV182*AU180)</f>
        <v>#REF!</v>
      </c>
      <c r="AW178" s="89"/>
      <c r="AX178" s="76" t="e">
        <f>AX176-(AX182*AX180)</f>
        <v>#REF!</v>
      </c>
      <c r="AY178" s="76" t="e">
        <f>AY176-(AY182*AX180)</f>
        <v>#REF!</v>
      </c>
      <c r="AZ178" s="89"/>
      <c r="BA178" s="76" t="e">
        <f>BA176-(BA182*BA180)</f>
        <v>#REF!</v>
      </c>
      <c r="BB178" s="76" t="e">
        <f>BB176-(BB182*BA180)</f>
        <v>#REF!</v>
      </c>
      <c r="BC178" s="89"/>
      <c r="BD178" s="76" t="e">
        <f>BD176-(BD182*BD180)</f>
        <v>#REF!</v>
      </c>
      <c r="BE178" s="76" t="e">
        <f>BE176-(BE182*BD180)</f>
        <v>#REF!</v>
      </c>
      <c r="BF178" s="89"/>
      <c r="BG178" s="76" t="e">
        <f>BG176-(BG182*BG180)</f>
        <v>#REF!</v>
      </c>
      <c r="BH178" s="76" t="e">
        <f>BH176-(BH182*BG180)</f>
        <v>#REF!</v>
      </c>
      <c r="BI178" s="77"/>
      <c r="BJ178" s="76" t="e">
        <f>BJ176-(BJ182*BJ180)</f>
        <v>#DIV/0!</v>
      </c>
      <c r="BK178" s="76" t="e">
        <f>BK176-(BK182*BJ180)</f>
        <v>#DIV/0!</v>
      </c>
      <c r="BL178" s="89"/>
      <c r="BM178" s="76" t="e">
        <f>BM176-(BM182*BM180)</f>
        <v>#DIV/0!</v>
      </c>
      <c r="BN178" s="76" t="e">
        <f>BN176-(BN182*BM180)</f>
        <v>#DIV/0!</v>
      </c>
      <c r="BO178" s="89"/>
      <c r="BP178" s="76" t="e">
        <f>BP176-(BP182*BP180)</f>
        <v>#DIV/0!</v>
      </c>
      <c r="BQ178" s="76" t="e">
        <f>BQ176-(BQ182*BP180)</f>
        <v>#DIV/0!</v>
      </c>
      <c r="BR178" s="89"/>
      <c r="BS178" s="76">
        <f>BS176-(BS182*BS180)</f>
        <v>-34.542445445682318</v>
      </c>
      <c r="BT178" s="76">
        <f>BT176-(BT182*BS180)</f>
        <v>-34.542445445682318</v>
      </c>
      <c r="BU178" s="89"/>
      <c r="BV178" s="152"/>
    </row>
    <row r="179" spans="1:74" s="64" customFormat="1" ht="13.7" customHeight="1" x14ac:dyDescent="0.2">
      <c r="A179" s="83"/>
      <c r="B179" s="83"/>
      <c r="C179" s="83"/>
      <c r="D179" s="375"/>
      <c r="E179" s="376"/>
      <c r="F179" s="376"/>
      <c r="G179" s="376"/>
      <c r="H179" s="376"/>
      <c r="I179" s="376"/>
      <c r="J179" s="376"/>
      <c r="K179" s="377"/>
      <c r="R179" s="77" t="s">
        <v>51</v>
      </c>
      <c r="S179" s="88" t="str">
        <f>IF((0.67*S180)&gt;S176,"no","yes")</f>
        <v>yes</v>
      </c>
      <c r="T179" s="88" t="str">
        <f>IF((0.67*T180)&gt;T176,"no","yes")</f>
        <v>yes</v>
      </c>
      <c r="U179" s="88" t="str">
        <f>IF((0.67*U180)&gt;U176,"no","yes")</f>
        <v>yes</v>
      </c>
      <c r="Z179" s="87"/>
      <c r="AP179" s="152"/>
      <c r="AS179" s="360" t="s">
        <v>53</v>
      </c>
      <c r="AT179" s="361"/>
      <c r="AU179" s="86">
        <v>1</v>
      </c>
      <c r="AX179" s="86">
        <v>1</v>
      </c>
      <c r="BA179" s="86">
        <v>1</v>
      </c>
      <c r="BD179" s="86">
        <v>1</v>
      </c>
      <c r="BG179" s="86">
        <v>1</v>
      </c>
      <c r="BI179" s="77"/>
      <c r="BJ179" s="86">
        <v>1</v>
      </c>
      <c r="BM179" s="86">
        <v>1</v>
      </c>
      <c r="BP179" s="86">
        <v>1</v>
      </c>
      <c r="BS179" s="86">
        <v>1</v>
      </c>
      <c r="BV179" s="152"/>
    </row>
    <row r="180" spans="1:74" s="64" customFormat="1" ht="13.7" customHeight="1" x14ac:dyDescent="0.2">
      <c r="A180" s="75" t="str">
        <f ca="1">HYPERLINK("#"&amp;"'"&amp;A$1&amp;"'!a1","Back to top")</f>
        <v>Back to top</v>
      </c>
      <c r="B180" s="75"/>
      <c r="C180" s="83"/>
      <c r="D180" s="375"/>
      <c r="E180" s="376"/>
      <c r="F180" s="376"/>
      <c r="G180" s="376"/>
      <c r="H180" s="376"/>
      <c r="I180" s="376"/>
      <c r="J180" s="376"/>
      <c r="K180" s="377"/>
      <c r="R180" s="77" t="s">
        <v>50</v>
      </c>
      <c r="S180" s="88">
        <f>_xlfn.STDEV.P(S156:S175)</f>
        <v>356.16755748335601</v>
      </c>
      <c r="T180" s="88">
        <f t="array" ref="T180">IF(S184="Y",SQRT(SUM(IFERROR(O156:O175*(S156:S175-(T176))^2,0))/((COUNTIFS(O156:O175,"&lt;&gt;"&amp;"")-1)/COUNTIFS(O156:O175,"&lt;&gt;"&amp;"")*SUM(O156:O175))),_xlfn.STDEV.P(T156:T175))</f>
        <v>377.77274270269567</v>
      </c>
      <c r="U180" s="88">
        <f t="array" ref="U180">SQRT(SUM(IFERROR(O156:O175*(S156:S175-(U176))^2,0))/((COUNTIFS(O156:O175,"&lt;&gt;"&amp;"")-1)/COUNTIFS(O156:O175,"&lt;&gt;"&amp;"")*SUM(O156:O175)))</f>
        <v>377.77274270269567</v>
      </c>
      <c r="Z180" s="87"/>
      <c r="AP180" s="152"/>
      <c r="AS180" s="360"/>
      <c r="AT180" s="361"/>
      <c r="AU180" s="86">
        <v>1</v>
      </c>
      <c r="AX180" s="86">
        <v>1</v>
      </c>
      <c r="BA180" s="86">
        <v>1</v>
      </c>
      <c r="BD180" s="86">
        <v>1</v>
      </c>
      <c r="BG180" s="86">
        <v>1</v>
      </c>
      <c r="BI180" s="77"/>
      <c r="BJ180" s="86">
        <v>1</v>
      </c>
      <c r="BM180" s="86">
        <v>1</v>
      </c>
      <c r="BP180" s="86">
        <v>1</v>
      </c>
      <c r="BS180" s="86">
        <v>1</v>
      </c>
      <c r="BV180" s="152"/>
    </row>
    <row r="181" spans="1:74" s="64" customFormat="1" ht="14.1" customHeight="1" x14ac:dyDescent="0.25">
      <c r="A181" s="83"/>
      <c r="B181" s="83"/>
      <c r="C181" s="83"/>
      <c r="D181" s="375"/>
      <c r="E181" s="376"/>
      <c r="F181" s="376"/>
      <c r="G181" s="376"/>
      <c r="H181" s="376"/>
      <c r="I181" s="376"/>
      <c r="J181" s="376"/>
      <c r="K181" s="377"/>
      <c r="R181" s="73" t="s">
        <v>48</v>
      </c>
      <c r="S181" s="85">
        <f>COUNTIF(S156:S175,"&gt;0")</f>
        <v>9</v>
      </c>
      <c r="T181" s="85">
        <f>COUNTIF(T156:T175,"&gt;0")</f>
        <v>9</v>
      </c>
      <c r="U181" s="81"/>
      <c r="V181" s="84" t="s">
        <v>52</v>
      </c>
      <c r="Z181" s="152"/>
      <c r="AP181" s="152"/>
      <c r="AT181" s="77" t="s">
        <v>51</v>
      </c>
      <c r="AU181" s="76" t="e">
        <f>IF((0.67*AU182)&gt;AU176,"no","yes")</f>
        <v>#REF!</v>
      </c>
      <c r="AV181" s="76" t="e">
        <f>IF((0.67*AV182)&gt;AV176,"no","yes")</f>
        <v>#REF!</v>
      </c>
      <c r="AX181" s="76" t="e">
        <f>IF((0.67*AX182)&gt;AX176,"no","yes")</f>
        <v>#REF!</v>
      </c>
      <c r="AY181" s="76" t="e">
        <f>IF((0.67*AY182)&gt;AY176,"no","yes")</f>
        <v>#REF!</v>
      </c>
      <c r="BA181" s="76" t="e">
        <f>IF((0.67*BA182)&gt;BA176,"no","yes")</f>
        <v>#REF!</v>
      </c>
      <c r="BB181" s="76" t="e">
        <f>IF((0.67*BB182)&gt;BB176,"no","yes")</f>
        <v>#REF!</v>
      </c>
      <c r="BD181" s="76" t="e">
        <f>IF((0.67*BD182)&gt;BD176,"no","yes")</f>
        <v>#REF!</v>
      </c>
      <c r="BE181" s="76" t="e">
        <f>IF((0.67*BE182)&gt;BE176,"no","yes")</f>
        <v>#REF!</v>
      </c>
      <c r="BG181" s="76" t="e">
        <f>IF((0.67*BG182)&gt;BG176,"no","yes")</f>
        <v>#REF!</v>
      </c>
      <c r="BH181" s="76" t="e">
        <f>IF((0.67*BH182)&gt;BH176,"no","yes")</f>
        <v>#REF!</v>
      </c>
      <c r="BI181" s="73"/>
      <c r="BJ181" s="76" t="e">
        <f>IF((0.67*BJ182)&gt;BJ176,"no","yes")</f>
        <v>#DIV/0!</v>
      </c>
      <c r="BK181" s="76" t="e">
        <f>IF((0.67*BK182)&gt;BK176,"no","yes")</f>
        <v>#DIV/0!</v>
      </c>
      <c r="BM181" s="76" t="e">
        <f>IF((0.67*BM182)&gt;BM176,"no","yes")</f>
        <v>#DIV/0!</v>
      </c>
      <c r="BN181" s="76" t="e">
        <f>IF((0.67*BN182)&gt;BN176,"no","yes")</f>
        <v>#DIV/0!</v>
      </c>
      <c r="BP181" s="76" t="e">
        <f>IF((0.67*BP182)&gt;BP176,"no","yes")</f>
        <v>#DIV/0!</v>
      </c>
      <c r="BQ181" s="76" t="e">
        <f>IF((0.67*BQ182)&gt;BQ176,"no","yes")</f>
        <v>#DIV/0!</v>
      </c>
      <c r="BS181" s="76" t="str">
        <f>IF((0.67*BS182)&gt;BS176,"no","yes")</f>
        <v>yes</v>
      </c>
      <c r="BT181" s="76" t="str">
        <f>IF((0.67*BT182)&gt;BT176,"no","yes")</f>
        <v>yes</v>
      </c>
      <c r="BV181" s="152"/>
    </row>
    <row r="182" spans="1:74" s="64" customFormat="1" ht="13.7" customHeight="1" x14ac:dyDescent="0.2">
      <c r="A182" s="83"/>
      <c r="B182" s="83"/>
      <c r="C182" s="83"/>
      <c r="D182" s="375"/>
      <c r="E182" s="376"/>
      <c r="F182" s="376"/>
      <c r="G182" s="376"/>
      <c r="H182" s="376"/>
      <c r="I182" s="376"/>
      <c r="J182" s="376"/>
      <c r="K182" s="377"/>
      <c r="S182" s="81"/>
      <c r="T182" s="81"/>
      <c r="U182" s="81"/>
      <c r="V182" s="80"/>
      <c r="W182" s="79"/>
      <c r="X182" s="78"/>
      <c r="Z182" s="152"/>
      <c r="AP182" s="152"/>
      <c r="AT182" s="77" t="s">
        <v>50</v>
      </c>
      <c r="AU182" s="76" t="e">
        <f>_xlfn.STDEV.P(AU156:AU175)</f>
        <v>#REF!</v>
      </c>
      <c r="AV182" s="76" t="e">
        <f>_xlfn.STDEV.P(AV156:AV175)</f>
        <v>#REF!</v>
      </c>
      <c r="AX182" s="76" t="e">
        <f>_xlfn.STDEV.P(AX156:AX175)</f>
        <v>#REF!</v>
      </c>
      <c r="AY182" s="76" t="e">
        <f>_xlfn.STDEV.P(AY156:AY175)</f>
        <v>#REF!</v>
      </c>
      <c r="BA182" s="76" t="e">
        <f>_xlfn.STDEV.P(BA156:BA175)</f>
        <v>#REF!</v>
      </c>
      <c r="BB182" s="76" t="e">
        <f>_xlfn.STDEV.P(BB156:BB175)</f>
        <v>#REF!</v>
      </c>
      <c r="BD182" s="76" t="e">
        <f>_xlfn.STDEV.P(BD156:BD175)</f>
        <v>#REF!</v>
      </c>
      <c r="BE182" s="76" t="e">
        <f>_xlfn.STDEV.P(BE156:BE175)</f>
        <v>#REF!</v>
      </c>
      <c r="BG182" s="76" t="e">
        <f>_xlfn.STDEV.P(BG156:BG175)</f>
        <v>#REF!</v>
      </c>
      <c r="BH182" s="76" t="e">
        <f>_xlfn.STDEV.P(BH156:BH175)</f>
        <v>#REF!</v>
      </c>
      <c r="BJ182" s="76" t="e">
        <f>_xlfn.STDEV.P(BJ156:BJ175)</f>
        <v>#DIV/0!</v>
      </c>
      <c r="BK182" s="76" t="e">
        <f>_xlfn.STDEV.P(BK156:BK175)</f>
        <v>#DIV/0!</v>
      </c>
      <c r="BM182" s="76" t="e">
        <f>_xlfn.STDEV.P(BM156:BM175)</f>
        <v>#DIV/0!</v>
      </c>
      <c r="BN182" s="76" t="e">
        <f>_xlfn.STDEV.P(BN156:BN175)</f>
        <v>#DIV/0!</v>
      </c>
      <c r="BP182" s="76" t="e">
        <f>_xlfn.STDEV.P(BP156:BP175)</f>
        <v>#DIV/0!</v>
      </c>
      <c r="BQ182" s="76" t="e">
        <f>_xlfn.STDEV.P(BQ156:BQ175)</f>
        <v>#DIV/0!</v>
      </c>
      <c r="BS182" s="76">
        <f>_xlfn.STDEV.P(BS156:BS175)</f>
        <v>284.95185557901567</v>
      </c>
      <c r="BT182" s="76">
        <f>_xlfn.STDEV.P(BT156:BT175)</f>
        <v>284.95185557901567</v>
      </c>
      <c r="BU182" s="59"/>
      <c r="BV182" s="152"/>
    </row>
    <row r="183" spans="1:74" s="64" customFormat="1" ht="14.1" customHeight="1" x14ac:dyDescent="0.2">
      <c r="A183" s="83"/>
      <c r="B183" s="83"/>
      <c r="C183" s="83"/>
      <c r="D183" s="375"/>
      <c r="E183" s="376"/>
      <c r="F183" s="376"/>
      <c r="G183" s="376"/>
      <c r="H183" s="376"/>
      <c r="I183" s="376"/>
      <c r="J183" s="376"/>
      <c r="K183" s="377"/>
      <c r="S183" s="138" t="s">
        <v>49</v>
      </c>
      <c r="V183" s="70"/>
      <c r="W183" s="69"/>
      <c r="X183" s="68"/>
      <c r="Z183" s="152"/>
      <c r="AP183" s="152"/>
      <c r="AT183" s="73" t="s">
        <v>48</v>
      </c>
      <c r="AU183" s="72">
        <f>COUNTIF(AU156:AU175,"&gt;0")</f>
        <v>0</v>
      </c>
      <c r="AV183" s="72">
        <f>COUNTIF(AV156:AV175,"&gt;0")</f>
        <v>0</v>
      </c>
      <c r="AX183" s="72">
        <f>COUNTIF(AX156:AX175,"&gt;0")</f>
        <v>0</v>
      </c>
      <c r="AY183" s="72">
        <f>COUNTIF(AY156:AY175,"&gt;0")</f>
        <v>0</v>
      </c>
      <c r="BA183" s="72">
        <f>COUNTIF(BA156:BA175,"&gt;0")</f>
        <v>0</v>
      </c>
      <c r="BB183" s="72">
        <f>COUNTIF(BB156:BB175,"&gt;0")</f>
        <v>0</v>
      </c>
      <c r="BD183" s="72">
        <f>COUNTIF(BD156:BD175,"&gt;0")</f>
        <v>0</v>
      </c>
      <c r="BE183" s="72">
        <f>COUNTIF(BE156:BE175,"&gt;0")</f>
        <v>0</v>
      </c>
      <c r="BG183" s="72">
        <f>COUNTIF(BG156:BG175,"&gt;0")</f>
        <v>0</v>
      </c>
      <c r="BH183" s="72">
        <f>COUNTIF(BH156:BH175,"&gt;0")</f>
        <v>0</v>
      </c>
      <c r="BJ183" s="72">
        <f>COUNTIF(BJ156:BJ175,"&gt;0")</f>
        <v>0</v>
      </c>
      <c r="BK183" s="72">
        <f>COUNTIF(BK156:BK175,"&gt;0")</f>
        <v>0</v>
      </c>
      <c r="BM183" s="72">
        <f>COUNTIF(BM156:BM175,"&gt;0")</f>
        <v>0</v>
      </c>
      <c r="BN183" s="72">
        <f>COUNTIF(BN156:BN175,"&gt;0")</f>
        <v>0</v>
      </c>
      <c r="BP183" s="72">
        <f>COUNTIF(BP156:BP175,"&gt;0")</f>
        <v>0</v>
      </c>
      <c r="BQ183" s="72">
        <f>COUNTIF(BQ156:BQ175,"&gt;0")</f>
        <v>0</v>
      </c>
      <c r="BS183" s="72">
        <f>COUNTIF(BS156:BS175,"&gt;0")</f>
        <v>3</v>
      </c>
      <c r="BT183" s="72">
        <f>COUNTIF(BT156:BT175,"&gt;0")</f>
        <v>3</v>
      </c>
      <c r="BU183" s="59"/>
      <c r="BV183" s="152"/>
    </row>
    <row r="184" spans="1:74" s="64" customFormat="1" ht="13.7" customHeight="1" x14ac:dyDescent="0.2">
      <c r="A184" s="83"/>
      <c r="B184" s="83"/>
      <c r="C184" s="83"/>
      <c r="D184" s="375"/>
      <c r="E184" s="376"/>
      <c r="F184" s="376"/>
      <c r="G184" s="376"/>
      <c r="H184" s="376"/>
      <c r="I184" s="376"/>
      <c r="J184" s="376"/>
      <c r="K184" s="377"/>
      <c r="S184" s="137" t="s">
        <v>191</v>
      </c>
      <c r="V184" s="70"/>
      <c r="W184" s="69"/>
      <c r="X184" s="68"/>
      <c r="Z184" s="152"/>
      <c r="AP184" s="152"/>
      <c r="AT184" s="83"/>
      <c r="BV184" s="152"/>
    </row>
    <row r="185" spans="1:74" s="64" customFormat="1" ht="13.7" customHeight="1" x14ac:dyDescent="0.2">
      <c r="A185" s="83"/>
      <c r="B185" s="83"/>
      <c r="C185" s="83"/>
      <c r="D185" s="375"/>
      <c r="E185" s="376"/>
      <c r="F185" s="376"/>
      <c r="G185" s="376"/>
      <c r="H185" s="376"/>
      <c r="I185" s="376"/>
      <c r="J185" s="376"/>
      <c r="K185" s="377"/>
      <c r="V185" s="67"/>
      <c r="W185" s="66"/>
      <c r="X185" s="65"/>
      <c r="Z185" s="152"/>
      <c r="AP185" s="152"/>
      <c r="AT185" s="83"/>
      <c r="BV185" s="152"/>
    </row>
    <row r="186" spans="1:74" s="59" customFormat="1" ht="18" x14ac:dyDescent="0.25">
      <c r="C186" s="64"/>
      <c r="D186" s="378"/>
      <c r="E186" s="379"/>
      <c r="F186" s="379"/>
      <c r="G186" s="379"/>
      <c r="H186" s="379"/>
      <c r="I186" s="379"/>
      <c r="J186" s="379"/>
      <c r="K186" s="380"/>
      <c r="U186" s="64"/>
      <c r="V186" s="64"/>
      <c r="W186" s="64"/>
      <c r="X186" s="64"/>
      <c r="Z186" s="63"/>
      <c r="AP186" s="60"/>
      <c r="BV186" s="60"/>
    </row>
    <row r="187" spans="1:74" s="59" customFormat="1" ht="14.25" x14ac:dyDescent="0.2">
      <c r="Z187" s="63"/>
      <c r="AP187" s="63"/>
      <c r="BV187" s="63"/>
    </row>
    <row r="188" spans="1:74" s="59" customFormat="1" ht="14.25" x14ac:dyDescent="0.2">
      <c r="Z188" s="63"/>
      <c r="AP188" s="63"/>
      <c r="BV188" s="63"/>
    </row>
    <row r="189" spans="1:74" s="152" customFormat="1" ht="18" x14ac:dyDescent="0.25">
      <c r="A189" s="134">
        <f>1+A153</f>
        <v>5</v>
      </c>
      <c r="B189" s="134"/>
      <c r="C189" s="133" t="s">
        <v>365</v>
      </c>
      <c r="D189" s="132"/>
      <c r="E189" s="132"/>
      <c r="F189" s="131"/>
      <c r="G189" s="131"/>
      <c r="H189" s="131"/>
      <c r="I189" s="131"/>
      <c r="J189" s="131"/>
      <c r="K189" s="131"/>
      <c r="L189" s="131"/>
      <c r="M189" s="131"/>
      <c r="N189" s="131"/>
      <c r="O189" s="131"/>
      <c r="P189" s="131"/>
      <c r="Q189" s="131"/>
      <c r="R189" s="131"/>
      <c r="S189" s="131"/>
      <c r="T189" s="131"/>
      <c r="U189" s="131"/>
      <c r="V189" s="131"/>
      <c r="W189" s="131"/>
      <c r="X189" s="131"/>
      <c r="AQ189" s="143">
        <f>A189</f>
        <v>5</v>
      </c>
      <c r="AR189" s="143" t="str">
        <f>C189</f>
        <v>SOLUTION Operating Cost per Functional Unit per Annum</v>
      </c>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row>
    <row r="190" spans="1:74" s="64" customFormat="1" x14ac:dyDescent="0.25">
      <c r="A190" s="83"/>
      <c r="B190" s="83"/>
      <c r="C190" s="83"/>
      <c r="D190" s="129"/>
      <c r="E190" s="129"/>
      <c r="F190" s="129"/>
      <c r="G190" s="129"/>
      <c r="H190" s="129"/>
      <c r="K190" s="129"/>
      <c r="L190" s="129"/>
      <c r="Z190" s="152"/>
      <c r="AP190" s="152"/>
      <c r="AQ190" s="89"/>
      <c r="AR190" s="89"/>
      <c r="AS190" s="89"/>
      <c r="AT190" s="89"/>
      <c r="AU190" s="128" t="e">
        <f>IF($AT$44="Region",'[1]Advanced Controls'!$A$59,'[1]AEZ Data'!$A$78)</f>
        <v>#REF!</v>
      </c>
      <c r="AV190" s="128"/>
      <c r="AW190" s="89"/>
      <c r="AX190" s="128" t="e">
        <f>IF($AT$44="Region",'[1]Advanced Controls'!$A$60,'[1]AEZ Data'!$A$80)</f>
        <v>#REF!</v>
      </c>
      <c r="AY190" s="128"/>
      <c r="AZ190" s="89"/>
      <c r="BA190" s="128" t="e">
        <f>IF($AT$44="Region",'[1]Advanced Controls'!$A$61,'[1]AEZ Data'!$A$79)</f>
        <v>#REF!</v>
      </c>
      <c r="BB190" s="128"/>
      <c r="BC190" s="89"/>
      <c r="BD190" s="128" t="e">
        <f>IF($AT$44="Region",'[1]Advanced Controls'!$A$62,'[1]AEZ Data'!$A$81)</f>
        <v>#REF!</v>
      </c>
      <c r="BE190" s="128"/>
      <c r="BF190" s="89"/>
      <c r="BG190" s="128" t="e">
        <f>IF($AT$44="Region",'[1]Advanced Controls'!$A$63,'[1]AEZ Data'!$A$82)</f>
        <v>#REF!</v>
      </c>
      <c r="BH190" s="128"/>
      <c r="BI190" s="89"/>
      <c r="BJ190" s="128" t="s">
        <v>90</v>
      </c>
      <c r="BK190" s="128"/>
      <c r="BL190" s="89"/>
      <c r="BM190" s="128" t="s">
        <v>89</v>
      </c>
      <c r="BN190" s="128"/>
      <c r="BO190" s="89"/>
      <c r="BP190" s="128" t="s">
        <v>88</v>
      </c>
      <c r="BQ190" s="128"/>
      <c r="BR190" s="89"/>
      <c r="BS190" s="128" t="s">
        <v>87</v>
      </c>
      <c r="BT190" s="128"/>
      <c r="BU190" s="89"/>
      <c r="BV190" s="152"/>
    </row>
    <row r="191" spans="1:74" s="64" customFormat="1" ht="45.75" thickBot="1" x14ac:dyDescent="0.3">
      <c r="A191" s="92" t="s">
        <v>86</v>
      </c>
      <c r="B191" s="127" t="s">
        <v>85</v>
      </c>
      <c r="C191" s="124" t="s">
        <v>84</v>
      </c>
      <c r="D191" s="126" t="s">
        <v>83</v>
      </c>
      <c r="E191" s="126" t="s">
        <v>82</v>
      </c>
      <c r="F191" s="124" t="s">
        <v>81</v>
      </c>
      <c r="G191" s="125" t="s">
        <v>80</v>
      </c>
      <c r="H191" s="124" t="s">
        <v>79</v>
      </c>
      <c r="I191" s="124" t="s">
        <v>78</v>
      </c>
      <c r="J191" s="124" t="s">
        <v>77</v>
      </c>
      <c r="K191" s="123" t="s">
        <v>76</v>
      </c>
      <c r="L191" s="122" t="s">
        <v>75</v>
      </c>
      <c r="M191" s="142" t="s">
        <v>74</v>
      </c>
      <c r="N191" s="119" t="s">
        <v>73</v>
      </c>
      <c r="O191" s="120" t="s">
        <v>72</v>
      </c>
      <c r="P191" s="120" t="s">
        <v>71</v>
      </c>
      <c r="Q191" s="114"/>
      <c r="R191" s="118" t="s">
        <v>70</v>
      </c>
      <c r="S191" s="117" t="s">
        <v>66</v>
      </c>
      <c r="T191" s="117" t="s">
        <v>65</v>
      </c>
      <c r="U191" s="117" t="s">
        <v>69</v>
      </c>
      <c r="V191" s="116" t="s">
        <v>68</v>
      </c>
      <c r="W191" s="114"/>
      <c r="X191" s="114"/>
      <c r="Z191" s="152"/>
      <c r="AP191" s="152"/>
      <c r="AQ191" s="114"/>
      <c r="AR191" s="114"/>
      <c r="AS191" s="116" t="s">
        <v>67</v>
      </c>
      <c r="AT191" s="114"/>
      <c r="AU191" s="115" t="s">
        <v>66</v>
      </c>
      <c r="AV191" s="115" t="s">
        <v>65</v>
      </c>
      <c r="AW191" s="114"/>
      <c r="AX191" s="115" t="s">
        <v>66</v>
      </c>
      <c r="AY191" s="115" t="s">
        <v>65</v>
      </c>
      <c r="AZ191" s="114"/>
      <c r="BA191" s="115" t="s">
        <v>66</v>
      </c>
      <c r="BB191" s="115" t="s">
        <v>65</v>
      </c>
      <c r="BC191" s="114"/>
      <c r="BD191" s="115" t="s">
        <v>66</v>
      </c>
      <c r="BE191" s="115" t="s">
        <v>65</v>
      </c>
      <c r="BF191" s="114"/>
      <c r="BG191" s="115" t="s">
        <v>66</v>
      </c>
      <c r="BH191" s="115" t="s">
        <v>65</v>
      </c>
      <c r="BI191" s="114"/>
      <c r="BJ191" s="115" t="s">
        <v>66</v>
      </c>
      <c r="BK191" s="115" t="s">
        <v>65</v>
      </c>
      <c r="BL191" s="114"/>
      <c r="BM191" s="115" t="s">
        <v>66</v>
      </c>
      <c r="BN191" s="115" t="s">
        <v>65</v>
      </c>
      <c r="BO191" s="114"/>
      <c r="BP191" s="115" t="s">
        <v>66</v>
      </c>
      <c r="BQ191" s="115" t="s">
        <v>65</v>
      </c>
      <c r="BR191" s="114"/>
      <c r="BS191" s="115" t="s">
        <v>66</v>
      </c>
      <c r="BT191" s="115" t="s">
        <v>65</v>
      </c>
      <c r="BU191" s="114"/>
      <c r="BV191" s="152"/>
    </row>
    <row r="192" spans="1:74" s="64" customFormat="1" ht="15.75" x14ac:dyDescent="0.25">
      <c r="A192" s="83">
        <v>1</v>
      </c>
      <c r="B192" s="109" t="str">
        <f t="shared" ref="B192:B211" si="108">CONCATENATE(E192,": ",C192)</f>
        <v xml:space="preserve">OECD90: Oviedo et al 2013 </v>
      </c>
      <c r="C192" s="108" t="s">
        <v>305</v>
      </c>
      <c r="D192" s="187" t="s">
        <v>312</v>
      </c>
      <c r="E192" s="108" t="s">
        <v>155</v>
      </c>
      <c r="F192" s="113" t="s">
        <v>309</v>
      </c>
      <c r="G192" s="108" t="s">
        <v>153</v>
      </c>
      <c r="H192" s="107" t="s">
        <v>108</v>
      </c>
      <c r="I192" s="106">
        <v>2013</v>
      </c>
      <c r="J192" s="106" t="s">
        <v>268</v>
      </c>
      <c r="K192" s="157">
        <v>1148.72</v>
      </c>
      <c r="L192" s="110" t="s">
        <v>308</v>
      </c>
      <c r="M192" s="111">
        <f>K192*$AC$7</f>
        <v>1183.1816000000001</v>
      </c>
      <c r="N192" s="151" t="s">
        <v>316</v>
      </c>
      <c r="O192" s="105"/>
      <c r="P192" s="104" t="s">
        <v>364</v>
      </c>
      <c r="R192" s="103"/>
      <c r="S192" s="101">
        <f t="shared" ref="S192:S211" si="109">IF(R192="Y","",IF(AND(M192="",K192=""),"",IF(M192="",K192,M192)))</f>
        <v>1183.1816000000001</v>
      </c>
      <c r="T192" s="102">
        <f t="shared" ref="T192:T211" si="110">IF(S192="","",IF($S$220="Y",U192,IF(S192&gt;=$S$212-$AB$35*$S$216,IF(S192&lt;=$S$212+$AB$35*$S$216,S192,""),"")))</f>
        <v>1183.1816000000001</v>
      </c>
      <c r="U192" s="101">
        <f t="shared" ref="U192:U211" si="111">IF(R192="Y","",IF(AND(M192="",K192=""),"",IF(M192="",K192*O192,M192*O192)))</f>
        <v>0</v>
      </c>
      <c r="V192" s="100" t="str">
        <f t="shared" ref="V192:V211" si="112">IF(AND(N192="",L192=""),"",IF(N192="",L192,N192))</f>
        <v>US$2014/ ha/ yr</v>
      </c>
      <c r="W192" s="89"/>
      <c r="X192" s="89"/>
      <c r="Z192" s="152"/>
      <c r="AP192" s="152"/>
      <c r="AQ192" s="89"/>
      <c r="AR192" s="89"/>
      <c r="AS192" s="112">
        <f>$U192</f>
        <v>0</v>
      </c>
      <c r="AT192" s="89"/>
      <c r="AU192" s="98" t="e">
        <f t="shared" ref="AU192:AU202" si="113">IF($AT$44="region",IF($E192=AU$762,$S192,""),IF($G192=AU$762,$S192,""))</f>
        <v>#REF!</v>
      </c>
      <c r="AV192" s="98" t="e">
        <f t="shared" ref="AV192:AV202" si="114">IF($AT$44="Region",IF($E192=AU$762,$T192,""),IF($G192=AU$762,$T192,""))</f>
        <v>#REF!</v>
      </c>
      <c r="AW192" s="89"/>
      <c r="AX192" s="98" t="e">
        <f t="shared" ref="AX192:AX202" si="115">IF($AT$44="region",IF($E192=AX$762,$S192,""),IF($G192=AX$762,$S192,""))</f>
        <v>#REF!</v>
      </c>
      <c r="AY192" s="98" t="e">
        <f t="shared" ref="AY192:AY202" si="116">IF($AT$44="Region",IF($E192=AX$762,$T192,""),IF($G192=AX$762,$T192,""))</f>
        <v>#REF!</v>
      </c>
      <c r="AZ192" s="89"/>
      <c r="BA192" s="98" t="e">
        <f t="shared" ref="BA192:BA202" si="117">IF($AT$44="region",IF($E192=BA$762,$S192,""),IF($G192=BA$762,$S192,""))</f>
        <v>#REF!</v>
      </c>
      <c r="BB192" s="98" t="e">
        <f t="shared" ref="BB192:BB202" si="118">IF($AT$44="Region",IF($E192=BA$762,$T192,""),IF($G192=BA$762,$T192,""))</f>
        <v>#REF!</v>
      </c>
      <c r="BC192" s="89"/>
      <c r="BD192" s="98" t="e">
        <f t="shared" ref="BD192:BD202" si="119">IF($AT$44="region",IF($E192=BD$762,$S192,""),IF($G192=BD$762,$S192,""))</f>
        <v>#REF!</v>
      </c>
      <c r="BE192" s="98" t="e">
        <f t="shared" ref="BE192:BE202" si="120">IF($AT$44="Region",IF($E192=BD$762,$T192,""),IF($G192=BD$762,$T192,""))</f>
        <v>#REF!</v>
      </c>
      <c r="BF192" s="89"/>
      <c r="BG192" s="98" t="e">
        <f t="shared" ref="BG192:BG202" si="121">IF($AT$44="region",IF($E192=BG$762,$S192,""),IF($G192=BG$762,$S192,""))</f>
        <v>#REF!</v>
      </c>
      <c r="BH192" s="98" t="e">
        <f t="shared" ref="BH192:BH202" si="122">IF($AT$44="Region",IF($E192=BG$762,$T192,""),IF($G192=BG$762,$T192,""))</f>
        <v>#REF!</v>
      </c>
      <c r="BI192" s="89"/>
      <c r="BJ192" s="98" t="str">
        <f t="shared" ref="BJ192:BJ202" si="123">IF($E192=$BJ$47,S192,"")</f>
        <v/>
      </c>
      <c r="BK192" s="98" t="str">
        <f t="shared" ref="BK192:BK202" si="124">IF($E192=$BJ$47,T192,"")</f>
        <v/>
      </c>
      <c r="BL192" s="89"/>
      <c r="BM192" s="98" t="str">
        <f t="shared" ref="BM192:BM202" si="125">IF($E192=$BM$47,S192,"")</f>
        <v/>
      </c>
      <c r="BN192" s="98" t="str">
        <f t="shared" ref="BN192:BN202" si="126">IF($E192=$BM$47,T192,"")</f>
        <v/>
      </c>
      <c r="BO192" s="89"/>
      <c r="BP192" s="98" t="str">
        <f t="shared" ref="BP192:BP202" si="127">IF($E192=$BP$47,S192,"")</f>
        <v/>
      </c>
      <c r="BQ192" s="98" t="str">
        <f t="shared" ref="BQ192:BQ202" si="128">IF($E192=$BP$47,T192,"")</f>
        <v/>
      </c>
      <c r="BR192" s="89"/>
      <c r="BS192" s="98" t="str">
        <f t="shared" ref="BS192:BS202" si="129">IF($E192=$BS$47,S192,"")</f>
        <v/>
      </c>
      <c r="BT192" s="98" t="str">
        <f t="shared" ref="BT192:BT202" si="130">IF($E192=$BS$47,T192,"")</f>
        <v/>
      </c>
      <c r="BU192" s="89"/>
      <c r="BV192" s="152"/>
    </row>
    <row r="193" spans="1:74" s="64" customFormat="1" x14ac:dyDescent="0.25">
      <c r="A193" s="83">
        <v>2</v>
      </c>
      <c r="B193" s="109" t="str">
        <f t="shared" si="108"/>
        <v xml:space="preserve">OECD90: Oviedo et al 2013 </v>
      </c>
      <c r="C193" s="108" t="s">
        <v>305</v>
      </c>
      <c r="D193" s="108" t="s">
        <v>311</v>
      </c>
      <c r="E193" s="108" t="s">
        <v>155</v>
      </c>
      <c r="F193" s="108" t="s">
        <v>309</v>
      </c>
      <c r="G193" s="108" t="s">
        <v>153</v>
      </c>
      <c r="H193" s="107" t="s">
        <v>108</v>
      </c>
      <c r="I193" s="106">
        <v>2013</v>
      </c>
      <c r="J193" s="106" t="s">
        <v>268</v>
      </c>
      <c r="K193" s="191">
        <v>853.46</v>
      </c>
      <c r="L193" s="110" t="s">
        <v>308</v>
      </c>
      <c r="M193" s="111">
        <f>K193*$AC$7</f>
        <v>879.06380000000001</v>
      </c>
      <c r="N193" s="151" t="s">
        <v>316</v>
      </c>
      <c r="O193" s="105"/>
      <c r="P193" s="104" t="s">
        <v>364</v>
      </c>
      <c r="R193" s="103"/>
      <c r="S193" s="101">
        <f t="shared" si="109"/>
        <v>879.06380000000001</v>
      </c>
      <c r="T193" s="102">
        <f t="shared" si="110"/>
        <v>879.06380000000001</v>
      </c>
      <c r="U193" s="101">
        <f t="shared" si="111"/>
        <v>0</v>
      </c>
      <c r="V193" s="100" t="str">
        <f t="shared" si="112"/>
        <v>US$2014/ ha/ yr</v>
      </c>
      <c r="W193" s="89"/>
      <c r="X193" s="89"/>
      <c r="Z193" s="152"/>
      <c r="AP193" s="152"/>
      <c r="AQ193" s="89"/>
      <c r="AR193" s="89"/>
      <c r="AS193" s="99"/>
      <c r="AT193" s="89"/>
      <c r="AU193" s="98" t="e">
        <f t="shared" si="113"/>
        <v>#REF!</v>
      </c>
      <c r="AV193" s="98" t="e">
        <f t="shared" si="114"/>
        <v>#REF!</v>
      </c>
      <c r="AW193" s="89"/>
      <c r="AX193" s="98" t="e">
        <f t="shared" si="115"/>
        <v>#REF!</v>
      </c>
      <c r="AY193" s="98" t="e">
        <f t="shared" si="116"/>
        <v>#REF!</v>
      </c>
      <c r="AZ193" s="89"/>
      <c r="BA193" s="98" t="e">
        <f t="shared" si="117"/>
        <v>#REF!</v>
      </c>
      <c r="BB193" s="98" t="e">
        <f t="shared" si="118"/>
        <v>#REF!</v>
      </c>
      <c r="BC193" s="89"/>
      <c r="BD193" s="98" t="e">
        <f t="shared" si="119"/>
        <v>#REF!</v>
      </c>
      <c r="BE193" s="98" t="e">
        <f t="shared" si="120"/>
        <v>#REF!</v>
      </c>
      <c r="BF193" s="89"/>
      <c r="BG193" s="98" t="e">
        <f t="shared" si="121"/>
        <v>#REF!</v>
      </c>
      <c r="BH193" s="98" t="e">
        <f t="shared" si="122"/>
        <v>#REF!</v>
      </c>
      <c r="BI193" s="89"/>
      <c r="BJ193" s="98" t="str">
        <f t="shared" si="123"/>
        <v/>
      </c>
      <c r="BK193" s="98" t="str">
        <f t="shared" si="124"/>
        <v/>
      </c>
      <c r="BL193" s="89"/>
      <c r="BM193" s="98" t="str">
        <f t="shared" si="125"/>
        <v/>
      </c>
      <c r="BN193" s="98" t="str">
        <f t="shared" si="126"/>
        <v/>
      </c>
      <c r="BO193" s="89"/>
      <c r="BP193" s="98" t="str">
        <f t="shared" si="127"/>
        <v/>
      </c>
      <c r="BQ193" s="98" t="str">
        <f t="shared" si="128"/>
        <v/>
      </c>
      <c r="BR193" s="89"/>
      <c r="BS193" s="98" t="str">
        <f t="shared" si="129"/>
        <v/>
      </c>
      <c r="BT193" s="98" t="str">
        <f t="shared" si="130"/>
        <v/>
      </c>
      <c r="BU193" s="89"/>
      <c r="BV193" s="152"/>
    </row>
    <row r="194" spans="1:74" s="64" customFormat="1" x14ac:dyDescent="0.25">
      <c r="A194" s="83">
        <v>3</v>
      </c>
      <c r="B194" s="109" t="str">
        <f t="shared" si="108"/>
        <v xml:space="preserve">OECD90: Oviedo et al 2013 </v>
      </c>
      <c r="C194" s="106" t="s">
        <v>305</v>
      </c>
      <c r="D194" s="106" t="s">
        <v>310</v>
      </c>
      <c r="E194" s="108" t="s">
        <v>155</v>
      </c>
      <c r="F194" s="106" t="s">
        <v>309</v>
      </c>
      <c r="G194" s="108" t="s">
        <v>153</v>
      </c>
      <c r="H194" s="107" t="s">
        <v>108</v>
      </c>
      <c r="I194" s="106">
        <v>2013</v>
      </c>
      <c r="J194" s="106" t="s">
        <v>268</v>
      </c>
      <c r="K194" s="145">
        <v>196.68</v>
      </c>
      <c r="L194" s="110" t="s">
        <v>308</v>
      </c>
      <c r="M194" s="111">
        <f>K194*$AC$7</f>
        <v>202.58040000000003</v>
      </c>
      <c r="N194" s="151" t="s">
        <v>316</v>
      </c>
      <c r="O194" s="105"/>
      <c r="P194" s="104" t="s">
        <v>364</v>
      </c>
      <c r="R194" s="103"/>
      <c r="S194" s="101">
        <f t="shared" si="109"/>
        <v>202.58040000000003</v>
      </c>
      <c r="T194" s="102">
        <f t="shared" si="110"/>
        <v>202.58040000000003</v>
      </c>
      <c r="U194" s="101">
        <f t="shared" si="111"/>
        <v>0</v>
      </c>
      <c r="V194" s="100" t="str">
        <f t="shared" si="112"/>
        <v>US$2014/ ha/ yr</v>
      </c>
      <c r="W194" s="89"/>
      <c r="X194" s="89"/>
      <c r="Z194" s="152"/>
      <c r="AP194" s="152"/>
      <c r="AQ194" s="89"/>
      <c r="AR194" s="89"/>
      <c r="AS194" s="99"/>
      <c r="AT194" s="89"/>
      <c r="AU194" s="98" t="e">
        <f t="shared" si="113"/>
        <v>#REF!</v>
      </c>
      <c r="AV194" s="98" t="e">
        <f t="shared" si="114"/>
        <v>#REF!</v>
      </c>
      <c r="AW194" s="89"/>
      <c r="AX194" s="98" t="e">
        <f t="shared" si="115"/>
        <v>#REF!</v>
      </c>
      <c r="AY194" s="98" t="e">
        <f t="shared" si="116"/>
        <v>#REF!</v>
      </c>
      <c r="AZ194" s="89"/>
      <c r="BA194" s="98" t="e">
        <f t="shared" si="117"/>
        <v>#REF!</v>
      </c>
      <c r="BB194" s="98" t="e">
        <f t="shared" si="118"/>
        <v>#REF!</v>
      </c>
      <c r="BC194" s="89"/>
      <c r="BD194" s="98" t="e">
        <f t="shared" si="119"/>
        <v>#REF!</v>
      </c>
      <c r="BE194" s="98" t="e">
        <f t="shared" si="120"/>
        <v>#REF!</v>
      </c>
      <c r="BF194" s="89"/>
      <c r="BG194" s="98" t="e">
        <f t="shared" si="121"/>
        <v>#REF!</v>
      </c>
      <c r="BH194" s="98" t="e">
        <f t="shared" si="122"/>
        <v>#REF!</v>
      </c>
      <c r="BI194" s="89"/>
      <c r="BJ194" s="98" t="str">
        <f t="shared" si="123"/>
        <v/>
      </c>
      <c r="BK194" s="98" t="str">
        <f t="shared" si="124"/>
        <v/>
      </c>
      <c r="BL194" s="89"/>
      <c r="BM194" s="98" t="str">
        <f t="shared" si="125"/>
        <v/>
      </c>
      <c r="BN194" s="98" t="str">
        <f t="shared" si="126"/>
        <v/>
      </c>
      <c r="BO194" s="89"/>
      <c r="BP194" s="98" t="str">
        <f t="shared" si="127"/>
        <v/>
      </c>
      <c r="BQ194" s="98" t="str">
        <f t="shared" si="128"/>
        <v/>
      </c>
      <c r="BR194" s="89"/>
      <c r="BS194" s="98" t="str">
        <f t="shared" si="129"/>
        <v/>
      </c>
      <c r="BT194" s="98" t="str">
        <f t="shared" si="130"/>
        <v/>
      </c>
      <c r="BU194" s="89"/>
      <c r="BV194" s="152"/>
    </row>
    <row r="195" spans="1:74" s="64" customFormat="1" x14ac:dyDescent="0.25">
      <c r="A195" s="83">
        <v>4</v>
      </c>
      <c r="B195" s="109" t="str">
        <f t="shared" si="108"/>
        <v xml:space="preserve">OECD90: Oviedo et al 2013 </v>
      </c>
      <c r="C195" s="106" t="s">
        <v>305</v>
      </c>
      <c r="D195" s="106" t="s">
        <v>306</v>
      </c>
      <c r="E195" s="108" t="s">
        <v>155</v>
      </c>
      <c r="F195" s="106" t="s">
        <v>303</v>
      </c>
      <c r="G195" s="108" t="s">
        <v>153</v>
      </c>
      <c r="H195" s="107" t="s">
        <v>108</v>
      </c>
      <c r="I195" s="106">
        <v>2013</v>
      </c>
      <c r="J195" s="106" t="s">
        <v>268</v>
      </c>
      <c r="K195" s="145">
        <v>869.65</v>
      </c>
      <c r="L195" s="110" t="s">
        <v>308</v>
      </c>
      <c r="M195" s="111">
        <f>K195*$AC$7</f>
        <v>895.73950000000002</v>
      </c>
      <c r="N195" s="151" t="s">
        <v>316</v>
      </c>
      <c r="O195" s="105"/>
      <c r="P195" s="104" t="s">
        <v>363</v>
      </c>
      <c r="R195" s="103"/>
      <c r="S195" s="101">
        <f t="shared" si="109"/>
        <v>895.73950000000002</v>
      </c>
      <c r="T195" s="102">
        <f t="shared" si="110"/>
        <v>895.73950000000002</v>
      </c>
      <c r="U195" s="101">
        <f t="shared" si="111"/>
        <v>0</v>
      </c>
      <c r="V195" s="100" t="str">
        <f t="shared" si="112"/>
        <v>US$2014/ ha/ yr</v>
      </c>
      <c r="W195" s="89"/>
      <c r="X195" s="89"/>
      <c r="Z195" s="152"/>
      <c r="AP195" s="152"/>
      <c r="AQ195" s="89"/>
      <c r="AR195" s="89"/>
      <c r="AS195" s="99"/>
      <c r="AT195" s="89"/>
      <c r="AU195" s="98" t="e">
        <f t="shared" si="113"/>
        <v>#REF!</v>
      </c>
      <c r="AV195" s="98" t="e">
        <f t="shared" si="114"/>
        <v>#REF!</v>
      </c>
      <c r="AW195" s="89"/>
      <c r="AX195" s="98" t="e">
        <f t="shared" si="115"/>
        <v>#REF!</v>
      </c>
      <c r="AY195" s="98" t="e">
        <f t="shared" si="116"/>
        <v>#REF!</v>
      </c>
      <c r="AZ195" s="89"/>
      <c r="BA195" s="98" t="e">
        <f t="shared" si="117"/>
        <v>#REF!</v>
      </c>
      <c r="BB195" s="98" t="e">
        <f t="shared" si="118"/>
        <v>#REF!</v>
      </c>
      <c r="BC195" s="89"/>
      <c r="BD195" s="98" t="e">
        <f t="shared" si="119"/>
        <v>#REF!</v>
      </c>
      <c r="BE195" s="98" t="e">
        <f t="shared" si="120"/>
        <v>#REF!</v>
      </c>
      <c r="BF195" s="89"/>
      <c r="BG195" s="98" t="e">
        <f t="shared" si="121"/>
        <v>#REF!</v>
      </c>
      <c r="BH195" s="98" t="e">
        <f t="shared" si="122"/>
        <v>#REF!</v>
      </c>
      <c r="BI195" s="89"/>
      <c r="BJ195" s="98" t="str">
        <f t="shared" si="123"/>
        <v/>
      </c>
      <c r="BK195" s="98" t="str">
        <f t="shared" si="124"/>
        <v/>
      </c>
      <c r="BL195" s="89"/>
      <c r="BM195" s="98" t="str">
        <f t="shared" si="125"/>
        <v/>
      </c>
      <c r="BN195" s="98" t="str">
        <f t="shared" si="126"/>
        <v/>
      </c>
      <c r="BO195" s="89"/>
      <c r="BP195" s="98" t="str">
        <f t="shared" si="127"/>
        <v/>
      </c>
      <c r="BQ195" s="98" t="str">
        <f t="shared" si="128"/>
        <v/>
      </c>
      <c r="BR195" s="89"/>
      <c r="BS195" s="98" t="str">
        <f t="shared" si="129"/>
        <v/>
      </c>
      <c r="BT195" s="98" t="str">
        <f t="shared" si="130"/>
        <v/>
      </c>
      <c r="BU195" s="89"/>
      <c r="BV195" s="152"/>
    </row>
    <row r="196" spans="1:74" s="64" customFormat="1" x14ac:dyDescent="0.25">
      <c r="A196" s="83">
        <v>5</v>
      </c>
      <c r="B196" s="109" t="str">
        <f t="shared" si="108"/>
        <v xml:space="preserve">OECD90: Oviedo et al 2013 </v>
      </c>
      <c r="C196" s="106" t="s">
        <v>305</v>
      </c>
      <c r="D196" s="106" t="s">
        <v>304</v>
      </c>
      <c r="E196" s="108" t="s">
        <v>155</v>
      </c>
      <c r="F196" s="106" t="s">
        <v>303</v>
      </c>
      <c r="G196" s="108" t="s">
        <v>153</v>
      </c>
      <c r="H196" s="107" t="s">
        <v>108</v>
      </c>
      <c r="I196" s="106">
        <v>2013</v>
      </c>
      <c r="J196" s="106" t="s">
        <v>268</v>
      </c>
      <c r="K196" s="145">
        <v>99.54</v>
      </c>
      <c r="L196" s="110" t="s">
        <v>308</v>
      </c>
      <c r="M196" s="111">
        <f>K196*$AC$7</f>
        <v>102.5262</v>
      </c>
      <c r="N196" s="151" t="s">
        <v>316</v>
      </c>
      <c r="O196" s="105"/>
      <c r="P196" s="104" t="s">
        <v>363</v>
      </c>
      <c r="R196" s="103"/>
      <c r="S196" s="101">
        <f t="shared" si="109"/>
        <v>102.5262</v>
      </c>
      <c r="T196" s="102">
        <f t="shared" si="110"/>
        <v>102.5262</v>
      </c>
      <c r="U196" s="101">
        <f t="shared" si="111"/>
        <v>0</v>
      </c>
      <c r="V196" s="100" t="str">
        <f t="shared" si="112"/>
        <v>US$2014/ ha/ yr</v>
      </c>
      <c r="W196" s="89"/>
      <c r="X196" s="89"/>
      <c r="Z196" s="152"/>
      <c r="AP196" s="152"/>
      <c r="AQ196" s="89"/>
      <c r="AR196" s="89"/>
      <c r="AS196" s="99"/>
      <c r="AT196" s="89"/>
      <c r="AU196" s="98" t="e">
        <f t="shared" si="113"/>
        <v>#REF!</v>
      </c>
      <c r="AV196" s="98" t="e">
        <f t="shared" si="114"/>
        <v>#REF!</v>
      </c>
      <c r="AW196" s="89"/>
      <c r="AX196" s="98" t="e">
        <f t="shared" si="115"/>
        <v>#REF!</v>
      </c>
      <c r="AY196" s="98" t="e">
        <f t="shared" si="116"/>
        <v>#REF!</v>
      </c>
      <c r="AZ196" s="89"/>
      <c r="BA196" s="98" t="e">
        <f t="shared" si="117"/>
        <v>#REF!</v>
      </c>
      <c r="BB196" s="98" t="e">
        <f t="shared" si="118"/>
        <v>#REF!</v>
      </c>
      <c r="BC196" s="89"/>
      <c r="BD196" s="98" t="e">
        <f t="shared" si="119"/>
        <v>#REF!</v>
      </c>
      <c r="BE196" s="98" t="e">
        <f t="shared" si="120"/>
        <v>#REF!</v>
      </c>
      <c r="BF196" s="89"/>
      <c r="BG196" s="98" t="e">
        <f t="shared" si="121"/>
        <v>#REF!</v>
      </c>
      <c r="BH196" s="98" t="e">
        <f t="shared" si="122"/>
        <v>#REF!</v>
      </c>
      <c r="BI196" s="89"/>
      <c r="BJ196" s="98" t="str">
        <f t="shared" si="123"/>
        <v/>
      </c>
      <c r="BK196" s="98" t="str">
        <f t="shared" si="124"/>
        <v/>
      </c>
      <c r="BL196" s="89"/>
      <c r="BM196" s="98" t="str">
        <f t="shared" si="125"/>
        <v/>
      </c>
      <c r="BN196" s="98" t="str">
        <f t="shared" si="126"/>
        <v/>
      </c>
      <c r="BO196" s="89"/>
      <c r="BP196" s="98" t="str">
        <f t="shared" si="127"/>
        <v/>
      </c>
      <c r="BQ196" s="98" t="str">
        <f t="shared" si="128"/>
        <v/>
      </c>
      <c r="BR196" s="89"/>
      <c r="BS196" s="98" t="str">
        <f t="shared" si="129"/>
        <v/>
      </c>
      <c r="BT196" s="98" t="str">
        <f t="shared" si="130"/>
        <v/>
      </c>
      <c r="BU196" s="89"/>
      <c r="BV196" s="152"/>
    </row>
    <row r="197" spans="1:74" s="64" customFormat="1" ht="15.75" x14ac:dyDescent="0.25">
      <c r="A197" s="83">
        <v>6</v>
      </c>
      <c r="B197" s="109" t="str">
        <f t="shared" si="108"/>
        <v xml:space="preserve">OECD90: Clason 1995 </v>
      </c>
      <c r="C197" s="106" t="s">
        <v>300</v>
      </c>
      <c r="D197" s="188" t="s">
        <v>299</v>
      </c>
      <c r="E197" s="108" t="s">
        <v>155</v>
      </c>
      <c r="F197" s="106" t="s">
        <v>298</v>
      </c>
      <c r="G197" s="108" t="s">
        <v>148</v>
      </c>
      <c r="H197" s="107" t="s">
        <v>108</v>
      </c>
      <c r="I197" s="106">
        <v>1995</v>
      </c>
      <c r="J197" s="106" t="s">
        <v>268</v>
      </c>
      <c r="K197" s="190">
        <v>416</v>
      </c>
      <c r="L197" s="110" t="s">
        <v>297</v>
      </c>
      <c r="M197" s="111">
        <f>K197*1.44</f>
        <v>599.04</v>
      </c>
      <c r="N197" s="151" t="s">
        <v>316</v>
      </c>
      <c r="O197" s="105"/>
      <c r="P197" s="104" t="s">
        <v>296</v>
      </c>
      <c r="R197" s="103"/>
      <c r="S197" s="101">
        <f t="shared" si="109"/>
        <v>599.04</v>
      </c>
      <c r="T197" s="102">
        <f t="shared" si="110"/>
        <v>599.04</v>
      </c>
      <c r="U197" s="101">
        <f t="shared" si="111"/>
        <v>0</v>
      </c>
      <c r="V197" s="100" t="str">
        <f t="shared" si="112"/>
        <v>US$2014/ ha/ yr</v>
      </c>
      <c r="W197" s="89"/>
      <c r="X197" s="89"/>
      <c r="Z197" s="152"/>
      <c r="AP197" s="152"/>
      <c r="AQ197" s="89"/>
      <c r="AR197" s="89"/>
      <c r="AS197" s="99"/>
      <c r="AT197" s="89"/>
      <c r="AU197" s="98" t="e">
        <f t="shared" si="113"/>
        <v>#REF!</v>
      </c>
      <c r="AV197" s="98" t="e">
        <f t="shared" si="114"/>
        <v>#REF!</v>
      </c>
      <c r="AW197" s="89"/>
      <c r="AX197" s="98" t="e">
        <f t="shared" si="115"/>
        <v>#REF!</v>
      </c>
      <c r="AY197" s="98" t="e">
        <f t="shared" si="116"/>
        <v>#REF!</v>
      </c>
      <c r="AZ197" s="89"/>
      <c r="BA197" s="98" t="e">
        <f t="shared" si="117"/>
        <v>#REF!</v>
      </c>
      <c r="BB197" s="98" t="e">
        <f t="shared" si="118"/>
        <v>#REF!</v>
      </c>
      <c r="BC197" s="89"/>
      <c r="BD197" s="98" t="e">
        <f t="shared" si="119"/>
        <v>#REF!</v>
      </c>
      <c r="BE197" s="98" t="e">
        <f t="shared" si="120"/>
        <v>#REF!</v>
      </c>
      <c r="BF197" s="89"/>
      <c r="BG197" s="98" t="e">
        <f t="shared" si="121"/>
        <v>#REF!</v>
      </c>
      <c r="BH197" s="98" t="e">
        <f t="shared" si="122"/>
        <v>#REF!</v>
      </c>
      <c r="BI197" s="89"/>
      <c r="BJ197" s="98" t="str">
        <f t="shared" si="123"/>
        <v/>
      </c>
      <c r="BK197" s="98" t="str">
        <f t="shared" si="124"/>
        <v/>
      </c>
      <c r="BL197" s="89"/>
      <c r="BM197" s="98" t="str">
        <f t="shared" si="125"/>
        <v/>
      </c>
      <c r="BN197" s="98" t="str">
        <f t="shared" si="126"/>
        <v/>
      </c>
      <c r="BO197" s="89"/>
      <c r="BP197" s="98" t="str">
        <f t="shared" si="127"/>
        <v/>
      </c>
      <c r="BQ197" s="98" t="str">
        <f t="shared" si="128"/>
        <v/>
      </c>
      <c r="BR197" s="89"/>
      <c r="BS197" s="98" t="str">
        <f t="shared" si="129"/>
        <v/>
      </c>
      <c r="BT197" s="98" t="str">
        <f t="shared" si="130"/>
        <v/>
      </c>
      <c r="BU197" s="89"/>
      <c r="BV197" s="152"/>
    </row>
    <row r="198" spans="1:74" s="64" customFormat="1" ht="15.75" x14ac:dyDescent="0.25">
      <c r="A198" s="83">
        <v>7</v>
      </c>
      <c r="B198" s="109" t="str">
        <f t="shared" si="108"/>
        <v xml:space="preserve">OECD90: Grado et al 2001 </v>
      </c>
      <c r="C198" s="106" t="s">
        <v>294</v>
      </c>
      <c r="D198" s="188" t="s">
        <v>293</v>
      </c>
      <c r="E198" s="108" t="s">
        <v>155</v>
      </c>
      <c r="F198" s="106" t="s">
        <v>292</v>
      </c>
      <c r="G198" s="108" t="s">
        <v>148</v>
      </c>
      <c r="H198" s="107" t="s">
        <v>108</v>
      </c>
      <c r="I198" s="106">
        <v>2001</v>
      </c>
      <c r="J198" s="106" t="s">
        <v>268</v>
      </c>
      <c r="K198" s="145">
        <f>13369.62/(1996-1989)</f>
        <v>1909.9457142857143</v>
      </c>
      <c r="L198" s="110" t="s">
        <v>291</v>
      </c>
      <c r="M198" s="111">
        <f>K198*1.47</f>
        <v>2807.6201999999998</v>
      </c>
      <c r="N198" s="151" t="s">
        <v>316</v>
      </c>
      <c r="O198" s="105"/>
      <c r="P198" s="104" t="s">
        <v>362</v>
      </c>
      <c r="R198" s="103"/>
      <c r="S198" s="101">
        <f t="shared" si="109"/>
        <v>2807.6201999999998</v>
      </c>
      <c r="T198" s="102">
        <f t="shared" si="110"/>
        <v>2807.6201999999998</v>
      </c>
      <c r="U198" s="101">
        <f t="shared" si="111"/>
        <v>0</v>
      </c>
      <c r="V198" s="100" t="str">
        <f t="shared" si="112"/>
        <v>US$2014/ ha/ yr</v>
      </c>
      <c r="W198" s="89"/>
      <c r="X198" s="89"/>
      <c r="Z198" s="152"/>
      <c r="AP198" s="152"/>
      <c r="AQ198" s="89"/>
      <c r="AR198" s="89"/>
      <c r="AS198" s="99"/>
      <c r="AT198" s="89"/>
      <c r="AU198" s="98" t="e">
        <f t="shared" si="113"/>
        <v>#REF!</v>
      </c>
      <c r="AV198" s="98" t="e">
        <f t="shared" si="114"/>
        <v>#REF!</v>
      </c>
      <c r="AW198" s="89"/>
      <c r="AX198" s="98" t="e">
        <f t="shared" si="115"/>
        <v>#REF!</v>
      </c>
      <c r="AY198" s="98" t="e">
        <f t="shared" si="116"/>
        <v>#REF!</v>
      </c>
      <c r="AZ198" s="89"/>
      <c r="BA198" s="98" t="e">
        <f t="shared" si="117"/>
        <v>#REF!</v>
      </c>
      <c r="BB198" s="98" t="e">
        <f t="shared" si="118"/>
        <v>#REF!</v>
      </c>
      <c r="BC198" s="89"/>
      <c r="BD198" s="98" t="e">
        <f t="shared" si="119"/>
        <v>#REF!</v>
      </c>
      <c r="BE198" s="98" t="e">
        <f t="shared" si="120"/>
        <v>#REF!</v>
      </c>
      <c r="BF198" s="89"/>
      <c r="BG198" s="98" t="e">
        <f t="shared" si="121"/>
        <v>#REF!</v>
      </c>
      <c r="BH198" s="98" t="e">
        <f t="shared" si="122"/>
        <v>#REF!</v>
      </c>
      <c r="BI198" s="89"/>
      <c r="BJ198" s="98" t="str">
        <f t="shared" si="123"/>
        <v/>
      </c>
      <c r="BK198" s="98" t="str">
        <f t="shared" si="124"/>
        <v/>
      </c>
      <c r="BL198" s="89"/>
      <c r="BM198" s="98" t="str">
        <f t="shared" si="125"/>
        <v/>
      </c>
      <c r="BN198" s="98" t="str">
        <f t="shared" si="126"/>
        <v/>
      </c>
      <c r="BO198" s="89"/>
      <c r="BP198" s="98" t="str">
        <f t="shared" si="127"/>
        <v/>
      </c>
      <c r="BQ198" s="98" t="str">
        <f t="shared" si="128"/>
        <v/>
      </c>
      <c r="BR198" s="89"/>
      <c r="BS198" s="98" t="str">
        <f t="shared" si="129"/>
        <v/>
      </c>
      <c r="BT198" s="98" t="str">
        <f t="shared" si="130"/>
        <v/>
      </c>
      <c r="BU198" s="89"/>
      <c r="BV198" s="152"/>
    </row>
    <row r="199" spans="1:74" s="64" customFormat="1" x14ac:dyDescent="0.25">
      <c r="A199" s="83">
        <v>8</v>
      </c>
      <c r="B199" s="109" t="str">
        <f t="shared" si="108"/>
        <v xml:space="preserve">OECD90: Grado et al 2001 </v>
      </c>
      <c r="C199" s="106" t="s">
        <v>294</v>
      </c>
      <c r="D199" s="106" t="s">
        <v>293</v>
      </c>
      <c r="E199" s="108" t="s">
        <v>155</v>
      </c>
      <c r="F199" s="106" t="s">
        <v>292</v>
      </c>
      <c r="G199" s="108" t="s">
        <v>148</v>
      </c>
      <c r="H199" s="107" t="s">
        <v>108</v>
      </c>
      <c r="I199" s="106">
        <v>2001</v>
      </c>
      <c r="J199" s="106" t="s">
        <v>268</v>
      </c>
      <c r="K199" s="145">
        <f>9999.32/(1996-1989)</f>
        <v>1428.4742857142858</v>
      </c>
      <c r="L199" s="110" t="s">
        <v>291</v>
      </c>
      <c r="M199" s="111">
        <f>K199*1.47</f>
        <v>2099.8571999999999</v>
      </c>
      <c r="N199" s="151" t="s">
        <v>316</v>
      </c>
      <c r="O199" s="105"/>
      <c r="P199" s="104" t="s">
        <v>361</v>
      </c>
      <c r="R199" s="103"/>
      <c r="S199" s="101">
        <f t="shared" si="109"/>
        <v>2099.8571999999999</v>
      </c>
      <c r="T199" s="102">
        <f t="shared" si="110"/>
        <v>2099.8571999999999</v>
      </c>
      <c r="U199" s="101">
        <f t="shared" si="111"/>
        <v>0</v>
      </c>
      <c r="V199" s="100" t="str">
        <f t="shared" si="112"/>
        <v>US$2014/ ha/ yr</v>
      </c>
      <c r="W199" s="89"/>
      <c r="X199" s="89"/>
      <c r="Z199" s="152"/>
      <c r="AP199" s="152"/>
      <c r="AQ199" s="89"/>
      <c r="AR199" s="89"/>
      <c r="AS199" s="99"/>
      <c r="AT199" s="89"/>
      <c r="AU199" s="98" t="e">
        <f t="shared" si="113"/>
        <v>#REF!</v>
      </c>
      <c r="AV199" s="98" t="e">
        <f t="shared" si="114"/>
        <v>#REF!</v>
      </c>
      <c r="AW199" s="89"/>
      <c r="AX199" s="98" t="e">
        <f t="shared" si="115"/>
        <v>#REF!</v>
      </c>
      <c r="AY199" s="98" t="e">
        <f t="shared" si="116"/>
        <v>#REF!</v>
      </c>
      <c r="AZ199" s="89"/>
      <c r="BA199" s="98" t="e">
        <f t="shared" si="117"/>
        <v>#REF!</v>
      </c>
      <c r="BB199" s="98" t="e">
        <f t="shared" si="118"/>
        <v>#REF!</v>
      </c>
      <c r="BC199" s="89"/>
      <c r="BD199" s="98" t="e">
        <f t="shared" si="119"/>
        <v>#REF!</v>
      </c>
      <c r="BE199" s="98" t="e">
        <f t="shared" si="120"/>
        <v>#REF!</v>
      </c>
      <c r="BF199" s="89"/>
      <c r="BG199" s="98" t="e">
        <f t="shared" si="121"/>
        <v>#REF!</v>
      </c>
      <c r="BH199" s="98" t="e">
        <f t="shared" si="122"/>
        <v>#REF!</v>
      </c>
      <c r="BI199" s="89"/>
      <c r="BJ199" s="98" t="str">
        <f t="shared" si="123"/>
        <v/>
      </c>
      <c r="BK199" s="98" t="str">
        <f t="shared" si="124"/>
        <v/>
      </c>
      <c r="BL199" s="89"/>
      <c r="BM199" s="98" t="str">
        <f t="shared" si="125"/>
        <v/>
      </c>
      <c r="BN199" s="98" t="str">
        <f t="shared" si="126"/>
        <v/>
      </c>
      <c r="BO199" s="89"/>
      <c r="BP199" s="98" t="str">
        <f t="shared" si="127"/>
        <v/>
      </c>
      <c r="BQ199" s="98" t="str">
        <f t="shared" si="128"/>
        <v/>
      </c>
      <c r="BR199" s="89"/>
      <c r="BS199" s="98" t="str">
        <f t="shared" si="129"/>
        <v/>
      </c>
      <c r="BT199" s="98" t="str">
        <f t="shared" si="130"/>
        <v/>
      </c>
      <c r="BU199" s="89"/>
      <c r="BV199" s="152"/>
    </row>
    <row r="200" spans="1:74" s="64" customFormat="1" ht="15.75" x14ac:dyDescent="0.25">
      <c r="A200" s="83">
        <v>9</v>
      </c>
      <c r="B200" s="109" t="str">
        <f t="shared" si="108"/>
        <v xml:space="preserve">Latin America: Frey et al 2012 </v>
      </c>
      <c r="C200" s="106" t="s">
        <v>289</v>
      </c>
      <c r="D200" s="188" t="s">
        <v>359</v>
      </c>
      <c r="E200" s="108" t="s">
        <v>112</v>
      </c>
      <c r="F200" s="106" t="s">
        <v>287</v>
      </c>
      <c r="G200" s="108" t="s">
        <v>153</v>
      </c>
      <c r="H200" s="107" t="s">
        <v>108</v>
      </c>
      <c r="I200" s="106">
        <v>2012</v>
      </c>
      <c r="J200" s="106" t="s">
        <v>268</v>
      </c>
      <c r="K200" s="190">
        <v>1640</v>
      </c>
      <c r="L200" s="110" t="s">
        <v>286</v>
      </c>
      <c r="M200" s="111">
        <f>K200*$AC$7*0.054</f>
        <v>91.216800000000006</v>
      </c>
      <c r="N200" s="151" t="s">
        <v>316</v>
      </c>
      <c r="O200" s="105"/>
      <c r="P200" s="104" t="s">
        <v>360</v>
      </c>
      <c r="R200" s="103"/>
      <c r="S200" s="101">
        <f t="shared" si="109"/>
        <v>91.216800000000006</v>
      </c>
      <c r="T200" s="102">
        <f t="shared" si="110"/>
        <v>91.216800000000006</v>
      </c>
      <c r="U200" s="101">
        <f t="shared" si="111"/>
        <v>0</v>
      </c>
      <c r="V200" s="100" t="str">
        <f t="shared" si="112"/>
        <v>US$2014/ ha/ yr</v>
      </c>
      <c r="W200" s="89"/>
      <c r="X200" s="89"/>
      <c r="Z200" s="152"/>
      <c r="AP200" s="152"/>
      <c r="AQ200" s="89"/>
      <c r="AR200" s="89"/>
      <c r="AS200" s="99"/>
      <c r="AT200" s="89"/>
      <c r="AU200" s="98" t="e">
        <f t="shared" si="113"/>
        <v>#REF!</v>
      </c>
      <c r="AV200" s="98" t="e">
        <f t="shared" si="114"/>
        <v>#REF!</v>
      </c>
      <c r="AW200" s="89"/>
      <c r="AX200" s="98" t="e">
        <f t="shared" si="115"/>
        <v>#REF!</v>
      </c>
      <c r="AY200" s="98" t="e">
        <f t="shared" si="116"/>
        <v>#REF!</v>
      </c>
      <c r="AZ200" s="89"/>
      <c r="BA200" s="98" t="e">
        <f t="shared" si="117"/>
        <v>#REF!</v>
      </c>
      <c r="BB200" s="98" t="e">
        <f t="shared" si="118"/>
        <v>#REF!</v>
      </c>
      <c r="BC200" s="89"/>
      <c r="BD200" s="98" t="e">
        <f t="shared" si="119"/>
        <v>#REF!</v>
      </c>
      <c r="BE200" s="98" t="e">
        <f t="shared" si="120"/>
        <v>#REF!</v>
      </c>
      <c r="BF200" s="89"/>
      <c r="BG200" s="98" t="e">
        <f t="shared" si="121"/>
        <v>#REF!</v>
      </c>
      <c r="BH200" s="98" t="e">
        <f t="shared" si="122"/>
        <v>#REF!</v>
      </c>
      <c r="BI200" s="89"/>
      <c r="BJ200" s="98" t="str">
        <f t="shared" si="123"/>
        <v/>
      </c>
      <c r="BK200" s="98" t="str">
        <f t="shared" si="124"/>
        <v/>
      </c>
      <c r="BL200" s="89"/>
      <c r="BM200" s="98" t="str">
        <f t="shared" si="125"/>
        <v/>
      </c>
      <c r="BN200" s="98" t="str">
        <f t="shared" si="126"/>
        <v/>
      </c>
      <c r="BO200" s="89"/>
      <c r="BP200" s="98" t="str">
        <f t="shared" si="127"/>
        <v/>
      </c>
      <c r="BQ200" s="98" t="str">
        <f t="shared" si="128"/>
        <v/>
      </c>
      <c r="BR200" s="89"/>
      <c r="BS200" s="98" t="str">
        <f t="shared" si="129"/>
        <v/>
      </c>
      <c r="BT200" s="98" t="str">
        <f t="shared" si="130"/>
        <v/>
      </c>
      <c r="BU200" s="89"/>
      <c r="BV200" s="152"/>
    </row>
    <row r="201" spans="1:74" s="64" customFormat="1" x14ac:dyDescent="0.25">
      <c r="A201" s="83">
        <v>10</v>
      </c>
      <c r="B201" s="109" t="str">
        <f t="shared" si="108"/>
        <v xml:space="preserve">Latin America: Frey et al 2012 </v>
      </c>
      <c r="C201" s="106" t="s">
        <v>289</v>
      </c>
      <c r="D201" s="106" t="s">
        <v>359</v>
      </c>
      <c r="E201" s="108" t="s">
        <v>112</v>
      </c>
      <c r="F201" s="106" t="s">
        <v>287</v>
      </c>
      <c r="G201" s="108" t="s">
        <v>153</v>
      </c>
      <c r="H201" s="107" t="s">
        <v>108</v>
      </c>
      <c r="I201" s="106">
        <v>2012</v>
      </c>
      <c r="J201" s="106" t="s">
        <v>268</v>
      </c>
      <c r="K201" s="190">
        <v>377</v>
      </c>
      <c r="L201" s="110" t="s">
        <v>286</v>
      </c>
      <c r="M201" s="111">
        <f>K201*$AC$7*0.054</f>
        <v>20.96874</v>
      </c>
      <c r="N201" s="151" t="s">
        <v>316</v>
      </c>
      <c r="O201" s="105"/>
      <c r="P201" s="104" t="s">
        <v>358</v>
      </c>
      <c r="R201" s="103"/>
      <c r="S201" s="101">
        <f t="shared" si="109"/>
        <v>20.96874</v>
      </c>
      <c r="T201" s="102">
        <f t="shared" si="110"/>
        <v>20.96874</v>
      </c>
      <c r="U201" s="101">
        <f t="shared" si="111"/>
        <v>0</v>
      </c>
      <c r="V201" s="100" t="str">
        <f t="shared" si="112"/>
        <v>US$2014/ ha/ yr</v>
      </c>
      <c r="W201" s="89"/>
      <c r="X201" s="89"/>
      <c r="Z201" s="152"/>
      <c r="AP201" s="152"/>
      <c r="AQ201" s="89"/>
      <c r="AR201" s="89"/>
      <c r="AS201" s="99"/>
      <c r="AT201" s="89"/>
      <c r="AU201" s="98" t="e">
        <f t="shared" si="113"/>
        <v>#REF!</v>
      </c>
      <c r="AV201" s="98" t="e">
        <f t="shared" si="114"/>
        <v>#REF!</v>
      </c>
      <c r="AW201" s="89"/>
      <c r="AX201" s="98" t="e">
        <f t="shared" si="115"/>
        <v>#REF!</v>
      </c>
      <c r="AY201" s="98" t="e">
        <f t="shared" si="116"/>
        <v>#REF!</v>
      </c>
      <c r="AZ201" s="89"/>
      <c r="BA201" s="98" t="e">
        <f t="shared" si="117"/>
        <v>#REF!</v>
      </c>
      <c r="BB201" s="98" t="e">
        <f t="shared" si="118"/>
        <v>#REF!</v>
      </c>
      <c r="BC201" s="89"/>
      <c r="BD201" s="98" t="e">
        <f t="shared" si="119"/>
        <v>#REF!</v>
      </c>
      <c r="BE201" s="98" t="e">
        <f t="shared" si="120"/>
        <v>#REF!</v>
      </c>
      <c r="BF201" s="89"/>
      <c r="BG201" s="98" t="e">
        <f t="shared" si="121"/>
        <v>#REF!</v>
      </c>
      <c r="BH201" s="98" t="e">
        <f t="shared" si="122"/>
        <v>#REF!</v>
      </c>
      <c r="BI201" s="89"/>
      <c r="BJ201" s="98" t="str">
        <f t="shared" si="123"/>
        <v/>
      </c>
      <c r="BK201" s="98" t="str">
        <f t="shared" si="124"/>
        <v/>
      </c>
      <c r="BL201" s="89"/>
      <c r="BM201" s="98" t="str">
        <f t="shared" si="125"/>
        <v/>
      </c>
      <c r="BN201" s="98" t="str">
        <f t="shared" si="126"/>
        <v/>
      </c>
      <c r="BO201" s="89"/>
      <c r="BP201" s="98" t="str">
        <f t="shared" si="127"/>
        <v/>
      </c>
      <c r="BQ201" s="98" t="str">
        <f t="shared" si="128"/>
        <v/>
      </c>
      <c r="BR201" s="89"/>
      <c r="BS201" s="98" t="str">
        <f t="shared" si="129"/>
        <v/>
      </c>
      <c r="BT201" s="98" t="str">
        <f t="shared" si="130"/>
        <v/>
      </c>
      <c r="BU201" s="89"/>
      <c r="BV201" s="152"/>
    </row>
    <row r="202" spans="1:74" s="64" customFormat="1" ht="15.75" x14ac:dyDescent="0.25">
      <c r="A202" s="83">
        <v>11</v>
      </c>
      <c r="B202" s="109" t="str">
        <f t="shared" si="108"/>
        <v xml:space="preserve">OECD90: Ares et al 2006 </v>
      </c>
      <c r="C202" s="106" t="s">
        <v>283</v>
      </c>
      <c r="D202" s="188" t="s">
        <v>282</v>
      </c>
      <c r="E202" s="108" t="s">
        <v>155</v>
      </c>
      <c r="F202" s="106" t="s">
        <v>281</v>
      </c>
      <c r="G202" s="108" t="s">
        <v>153</v>
      </c>
      <c r="H202" s="107" t="s">
        <v>108</v>
      </c>
      <c r="I202" s="106">
        <v>2006</v>
      </c>
      <c r="J202" s="106" t="s">
        <v>268</v>
      </c>
      <c r="K202" s="145">
        <v>284</v>
      </c>
      <c r="L202" s="110" t="s">
        <v>357</v>
      </c>
      <c r="M202" s="111">
        <f>K202*$AC$13</f>
        <v>332.28</v>
      </c>
      <c r="N202" s="151" t="s">
        <v>316</v>
      </c>
      <c r="O202" s="105"/>
      <c r="P202" s="104" t="s">
        <v>356</v>
      </c>
      <c r="R202" s="103"/>
      <c r="S202" s="101">
        <f t="shared" si="109"/>
        <v>332.28</v>
      </c>
      <c r="T202" s="102">
        <f t="shared" si="110"/>
        <v>332.28</v>
      </c>
      <c r="U202" s="101">
        <f t="shared" si="111"/>
        <v>0</v>
      </c>
      <c r="V202" s="100" t="str">
        <f t="shared" si="112"/>
        <v>US$2014/ ha/ yr</v>
      </c>
      <c r="W202" s="89"/>
      <c r="X202" s="89"/>
      <c r="Z202" s="152"/>
      <c r="AP202" s="152"/>
      <c r="AQ202" s="89"/>
      <c r="AR202" s="89"/>
      <c r="AS202" s="99"/>
      <c r="AT202" s="89"/>
      <c r="AU202" s="98" t="e">
        <f t="shared" si="113"/>
        <v>#REF!</v>
      </c>
      <c r="AV202" s="98" t="e">
        <f t="shared" si="114"/>
        <v>#REF!</v>
      </c>
      <c r="AW202" s="89"/>
      <c r="AX202" s="98" t="e">
        <f t="shared" si="115"/>
        <v>#REF!</v>
      </c>
      <c r="AY202" s="98" t="e">
        <f t="shared" si="116"/>
        <v>#REF!</v>
      </c>
      <c r="AZ202" s="89"/>
      <c r="BA202" s="98" t="e">
        <f t="shared" si="117"/>
        <v>#REF!</v>
      </c>
      <c r="BB202" s="98" t="e">
        <f t="shared" si="118"/>
        <v>#REF!</v>
      </c>
      <c r="BC202" s="89"/>
      <c r="BD202" s="98" t="e">
        <f t="shared" si="119"/>
        <v>#REF!</v>
      </c>
      <c r="BE202" s="98" t="e">
        <f t="shared" si="120"/>
        <v>#REF!</v>
      </c>
      <c r="BF202" s="89"/>
      <c r="BG202" s="98" t="e">
        <f t="shared" si="121"/>
        <v>#REF!</v>
      </c>
      <c r="BH202" s="98" t="e">
        <f t="shared" si="122"/>
        <v>#REF!</v>
      </c>
      <c r="BI202" s="89"/>
      <c r="BJ202" s="98" t="str">
        <f t="shared" si="123"/>
        <v/>
      </c>
      <c r="BK202" s="98" t="str">
        <f t="shared" si="124"/>
        <v/>
      </c>
      <c r="BL202" s="89"/>
      <c r="BM202" s="98" t="str">
        <f t="shared" si="125"/>
        <v/>
      </c>
      <c r="BN202" s="98" t="str">
        <f t="shared" si="126"/>
        <v/>
      </c>
      <c r="BO202" s="89"/>
      <c r="BP202" s="98" t="str">
        <f t="shared" si="127"/>
        <v/>
      </c>
      <c r="BQ202" s="98" t="str">
        <f t="shared" si="128"/>
        <v/>
      </c>
      <c r="BR202" s="89"/>
      <c r="BS202" s="98" t="str">
        <f t="shared" si="129"/>
        <v/>
      </c>
      <c r="BT202" s="98" t="str">
        <f t="shared" si="130"/>
        <v/>
      </c>
      <c r="BU202" s="89"/>
      <c r="BV202" s="152"/>
    </row>
    <row r="203" spans="1:74" s="64" customFormat="1" x14ac:dyDescent="0.25">
      <c r="A203" s="83">
        <v>12</v>
      </c>
      <c r="B203" s="109" t="str">
        <f t="shared" si="108"/>
        <v xml:space="preserve">: </v>
      </c>
      <c r="C203" s="106"/>
      <c r="D203" s="106"/>
      <c r="E203" s="108"/>
      <c r="F203" s="106"/>
      <c r="G203" s="108"/>
      <c r="H203" s="107"/>
      <c r="I203" s="106"/>
      <c r="J203" s="106"/>
      <c r="K203" s="145"/>
      <c r="L203" s="110"/>
      <c r="M203" s="111"/>
      <c r="N203" s="151" t="s">
        <v>316</v>
      </c>
      <c r="O203" s="105"/>
      <c r="P203" s="104"/>
      <c r="R203" s="103"/>
      <c r="S203" s="101" t="str">
        <f t="shared" si="109"/>
        <v/>
      </c>
      <c r="T203" s="102" t="str">
        <f t="shared" si="110"/>
        <v/>
      </c>
      <c r="U203" s="101" t="str">
        <f t="shared" si="111"/>
        <v/>
      </c>
      <c r="V203" s="100" t="str">
        <f t="shared" si="112"/>
        <v>US$2014/ ha/ yr</v>
      </c>
      <c r="W203" s="89"/>
      <c r="X203" s="89"/>
      <c r="Z203" s="152"/>
      <c r="AP203" s="152"/>
      <c r="AQ203" s="89"/>
      <c r="AR203" s="89"/>
      <c r="AS203" s="99"/>
      <c r="AT203" s="89"/>
      <c r="AU203" s="98"/>
      <c r="AV203" s="98"/>
      <c r="AW203" s="89"/>
      <c r="AX203" s="98"/>
      <c r="AY203" s="98"/>
      <c r="AZ203" s="89"/>
      <c r="BA203" s="98"/>
      <c r="BB203" s="98"/>
      <c r="BC203" s="89"/>
      <c r="BD203" s="98"/>
      <c r="BE203" s="98"/>
      <c r="BF203" s="89"/>
      <c r="BG203" s="98"/>
      <c r="BH203" s="98"/>
      <c r="BI203" s="89"/>
      <c r="BJ203" s="98"/>
      <c r="BK203" s="98"/>
      <c r="BL203" s="89"/>
      <c r="BM203" s="98"/>
      <c r="BN203" s="98"/>
      <c r="BO203" s="89"/>
      <c r="BP203" s="98"/>
      <c r="BQ203" s="98"/>
      <c r="BR203" s="89"/>
      <c r="BS203" s="98"/>
      <c r="BT203" s="98"/>
      <c r="BU203" s="89"/>
      <c r="BV203" s="152"/>
    </row>
    <row r="204" spans="1:74" s="64" customFormat="1" x14ac:dyDescent="0.25">
      <c r="A204" s="83">
        <v>13</v>
      </c>
      <c r="B204" s="109" t="str">
        <f t="shared" si="108"/>
        <v xml:space="preserve">: </v>
      </c>
      <c r="C204" s="106"/>
      <c r="D204" s="106"/>
      <c r="E204" s="108"/>
      <c r="F204" s="106"/>
      <c r="G204" s="108"/>
      <c r="H204" s="107"/>
      <c r="I204" s="106"/>
      <c r="J204" s="106"/>
      <c r="K204" s="145"/>
      <c r="L204" s="110"/>
      <c r="M204" s="111"/>
      <c r="N204" s="151" t="s">
        <v>316</v>
      </c>
      <c r="O204" s="105"/>
      <c r="P204" s="104"/>
      <c r="R204" s="103"/>
      <c r="S204" s="101" t="str">
        <f t="shared" si="109"/>
        <v/>
      </c>
      <c r="T204" s="102" t="str">
        <f t="shared" si="110"/>
        <v/>
      </c>
      <c r="U204" s="101" t="str">
        <f t="shared" si="111"/>
        <v/>
      </c>
      <c r="V204" s="100" t="str">
        <f t="shared" si="112"/>
        <v>US$2014/ ha/ yr</v>
      </c>
      <c r="W204" s="89"/>
      <c r="X204" s="89"/>
      <c r="Z204" s="152"/>
      <c r="AP204" s="152"/>
      <c r="AQ204" s="89"/>
      <c r="AR204" s="89"/>
      <c r="AS204" s="99"/>
      <c r="AT204" s="89"/>
      <c r="AU204" s="98"/>
      <c r="AV204" s="98"/>
      <c r="AW204" s="89"/>
      <c r="AX204" s="98"/>
      <c r="AY204" s="98"/>
      <c r="AZ204" s="89"/>
      <c r="BA204" s="98"/>
      <c r="BB204" s="98"/>
      <c r="BC204" s="89"/>
      <c r="BD204" s="98"/>
      <c r="BE204" s="98"/>
      <c r="BF204" s="89"/>
      <c r="BG204" s="98"/>
      <c r="BH204" s="98"/>
      <c r="BI204" s="89"/>
      <c r="BJ204" s="98"/>
      <c r="BK204" s="98"/>
      <c r="BL204" s="89"/>
      <c r="BM204" s="98"/>
      <c r="BN204" s="98"/>
      <c r="BO204" s="89"/>
      <c r="BP204" s="98"/>
      <c r="BQ204" s="98"/>
      <c r="BR204" s="89"/>
      <c r="BS204" s="98"/>
      <c r="BT204" s="98"/>
      <c r="BU204" s="89"/>
      <c r="BV204" s="152"/>
    </row>
    <row r="205" spans="1:74" s="64" customFormat="1" x14ac:dyDescent="0.25">
      <c r="A205" s="83">
        <v>14</v>
      </c>
      <c r="B205" s="109" t="str">
        <f t="shared" si="108"/>
        <v xml:space="preserve">: </v>
      </c>
      <c r="C205" s="106"/>
      <c r="D205" s="106"/>
      <c r="E205" s="108"/>
      <c r="F205" s="106"/>
      <c r="G205" s="108"/>
      <c r="H205" s="107"/>
      <c r="I205" s="106"/>
      <c r="J205" s="106"/>
      <c r="K205" s="145"/>
      <c r="L205" s="110"/>
      <c r="M205" s="111"/>
      <c r="N205" s="151" t="s">
        <v>316</v>
      </c>
      <c r="O205" s="105"/>
      <c r="P205" s="104"/>
      <c r="R205" s="103"/>
      <c r="S205" s="101" t="str">
        <f t="shared" si="109"/>
        <v/>
      </c>
      <c r="T205" s="102" t="str">
        <f t="shared" si="110"/>
        <v/>
      </c>
      <c r="U205" s="101" t="str">
        <f t="shared" si="111"/>
        <v/>
      </c>
      <c r="V205" s="100" t="str">
        <f t="shared" si="112"/>
        <v>US$2014/ ha/ yr</v>
      </c>
      <c r="W205" s="89"/>
      <c r="X205" s="89"/>
      <c r="Z205" s="152"/>
      <c r="AP205" s="152"/>
      <c r="AQ205" s="89"/>
      <c r="AR205" s="89"/>
      <c r="AS205" s="99"/>
      <c r="AT205" s="89"/>
      <c r="AU205" s="98"/>
      <c r="AV205" s="98"/>
      <c r="AW205" s="89"/>
      <c r="AX205" s="98"/>
      <c r="AY205" s="98"/>
      <c r="AZ205" s="89"/>
      <c r="BA205" s="98"/>
      <c r="BB205" s="98"/>
      <c r="BC205" s="89"/>
      <c r="BD205" s="98"/>
      <c r="BE205" s="98"/>
      <c r="BF205" s="89"/>
      <c r="BG205" s="98"/>
      <c r="BH205" s="98"/>
      <c r="BI205" s="89"/>
      <c r="BJ205" s="98"/>
      <c r="BK205" s="98"/>
      <c r="BL205" s="89"/>
      <c r="BM205" s="98"/>
      <c r="BN205" s="98"/>
      <c r="BO205" s="89"/>
      <c r="BP205" s="98"/>
      <c r="BQ205" s="98"/>
      <c r="BR205" s="89"/>
      <c r="BS205" s="98"/>
      <c r="BT205" s="98"/>
      <c r="BU205" s="89"/>
      <c r="BV205" s="152"/>
    </row>
    <row r="206" spans="1:74" s="64" customFormat="1" x14ac:dyDescent="0.25">
      <c r="A206" s="83">
        <v>15</v>
      </c>
      <c r="B206" s="109" t="str">
        <f t="shared" si="108"/>
        <v xml:space="preserve">: </v>
      </c>
      <c r="C206" s="106"/>
      <c r="D206" s="106"/>
      <c r="E206" s="108"/>
      <c r="F206" s="106"/>
      <c r="G206" s="108"/>
      <c r="H206" s="107"/>
      <c r="I206" s="106"/>
      <c r="J206" s="106"/>
      <c r="K206" s="104"/>
      <c r="L206" s="110"/>
      <c r="M206" s="111"/>
      <c r="N206" s="151" t="s">
        <v>316</v>
      </c>
      <c r="O206" s="105"/>
      <c r="P206" s="104"/>
      <c r="R206" s="103"/>
      <c r="S206" s="101" t="str">
        <f t="shared" si="109"/>
        <v/>
      </c>
      <c r="T206" s="102" t="str">
        <f t="shared" si="110"/>
        <v/>
      </c>
      <c r="U206" s="101" t="str">
        <f t="shared" si="111"/>
        <v/>
      </c>
      <c r="V206" s="100" t="str">
        <f t="shared" si="112"/>
        <v>US$2014/ ha/ yr</v>
      </c>
      <c r="W206" s="89"/>
      <c r="X206" s="89"/>
      <c r="Z206" s="152"/>
      <c r="AP206" s="152"/>
      <c r="AQ206" s="89"/>
      <c r="AR206" s="89"/>
      <c r="AS206" s="99"/>
      <c r="AT206" s="89"/>
      <c r="AU206" s="98" t="e">
        <f t="shared" ref="AU206:AU211" si="131">IF($AT$44="region",IF($E206=AU$762,$S206,""),IF($G206=AU$762,$S206,""))</f>
        <v>#REF!</v>
      </c>
      <c r="AV206" s="98" t="e">
        <f t="shared" ref="AV206:AV211" si="132">IF($AT$44="Region",IF($E206=AU$762,$T206,""),IF($G206=AU$762,$T206,""))</f>
        <v>#REF!</v>
      </c>
      <c r="AW206" s="89"/>
      <c r="AX206" s="98" t="e">
        <f t="shared" ref="AX206:AX211" si="133">IF($AT$44="region",IF($E206=AX$762,$S206,""),IF($G206=AX$762,$S206,""))</f>
        <v>#REF!</v>
      </c>
      <c r="AY206" s="98" t="e">
        <f t="shared" ref="AY206:AY211" si="134">IF($AT$44="Region",IF($E206=AX$762,$T206,""),IF($G206=AX$762,$T206,""))</f>
        <v>#REF!</v>
      </c>
      <c r="AZ206" s="89"/>
      <c r="BA206" s="98" t="e">
        <f t="shared" ref="BA206:BA211" si="135">IF($AT$44="region",IF($E206=BA$762,$S206,""),IF($G206=BA$762,$S206,""))</f>
        <v>#REF!</v>
      </c>
      <c r="BB206" s="98" t="e">
        <f t="shared" ref="BB206:BB211" si="136">IF($AT$44="Region",IF($E206=BA$762,$T206,""),IF($G206=BA$762,$T206,""))</f>
        <v>#REF!</v>
      </c>
      <c r="BC206" s="89"/>
      <c r="BD206" s="98" t="e">
        <f t="shared" ref="BD206:BD211" si="137">IF($AT$44="region",IF($E206=BD$762,$S206,""),IF($G206=BD$762,$S206,""))</f>
        <v>#REF!</v>
      </c>
      <c r="BE206" s="98" t="e">
        <f t="shared" ref="BE206:BE211" si="138">IF($AT$44="Region",IF($E206=BD$762,$T206,""),IF($G206=BD$762,$T206,""))</f>
        <v>#REF!</v>
      </c>
      <c r="BF206" s="89"/>
      <c r="BG206" s="98" t="e">
        <f t="shared" ref="BG206:BG211" si="139">IF($AT$44="region",IF($E206=BG$762,$S206,""),IF($G206=BG$762,$S206,""))</f>
        <v>#REF!</v>
      </c>
      <c r="BH206" s="98" t="e">
        <f t="shared" ref="BH206:BH211" si="140">IF($AT$44="Region",IF($E206=BG$762,$T206,""),IF($G206=BG$762,$T206,""))</f>
        <v>#REF!</v>
      </c>
      <c r="BI206" s="89"/>
      <c r="BJ206" s="98" t="str">
        <f t="shared" ref="BJ206:BK211" si="141">IF($E206=$BJ$47,S206,"")</f>
        <v/>
      </c>
      <c r="BK206" s="98" t="str">
        <f t="shared" si="141"/>
        <v/>
      </c>
      <c r="BL206" s="89"/>
      <c r="BM206" s="98" t="str">
        <f t="shared" ref="BM206:BN211" si="142">IF($E206=$BM$47,S206,"")</f>
        <v/>
      </c>
      <c r="BN206" s="98" t="str">
        <f t="shared" si="142"/>
        <v/>
      </c>
      <c r="BO206" s="89"/>
      <c r="BP206" s="98" t="str">
        <f t="shared" ref="BP206:BQ211" si="143">IF($E206=$BP$47,S206,"")</f>
        <v/>
      </c>
      <c r="BQ206" s="98" t="str">
        <f t="shared" si="143"/>
        <v/>
      </c>
      <c r="BR206" s="89"/>
      <c r="BS206" s="98" t="str">
        <f t="shared" ref="BS206:BT211" si="144">IF($E206=$BS$47,S206,"")</f>
        <v/>
      </c>
      <c r="BT206" s="98" t="str">
        <f t="shared" si="144"/>
        <v/>
      </c>
      <c r="BU206" s="89"/>
      <c r="BV206" s="152"/>
    </row>
    <row r="207" spans="1:74" s="64" customFormat="1" x14ac:dyDescent="0.25">
      <c r="A207" s="83">
        <v>16</v>
      </c>
      <c r="B207" s="109" t="str">
        <f t="shared" si="108"/>
        <v xml:space="preserve">: </v>
      </c>
      <c r="C207" s="106"/>
      <c r="D207" s="106"/>
      <c r="E207" s="108"/>
      <c r="F207" s="106"/>
      <c r="G207" s="108"/>
      <c r="H207" s="107"/>
      <c r="I207" s="106"/>
      <c r="J207" s="106"/>
      <c r="K207" s="104"/>
      <c r="L207" s="110"/>
      <c r="M207" s="111"/>
      <c r="N207" s="151" t="s">
        <v>316</v>
      </c>
      <c r="O207" s="105"/>
      <c r="P207" s="104"/>
      <c r="R207" s="103"/>
      <c r="S207" s="101" t="str">
        <f t="shared" si="109"/>
        <v/>
      </c>
      <c r="T207" s="102" t="str">
        <f t="shared" si="110"/>
        <v/>
      </c>
      <c r="U207" s="101" t="str">
        <f t="shared" si="111"/>
        <v/>
      </c>
      <c r="V207" s="100" t="str">
        <f t="shared" si="112"/>
        <v>US$2014/ ha/ yr</v>
      </c>
      <c r="W207" s="89"/>
      <c r="X207" s="89"/>
      <c r="Z207" s="152"/>
      <c r="AP207" s="152"/>
      <c r="AQ207" s="89"/>
      <c r="AR207" s="89"/>
      <c r="AS207" s="99"/>
      <c r="AT207" s="89"/>
      <c r="AU207" s="98" t="e">
        <f t="shared" si="131"/>
        <v>#REF!</v>
      </c>
      <c r="AV207" s="98" t="e">
        <f t="shared" si="132"/>
        <v>#REF!</v>
      </c>
      <c r="AW207" s="89"/>
      <c r="AX207" s="98" t="e">
        <f t="shared" si="133"/>
        <v>#REF!</v>
      </c>
      <c r="AY207" s="98" t="e">
        <f t="shared" si="134"/>
        <v>#REF!</v>
      </c>
      <c r="AZ207" s="89"/>
      <c r="BA207" s="98" t="e">
        <f t="shared" si="135"/>
        <v>#REF!</v>
      </c>
      <c r="BB207" s="98" t="e">
        <f t="shared" si="136"/>
        <v>#REF!</v>
      </c>
      <c r="BC207" s="89"/>
      <c r="BD207" s="98" t="e">
        <f t="shared" si="137"/>
        <v>#REF!</v>
      </c>
      <c r="BE207" s="98" t="e">
        <f t="shared" si="138"/>
        <v>#REF!</v>
      </c>
      <c r="BF207" s="89"/>
      <c r="BG207" s="98" t="e">
        <f t="shared" si="139"/>
        <v>#REF!</v>
      </c>
      <c r="BH207" s="98" t="e">
        <f t="shared" si="140"/>
        <v>#REF!</v>
      </c>
      <c r="BI207" s="89"/>
      <c r="BJ207" s="98" t="str">
        <f t="shared" si="141"/>
        <v/>
      </c>
      <c r="BK207" s="98" t="str">
        <f t="shared" si="141"/>
        <v/>
      </c>
      <c r="BL207" s="89"/>
      <c r="BM207" s="98" t="str">
        <f t="shared" si="142"/>
        <v/>
      </c>
      <c r="BN207" s="98" t="str">
        <f t="shared" si="142"/>
        <v/>
      </c>
      <c r="BO207" s="89"/>
      <c r="BP207" s="98" t="str">
        <f t="shared" si="143"/>
        <v/>
      </c>
      <c r="BQ207" s="98" t="str">
        <f t="shared" si="143"/>
        <v/>
      </c>
      <c r="BR207" s="89"/>
      <c r="BS207" s="98" t="str">
        <f t="shared" si="144"/>
        <v/>
      </c>
      <c r="BT207" s="98" t="str">
        <f t="shared" si="144"/>
        <v/>
      </c>
      <c r="BU207" s="89"/>
      <c r="BV207" s="152"/>
    </row>
    <row r="208" spans="1:74" s="64" customFormat="1" x14ac:dyDescent="0.25">
      <c r="A208" s="83">
        <v>17</v>
      </c>
      <c r="B208" s="109" t="str">
        <f t="shared" si="108"/>
        <v xml:space="preserve">: </v>
      </c>
      <c r="C208" s="106"/>
      <c r="D208" s="106"/>
      <c r="E208" s="108"/>
      <c r="F208" s="106"/>
      <c r="G208" s="108"/>
      <c r="H208" s="107"/>
      <c r="I208" s="106"/>
      <c r="J208" s="106"/>
      <c r="K208" s="104"/>
      <c r="L208" s="110"/>
      <c r="M208" s="111"/>
      <c r="N208" s="151" t="s">
        <v>316</v>
      </c>
      <c r="O208" s="105"/>
      <c r="P208" s="104"/>
      <c r="R208" s="103"/>
      <c r="S208" s="101" t="str">
        <f t="shared" si="109"/>
        <v/>
      </c>
      <c r="T208" s="102" t="str">
        <f t="shared" si="110"/>
        <v/>
      </c>
      <c r="U208" s="101" t="str">
        <f t="shared" si="111"/>
        <v/>
      </c>
      <c r="V208" s="100" t="str">
        <f t="shared" si="112"/>
        <v>US$2014/ ha/ yr</v>
      </c>
      <c r="W208" s="89"/>
      <c r="X208" s="89"/>
      <c r="Z208" s="152"/>
      <c r="AP208" s="152"/>
      <c r="AQ208" s="89"/>
      <c r="AR208" s="89"/>
      <c r="AS208" s="99"/>
      <c r="AT208" s="89"/>
      <c r="AU208" s="98" t="e">
        <f t="shared" si="131"/>
        <v>#REF!</v>
      </c>
      <c r="AV208" s="98" t="e">
        <f t="shared" si="132"/>
        <v>#REF!</v>
      </c>
      <c r="AW208" s="89"/>
      <c r="AX208" s="98" t="e">
        <f t="shared" si="133"/>
        <v>#REF!</v>
      </c>
      <c r="AY208" s="98" t="e">
        <f t="shared" si="134"/>
        <v>#REF!</v>
      </c>
      <c r="AZ208" s="89"/>
      <c r="BA208" s="98" t="e">
        <f t="shared" si="135"/>
        <v>#REF!</v>
      </c>
      <c r="BB208" s="98" t="e">
        <f t="shared" si="136"/>
        <v>#REF!</v>
      </c>
      <c r="BC208" s="89"/>
      <c r="BD208" s="98" t="e">
        <f t="shared" si="137"/>
        <v>#REF!</v>
      </c>
      <c r="BE208" s="98" t="e">
        <f t="shared" si="138"/>
        <v>#REF!</v>
      </c>
      <c r="BF208" s="89"/>
      <c r="BG208" s="98" t="e">
        <f t="shared" si="139"/>
        <v>#REF!</v>
      </c>
      <c r="BH208" s="98" t="e">
        <f t="shared" si="140"/>
        <v>#REF!</v>
      </c>
      <c r="BI208" s="89"/>
      <c r="BJ208" s="98" t="str">
        <f t="shared" si="141"/>
        <v/>
      </c>
      <c r="BK208" s="98" t="str">
        <f t="shared" si="141"/>
        <v/>
      </c>
      <c r="BL208" s="89"/>
      <c r="BM208" s="98" t="str">
        <f t="shared" si="142"/>
        <v/>
      </c>
      <c r="BN208" s="98" t="str">
        <f t="shared" si="142"/>
        <v/>
      </c>
      <c r="BO208" s="89"/>
      <c r="BP208" s="98" t="str">
        <f t="shared" si="143"/>
        <v/>
      </c>
      <c r="BQ208" s="98" t="str">
        <f t="shared" si="143"/>
        <v/>
      </c>
      <c r="BR208" s="89"/>
      <c r="BS208" s="98" t="str">
        <f t="shared" si="144"/>
        <v/>
      </c>
      <c r="BT208" s="98" t="str">
        <f t="shared" si="144"/>
        <v/>
      </c>
      <c r="BU208" s="89"/>
      <c r="BV208" s="152"/>
    </row>
    <row r="209" spans="1:74" s="64" customFormat="1" x14ac:dyDescent="0.25">
      <c r="A209" s="83">
        <v>18</v>
      </c>
      <c r="B209" s="109" t="str">
        <f t="shared" si="108"/>
        <v xml:space="preserve">: </v>
      </c>
      <c r="C209" s="106"/>
      <c r="D209" s="106"/>
      <c r="E209" s="108"/>
      <c r="F209" s="106"/>
      <c r="G209" s="108"/>
      <c r="H209" s="107"/>
      <c r="I209" s="106"/>
      <c r="J209" s="106"/>
      <c r="K209" s="104"/>
      <c r="L209" s="104"/>
      <c r="M209" s="104"/>
      <c r="N209" s="151" t="s">
        <v>316</v>
      </c>
      <c r="O209" s="105"/>
      <c r="P209" s="104"/>
      <c r="R209" s="103"/>
      <c r="S209" s="101" t="str">
        <f t="shared" si="109"/>
        <v/>
      </c>
      <c r="T209" s="102" t="str">
        <f t="shared" si="110"/>
        <v/>
      </c>
      <c r="U209" s="101" t="str">
        <f t="shared" si="111"/>
        <v/>
      </c>
      <c r="V209" s="100" t="str">
        <f t="shared" si="112"/>
        <v>US$2014/ ha/ yr</v>
      </c>
      <c r="W209" s="89"/>
      <c r="X209" s="89"/>
      <c r="Z209" s="152"/>
      <c r="AP209" s="152"/>
      <c r="AQ209" s="89"/>
      <c r="AR209" s="89"/>
      <c r="AS209" s="99"/>
      <c r="AT209" s="89"/>
      <c r="AU209" s="98" t="e">
        <f t="shared" si="131"/>
        <v>#REF!</v>
      </c>
      <c r="AV209" s="98" t="e">
        <f t="shared" si="132"/>
        <v>#REF!</v>
      </c>
      <c r="AW209" s="89"/>
      <c r="AX209" s="98" t="e">
        <f t="shared" si="133"/>
        <v>#REF!</v>
      </c>
      <c r="AY209" s="98" t="e">
        <f t="shared" si="134"/>
        <v>#REF!</v>
      </c>
      <c r="AZ209" s="89"/>
      <c r="BA209" s="98" t="e">
        <f t="shared" si="135"/>
        <v>#REF!</v>
      </c>
      <c r="BB209" s="98" t="e">
        <f t="shared" si="136"/>
        <v>#REF!</v>
      </c>
      <c r="BC209" s="89"/>
      <c r="BD209" s="98" t="e">
        <f t="shared" si="137"/>
        <v>#REF!</v>
      </c>
      <c r="BE209" s="98" t="e">
        <f t="shared" si="138"/>
        <v>#REF!</v>
      </c>
      <c r="BF209" s="89"/>
      <c r="BG209" s="98" t="e">
        <f t="shared" si="139"/>
        <v>#REF!</v>
      </c>
      <c r="BH209" s="98" t="e">
        <f t="shared" si="140"/>
        <v>#REF!</v>
      </c>
      <c r="BI209" s="89"/>
      <c r="BJ209" s="98" t="str">
        <f t="shared" si="141"/>
        <v/>
      </c>
      <c r="BK209" s="98" t="str">
        <f t="shared" si="141"/>
        <v/>
      </c>
      <c r="BL209" s="89"/>
      <c r="BM209" s="98" t="str">
        <f t="shared" si="142"/>
        <v/>
      </c>
      <c r="BN209" s="98" t="str">
        <f t="shared" si="142"/>
        <v/>
      </c>
      <c r="BO209" s="89"/>
      <c r="BP209" s="98" t="str">
        <f t="shared" si="143"/>
        <v/>
      </c>
      <c r="BQ209" s="98" t="str">
        <f t="shared" si="143"/>
        <v/>
      </c>
      <c r="BR209" s="89"/>
      <c r="BS209" s="98" t="str">
        <f t="shared" si="144"/>
        <v/>
      </c>
      <c r="BT209" s="98" t="str">
        <f t="shared" si="144"/>
        <v/>
      </c>
      <c r="BU209" s="89"/>
      <c r="BV209" s="152"/>
    </row>
    <row r="210" spans="1:74" s="64" customFormat="1" x14ac:dyDescent="0.25">
      <c r="A210" s="83">
        <v>19</v>
      </c>
      <c r="B210" s="109" t="str">
        <f t="shared" si="108"/>
        <v xml:space="preserve">: </v>
      </c>
      <c r="C210" s="106"/>
      <c r="D210" s="106"/>
      <c r="E210" s="108"/>
      <c r="F210" s="106"/>
      <c r="G210" s="108"/>
      <c r="H210" s="107"/>
      <c r="I210" s="106"/>
      <c r="J210" s="106"/>
      <c r="K210" s="104"/>
      <c r="L210" s="104"/>
      <c r="M210" s="104"/>
      <c r="N210" s="151" t="s">
        <v>316</v>
      </c>
      <c r="O210" s="105"/>
      <c r="P210" s="104"/>
      <c r="R210" s="103"/>
      <c r="S210" s="101" t="str">
        <f t="shared" si="109"/>
        <v/>
      </c>
      <c r="T210" s="102" t="str">
        <f t="shared" si="110"/>
        <v/>
      </c>
      <c r="U210" s="101" t="str">
        <f t="shared" si="111"/>
        <v/>
      </c>
      <c r="V210" s="100" t="str">
        <f t="shared" si="112"/>
        <v>US$2014/ ha/ yr</v>
      </c>
      <c r="W210" s="89"/>
      <c r="X210" s="89"/>
      <c r="Z210" s="152"/>
      <c r="AP210" s="152"/>
      <c r="AQ210" s="89"/>
      <c r="AR210" s="89"/>
      <c r="AS210" s="99"/>
      <c r="AT210" s="89"/>
      <c r="AU210" s="98" t="e">
        <f t="shared" si="131"/>
        <v>#REF!</v>
      </c>
      <c r="AV210" s="98" t="e">
        <f t="shared" si="132"/>
        <v>#REF!</v>
      </c>
      <c r="AW210" s="89"/>
      <c r="AX210" s="98" t="e">
        <f t="shared" si="133"/>
        <v>#REF!</v>
      </c>
      <c r="AY210" s="98" t="e">
        <f t="shared" si="134"/>
        <v>#REF!</v>
      </c>
      <c r="AZ210" s="89"/>
      <c r="BA210" s="98" t="e">
        <f t="shared" si="135"/>
        <v>#REF!</v>
      </c>
      <c r="BB210" s="98" t="e">
        <f t="shared" si="136"/>
        <v>#REF!</v>
      </c>
      <c r="BC210" s="89"/>
      <c r="BD210" s="98" t="e">
        <f t="shared" si="137"/>
        <v>#REF!</v>
      </c>
      <c r="BE210" s="98" t="e">
        <f t="shared" si="138"/>
        <v>#REF!</v>
      </c>
      <c r="BF210" s="89"/>
      <c r="BG210" s="98" t="e">
        <f t="shared" si="139"/>
        <v>#REF!</v>
      </c>
      <c r="BH210" s="98" t="e">
        <f t="shared" si="140"/>
        <v>#REF!</v>
      </c>
      <c r="BI210" s="89"/>
      <c r="BJ210" s="98" t="str">
        <f t="shared" si="141"/>
        <v/>
      </c>
      <c r="BK210" s="98" t="str">
        <f t="shared" si="141"/>
        <v/>
      </c>
      <c r="BL210" s="89"/>
      <c r="BM210" s="98" t="str">
        <f t="shared" si="142"/>
        <v/>
      </c>
      <c r="BN210" s="98" t="str">
        <f t="shared" si="142"/>
        <v/>
      </c>
      <c r="BO210" s="89"/>
      <c r="BP210" s="98" t="str">
        <f t="shared" si="143"/>
        <v/>
      </c>
      <c r="BQ210" s="98" t="str">
        <f t="shared" si="143"/>
        <v/>
      </c>
      <c r="BR210" s="89"/>
      <c r="BS210" s="98" t="str">
        <f t="shared" si="144"/>
        <v/>
      </c>
      <c r="BT210" s="98" t="str">
        <f t="shared" si="144"/>
        <v/>
      </c>
      <c r="BU210" s="89"/>
      <c r="BV210" s="152"/>
    </row>
    <row r="211" spans="1:74" s="64" customFormat="1" x14ac:dyDescent="0.25">
      <c r="A211" s="83">
        <v>20</v>
      </c>
      <c r="B211" s="109" t="str">
        <f t="shared" si="108"/>
        <v xml:space="preserve">: </v>
      </c>
      <c r="C211" s="106"/>
      <c r="D211" s="106"/>
      <c r="E211" s="108"/>
      <c r="F211" s="106"/>
      <c r="G211" s="108"/>
      <c r="H211" s="107"/>
      <c r="I211" s="106"/>
      <c r="J211" s="106"/>
      <c r="K211" s="104"/>
      <c r="L211" s="104"/>
      <c r="M211" s="104"/>
      <c r="N211" s="151" t="s">
        <v>316</v>
      </c>
      <c r="O211" s="105"/>
      <c r="P211" s="104"/>
      <c r="R211" s="103"/>
      <c r="S211" s="101" t="str">
        <f t="shared" si="109"/>
        <v/>
      </c>
      <c r="T211" s="102" t="str">
        <f t="shared" si="110"/>
        <v/>
      </c>
      <c r="U211" s="101" t="str">
        <f t="shared" si="111"/>
        <v/>
      </c>
      <c r="V211" s="100" t="str">
        <f t="shared" si="112"/>
        <v>US$2014/ ha/ yr</v>
      </c>
      <c r="W211" s="89"/>
      <c r="X211" s="89"/>
      <c r="Z211" s="152"/>
      <c r="AP211" s="152"/>
      <c r="AQ211" s="89"/>
      <c r="AR211" s="89"/>
      <c r="AS211" s="99"/>
      <c r="AT211" s="89"/>
      <c r="AU211" s="98" t="e">
        <f t="shared" si="131"/>
        <v>#REF!</v>
      </c>
      <c r="AV211" s="98" t="e">
        <f t="shared" si="132"/>
        <v>#REF!</v>
      </c>
      <c r="AW211" s="89"/>
      <c r="AX211" s="98" t="e">
        <f t="shared" si="133"/>
        <v>#REF!</v>
      </c>
      <c r="AY211" s="98" t="e">
        <f t="shared" si="134"/>
        <v>#REF!</v>
      </c>
      <c r="AZ211" s="89"/>
      <c r="BA211" s="98" t="e">
        <f t="shared" si="135"/>
        <v>#REF!</v>
      </c>
      <c r="BB211" s="98" t="e">
        <f t="shared" si="136"/>
        <v>#REF!</v>
      </c>
      <c r="BC211" s="89"/>
      <c r="BD211" s="98" t="e">
        <f t="shared" si="137"/>
        <v>#REF!</v>
      </c>
      <c r="BE211" s="98" t="e">
        <f t="shared" si="138"/>
        <v>#REF!</v>
      </c>
      <c r="BF211" s="89"/>
      <c r="BG211" s="98" t="e">
        <f t="shared" si="139"/>
        <v>#REF!</v>
      </c>
      <c r="BH211" s="98" t="e">
        <f t="shared" si="140"/>
        <v>#REF!</v>
      </c>
      <c r="BI211" s="89"/>
      <c r="BJ211" s="98" t="str">
        <f t="shared" si="141"/>
        <v/>
      </c>
      <c r="BK211" s="98" t="str">
        <f t="shared" si="141"/>
        <v/>
      </c>
      <c r="BL211" s="89"/>
      <c r="BM211" s="98" t="str">
        <f t="shared" si="142"/>
        <v/>
      </c>
      <c r="BN211" s="98" t="str">
        <f t="shared" si="142"/>
        <v/>
      </c>
      <c r="BO211" s="89"/>
      <c r="BP211" s="98" t="str">
        <f t="shared" si="143"/>
        <v/>
      </c>
      <c r="BQ211" s="98" t="str">
        <f t="shared" si="143"/>
        <v/>
      </c>
      <c r="BR211" s="89"/>
      <c r="BS211" s="98" t="str">
        <f t="shared" si="144"/>
        <v/>
      </c>
      <c r="BT211" s="98" t="str">
        <f t="shared" si="144"/>
        <v/>
      </c>
      <c r="BU211" s="89"/>
      <c r="BV211" s="152"/>
    </row>
    <row r="212" spans="1:74" s="64" customFormat="1" x14ac:dyDescent="0.25">
      <c r="A212" s="83"/>
      <c r="B212" s="91" t="s">
        <v>64</v>
      </c>
      <c r="C212" s="92"/>
      <c r="D212" s="92"/>
      <c r="E212" s="92"/>
      <c r="F212" s="92"/>
      <c r="G212" s="92"/>
      <c r="I212" s="89"/>
      <c r="J212" s="94"/>
      <c r="M212" s="64" t="s">
        <v>63</v>
      </c>
      <c r="R212" s="94" t="s">
        <v>62</v>
      </c>
      <c r="S212" s="189">
        <f>AVERAGE(S192:S211)</f>
        <v>837.64313090909093</v>
      </c>
      <c r="T212" s="97">
        <f>IF(S220="Y",SUM(T192:T211)/SUM(O192:O211),AVERAGE(T192:T211))</f>
        <v>837.64313090909093</v>
      </c>
      <c r="U212" s="96" t="e">
        <f>SUM(U192:U211)/SUM(O192:O211)</f>
        <v>#DIV/0!</v>
      </c>
      <c r="V212" s="89"/>
      <c r="W212" s="89"/>
      <c r="X212" s="89"/>
      <c r="Z212" s="95"/>
      <c r="AP212" s="152"/>
      <c r="AQ212" s="89"/>
      <c r="AR212" s="89"/>
      <c r="AS212" s="89"/>
      <c r="AT212" s="94" t="s">
        <v>62</v>
      </c>
      <c r="AU212" s="93" t="e">
        <f>AVERAGE(AU192:AU211)</f>
        <v>#REF!</v>
      </c>
      <c r="AV212" s="93" t="e">
        <f>SUM(AV192:AV211)/COUNTIF(AV192:AV211,"&gt;0")</f>
        <v>#REF!</v>
      </c>
      <c r="AW212" s="89"/>
      <c r="AX212" s="93" t="e">
        <f>AVERAGE(AX192:AX211)</f>
        <v>#REF!</v>
      </c>
      <c r="AY212" s="93" t="e">
        <f>SUM(AY192:AY211)/COUNTIF(AY192:AY211,"&gt;0")</f>
        <v>#REF!</v>
      </c>
      <c r="AZ212" s="89"/>
      <c r="BA212" s="93" t="e">
        <f>AVERAGE(BA192:BA211)</f>
        <v>#REF!</v>
      </c>
      <c r="BB212" s="93" t="e">
        <f>SUM(BB192:BB211)/COUNTIF(BB192:BB211,"&gt;0")</f>
        <v>#REF!</v>
      </c>
      <c r="BC212" s="89"/>
      <c r="BD212" s="93" t="e">
        <f>AVERAGE(BD192:BD211)</f>
        <v>#REF!</v>
      </c>
      <c r="BE212" s="93" t="e">
        <f>SUM(BE192:BE211)/COUNTIF(BE192:BE211,"&gt;0")</f>
        <v>#REF!</v>
      </c>
      <c r="BF212" s="89"/>
      <c r="BG212" s="93" t="e">
        <f>AVERAGE(BG192:BG211)</f>
        <v>#REF!</v>
      </c>
      <c r="BH212" s="93" t="e">
        <f>SUM(BH192:BH211)/COUNTIF(BH192:BH211,"&gt;0")</f>
        <v>#REF!</v>
      </c>
      <c r="BI212" s="94"/>
      <c r="BJ212" s="93" t="e">
        <f>AVERAGE(BJ192:BJ211)</f>
        <v>#DIV/0!</v>
      </c>
      <c r="BK212" s="93" t="e">
        <f>SUM(BK192:BK211)/COUNTIF(BK192:BK211,"&gt;0")</f>
        <v>#DIV/0!</v>
      </c>
      <c r="BL212" s="89"/>
      <c r="BM212" s="93" t="e">
        <f>AVERAGE(BM192:BM211)</f>
        <v>#DIV/0!</v>
      </c>
      <c r="BN212" s="93" t="e">
        <f>SUM(BN192:BN211)/COUNTIF(BN192:BN211,"&gt;0")</f>
        <v>#DIV/0!</v>
      </c>
      <c r="BO212" s="89"/>
      <c r="BP212" s="93" t="e">
        <f>AVERAGE(BP192:BP211)</f>
        <v>#DIV/0!</v>
      </c>
      <c r="BQ212" s="93" t="e">
        <f>SUM(BQ192:BQ211)/COUNTIF(BQ192:BQ211,"&gt;0")</f>
        <v>#DIV/0!</v>
      </c>
      <c r="BR212" s="89"/>
      <c r="BS212" s="93" t="e">
        <f>AVERAGE(BS192:BS211)</f>
        <v>#DIV/0!</v>
      </c>
      <c r="BT212" s="93" t="e">
        <f>SUM(BT192:BT211)/COUNTIF(BT192:BT211,"&gt;0")</f>
        <v>#DIV/0!</v>
      </c>
      <c r="BU212" s="89"/>
      <c r="BV212" s="152"/>
    </row>
    <row r="213" spans="1:74" s="64" customFormat="1" x14ac:dyDescent="0.25">
      <c r="A213" s="83"/>
      <c r="B213" s="91" t="s">
        <v>61</v>
      </c>
      <c r="C213" s="92" t="s">
        <v>60</v>
      </c>
      <c r="D213" s="399"/>
      <c r="E213" s="400"/>
      <c r="F213" s="400"/>
      <c r="G213" s="400"/>
      <c r="H213" s="400"/>
      <c r="I213" s="400"/>
      <c r="J213" s="400"/>
      <c r="K213" s="401"/>
      <c r="R213" s="77" t="s">
        <v>57</v>
      </c>
      <c r="S213" s="88">
        <f>S212+V213*S216</f>
        <v>1694.6259966128516</v>
      </c>
      <c r="T213" s="88">
        <f>T212+V213*T216</f>
        <v>1694.6259966128516</v>
      </c>
      <c r="U213" s="88" t="e">
        <f>U212+V213*U216</f>
        <v>#DIV/0!</v>
      </c>
      <c r="V213" s="86">
        <v>1</v>
      </c>
      <c r="W213" s="64" t="s">
        <v>59</v>
      </c>
      <c r="X213" s="89"/>
      <c r="Y213" s="89" t="s">
        <v>58</v>
      </c>
      <c r="Z213" s="87"/>
      <c r="AP213" s="152"/>
      <c r="AQ213" s="89"/>
      <c r="AR213" s="89"/>
      <c r="AS213" s="89"/>
      <c r="AT213" s="77" t="s">
        <v>57</v>
      </c>
      <c r="AU213" s="76" t="e">
        <f>AU212+(AU218*AU215)</f>
        <v>#REF!</v>
      </c>
      <c r="AV213" s="76" t="e">
        <f>AV212+(AV218*AU215)</f>
        <v>#REF!</v>
      </c>
      <c r="AW213" s="89"/>
      <c r="AX213" s="76" t="e">
        <f>AX212+(AX218*AX215)</f>
        <v>#REF!</v>
      </c>
      <c r="AY213" s="76" t="e">
        <f>AY212+(AY218*AX215)</f>
        <v>#REF!</v>
      </c>
      <c r="AZ213" s="89"/>
      <c r="BA213" s="76" t="e">
        <f>BA212+(BA218*BA215)</f>
        <v>#REF!</v>
      </c>
      <c r="BB213" s="76" t="e">
        <f>BB212+(BB218*BA215)</f>
        <v>#REF!</v>
      </c>
      <c r="BC213" s="89"/>
      <c r="BD213" s="76" t="e">
        <f>BD212+(BD218*BD215)</f>
        <v>#REF!</v>
      </c>
      <c r="BE213" s="76" t="e">
        <f>BE212+(BE218*BD215)</f>
        <v>#REF!</v>
      </c>
      <c r="BF213" s="89"/>
      <c r="BG213" s="76" t="e">
        <f>BG212+(BG218*BG215)</f>
        <v>#REF!</v>
      </c>
      <c r="BH213" s="76" t="e">
        <f>BH212+(BH218*BG215)</f>
        <v>#REF!</v>
      </c>
      <c r="BI213" s="77"/>
      <c r="BJ213" s="76" t="e">
        <f>BJ212+(BJ218*BJ215)</f>
        <v>#DIV/0!</v>
      </c>
      <c r="BK213" s="76" t="e">
        <f>BK212+(BK218*BJ215)</f>
        <v>#DIV/0!</v>
      </c>
      <c r="BL213" s="89"/>
      <c r="BM213" s="76" t="e">
        <f>BM212+(BM218*BM215)</f>
        <v>#DIV/0!</v>
      </c>
      <c r="BN213" s="76" t="e">
        <f>BN212+(BN218*BM215)</f>
        <v>#DIV/0!</v>
      </c>
      <c r="BO213" s="89"/>
      <c r="BP213" s="76" t="e">
        <f>BP212+(BP218*BP215)</f>
        <v>#DIV/0!</v>
      </c>
      <c r="BQ213" s="76" t="e">
        <f>BQ212+(BQ218*BP215)</f>
        <v>#DIV/0!</v>
      </c>
      <c r="BR213" s="89"/>
      <c r="BS213" s="76" t="e">
        <f>BS212+(BS218*BS215)</f>
        <v>#DIV/0!</v>
      </c>
      <c r="BT213" s="76" t="e">
        <f>BT212+(BT218*BS215)</f>
        <v>#DIV/0!</v>
      </c>
      <c r="BU213" s="89"/>
      <c r="BV213" s="152"/>
    </row>
    <row r="214" spans="1:74" s="64" customFormat="1" x14ac:dyDescent="0.25">
      <c r="A214" s="83"/>
      <c r="B214" s="91" t="s">
        <v>56</v>
      </c>
      <c r="C214" s="83"/>
      <c r="D214" s="402"/>
      <c r="E214" s="403"/>
      <c r="F214" s="403"/>
      <c r="G214" s="403"/>
      <c r="H214" s="403"/>
      <c r="I214" s="403"/>
      <c r="J214" s="403"/>
      <c r="K214" s="404"/>
      <c r="L214" s="89"/>
      <c r="M214" s="89"/>
      <c r="R214" s="77" t="s">
        <v>54</v>
      </c>
      <c r="S214" s="88">
        <f>IF($Y214="Y",MIN(S192:S211),S212-$V214*S216)</f>
        <v>-19.339734794669766</v>
      </c>
      <c r="T214" s="88">
        <f>IF($Y214="Y",MIN(T192:T211),T212-$V214*T216)</f>
        <v>-19.339734794669766</v>
      </c>
      <c r="U214" s="88" t="e">
        <f>IF($Y214="Y",MIN(U192:U211),U212-$V214*U216)</f>
        <v>#DIV/0!</v>
      </c>
      <c r="V214" s="86">
        <v>1</v>
      </c>
      <c r="W214" s="64" t="s">
        <v>55</v>
      </c>
      <c r="X214" s="89"/>
      <c r="Y214" s="90" t="s">
        <v>47</v>
      </c>
      <c r="Z214" s="87"/>
      <c r="AP214" s="152"/>
      <c r="AQ214" s="89"/>
      <c r="AR214" s="89"/>
      <c r="AS214" s="89"/>
      <c r="AT214" s="77" t="s">
        <v>54</v>
      </c>
      <c r="AU214" s="76" t="e">
        <f>AU212-(AU218*AU216)</f>
        <v>#REF!</v>
      </c>
      <c r="AV214" s="76" t="e">
        <f>AV212-(AV218*AU216)</f>
        <v>#REF!</v>
      </c>
      <c r="AW214" s="89"/>
      <c r="AX214" s="76" t="e">
        <f>AX212-(AX218*AX216)</f>
        <v>#REF!</v>
      </c>
      <c r="AY214" s="76" t="e">
        <f>AY212-(AY218*AX216)</f>
        <v>#REF!</v>
      </c>
      <c r="AZ214" s="89"/>
      <c r="BA214" s="76" t="e">
        <f>BA212-(BA218*BA216)</f>
        <v>#REF!</v>
      </c>
      <c r="BB214" s="76" t="e">
        <f>BB212-(BB218*BA216)</f>
        <v>#REF!</v>
      </c>
      <c r="BC214" s="89"/>
      <c r="BD214" s="76" t="e">
        <f>BD212-(BD218*BD216)</f>
        <v>#REF!</v>
      </c>
      <c r="BE214" s="76" t="e">
        <f>BE212-(BE218*BD216)</f>
        <v>#REF!</v>
      </c>
      <c r="BF214" s="89"/>
      <c r="BG214" s="76" t="e">
        <f>BG212-(BG218*BG216)</f>
        <v>#REF!</v>
      </c>
      <c r="BH214" s="76" t="e">
        <f>BH212-(BH218*BG216)</f>
        <v>#REF!</v>
      </c>
      <c r="BI214" s="77"/>
      <c r="BJ214" s="76" t="e">
        <f>BJ212-(BJ218*BJ216)</f>
        <v>#DIV/0!</v>
      </c>
      <c r="BK214" s="76" t="e">
        <f>BK212-(BK218*BJ216)</f>
        <v>#DIV/0!</v>
      </c>
      <c r="BL214" s="89"/>
      <c r="BM214" s="76" t="e">
        <f>BM212-(BM218*BM216)</f>
        <v>#DIV/0!</v>
      </c>
      <c r="BN214" s="76" t="e">
        <f>BN212-(BN218*BM216)</f>
        <v>#DIV/0!</v>
      </c>
      <c r="BO214" s="89"/>
      <c r="BP214" s="76" t="e">
        <f>BP212-(BP218*BP216)</f>
        <v>#DIV/0!</v>
      </c>
      <c r="BQ214" s="76" t="e">
        <f>BQ212-(BQ218*BP216)</f>
        <v>#DIV/0!</v>
      </c>
      <c r="BR214" s="89"/>
      <c r="BS214" s="76" t="e">
        <f>BS212-(BS218*BS216)</f>
        <v>#DIV/0!</v>
      </c>
      <c r="BT214" s="76" t="e">
        <f>BT212-(BT218*BS216)</f>
        <v>#DIV/0!</v>
      </c>
      <c r="BU214" s="89"/>
      <c r="BV214" s="152"/>
    </row>
    <row r="215" spans="1:74" s="64" customFormat="1" ht="14.25" x14ac:dyDescent="0.2">
      <c r="A215" s="83"/>
      <c r="B215" s="83"/>
      <c r="C215" s="83"/>
      <c r="D215" s="402"/>
      <c r="E215" s="403"/>
      <c r="F215" s="403"/>
      <c r="G215" s="403"/>
      <c r="H215" s="403"/>
      <c r="I215" s="403"/>
      <c r="J215" s="403"/>
      <c r="K215" s="404"/>
      <c r="R215" s="77" t="s">
        <v>51</v>
      </c>
      <c r="S215" s="88" t="str">
        <f>IF((0.67*S216)&gt;S212,"no","yes")</f>
        <v>yes</v>
      </c>
      <c r="T215" s="88" t="str">
        <f>IF((0.67*T216)&gt;T212,"no","yes")</f>
        <v>yes</v>
      </c>
      <c r="U215" s="88" t="e">
        <f>IF((0.67*U216)&gt;U212,"no","yes")</f>
        <v>#DIV/0!</v>
      </c>
      <c r="Z215" s="87"/>
      <c r="AP215" s="152"/>
      <c r="AS215" s="360" t="s">
        <v>53</v>
      </c>
      <c r="AT215" s="361"/>
      <c r="AU215" s="86">
        <v>1</v>
      </c>
      <c r="AX215" s="86">
        <v>1</v>
      </c>
      <c r="BA215" s="86">
        <v>1</v>
      </c>
      <c r="BD215" s="86">
        <v>1</v>
      </c>
      <c r="BG215" s="86">
        <v>1</v>
      </c>
      <c r="BI215" s="77"/>
      <c r="BJ215" s="86">
        <v>1</v>
      </c>
      <c r="BM215" s="86">
        <v>1</v>
      </c>
      <c r="BP215" s="86">
        <v>1</v>
      </c>
      <c r="BS215" s="86">
        <v>1</v>
      </c>
      <c r="BV215" s="152"/>
    </row>
    <row r="216" spans="1:74" s="64" customFormat="1" ht="14.25" x14ac:dyDescent="0.2">
      <c r="A216" s="75" t="str">
        <f ca="1">HYPERLINK("#"&amp;"'"&amp;A$1&amp;"'!a1","Back to top")</f>
        <v>Back to top</v>
      </c>
      <c r="B216" s="75"/>
      <c r="C216" s="83"/>
      <c r="D216" s="402"/>
      <c r="E216" s="403"/>
      <c r="F216" s="403"/>
      <c r="G216" s="403"/>
      <c r="H216" s="403"/>
      <c r="I216" s="403"/>
      <c r="J216" s="403"/>
      <c r="K216" s="404"/>
      <c r="R216" s="77" t="s">
        <v>50</v>
      </c>
      <c r="S216" s="88">
        <f>_xlfn.STDEV.P(S192:S211)</f>
        <v>856.98286570376069</v>
      </c>
      <c r="T216" s="88">
        <f t="array" ref="T216">IF(S220="Y",SQRT(SUM(IFERROR(O192:O211*(S192:S211-(T212))^2,0))/((COUNTIFS(O192:O211,"&lt;&gt;"&amp;"")-1)/COUNTIFS(O192:O211,"&lt;&gt;"&amp;"")*SUM(O192:O211))),_xlfn.STDEV.P(T192:T211))</f>
        <v>856.98286570376069</v>
      </c>
      <c r="U216" s="88" t="e">
        <f t="array" ref="U216">SQRT(SUM(IFERROR(O192:O211*(S192:S211-(U212))^2,0))/((COUNTIFS(O192:O211,"&lt;&gt;"&amp;"")-1)/COUNTIFS(O192:O211,"&lt;&gt;"&amp;"")*SUM(O192:O211)))</f>
        <v>#DIV/0!</v>
      </c>
      <c r="Z216" s="87"/>
      <c r="AP216" s="152"/>
      <c r="AS216" s="360"/>
      <c r="AT216" s="361"/>
      <c r="AU216" s="86">
        <v>1</v>
      </c>
      <c r="AX216" s="86">
        <v>1</v>
      </c>
      <c r="BA216" s="86">
        <v>1</v>
      </c>
      <c r="BD216" s="86">
        <v>1</v>
      </c>
      <c r="BG216" s="86">
        <v>1</v>
      </c>
      <c r="BI216" s="77"/>
      <c r="BJ216" s="86">
        <v>1</v>
      </c>
      <c r="BM216" s="86">
        <v>1</v>
      </c>
      <c r="BP216" s="86">
        <v>1</v>
      </c>
      <c r="BS216" s="86">
        <v>1</v>
      </c>
      <c r="BV216" s="152"/>
    </row>
    <row r="217" spans="1:74" s="64" customFormat="1" x14ac:dyDescent="0.25">
      <c r="A217" s="83"/>
      <c r="B217" s="83"/>
      <c r="C217" s="83"/>
      <c r="D217" s="402"/>
      <c r="E217" s="403"/>
      <c r="F217" s="403"/>
      <c r="G217" s="403"/>
      <c r="H217" s="403"/>
      <c r="I217" s="403"/>
      <c r="J217" s="403"/>
      <c r="K217" s="404"/>
      <c r="R217" s="73" t="s">
        <v>48</v>
      </c>
      <c r="S217" s="85">
        <f>COUNTIF(S192:S211,"&gt;0")</f>
        <v>11</v>
      </c>
      <c r="T217" s="85">
        <f>COUNTIF(T192:T211,"&gt;0")</f>
        <v>11</v>
      </c>
      <c r="U217" s="81"/>
      <c r="V217" s="84" t="s">
        <v>52</v>
      </c>
      <c r="Z217" s="152"/>
      <c r="AP217" s="152"/>
      <c r="AT217" s="77" t="s">
        <v>51</v>
      </c>
      <c r="AU217" s="76" t="e">
        <f>IF((0.67*AU218)&gt;AU212,"no","yes")</f>
        <v>#REF!</v>
      </c>
      <c r="AV217" s="76" t="e">
        <f>IF((0.67*AV218)&gt;AV212,"no","yes")</f>
        <v>#REF!</v>
      </c>
      <c r="AX217" s="76" t="e">
        <f>IF((0.67*AX218)&gt;AX212,"no","yes")</f>
        <v>#REF!</v>
      </c>
      <c r="AY217" s="76" t="e">
        <f>IF((0.67*AY218)&gt;AY212,"no","yes")</f>
        <v>#REF!</v>
      </c>
      <c r="BA217" s="76" t="e">
        <f>IF((0.67*BA218)&gt;BA212,"no","yes")</f>
        <v>#REF!</v>
      </c>
      <c r="BB217" s="76" t="e">
        <f>IF((0.67*BB218)&gt;BB212,"no","yes")</f>
        <v>#REF!</v>
      </c>
      <c r="BD217" s="76" t="e">
        <f>IF((0.67*BD218)&gt;BD212,"no","yes")</f>
        <v>#REF!</v>
      </c>
      <c r="BE217" s="76" t="e">
        <f>IF((0.67*BE218)&gt;BE212,"no","yes")</f>
        <v>#REF!</v>
      </c>
      <c r="BG217" s="76" t="e">
        <f>IF((0.67*BG218)&gt;BG212,"no","yes")</f>
        <v>#REF!</v>
      </c>
      <c r="BH217" s="76" t="e">
        <f>IF((0.67*BH218)&gt;BH212,"no","yes")</f>
        <v>#REF!</v>
      </c>
      <c r="BI217" s="73"/>
      <c r="BJ217" s="76" t="e">
        <f>IF((0.67*BJ218)&gt;BJ212,"no","yes")</f>
        <v>#DIV/0!</v>
      </c>
      <c r="BK217" s="76" t="e">
        <f>IF((0.67*BK218)&gt;BK212,"no","yes")</f>
        <v>#DIV/0!</v>
      </c>
      <c r="BM217" s="76" t="e">
        <f>IF((0.67*BM218)&gt;BM212,"no","yes")</f>
        <v>#DIV/0!</v>
      </c>
      <c r="BN217" s="76" t="e">
        <f>IF((0.67*BN218)&gt;BN212,"no","yes")</f>
        <v>#DIV/0!</v>
      </c>
      <c r="BP217" s="76" t="e">
        <f>IF((0.67*BP218)&gt;BP212,"no","yes")</f>
        <v>#DIV/0!</v>
      </c>
      <c r="BQ217" s="76" t="e">
        <f>IF((0.67*BQ218)&gt;BQ212,"no","yes")</f>
        <v>#DIV/0!</v>
      </c>
      <c r="BS217" s="76" t="e">
        <f>IF((0.67*BS218)&gt;BS212,"no","yes")</f>
        <v>#DIV/0!</v>
      </c>
      <c r="BT217" s="76" t="e">
        <f>IF((0.67*BT218)&gt;BT212,"no","yes")</f>
        <v>#DIV/0!</v>
      </c>
      <c r="BV217" s="152"/>
    </row>
    <row r="218" spans="1:74" s="64" customFormat="1" ht="14.25" x14ac:dyDescent="0.2">
      <c r="A218" s="83"/>
      <c r="B218" s="83"/>
      <c r="C218" s="83"/>
      <c r="D218" s="402"/>
      <c r="E218" s="403"/>
      <c r="F218" s="403"/>
      <c r="G218" s="403"/>
      <c r="H218" s="403"/>
      <c r="I218" s="403"/>
      <c r="J218" s="403"/>
      <c r="K218" s="404"/>
      <c r="V218" s="80"/>
      <c r="W218" s="79"/>
      <c r="X218" s="78"/>
      <c r="Z218" s="152"/>
      <c r="AP218" s="152"/>
      <c r="AT218" s="77" t="s">
        <v>50</v>
      </c>
      <c r="AU218" s="76" t="e">
        <f>_xlfn.STDEV.P(AU192:AU211)</f>
        <v>#REF!</v>
      </c>
      <c r="AV218" s="76" t="e">
        <f>_xlfn.STDEV.P(AV192:AV211)</f>
        <v>#REF!</v>
      </c>
      <c r="AX218" s="76" t="e">
        <f>_xlfn.STDEV.P(AX192:AX211)</f>
        <v>#REF!</v>
      </c>
      <c r="AY218" s="76" t="e">
        <f>_xlfn.STDEV.P(AY192:AY211)</f>
        <v>#REF!</v>
      </c>
      <c r="BA218" s="76" t="e">
        <f>_xlfn.STDEV.P(BA192:BA211)</f>
        <v>#REF!</v>
      </c>
      <c r="BB218" s="76" t="e">
        <f>_xlfn.STDEV.P(BB192:BB211)</f>
        <v>#REF!</v>
      </c>
      <c r="BD218" s="76" t="e">
        <f>_xlfn.STDEV.P(BD192:BD211)</f>
        <v>#REF!</v>
      </c>
      <c r="BE218" s="76" t="e">
        <f>_xlfn.STDEV.P(BE192:BE211)</f>
        <v>#REF!</v>
      </c>
      <c r="BG218" s="76" t="e">
        <f>_xlfn.STDEV.P(BG192:BG211)</f>
        <v>#REF!</v>
      </c>
      <c r="BH218" s="76" t="e">
        <f>_xlfn.STDEV.P(BH192:BH211)</f>
        <v>#REF!</v>
      </c>
      <c r="BJ218" s="76" t="e">
        <f>_xlfn.STDEV.P(BJ192:BJ211)</f>
        <v>#DIV/0!</v>
      </c>
      <c r="BK218" s="76" t="e">
        <f>_xlfn.STDEV.P(BK192:BK211)</f>
        <v>#DIV/0!</v>
      </c>
      <c r="BM218" s="76" t="e">
        <f>_xlfn.STDEV.P(BM192:BM211)</f>
        <v>#DIV/0!</v>
      </c>
      <c r="BN218" s="76" t="e">
        <f>_xlfn.STDEV.P(BN192:BN211)</f>
        <v>#DIV/0!</v>
      </c>
      <c r="BP218" s="76" t="e">
        <f>_xlfn.STDEV.P(BP192:BP211)</f>
        <v>#DIV/0!</v>
      </c>
      <c r="BQ218" s="76" t="e">
        <f>_xlfn.STDEV.P(BQ192:BQ211)</f>
        <v>#DIV/0!</v>
      </c>
      <c r="BS218" s="76" t="e">
        <f>_xlfn.STDEV.P(BS192:BS211)</f>
        <v>#DIV/0!</v>
      </c>
      <c r="BT218" s="76" t="e">
        <f>_xlfn.STDEV.P(BT192:BT211)</f>
        <v>#DIV/0!</v>
      </c>
      <c r="BU218" s="59"/>
      <c r="BV218" s="152"/>
    </row>
    <row r="219" spans="1:74" s="64" customFormat="1" x14ac:dyDescent="0.2">
      <c r="A219" s="83"/>
      <c r="B219" s="83"/>
      <c r="C219" s="83"/>
      <c r="D219" s="402"/>
      <c r="E219" s="403"/>
      <c r="F219" s="403"/>
      <c r="G219" s="403"/>
      <c r="H219" s="403"/>
      <c r="I219" s="403"/>
      <c r="J219" s="403"/>
      <c r="K219" s="404"/>
      <c r="S219" s="138" t="s">
        <v>49</v>
      </c>
      <c r="V219" s="70"/>
      <c r="W219" s="69"/>
      <c r="X219" s="68"/>
      <c r="Z219" s="152"/>
      <c r="AP219" s="152"/>
      <c r="AT219" s="73" t="s">
        <v>48</v>
      </c>
      <c r="AU219" s="72">
        <f>COUNTIF(AU192:AU211,"&gt;0")</f>
        <v>0</v>
      </c>
      <c r="AV219" s="72">
        <f>COUNTIF(AV192:AV211,"&gt;0")</f>
        <v>0</v>
      </c>
      <c r="AX219" s="72">
        <f>COUNTIF(AX192:AX211,"&gt;0")</f>
        <v>0</v>
      </c>
      <c r="AY219" s="72">
        <f>COUNTIF(AY192:AY211,"&gt;0")</f>
        <v>0</v>
      </c>
      <c r="BA219" s="72">
        <f>COUNTIF(BA192:BA211,"&gt;0")</f>
        <v>0</v>
      </c>
      <c r="BB219" s="72">
        <f>COUNTIF(BB192:BB211,"&gt;0")</f>
        <v>0</v>
      </c>
      <c r="BD219" s="72">
        <f>COUNTIF(BD192:BD211,"&gt;0")</f>
        <v>0</v>
      </c>
      <c r="BE219" s="72">
        <f>COUNTIF(BE192:BE211,"&gt;0")</f>
        <v>0</v>
      </c>
      <c r="BG219" s="72">
        <f>COUNTIF(BG192:BG211,"&gt;0")</f>
        <v>0</v>
      </c>
      <c r="BH219" s="72">
        <f>COUNTIF(BH192:BH211,"&gt;0")</f>
        <v>0</v>
      </c>
      <c r="BJ219" s="72">
        <f>COUNTIF(BJ192:BJ211,"&gt;0")</f>
        <v>0</v>
      </c>
      <c r="BK219" s="72">
        <f>COUNTIF(BK192:BK211,"&gt;0")</f>
        <v>0</v>
      </c>
      <c r="BM219" s="72">
        <f>COUNTIF(BM192:BM211,"&gt;0")</f>
        <v>0</v>
      </c>
      <c r="BN219" s="72">
        <f>COUNTIF(BN192:BN211,"&gt;0")</f>
        <v>0</v>
      </c>
      <c r="BP219" s="72">
        <f>COUNTIF(BP192:BP211,"&gt;0")</f>
        <v>0</v>
      </c>
      <c r="BQ219" s="72">
        <f>COUNTIF(BQ192:BQ211,"&gt;0")</f>
        <v>0</v>
      </c>
      <c r="BS219" s="72">
        <f>COUNTIF(BS192:BS211,"&gt;0")</f>
        <v>0</v>
      </c>
      <c r="BT219" s="72">
        <f>COUNTIF(BT192:BT211,"&gt;0")</f>
        <v>0</v>
      </c>
      <c r="BU219" s="59"/>
      <c r="BV219" s="152"/>
    </row>
    <row r="220" spans="1:74" s="64" customFormat="1" ht="14.25" x14ac:dyDescent="0.2">
      <c r="A220" s="83"/>
      <c r="B220" s="83"/>
      <c r="C220" s="83"/>
      <c r="D220" s="402"/>
      <c r="E220" s="403"/>
      <c r="F220" s="403"/>
      <c r="G220" s="403"/>
      <c r="H220" s="403"/>
      <c r="I220" s="403"/>
      <c r="J220" s="403"/>
      <c r="K220" s="404"/>
      <c r="S220" s="137" t="s">
        <v>47</v>
      </c>
      <c r="V220" s="70"/>
      <c r="W220" s="69"/>
      <c r="X220" s="68"/>
      <c r="Z220" s="152"/>
      <c r="AP220" s="152"/>
      <c r="AT220" s="83"/>
      <c r="BV220" s="152"/>
    </row>
    <row r="221" spans="1:74" s="64" customFormat="1" ht="14.25" x14ac:dyDescent="0.2">
      <c r="A221" s="83"/>
      <c r="B221" s="83"/>
      <c r="C221" s="83"/>
      <c r="D221" s="402"/>
      <c r="E221" s="403"/>
      <c r="F221" s="403"/>
      <c r="G221" s="403"/>
      <c r="H221" s="403"/>
      <c r="I221" s="403"/>
      <c r="J221" s="403"/>
      <c r="K221" s="404"/>
      <c r="V221" s="67"/>
      <c r="W221" s="66"/>
      <c r="X221" s="65"/>
      <c r="Z221" s="152"/>
      <c r="AP221" s="152"/>
      <c r="AT221" s="83"/>
      <c r="BV221" s="152"/>
    </row>
    <row r="222" spans="1:74" s="59" customFormat="1" ht="18" x14ac:dyDescent="0.25">
      <c r="C222" s="64"/>
      <c r="D222" s="405"/>
      <c r="E222" s="406"/>
      <c r="F222" s="406"/>
      <c r="G222" s="406"/>
      <c r="H222" s="406"/>
      <c r="I222" s="406"/>
      <c r="J222" s="406"/>
      <c r="K222" s="407"/>
      <c r="U222" s="64"/>
      <c r="V222" s="64"/>
      <c r="W222" s="64"/>
      <c r="X222" s="64"/>
      <c r="Z222" s="63"/>
      <c r="AP222" s="60"/>
      <c r="AQ222" s="62"/>
      <c r="AR222" s="62"/>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0"/>
    </row>
    <row r="223" spans="1:74" s="59" customFormat="1" ht="14.25" x14ac:dyDescent="0.2">
      <c r="Z223" s="63"/>
      <c r="AP223" s="63"/>
      <c r="BV223" s="63"/>
    </row>
    <row r="224" spans="1:74" s="59" customFormat="1" ht="14.25" x14ac:dyDescent="0.2">
      <c r="Z224" s="63"/>
      <c r="AP224" s="63"/>
      <c r="BV224" s="63"/>
    </row>
    <row r="225" spans="1:74" s="2" customFormat="1" ht="15.75" x14ac:dyDescent="0.25">
      <c r="A225" s="134">
        <f>1+A189</f>
        <v>6</v>
      </c>
      <c r="B225" s="134"/>
      <c r="C225" s="133" t="s">
        <v>355</v>
      </c>
      <c r="D225" s="132"/>
      <c r="E225" s="132"/>
      <c r="F225" s="132"/>
      <c r="G225" s="132"/>
      <c r="H225" s="132"/>
      <c r="K225" s="132"/>
      <c r="L225" s="132"/>
      <c r="M225" s="131"/>
      <c r="N225" s="131"/>
      <c r="O225" s="131"/>
      <c r="AQ225" s="130">
        <f>A225</f>
        <v>6</v>
      </c>
      <c r="AR225" s="130" t="str">
        <f>C225</f>
        <v>CONVENTIONAL Net Profit Margin per Functional Unit per Annum</v>
      </c>
    </row>
    <row r="226" spans="1:74" s="59" customFormat="1" x14ac:dyDescent="0.25">
      <c r="A226" s="83"/>
      <c r="B226" s="83"/>
      <c r="C226" s="83"/>
      <c r="D226" s="129"/>
      <c r="E226" s="129"/>
      <c r="F226" s="129"/>
      <c r="G226" s="129"/>
      <c r="H226" s="129"/>
      <c r="K226" s="129"/>
      <c r="L226" s="129"/>
      <c r="M226" s="64"/>
      <c r="N226" s="64"/>
      <c r="O226" s="64"/>
      <c r="Z226" s="63"/>
      <c r="AP226" s="63"/>
      <c r="AQ226" s="89"/>
      <c r="AR226" s="89"/>
      <c r="AS226" s="89"/>
      <c r="AT226" s="89"/>
      <c r="AU226" s="128" t="e">
        <f>IF($AT$44="Region",'[1]Advanced Controls'!$A$59,'[1]AEZ Data'!$A$78)</f>
        <v>#REF!</v>
      </c>
      <c r="AV226" s="128"/>
      <c r="AW226" s="89"/>
      <c r="AX226" s="128" t="e">
        <f>IF($AT$44="Region",'[1]Advanced Controls'!$A$60,'[1]AEZ Data'!$A$80)</f>
        <v>#REF!</v>
      </c>
      <c r="AY226" s="128"/>
      <c r="AZ226" s="89"/>
      <c r="BA226" s="128" t="e">
        <f>IF($AT$44="Region",'[1]Advanced Controls'!$A$61,'[1]AEZ Data'!$A$79)</f>
        <v>#REF!</v>
      </c>
      <c r="BB226" s="128"/>
      <c r="BC226" s="89"/>
      <c r="BD226" s="128" t="e">
        <f>IF($AT$44="Region",'[1]Advanced Controls'!$A$62,'[1]AEZ Data'!$A$81)</f>
        <v>#REF!</v>
      </c>
      <c r="BE226" s="128"/>
      <c r="BF226" s="89"/>
      <c r="BG226" s="128" t="e">
        <f>IF($AT$44="Region",'[1]Advanced Controls'!$A$63,'[1]AEZ Data'!$A$82)</f>
        <v>#REF!</v>
      </c>
      <c r="BH226" s="128"/>
      <c r="BI226" s="89"/>
      <c r="BJ226" s="128" t="s">
        <v>90</v>
      </c>
      <c r="BK226" s="128"/>
      <c r="BL226" s="89"/>
      <c r="BM226" s="128" t="s">
        <v>89</v>
      </c>
      <c r="BN226" s="128"/>
      <c r="BO226" s="89"/>
      <c r="BP226" s="128" t="s">
        <v>88</v>
      </c>
      <c r="BQ226" s="128"/>
      <c r="BR226" s="89"/>
      <c r="BS226" s="128" t="s">
        <v>87</v>
      </c>
      <c r="BT226" s="128"/>
      <c r="BU226" s="89"/>
      <c r="BV226" s="63"/>
    </row>
    <row r="227" spans="1:74" s="59" customFormat="1" ht="45.75" thickBot="1" x14ac:dyDescent="0.3">
      <c r="A227" s="92" t="s">
        <v>86</v>
      </c>
      <c r="B227" s="127" t="s">
        <v>85</v>
      </c>
      <c r="C227" s="124" t="s">
        <v>84</v>
      </c>
      <c r="D227" s="126" t="s">
        <v>83</v>
      </c>
      <c r="E227" s="126" t="s">
        <v>82</v>
      </c>
      <c r="F227" s="124" t="s">
        <v>81</v>
      </c>
      <c r="G227" s="125" t="s">
        <v>80</v>
      </c>
      <c r="H227" s="124" t="s">
        <v>79</v>
      </c>
      <c r="I227" s="124" t="s">
        <v>78</v>
      </c>
      <c r="J227" s="124" t="s">
        <v>77</v>
      </c>
      <c r="K227" s="123" t="s">
        <v>76</v>
      </c>
      <c r="L227" s="122" t="s">
        <v>75</v>
      </c>
      <c r="M227" s="121" t="s">
        <v>74</v>
      </c>
      <c r="N227" s="119" t="s">
        <v>73</v>
      </c>
      <c r="O227" s="120" t="s">
        <v>72</v>
      </c>
      <c r="P227" s="119" t="s">
        <v>71</v>
      </c>
      <c r="Q227" s="114"/>
      <c r="R227" s="118" t="s">
        <v>70</v>
      </c>
      <c r="S227" s="117" t="s">
        <v>66</v>
      </c>
      <c r="T227" s="117" t="s">
        <v>65</v>
      </c>
      <c r="U227" s="117" t="s">
        <v>69</v>
      </c>
      <c r="V227" s="116" t="s">
        <v>68</v>
      </c>
      <c r="W227" s="114"/>
      <c r="X227" s="114"/>
      <c r="Z227" s="63"/>
      <c r="AP227" s="63"/>
      <c r="AQ227" s="114"/>
      <c r="AR227" s="114"/>
      <c r="AS227" s="116" t="s">
        <v>67</v>
      </c>
      <c r="AT227" s="114"/>
      <c r="AU227" s="115" t="s">
        <v>66</v>
      </c>
      <c r="AV227" s="115" t="s">
        <v>65</v>
      </c>
      <c r="AW227" s="114"/>
      <c r="AX227" s="115" t="s">
        <v>66</v>
      </c>
      <c r="AY227" s="115" t="s">
        <v>65</v>
      </c>
      <c r="AZ227" s="114"/>
      <c r="BA227" s="115" t="s">
        <v>66</v>
      </c>
      <c r="BB227" s="115" t="s">
        <v>65</v>
      </c>
      <c r="BC227" s="114"/>
      <c r="BD227" s="115" t="s">
        <v>66</v>
      </c>
      <c r="BE227" s="115" t="s">
        <v>65</v>
      </c>
      <c r="BF227" s="114"/>
      <c r="BG227" s="115" t="s">
        <v>66</v>
      </c>
      <c r="BH227" s="115" t="s">
        <v>65</v>
      </c>
      <c r="BI227" s="114"/>
      <c r="BJ227" s="115" t="s">
        <v>66</v>
      </c>
      <c r="BK227" s="115" t="s">
        <v>65</v>
      </c>
      <c r="BL227" s="114"/>
      <c r="BM227" s="115" t="s">
        <v>66</v>
      </c>
      <c r="BN227" s="115" t="s">
        <v>65</v>
      </c>
      <c r="BO227" s="114"/>
      <c r="BP227" s="115" t="s">
        <v>66</v>
      </c>
      <c r="BQ227" s="115" t="s">
        <v>65</v>
      </c>
      <c r="BR227" s="114"/>
      <c r="BS227" s="115" t="s">
        <v>66</v>
      </c>
      <c r="BT227" s="115" t="s">
        <v>65</v>
      </c>
      <c r="BU227" s="114"/>
      <c r="BV227" s="63"/>
    </row>
    <row r="228" spans="1:74" s="59" customFormat="1" ht="15.75" x14ac:dyDescent="0.25">
      <c r="A228" s="83">
        <v>1</v>
      </c>
      <c r="B228" s="109" t="str">
        <f t="shared" ref="B228:B247" si="145">CONCATENATE(E228,": ",C228)</f>
        <v>USA: Metzger 2005</v>
      </c>
      <c r="C228" s="108" t="s">
        <v>354</v>
      </c>
      <c r="D228" s="187" t="s">
        <v>353</v>
      </c>
      <c r="E228" s="108" t="s">
        <v>87</v>
      </c>
      <c r="F228" s="113" t="s">
        <v>352</v>
      </c>
      <c r="G228" s="108"/>
      <c r="H228" s="107" t="s">
        <v>108</v>
      </c>
      <c r="I228" s="106">
        <v>2005</v>
      </c>
      <c r="J228" s="106"/>
      <c r="K228" s="110">
        <v>10.47</v>
      </c>
      <c r="L228" s="110" t="s">
        <v>351</v>
      </c>
      <c r="M228" s="111">
        <f>K228*$AC$14</f>
        <v>12.668700000000001</v>
      </c>
      <c r="N228" s="151" t="s">
        <v>316</v>
      </c>
      <c r="O228" s="105"/>
      <c r="P228" s="104" t="s">
        <v>350</v>
      </c>
      <c r="Q228" s="64"/>
      <c r="R228" s="103"/>
      <c r="S228" s="101">
        <f t="shared" ref="S228:S247" si="146">IF(R228="Y","",IF(AND(M228="",K228=""),"",IF(M228="",K228,M228)))</f>
        <v>12.668700000000001</v>
      </c>
      <c r="T228" s="102">
        <f t="shared" ref="T228:T247" si="147">IF(S228="","",IF($S$256="Y",U228,IF(S228&gt;=$S$248-$AB$35*$S$252,IF(S228&lt;=$S$248+$AB$35*$S$252,S228,""),"")))</f>
        <v>12.668700000000001</v>
      </c>
      <c r="U228" s="101">
        <f t="shared" ref="U228:U247" si="148">IF(R228="Y","",IF(AND(M228="",K228=""),"",IF(M228="",K228*O228,M228*O228)))</f>
        <v>0</v>
      </c>
      <c r="V228" s="100" t="str">
        <f t="shared" ref="V228:V247" si="149">IF(AND(N228="",L228=""),"",IF(N228="",L228,N228))</f>
        <v>US$2014/ ha/ yr</v>
      </c>
      <c r="W228" s="89"/>
      <c r="X228" s="89"/>
      <c r="Z228" s="63"/>
      <c r="AP228" s="63"/>
      <c r="AQ228" s="89"/>
      <c r="AR228" s="89"/>
      <c r="AS228" s="112">
        <f>$U228</f>
        <v>0</v>
      </c>
      <c r="AT228" s="89"/>
      <c r="AU228" s="98" t="e">
        <f t="shared" ref="AU228:AU247" si="150">IF($AT$44="region",IF($E228=AU$762,$S228,""),IF($G228=AU$762,$S228,""))</f>
        <v>#REF!</v>
      </c>
      <c r="AV228" s="98" t="e">
        <f t="shared" ref="AV228:AV247" si="151">IF($AT$44="Region",IF($E228=AU$762,$T228,""),IF($G228=AU$762,$T228,""))</f>
        <v>#REF!</v>
      </c>
      <c r="AW228" s="89"/>
      <c r="AX228" s="98" t="e">
        <f t="shared" ref="AX228:AX247" si="152">IF($AT$44="region",IF($E228=AX$762,$S228,""),IF($G228=AX$762,$S228,""))</f>
        <v>#REF!</v>
      </c>
      <c r="AY228" s="98" t="e">
        <f t="shared" ref="AY228:AY247" si="153">IF($AT$44="Region",IF($E228=AX$762,$T228,""),IF($G228=AX$762,$T228,""))</f>
        <v>#REF!</v>
      </c>
      <c r="AZ228" s="89"/>
      <c r="BA228" s="98" t="e">
        <f t="shared" ref="BA228:BA247" si="154">IF($AT$44="region",IF($E228=BA$762,$S228,""),IF($G228=BA$762,$S228,""))</f>
        <v>#REF!</v>
      </c>
      <c r="BB228" s="98" t="e">
        <f t="shared" ref="BB228:BB247" si="155">IF($AT$44="Region",IF($E228=BA$762,$T228,""),IF($G228=BA$762,$T228,""))</f>
        <v>#REF!</v>
      </c>
      <c r="BC228" s="89"/>
      <c r="BD228" s="98" t="e">
        <f t="shared" ref="BD228:BD247" si="156">IF($AT$44="region",IF($E228=BD$762,$S228,""),IF($G228=BD$762,$S228,""))</f>
        <v>#REF!</v>
      </c>
      <c r="BE228" s="98" t="e">
        <f t="shared" ref="BE228:BE247" si="157">IF($AT$44="Region",IF($E228=BD$762,$T228,""),IF($G228=BD$762,$T228,""))</f>
        <v>#REF!</v>
      </c>
      <c r="BF228" s="89"/>
      <c r="BG228" s="98" t="e">
        <f t="shared" ref="BG228:BG247" si="158">IF($AT$44="region",IF($E228=BG$762,$S228,""),IF($G228=BG$762,$S228,""))</f>
        <v>#REF!</v>
      </c>
      <c r="BH228" s="98" t="e">
        <f t="shared" ref="BH228:BH247" si="159">IF($AT$44="Region",IF($E228=BG$762,$T228,""),IF($G228=BG$762,$T228,""))</f>
        <v>#REF!</v>
      </c>
      <c r="BI228" s="89"/>
      <c r="BJ228" s="98" t="str">
        <f t="shared" ref="BJ228:BJ247" si="160">IF($E228=$BJ$47,S228,"")</f>
        <v/>
      </c>
      <c r="BK228" s="98" t="str">
        <f t="shared" ref="BK228:BK247" si="161">IF($E228=$BJ$47,T228,"")</f>
        <v/>
      </c>
      <c r="BL228" s="89"/>
      <c r="BM228" s="98" t="str">
        <f t="shared" ref="BM228:BM247" si="162">IF($E228=$BM$47,S228,"")</f>
        <v/>
      </c>
      <c r="BN228" s="98" t="str">
        <f t="shared" ref="BN228:BN247" si="163">IF($E228=$BM$47,T228,"")</f>
        <v/>
      </c>
      <c r="BO228" s="89"/>
      <c r="BP228" s="98" t="str">
        <f t="shared" ref="BP228:BP247" si="164">IF($E228=$BP$47,S228,"")</f>
        <v/>
      </c>
      <c r="BQ228" s="98" t="str">
        <f t="shared" ref="BQ228:BQ247" si="165">IF($E228=$BP$47,T228,"")</f>
        <v/>
      </c>
      <c r="BR228" s="89"/>
      <c r="BS228" s="98">
        <f t="shared" ref="BS228:BS247" si="166">IF($E228=$BS$47,S228,"")</f>
        <v>12.668700000000001</v>
      </c>
      <c r="BT228" s="98">
        <f t="shared" ref="BT228:BT247" si="167">IF($E228=$BS$47,T228,"")</f>
        <v>12.668700000000001</v>
      </c>
      <c r="BU228" s="89"/>
      <c r="BV228" s="63"/>
    </row>
    <row r="229" spans="1:74" s="59" customFormat="1" ht="15.75" x14ac:dyDescent="0.25">
      <c r="A229" s="83">
        <v>2</v>
      </c>
      <c r="B229" s="109" t="str">
        <f t="shared" si="145"/>
        <v>OECD90: NSW 2016a</v>
      </c>
      <c r="C229" s="108" t="s">
        <v>349</v>
      </c>
      <c r="D229" s="187" t="s">
        <v>348</v>
      </c>
      <c r="E229" s="108" t="s">
        <v>155</v>
      </c>
      <c r="F229" s="108" t="s">
        <v>323</v>
      </c>
      <c r="G229" s="108"/>
      <c r="H229" s="107" t="s">
        <v>225</v>
      </c>
      <c r="I229" s="106">
        <v>2016</v>
      </c>
      <c r="J229" s="106"/>
      <c r="K229" s="105">
        <v>134.80000000000001</v>
      </c>
      <c r="L229" s="110" t="s">
        <v>328</v>
      </c>
      <c r="M229" s="111">
        <f>(K229*0.77)*$AC$3</f>
        <v>102.43473814625524</v>
      </c>
      <c r="N229" s="151" t="s">
        <v>316</v>
      </c>
      <c r="O229" s="105"/>
      <c r="P229" s="104" t="s">
        <v>347</v>
      </c>
      <c r="Q229" s="64"/>
      <c r="R229" s="103"/>
      <c r="S229" s="101">
        <f t="shared" si="146"/>
        <v>102.43473814625524</v>
      </c>
      <c r="T229" s="102">
        <f t="shared" si="147"/>
        <v>102.43473814625524</v>
      </c>
      <c r="U229" s="101">
        <f t="shared" si="148"/>
        <v>0</v>
      </c>
      <c r="V229" s="100" t="str">
        <f t="shared" si="149"/>
        <v>US$2014/ ha/ yr</v>
      </c>
      <c r="W229" s="89"/>
      <c r="X229" s="89"/>
      <c r="Z229" s="63"/>
      <c r="AP229" s="63"/>
      <c r="AQ229" s="89"/>
      <c r="AR229" s="89"/>
      <c r="AS229" s="99"/>
      <c r="AT229" s="89"/>
      <c r="AU229" s="98" t="e">
        <f t="shared" si="150"/>
        <v>#REF!</v>
      </c>
      <c r="AV229" s="98" t="e">
        <f t="shared" si="151"/>
        <v>#REF!</v>
      </c>
      <c r="AW229" s="89"/>
      <c r="AX229" s="98" t="e">
        <f t="shared" si="152"/>
        <v>#REF!</v>
      </c>
      <c r="AY229" s="98" t="e">
        <f t="shared" si="153"/>
        <v>#REF!</v>
      </c>
      <c r="AZ229" s="89"/>
      <c r="BA229" s="98" t="e">
        <f t="shared" si="154"/>
        <v>#REF!</v>
      </c>
      <c r="BB229" s="98" t="e">
        <f t="shared" si="155"/>
        <v>#REF!</v>
      </c>
      <c r="BC229" s="89"/>
      <c r="BD229" s="98" t="e">
        <f t="shared" si="156"/>
        <v>#REF!</v>
      </c>
      <c r="BE229" s="98" t="e">
        <f t="shared" si="157"/>
        <v>#REF!</v>
      </c>
      <c r="BF229" s="89"/>
      <c r="BG229" s="98" t="e">
        <f t="shared" si="158"/>
        <v>#REF!</v>
      </c>
      <c r="BH229" s="98" t="e">
        <f t="shared" si="159"/>
        <v>#REF!</v>
      </c>
      <c r="BI229" s="89"/>
      <c r="BJ229" s="98" t="str">
        <f t="shared" si="160"/>
        <v/>
      </c>
      <c r="BK229" s="98" t="str">
        <f t="shared" si="161"/>
        <v/>
      </c>
      <c r="BL229" s="89"/>
      <c r="BM229" s="98" t="str">
        <f t="shared" si="162"/>
        <v/>
      </c>
      <c r="BN229" s="98" t="str">
        <f t="shared" si="163"/>
        <v/>
      </c>
      <c r="BO229" s="89"/>
      <c r="BP229" s="98" t="str">
        <f t="shared" si="164"/>
        <v/>
      </c>
      <c r="BQ229" s="98" t="str">
        <f t="shared" si="165"/>
        <v/>
      </c>
      <c r="BR229" s="89"/>
      <c r="BS229" s="98" t="str">
        <f t="shared" si="166"/>
        <v/>
      </c>
      <c r="BT229" s="98" t="str">
        <f t="shared" si="167"/>
        <v/>
      </c>
      <c r="BU229" s="89"/>
      <c r="BV229" s="63"/>
    </row>
    <row r="230" spans="1:74" s="59" customFormat="1" ht="15.75" x14ac:dyDescent="0.25">
      <c r="A230" s="83">
        <v>3</v>
      </c>
      <c r="B230" s="109" t="str">
        <f t="shared" si="145"/>
        <v>OECD90: NSW 2016b</v>
      </c>
      <c r="C230" s="106" t="s">
        <v>346</v>
      </c>
      <c r="D230" s="188" t="s">
        <v>345</v>
      </c>
      <c r="E230" s="108" t="s">
        <v>155</v>
      </c>
      <c r="F230" s="106" t="s">
        <v>323</v>
      </c>
      <c r="G230" s="108"/>
      <c r="H230" s="107" t="s">
        <v>225</v>
      </c>
      <c r="I230" s="106">
        <v>2016</v>
      </c>
      <c r="J230" s="106"/>
      <c r="K230" s="104">
        <v>230.98</v>
      </c>
      <c r="L230" s="110" t="s">
        <v>328</v>
      </c>
      <c r="M230" s="111">
        <f>(K230*0.77)*$AC$3</f>
        <v>175.522075793932</v>
      </c>
      <c r="N230" s="151" t="s">
        <v>316</v>
      </c>
      <c r="O230" s="105"/>
      <c r="P230" s="104" t="s">
        <v>344</v>
      </c>
      <c r="Q230" s="64"/>
      <c r="R230" s="103"/>
      <c r="S230" s="101">
        <f t="shared" si="146"/>
        <v>175.522075793932</v>
      </c>
      <c r="T230" s="102">
        <f t="shared" si="147"/>
        <v>175.522075793932</v>
      </c>
      <c r="U230" s="101">
        <f t="shared" si="148"/>
        <v>0</v>
      </c>
      <c r="V230" s="100" t="str">
        <f t="shared" si="149"/>
        <v>US$2014/ ha/ yr</v>
      </c>
      <c r="W230" s="89"/>
      <c r="X230" s="89"/>
      <c r="Z230" s="63"/>
      <c r="AP230" s="63"/>
      <c r="AQ230" s="89"/>
      <c r="AR230" s="89"/>
      <c r="AS230" s="64"/>
      <c r="AT230" s="89"/>
      <c r="AU230" s="98" t="e">
        <f t="shared" si="150"/>
        <v>#REF!</v>
      </c>
      <c r="AV230" s="98" t="e">
        <f t="shared" si="151"/>
        <v>#REF!</v>
      </c>
      <c r="AW230" s="89"/>
      <c r="AX230" s="98" t="e">
        <f t="shared" si="152"/>
        <v>#REF!</v>
      </c>
      <c r="AY230" s="98" t="e">
        <f t="shared" si="153"/>
        <v>#REF!</v>
      </c>
      <c r="AZ230" s="89"/>
      <c r="BA230" s="98" t="e">
        <f t="shared" si="154"/>
        <v>#REF!</v>
      </c>
      <c r="BB230" s="98" t="e">
        <f t="shared" si="155"/>
        <v>#REF!</v>
      </c>
      <c r="BC230" s="89"/>
      <c r="BD230" s="98" t="e">
        <f t="shared" si="156"/>
        <v>#REF!</v>
      </c>
      <c r="BE230" s="98" t="e">
        <f t="shared" si="157"/>
        <v>#REF!</v>
      </c>
      <c r="BF230" s="89"/>
      <c r="BG230" s="98" t="e">
        <f t="shared" si="158"/>
        <v>#REF!</v>
      </c>
      <c r="BH230" s="98" t="e">
        <f t="shared" si="159"/>
        <v>#REF!</v>
      </c>
      <c r="BI230" s="89"/>
      <c r="BJ230" s="98" t="str">
        <f t="shared" si="160"/>
        <v/>
      </c>
      <c r="BK230" s="98" t="str">
        <f t="shared" si="161"/>
        <v/>
      </c>
      <c r="BL230" s="89"/>
      <c r="BM230" s="98" t="str">
        <f t="shared" si="162"/>
        <v/>
      </c>
      <c r="BN230" s="98" t="str">
        <f t="shared" si="163"/>
        <v/>
      </c>
      <c r="BO230" s="89"/>
      <c r="BP230" s="98" t="str">
        <f t="shared" si="164"/>
        <v/>
      </c>
      <c r="BQ230" s="98" t="str">
        <f t="shared" si="165"/>
        <v/>
      </c>
      <c r="BR230" s="89"/>
      <c r="BS230" s="98" t="str">
        <f t="shared" si="166"/>
        <v/>
      </c>
      <c r="BT230" s="98" t="str">
        <f t="shared" si="167"/>
        <v/>
      </c>
      <c r="BU230" s="89"/>
      <c r="BV230" s="63"/>
    </row>
    <row r="231" spans="1:74" s="59" customFormat="1" ht="15.75" x14ac:dyDescent="0.25">
      <c r="A231" s="83">
        <v>4</v>
      </c>
      <c r="B231" s="109" t="str">
        <f t="shared" si="145"/>
        <v>USA: Holmgren 2015</v>
      </c>
      <c r="C231" s="106" t="s">
        <v>343</v>
      </c>
      <c r="D231" s="188" t="s">
        <v>342</v>
      </c>
      <c r="E231" s="108" t="s">
        <v>87</v>
      </c>
      <c r="F231" s="106" t="s">
        <v>333</v>
      </c>
      <c r="G231" s="108"/>
      <c r="H231" s="107" t="s">
        <v>108</v>
      </c>
      <c r="I231" s="106">
        <v>2015</v>
      </c>
      <c r="J231" s="106"/>
      <c r="K231" s="104">
        <v>325.41000000000003</v>
      </c>
      <c r="L231" s="110" t="s">
        <v>337</v>
      </c>
      <c r="M231" s="111">
        <f>K231*$AC$4</f>
        <v>325.02276210000002</v>
      </c>
      <c r="N231" s="151" t="s">
        <v>316</v>
      </c>
      <c r="O231" s="105"/>
      <c r="P231" s="104" t="s">
        <v>341</v>
      </c>
      <c r="Q231" s="64"/>
      <c r="R231" s="103"/>
      <c r="S231" s="101">
        <f t="shared" si="146"/>
        <v>325.02276210000002</v>
      </c>
      <c r="T231" s="102">
        <f t="shared" si="147"/>
        <v>325.02276210000002</v>
      </c>
      <c r="U231" s="101">
        <f t="shared" si="148"/>
        <v>0</v>
      </c>
      <c r="V231" s="100" t="str">
        <f t="shared" si="149"/>
        <v>US$2014/ ha/ yr</v>
      </c>
      <c r="W231" s="89"/>
      <c r="X231" s="89"/>
      <c r="Z231" s="63"/>
      <c r="AP231" s="63"/>
      <c r="AQ231" s="89"/>
      <c r="AR231" s="89"/>
      <c r="AS231" s="99"/>
      <c r="AT231" s="89"/>
      <c r="AU231" s="98" t="e">
        <f t="shared" si="150"/>
        <v>#REF!</v>
      </c>
      <c r="AV231" s="98" t="e">
        <f t="shared" si="151"/>
        <v>#REF!</v>
      </c>
      <c r="AW231" s="89"/>
      <c r="AX231" s="98" t="e">
        <f t="shared" si="152"/>
        <v>#REF!</v>
      </c>
      <c r="AY231" s="98" t="e">
        <f t="shared" si="153"/>
        <v>#REF!</v>
      </c>
      <c r="AZ231" s="89"/>
      <c r="BA231" s="98" t="e">
        <f t="shared" si="154"/>
        <v>#REF!</v>
      </c>
      <c r="BB231" s="98" t="e">
        <f t="shared" si="155"/>
        <v>#REF!</v>
      </c>
      <c r="BC231" s="89"/>
      <c r="BD231" s="98" t="e">
        <f t="shared" si="156"/>
        <v>#REF!</v>
      </c>
      <c r="BE231" s="98" t="e">
        <f t="shared" si="157"/>
        <v>#REF!</v>
      </c>
      <c r="BF231" s="89"/>
      <c r="BG231" s="98" t="e">
        <f t="shared" si="158"/>
        <v>#REF!</v>
      </c>
      <c r="BH231" s="98" t="e">
        <f t="shared" si="159"/>
        <v>#REF!</v>
      </c>
      <c r="BI231" s="89"/>
      <c r="BJ231" s="98" t="str">
        <f t="shared" si="160"/>
        <v/>
      </c>
      <c r="BK231" s="98" t="str">
        <f t="shared" si="161"/>
        <v/>
      </c>
      <c r="BL231" s="89"/>
      <c r="BM231" s="98" t="str">
        <f t="shared" si="162"/>
        <v/>
      </c>
      <c r="BN231" s="98" t="str">
        <f t="shared" si="163"/>
        <v/>
      </c>
      <c r="BO231" s="89"/>
      <c r="BP231" s="98" t="str">
        <f t="shared" si="164"/>
        <v/>
      </c>
      <c r="BQ231" s="98" t="str">
        <f t="shared" si="165"/>
        <v/>
      </c>
      <c r="BR231" s="89"/>
      <c r="BS231" s="98">
        <f t="shared" si="166"/>
        <v>325.02276210000002</v>
      </c>
      <c r="BT231" s="98">
        <f t="shared" si="167"/>
        <v>325.02276210000002</v>
      </c>
      <c r="BU231" s="89"/>
      <c r="BV231" s="63"/>
    </row>
    <row r="232" spans="1:74" s="59" customFormat="1" ht="15.75" x14ac:dyDescent="0.25">
      <c r="A232" s="83">
        <v>5</v>
      </c>
      <c r="B232" s="109" t="str">
        <f t="shared" si="145"/>
        <v>USA: Griffith 2015</v>
      </c>
      <c r="C232" s="106" t="s">
        <v>340</v>
      </c>
      <c r="D232" s="188" t="s">
        <v>339</v>
      </c>
      <c r="E232" s="108" t="s">
        <v>87</v>
      </c>
      <c r="F232" s="106" t="s">
        <v>338</v>
      </c>
      <c r="G232" s="108"/>
      <c r="H232" s="107" t="s">
        <v>108</v>
      </c>
      <c r="I232" s="106">
        <v>2015</v>
      </c>
      <c r="J232" s="106"/>
      <c r="K232" s="104">
        <v>89.52</v>
      </c>
      <c r="L232" s="110" t="s">
        <v>337</v>
      </c>
      <c r="M232" s="111">
        <f>K232*$AC$4</f>
        <v>89.413471199999989</v>
      </c>
      <c r="N232" s="151" t="s">
        <v>316</v>
      </c>
      <c r="O232" s="105"/>
      <c r="P232" s="104" t="s">
        <v>336</v>
      </c>
      <c r="Q232" s="64"/>
      <c r="R232" s="103"/>
      <c r="S232" s="101">
        <f t="shared" si="146"/>
        <v>89.413471199999989</v>
      </c>
      <c r="T232" s="102">
        <f t="shared" si="147"/>
        <v>89.413471199999989</v>
      </c>
      <c r="U232" s="101">
        <f t="shared" si="148"/>
        <v>0</v>
      </c>
      <c r="V232" s="100" t="str">
        <f t="shared" si="149"/>
        <v>US$2014/ ha/ yr</v>
      </c>
      <c r="W232" s="89"/>
      <c r="X232" s="89"/>
      <c r="Z232" s="63"/>
      <c r="AP232" s="63"/>
      <c r="AQ232" s="89"/>
      <c r="AR232" s="89"/>
      <c r="AS232" s="99"/>
      <c r="AT232" s="89"/>
      <c r="AU232" s="98" t="e">
        <f t="shared" si="150"/>
        <v>#REF!</v>
      </c>
      <c r="AV232" s="98" t="e">
        <f t="shared" si="151"/>
        <v>#REF!</v>
      </c>
      <c r="AW232" s="89"/>
      <c r="AX232" s="98" t="e">
        <f t="shared" si="152"/>
        <v>#REF!</v>
      </c>
      <c r="AY232" s="98" t="e">
        <f t="shared" si="153"/>
        <v>#REF!</v>
      </c>
      <c r="AZ232" s="89"/>
      <c r="BA232" s="98" t="e">
        <f t="shared" si="154"/>
        <v>#REF!</v>
      </c>
      <c r="BB232" s="98" t="e">
        <f t="shared" si="155"/>
        <v>#REF!</v>
      </c>
      <c r="BC232" s="89"/>
      <c r="BD232" s="98" t="e">
        <f t="shared" si="156"/>
        <v>#REF!</v>
      </c>
      <c r="BE232" s="98" t="e">
        <f t="shared" si="157"/>
        <v>#REF!</v>
      </c>
      <c r="BF232" s="89"/>
      <c r="BG232" s="98" t="e">
        <f t="shared" si="158"/>
        <v>#REF!</v>
      </c>
      <c r="BH232" s="98" t="e">
        <f t="shared" si="159"/>
        <v>#REF!</v>
      </c>
      <c r="BI232" s="89"/>
      <c r="BJ232" s="98" t="str">
        <f t="shared" si="160"/>
        <v/>
      </c>
      <c r="BK232" s="98" t="str">
        <f t="shared" si="161"/>
        <v/>
      </c>
      <c r="BL232" s="89"/>
      <c r="BM232" s="98" t="str">
        <f t="shared" si="162"/>
        <v/>
      </c>
      <c r="BN232" s="98" t="str">
        <f t="shared" si="163"/>
        <v/>
      </c>
      <c r="BO232" s="89"/>
      <c r="BP232" s="98" t="str">
        <f t="shared" si="164"/>
        <v/>
      </c>
      <c r="BQ232" s="98" t="str">
        <f t="shared" si="165"/>
        <v/>
      </c>
      <c r="BR232" s="89"/>
      <c r="BS232" s="98">
        <f t="shared" si="166"/>
        <v>89.413471199999989</v>
      </c>
      <c r="BT232" s="98">
        <f t="shared" si="167"/>
        <v>89.413471199999989</v>
      </c>
      <c r="BU232" s="89"/>
      <c r="BV232" s="63"/>
    </row>
    <row r="233" spans="1:74" s="59" customFormat="1" ht="15.75" x14ac:dyDescent="0.25">
      <c r="A233" s="83">
        <v>6</v>
      </c>
      <c r="B233" s="109" t="str">
        <f t="shared" si="145"/>
        <v>USA: Holmgren 2013</v>
      </c>
      <c r="C233" s="106" t="s">
        <v>335</v>
      </c>
      <c r="D233" s="188" t="s">
        <v>334</v>
      </c>
      <c r="E233" s="108" t="s">
        <v>87</v>
      </c>
      <c r="F233" s="106" t="s">
        <v>333</v>
      </c>
      <c r="G233" s="108"/>
      <c r="H233" s="107" t="s">
        <v>108</v>
      </c>
      <c r="I233" s="106">
        <v>2013</v>
      </c>
      <c r="J233" s="106"/>
      <c r="K233" s="104">
        <v>245.42</v>
      </c>
      <c r="L233" s="110" t="s">
        <v>332</v>
      </c>
      <c r="M233" s="111">
        <f>K233*$AC$6</f>
        <v>250.32839999999999</v>
      </c>
      <c r="N233" s="151" t="s">
        <v>316</v>
      </c>
      <c r="O233" s="105"/>
      <c r="P233" s="104" t="s">
        <v>331</v>
      </c>
      <c r="Q233" s="64"/>
      <c r="R233" s="103"/>
      <c r="S233" s="101">
        <f t="shared" si="146"/>
        <v>250.32839999999999</v>
      </c>
      <c r="T233" s="102">
        <f t="shared" si="147"/>
        <v>250.32839999999999</v>
      </c>
      <c r="U233" s="101">
        <f t="shared" si="148"/>
        <v>0</v>
      </c>
      <c r="V233" s="100" t="str">
        <f t="shared" si="149"/>
        <v>US$2014/ ha/ yr</v>
      </c>
      <c r="W233" s="89"/>
      <c r="X233" s="89"/>
      <c r="Z233" s="63"/>
      <c r="AP233" s="63"/>
      <c r="AQ233" s="89"/>
      <c r="AR233" s="89"/>
      <c r="AS233" s="99"/>
      <c r="AT233" s="89"/>
      <c r="AU233" s="98" t="e">
        <f t="shared" si="150"/>
        <v>#REF!</v>
      </c>
      <c r="AV233" s="98" t="e">
        <f t="shared" si="151"/>
        <v>#REF!</v>
      </c>
      <c r="AW233" s="89"/>
      <c r="AX233" s="98" t="e">
        <f t="shared" si="152"/>
        <v>#REF!</v>
      </c>
      <c r="AY233" s="98" t="e">
        <f t="shared" si="153"/>
        <v>#REF!</v>
      </c>
      <c r="AZ233" s="89"/>
      <c r="BA233" s="98" t="e">
        <f t="shared" si="154"/>
        <v>#REF!</v>
      </c>
      <c r="BB233" s="98" t="e">
        <f t="shared" si="155"/>
        <v>#REF!</v>
      </c>
      <c r="BC233" s="89"/>
      <c r="BD233" s="98" t="e">
        <f t="shared" si="156"/>
        <v>#REF!</v>
      </c>
      <c r="BE233" s="98" t="e">
        <f t="shared" si="157"/>
        <v>#REF!</v>
      </c>
      <c r="BF233" s="89"/>
      <c r="BG233" s="98" t="e">
        <f t="shared" si="158"/>
        <v>#REF!</v>
      </c>
      <c r="BH233" s="98" t="e">
        <f t="shared" si="159"/>
        <v>#REF!</v>
      </c>
      <c r="BI233" s="89"/>
      <c r="BJ233" s="98" t="str">
        <f t="shared" si="160"/>
        <v/>
      </c>
      <c r="BK233" s="98" t="str">
        <f t="shared" si="161"/>
        <v/>
      </c>
      <c r="BL233" s="89"/>
      <c r="BM233" s="98" t="str">
        <f t="shared" si="162"/>
        <v/>
      </c>
      <c r="BN233" s="98" t="str">
        <f t="shared" si="163"/>
        <v/>
      </c>
      <c r="BO233" s="89"/>
      <c r="BP233" s="98" t="str">
        <f t="shared" si="164"/>
        <v/>
      </c>
      <c r="BQ233" s="98" t="str">
        <f t="shared" si="165"/>
        <v/>
      </c>
      <c r="BR233" s="89"/>
      <c r="BS233" s="98">
        <f t="shared" si="166"/>
        <v>250.32839999999999</v>
      </c>
      <c r="BT233" s="98">
        <f t="shared" si="167"/>
        <v>250.32839999999999</v>
      </c>
      <c r="BU233" s="89"/>
      <c r="BV233" s="63"/>
    </row>
    <row r="234" spans="1:74" s="59" customFormat="1" x14ac:dyDescent="0.25">
      <c r="A234" s="83">
        <v>7</v>
      </c>
      <c r="B234" s="109" t="str">
        <f t="shared" si="145"/>
        <v>OECD90: NSW 2016c</v>
      </c>
      <c r="C234" s="106" t="s">
        <v>330</v>
      </c>
      <c r="D234" s="106" t="s">
        <v>329</v>
      </c>
      <c r="E234" s="108" t="s">
        <v>155</v>
      </c>
      <c r="F234" s="106" t="s">
        <v>323</v>
      </c>
      <c r="G234" s="108"/>
      <c r="H234" s="107" t="s">
        <v>225</v>
      </c>
      <c r="I234" s="106">
        <v>2016</v>
      </c>
      <c r="J234" s="106"/>
      <c r="K234" s="104">
        <v>205.96</v>
      </c>
      <c r="L234" s="110" t="s">
        <v>328</v>
      </c>
      <c r="M234" s="111">
        <f>(K234*0.77)*$AC$3</f>
        <v>156.50933730417455</v>
      </c>
      <c r="N234" s="151" t="s">
        <v>316</v>
      </c>
      <c r="O234" s="105"/>
      <c r="P234" s="104" t="s">
        <v>327</v>
      </c>
      <c r="Q234" s="64"/>
      <c r="R234" s="103"/>
      <c r="S234" s="101">
        <f t="shared" si="146"/>
        <v>156.50933730417455</v>
      </c>
      <c r="T234" s="102">
        <f t="shared" si="147"/>
        <v>156.50933730417455</v>
      </c>
      <c r="U234" s="101">
        <f t="shared" si="148"/>
        <v>0</v>
      </c>
      <c r="V234" s="100" t="str">
        <f t="shared" si="149"/>
        <v>US$2014/ ha/ yr</v>
      </c>
      <c r="W234" s="89"/>
      <c r="X234" s="89"/>
      <c r="Z234" s="63"/>
      <c r="AP234" s="63"/>
      <c r="AQ234" s="89"/>
      <c r="AR234" s="89"/>
      <c r="AS234" s="99"/>
      <c r="AT234" s="89"/>
      <c r="AU234" s="98" t="e">
        <f t="shared" si="150"/>
        <v>#REF!</v>
      </c>
      <c r="AV234" s="98" t="e">
        <f t="shared" si="151"/>
        <v>#REF!</v>
      </c>
      <c r="AW234" s="89"/>
      <c r="AX234" s="98" t="e">
        <f t="shared" si="152"/>
        <v>#REF!</v>
      </c>
      <c r="AY234" s="98" t="e">
        <f t="shared" si="153"/>
        <v>#REF!</v>
      </c>
      <c r="AZ234" s="89"/>
      <c r="BA234" s="98" t="e">
        <f t="shared" si="154"/>
        <v>#REF!</v>
      </c>
      <c r="BB234" s="98" t="e">
        <f t="shared" si="155"/>
        <v>#REF!</v>
      </c>
      <c r="BC234" s="89"/>
      <c r="BD234" s="98" t="e">
        <f t="shared" si="156"/>
        <v>#REF!</v>
      </c>
      <c r="BE234" s="98" t="e">
        <f t="shared" si="157"/>
        <v>#REF!</v>
      </c>
      <c r="BF234" s="89"/>
      <c r="BG234" s="98" t="e">
        <f t="shared" si="158"/>
        <v>#REF!</v>
      </c>
      <c r="BH234" s="98" t="e">
        <f t="shared" si="159"/>
        <v>#REF!</v>
      </c>
      <c r="BI234" s="89"/>
      <c r="BJ234" s="98" t="str">
        <f t="shared" si="160"/>
        <v/>
      </c>
      <c r="BK234" s="98" t="str">
        <f t="shared" si="161"/>
        <v/>
      </c>
      <c r="BL234" s="89"/>
      <c r="BM234" s="98" t="str">
        <f t="shared" si="162"/>
        <v/>
      </c>
      <c r="BN234" s="98" t="str">
        <f t="shared" si="163"/>
        <v/>
      </c>
      <c r="BO234" s="89"/>
      <c r="BP234" s="98" t="str">
        <f t="shared" si="164"/>
        <v/>
      </c>
      <c r="BQ234" s="98" t="str">
        <f t="shared" si="165"/>
        <v/>
      </c>
      <c r="BR234" s="89"/>
      <c r="BS234" s="98" t="str">
        <f t="shared" si="166"/>
        <v/>
      </c>
      <c r="BT234" s="98" t="str">
        <f t="shared" si="167"/>
        <v/>
      </c>
      <c r="BU234" s="89"/>
      <c r="BV234" s="63"/>
    </row>
    <row r="235" spans="1:74" s="59" customFormat="1" ht="15.75" x14ac:dyDescent="0.25">
      <c r="A235" s="83">
        <v>8</v>
      </c>
      <c r="B235" s="109" t="str">
        <f t="shared" si="145"/>
        <v>OECD90: Browne 2012</v>
      </c>
      <c r="C235" s="106" t="s">
        <v>325</v>
      </c>
      <c r="D235" s="188" t="s">
        <v>324</v>
      </c>
      <c r="E235" s="108" t="s">
        <v>155</v>
      </c>
      <c r="F235" s="106" t="s">
        <v>323</v>
      </c>
      <c r="G235" s="108"/>
      <c r="H235" s="107" t="s">
        <v>108</v>
      </c>
      <c r="I235" s="106">
        <v>2012</v>
      </c>
      <c r="J235" s="106"/>
      <c r="K235" s="104">
        <v>211</v>
      </c>
      <c r="L235" s="110" t="s">
        <v>322</v>
      </c>
      <c r="M235" s="111">
        <f>(K235*0.77)*$AC$7</f>
        <v>167.3441</v>
      </c>
      <c r="N235" s="151" t="s">
        <v>316</v>
      </c>
      <c r="O235" s="105"/>
      <c r="P235" s="104" t="s">
        <v>326</v>
      </c>
      <c r="Q235" s="64"/>
      <c r="R235" s="103"/>
      <c r="S235" s="101">
        <f t="shared" si="146"/>
        <v>167.3441</v>
      </c>
      <c r="T235" s="102">
        <f t="shared" si="147"/>
        <v>167.3441</v>
      </c>
      <c r="U235" s="101">
        <f t="shared" si="148"/>
        <v>0</v>
      </c>
      <c r="V235" s="100" t="str">
        <f t="shared" si="149"/>
        <v>US$2014/ ha/ yr</v>
      </c>
      <c r="W235" s="89"/>
      <c r="X235" s="89"/>
      <c r="Z235" s="63"/>
      <c r="AP235" s="63"/>
      <c r="AQ235" s="89"/>
      <c r="AR235" s="89"/>
      <c r="AS235" s="99"/>
      <c r="AT235" s="89"/>
      <c r="AU235" s="98" t="e">
        <f t="shared" si="150"/>
        <v>#REF!</v>
      </c>
      <c r="AV235" s="98" t="e">
        <f t="shared" si="151"/>
        <v>#REF!</v>
      </c>
      <c r="AW235" s="89"/>
      <c r="AX235" s="98" t="e">
        <f t="shared" si="152"/>
        <v>#REF!</v>
      </c>
      <c r="AY235" s="98" t="e">
        <f t="shared" si="153"/>
        <v>#REF!</v>
      </c>
      <c r="AZ235" s="89"/>
      <c r="BA235" s="98" t="e">
        <f t="shared" si="154"/>
        <v>#REF!</v>
      </c>
      <c r="BB235" s="98" t="e">
        <f t="shared" si="155"/>
        <v>#REF!</v>
      </c>
      <c r="BC235" s="89"/>
      <c r="BD235" s="98" t="e">
        <f t="shared" si="156"/>
        <v>#REF!</v>
      </c>
      <c r="BE235" s="98" t="e">
        <f t="shared" si="157"/>
        <v>#REF!</v>
      </c>
      <c r="BF235" s="89"/>
      <c r="BG235" s="98" t="e">
        <f t="shared" si="158"/>
        <v>#REF!</v>
      </c>
      <c r="BH235" s="98" t="e">
        <f t="shared" si="159"/>
        <v>#REF!</v>
      </c>
      <c r="BI235" s="89"/>
      <c r="BJ235" s="98" t="str">
        <f t="shared" si="160"/>
        <v/>
      </c>
      <c r="BK235" s="98" t="str">
        <f t="shared" si="161"/>
        <v/>
      </c>
      <c r="BL235" s="89"/>
      <c r="BM235" s="98" t="str">
        <f t="shared" si="162"/>
        <v/>
      </c>
      <c r="BN235" s="98" t="str">
        <f t="shared" si="163"/>
        <v/>
      </c>
      <c r="BO235" s="89"/>
      <c r="BP235" s="98" t="str">
        <f t="shared" si="164"/>
        <v/>
      </c>
      <c r="BQ235" s="98" t="str">
        <f t="shared" si="165"/>
        <v/>
      </c>
      <c r="BR235" s="89"/>
      <c r="BS235" s="98" t="str">
        <f t="shared" si="166"/>
        <v/>
      </c>
      <c r="BT235" s="98" t="str">
        <f t="shared" si="167"/>
        <v/>
      </c>
      <c r="BU235" s="89"/>
      <c r="BV235" s="63"/>
    </row>
    <row r="236" spans="1:74" s="59" customFormat="1" x14ac:dyDescent="0.25">
      <c r="A236" s="83">
        <v>9</v>
      </c>
      <c r="B236" s="109" t="str">
        <f t="shared" si="145"/>
        <v>OECD90: Browne 2012</v>
      </c>
      <c r="C236" s="106" t="s">
        <v>325</v>
      </c>
      <c r="D236" s="106" t="s">
        <v>324</v>
      </c>
      <c r="E236" s="108" t="s">
        <v>155</v>
      </c>
      <c r="F236" s="106" t="s">
        <v>323</v>
      </c>
      <c r="G236" s="108"/>
      <c r="H236" s="107" t="s">
        <v>108</v>
      </c>
      <c r="I236" s="106">
        <v>2012</v>
      </c>
      <c r="J236" s="106"/>
      <c r="K236" s="104">
        <v>76</v>
      </c>
      <c r="L236" s="110" t="s">
        <v>322</v>
      </c>
      <c r="M236" s="111">
        <f>(K236*0.77)*$AC$7</f>
        <v>60.275600000000004</v>
      </c>
      <c r="N236" s="151" t="s">
        <v>316</v>
      </c>
      <c r="O236" s="105"/>
      <c r="P236" s="104" t="s">
        <v>321</v>
      </c>
      <c r="Q236" s="64"/>
      <c r="R236" s="103"/>
      <c r="S236" s="101">
        <f t="shared" si="146"/>
        <v>60.275600000000004</v>
      </c>
      <c r="T236" s="102">
        <f t="shared" si="147"/>
        <v>60.275600000000004</v>
      </c>
      <c r="U236" s="101">
        <f t="shared" si="148"/>
        <v>0</v>
      </c>
      <c r="V236" s="100" t="str">
        <f t="shared" si="149"/>
        <v>US$2014/ ha/ yr</v>
      </c>
      <c r="W236" s="89"/>
      <c r="X236" s="89"/>
      <c r="Z236" s="63"/>
      <c r="AP236" s="63"/>
      <c r="AQ236" s="89"/>
      <c r="AR236" s="89"/>
      <c r="AS236" s="99"/>
      <c r="AT236" s="89"/>
      <c r="AU236" s="98" t="e">
        <f t="shared" si="150"/>
        <v>#REF!</v>
      </c>
      <c r="AV236" s="98" t="e">
        <f t="shared" si="151"/>
        <v>#REF!</v>
      </c>
      <c r="AW236" s="89"/>
      <c r="AX236" s="98" t="e">
        <f t="shared" si="152"/>
        <v>#REF!</v>
      </c>
      <c r="AY236" s="98" t="e">
        <f t="shared" si="153"/>
        <v>#REF!</v>
      </c>
      <c r="AZ236" s="89"/>
      <c r="BA236" s="98" t="e">
        <f t="shared" si="154"/>
        <v>#REF!</v>
      </c>
      <c r="BB236" s="98" t="e">
        <f t="shared" si="155"/>
        <v>#REF!</v>
      </c>
      <c r="BC236" s="89"/>
      <c r="BD236" s="98" t="e">
        <f t="shared" si="156"/>
        <v>#REF!</v>
      </c>
      <c r="BE236" s="98" t="e">
        <f t="shared" si="157"/>
        <v>#REF!</v>
      </c>
      <c r="BF236" s="89"/>
      <c r="BG236" s="98" t="e">
        <f t="shared" si="158"/>
        <v>#REF!</v>
      </c>
      <c r="BH236" s="98" t="e">
        <f t="shared" si="159"/>
        <v>#REF!</v>
      </c>
      <c r="BI236" s="89"/>
      <c r="BJ236" s="98" t="str">
        <f t="shared" si="160"/>
        <v/>
      </c>
      <c r="BK236" s="98" t="str">
        <f t="shared" si="161"/>
        <v/>
      </c>
      <c r="BL236" s="89"/>
      <c r="BM236" s="98" t="str">
        <f t="shared" si="162"/>
        <v/>
      </c>
      <c r="BN236" s="98" t="str">
        <f t="shared" si="163"/>
        <v/>
      </c>
      <c r="BO236" s="89"/>
      <c r="BP236" s="98" t="str">
        <f t="shared" si="164"/>
        <v/>
      </c>
      <c r="BQ236" s="98" t="str">
        <f t="shared" si="165"/>
        <v/>
      </c>
      <c r="BR236" s="89"/>
      <c r="BS236" s="98" t="str">
        <f t="shared" si="166"/>
        <v/>
      </c>
      <c r="BT236" s="98" t="str">
        <f t="shared" si="167"/>
        <v/>
      </c>
      <c r="BU236" s="89"/>
      <c r="BV236" s="63"/>
    </row>
    <row r="237" spans="1:74" s="59" customFormat="1" ht="15.75" x14ac:dyDescent="0.25">
      <c r="A237" s="83">
        <v>10</v>
      </c>
      <c r="B237" s="109" t="str">
        <f t="shared" si="145"/>
        <v>Latin America: Guevara 2012</v>
      </c>
      <c r="C237" s="106" t="s">
        <v>320</v>
      </c>
      <c r="D237" s="188" t="s">
        <v>319</v>
      </c>
      <c r="E237" s="108" t="s">
        <v>112</v>
      </c>
      <c r="F237" s="106" t="s">
        <v>318</v>
      </c>
      <c r="G237" s="108"/>
      <c r="H237" s="107" t="s">
        <v>108</v>
      </c>
      <c r="I237" s="106">
        <v>2010</v>
      </c>
      <c r="J237" s="106"/>
      <c r="K237" s="104">
        <v>88</v>
      </c>
      <c r="L237" s="110" t="s">
        <v>317</v>
      </c>
      <c r="M237" s="111">
        <f>K237*$AC$9</f>
        <v>95.92</v>
      </c>
      <c r="N237" s="151" t="s">
        <v>316</v>
      </c>
      <c r="O237" s="105"/>
      <c r="P237" s="104" t="s">
        <v>315</v>
      </c>
      <c r="Q237" s="64"/>
      <c r="R237" s="103"/>
      <c r="S237" s="101">
        <f t="shared" si="146"/>
        <v>95.92</v>
      </c>
      <c r="T237" s="102">
        <f t="shared" si="147"/>
        <v>95.92</v>
      </c>
      <c r="U237" s="101">
        <f t="shared" si="148"/>
        <v>0</v>
      </c>
      <c r="V237" s="100" t="str">
        <f t="shared" si="149"/>
        <v>US$2014/ ha/ yr</v>
      </c>
      <c r="W237" s="89"/>
      <c r="X237" s="89"/>
      <c r="Z237" s="63"/>
      <c r="AP237" s="63"/>
      <c r="AQ237" s="89"/>
      <c r="AR237" s="89"/>
      <c r="AS237" s="99"/>
      <c r="AT237" s="89"/>
      <c r="AU237" s="98" t="e">
        <f t="shared" si="150"/>
        <v>#REF!</v>
      </c>
      <c r="AV237" s="98" t="e">
        <f t="shared" si="151"/>
        <v>#REF!</v>
      </c>
      <c r="AW237" s="89"/>
      <c r="AX237" s="98" t="e">
        <f t="shared" si="152"/>
        <v>#REF!</v>
      </c>
      <c r="AY237" s="98" t="e">
        <f t="shared" si="153"/>
        <v>#REF!</v>
      </c>
      <c r="AZ237" s="89"/>
      <c r="BA237" s="98" t="e">
        <f t="shared" si="154"/>
        <v>#REF!</v>
      </c>
      <c r="BB237" s="98" t="e">
        <f t="shared" si="155"/>
        <v>#REF!</v>
      </c>
      <c r="BC237" s="89"/>
      <c r="BD237" s="98" t="e">
        <f t="shared" si="156"/>
        <v>#REF!</v>
      </c>
      <c r="BE237" s="98" t="e">
        <f t="shared" si="157"/>
        <v>#REF!</v>
      </c>
      <c r="BF237" s="89"/>
      <c r="BG237" s="98" t="e">
        <f t="shared" si="158"/>
        <v>#REF!</v>
      </c>
      <c r="BH237" s="98" t="e">
        <f t="shared" si="159"/>
        <v>#REF!</v>
      </c>
      <c r="BI237" s="89"/>
      <c r="BJ237" s="98" t="str">
        <f t="shared" si="160"/>
        <v/>
      </c>
      <c r="BK237" s="98" t="str">
        <f t="shared" si="161"/>
        <v/>
      </c>
      <c r="BL237" s="89"/>
      <c r="BM237" s="98" t="str">
        <f t="shared" si="162"/>
        <v/>
      </c>
      <c r="BN237" s="98" t="str">
        <f t="shared" si="163"/>
        <v/>
      </c>
      <c r="BO237" s="89"/>
      <c r="BP237" s="98" t="str">
        <f t="shared" si="164"/>
        <v/>
      </c>
      <c r="BQ237" s="98" t="str">
        <f t="shared" si="165"/>
        <v/>
      </c>
      <c r="BR237" s="89"/>
      <c r="BS237" s="98" t="str">
        <f t="shared" si="166"/>
        <v/>
      </c>
      <c r="BT237" s="98" t="str">
        <f t="shared" si="167"/>
        <v/>
      </c>
      <c r="BU237" s="89"/>
      <c r="BV237" s="63"/>
    </row>
    <row r="238" spans="1:74" s="59" customFormat="1" x14ac:dyDescent="0.25">
      <c r="A238" s="83">
        <v>11</v>
      </c>
      <c r="B238" s="109" t="str">
        <f t="shared" si="145"/>
        <v xml:space="preserve">: </v>
      </c>
      <c r="C238" s="106"/>
      <c r="D238" s="106"/>
      <c r="E238" s="108"/>
      <c r="F238" s="106"/>
      <c r="G238" s="108"/>
      <c r="H238" s="107"/>
      <c r="I238" s="106"/>
      <c r="J238" s="106"/>
      <c r="K238" s="104"/>
      <c r="L238" s="110"/>
      <c r="M238" s="111"/>
      <c r="N238" s="151" t="s">
        <v>278</v>
      </c>
      <c r="O238" s="105"/>
      <c r="P238" s="104"/>
      <c r="Q238" s="64"/>
      <c r="R238" s="103"/>
      <c r="S238" s="101" t="str">
        <f t="shared" si="146"/>
        <v/>
      </c>
      <c r="T238" s="102" t="str">
        <f t="shared" si="147"/>
        <v/>
      </c>
      <c r="U238" s="101" t="str">
        <f t="shared" si="148"/>
        <v/>
      </c>
      <c r="V238" s="100" t="str">
        <f t="shared" si="149"/>
        <v>US$2014/ha/yr</v>
      </c>
      <c r="W238" s="89"/>
      <c r="X238" s="89"/>
      <c r="Z238" s="63"/>
      <c r="AP238" s="63"/>
      <c r="AQ238" s="89"/>
      <c r="AR238" s="89"/>
      <c r="AS238" s="99"/>
      <c r="AT238" s="89"/>
      <c r="AU238" s="98" t="e">
        <f t="shared" si="150"/>
        <v>#REF!</v>
      </c>
      <c r="AV238" s="98" t="e">
        <f t="shared" si="151"/>
        <v>#REF!</v>
      </c>
      <c r="AW238" s="89"/>
      <c r="AX238" s="98" t="e">
        <f t="shared" si="152"/>
        <v>#REF!</v>
      </c>
      <c r="AY238" s="98" t="e">
        <f t="shared" si="153"/>
        <v>#REF!</v>
      </c>
      <c r="AZ238" s="89"/>
      <c r="BA238" s="98" t="e">
        <f t="shared" si="154"/>
        <v>#REF!</v>
      </c>
      <c r="BB238" s="98" t="e">
        <f t="shared" si="155"/>
        <v>#REF!</v>
      </c>
      <c r="BC238" s="89"/>
      <c r="BD238" s="98" t="e">
        <f t="shared" si="156"/>
        <v>#REF!</v>
      </c>
      <c r="BE238" s="98" t="e">
        <f t="shared" si="157"/>
        <v>#REF!</v>
      </c>
      <c r="BF238" s="89"/>
      <c r="BG238" s="98" t="e">
        <f t="shared" si="158"/>
        <v>#REF!</v>
      </c>
      <c r="BH238" s="98" t="e">
        <f t="shared" si="159"/>
        <v>#REF!</v>
      </c>
      <c r="BI238" s="89"/>
      <c r="BJ238" s="98" t="str">
        <f t="shared" si="160"/>
        <v/>
      </c>
      <c r="BK238" s="98" t="str">
        <f t="shared" si="161"/>
        <v/>
      </c>
      <c r="BL238" s="89"/>
      <c r="BM238" s="98" t="str">
        <f t="shared" si="162"/>
        <v/>
      </c>
      <c r="BN238" s="98" t="str">
        <f t="shared" si="163"/>
        <v/>
      </c>
      <c r="BO238" s="89"/>
      <c r="BP238" s="98" t="str">
        <f t="shared" si="164"/>
        <v/>
      </c>
      <c r="BQ238" s="98" t="str">
        <f t="shared" si="165"/>
        <v/>
      </c>
      <c r="BR238" s="89"/>
      <c r="BS238" s="98" t="str">
        <f t="shared" si="166"/>
        <v/>
      </c>
      <c r="BT238" s="98" t="str">
        <f t="shared" si="167"/>
        <v/>
      </c>
      <c r="BU238" s="89"/>
      <c r="BV238" s="63"/>
    </row>
    <row r="239" spans="1:74" s="59" customFormat="1" x14ac:dyDescent="0.25">
      <c r="A239" s="83">
        <v>12</v>
      </c>
      <c r="B239" s="109" t="str">
        <f t="shared" si="145"/>
        <v xml:space="preserve">: </v>
      </c>
      <c r="C239" s="106"/>
      <c r="D239" s="106"/>
      <c r="E239" s="108"/>
      <c r="F239" s="106"/>
      <c r="G239" s="108"/>
      <c r="H239" s="107"/>
      <c r="I239" s="106"/>
      <c r="J239" s="106"/>
      <c r="K239" s="104"/>
      <c r="L239" s="110"/>
      <c r="M239" s="111"/>
      <c r="N239" s="151" t="s">
        <v>278</v>
      </c>
      <c r="O239" s="105"/>
      <c r="P239" s="104"/>
      <c r="Q239" s="64"/>
      <c r="R239" s="103"/>
      <c r="S239" s="101" t="str">
        <f t="shared" si="146"/>
        <v/>
      </c>
      <c r="T239" s="102" t="str">
        <f t="shared" si="147"/>
        <v/>
      </c>
      <c r="U239" s="101" t="str">
        <f t="shared" si="148"/>
        <v/>
      </c>
      <c r="V239" s="100" t="str">
        <f t="shared" si="149"/>
        <v>US$2014/ha/yr</v>
      </c>
      <c r="W239" s="89"/>
      <c r="X239" s="89"/>
      <c r="Z239" s="63"/>
      <c r="AP239" s="63"/>
      <c r="AQ239" s="89"/>
      <c r="AR239" s="89"/>
      <c r="AS239" s="99"/>
      <c r="AT239" s="89"/>
      <c r="AU239" s="98" t="e">
        <f t="shared" si="150"/>
        <v>#REF!</v>
      </c>
      <c r="AV239" s="98" t="e">
        <f t="shared" si="151"/>
        <v>#REF!</v>
      </c>
      <c r="AW239" s="89"/>
      <c r="AX239" s="98" t="e">
        <f t="shared" si="152"/>
        <v>#REF!</v>
      </c>
      <c r="AY239" s="98" t="e">
        <f t="shared" si="153"/>
        <v>#REF!</v>
      </c>
      <c r="AZ239" s="89"/>
      <c r="BA239" s="98" t="e">
        <f t="shared" si="154"/>
        <v>#REF!</v>
      </c>
      <c r="BB239" s="98" t="e">
        <f t="shared" si="155"/>
        <v>#REF!</v>
      </c>
      <c r="BC239" s="89"/>
      <c r="BD239" s="98" t="e">
        <f t="shared" si="156"/>
        <v>#REF!</v>
      </c>
      <c r="BE239" s="98" t="e">
        <f t="shared" si="157"/>
        <v>#REF!</v>
      </c>
      <c r="BF239" s="89"/>
      <c r="BG239" s="98" t="e">
        <f t="shared" si="158"/>
        <v>#REF!</v>
      </c>
      <c r="BH239" s="98" t="e">
        <f t="shared" si="159"/>
        <v>#REF!</v>
      </c>
      <c r="BI239" s="89"/>
      <c r="BJ239" s="98" t="str">
        <f t="shared" si="160"/>
        <v/>
      </c>
      <c r="BK239" s="98" t="str">
        <f t="shared" si="161"/>
        <v/>
      </c>
      <c r="BL239" s="89"/>
      <c r="BM239" s="98" t="str">
        <f t="shared" si="162"/>
        <v/>
      </c>
      <c r="BN239" s="98" t="str">
        <f t="shared" si="163"/>
        <v/>
      </c>
      <c r="BO239" s="89"/>
      <c r="BP239" s="98" t="str">
        <f t="shared" si="164"/>
        <v/>
      </c>
      <c r="BQ239" s="98" t="str">
        <f t="shared" si="165"/>
        <v/>
      </c>
      <c r="BR239" s="89"/>
      <c r="BS239" s="98" t="str">
        <f t="shared" si="166"/>
        <v/>
      </c>
      <c r="BT239" s="98" t="str">
        <f t="shared" si="167"/>
        <v/>
      </c>
      <c r="BU239" s="89"/>
      <c r="BV239" s="63"/>
    </row>
    <row r="240" spans="1:74" s="59" customFormat="1" x14ac:dyDescent="0.25">
      <c r="A240" s="83">
        <v>13</v>
      </c>
      <c r="B240" s="109" t="str">
        <f t="shared" si="145"/>
        <v xml:space="preserve">: </v>
      </c>
      <c r="C240" s="106"/>
      <c r="D240" s="106"/>
      <c r="E240" s="108"/>
      <c r="F240" s="106"/>
      <c r="G240" s="108"/>
      <c r="H240" s="107"/>
      <c r="I240" s="106"/>
      <c r="J240" s="106"/>
      <c r="K240" s="104"/>
      <c r="L240" s="110"/>
      <c r="M240" s="111"/>
      <c r="N240" s="151" t="s">
        <v>278</v>
      </c>
      <c r="O240" s="105"/>
      <c r="P240" s="104"/>
      <c r="Q240" s="64"/>
      <c r="R240" s="103"/>
      <c r="S240" s="101" t="str">
        <f t="shared" si="146"/>
        <v/>
      </c>
      <c r="T240" s="102" t="str">
        <f t="shared" si="147"/>
        <v/>
      </c>
      <c r="U240" s="101" t="str">
        <f t="shared" si="148"/>
        <v/>
      </c>
      <c r="V240" s="100" t="str">
        <f t="shared" si="149"/>
        <v>US$2014/ha/yr</v>
      </c>
      <c r="W240" s="89"/>
      <c r="X240" s="89"/>
      <c r="Z240" s="63"/>
      <c r="AP240" s="63"/>
      <c r="AQ240" s="89"/>
      <c r="AR240" s="89"/>
      <c r="AS240" s="99"/>
      <c r="AT240" s="89"/>
      <c r="AU240" s="98" t="e">
        <f t="shared" si="150"/>
        <v>#REF!</v>
      </c>
      <c r="AV240" s="98" t="e">
        <f t="shared" si="151"/>
        <v>#REF!</v>
      </c>
      <c r="AW240" s="89"/>
      <c r="AX240" s="98" t="e">
        <f t="shared" si="152"/>
        <v>#REF!</v>
      </c>
      <c r="AY240" s="98" t="e">
        <f t="shared" si="153"/>
        <v>#REF!</v>
      </c>
      <c r="AZ240" s="89"/>
      <c r="BA240" s="98" t="e">
        <f t="shared" si="154"/>
        <v>#REF!</v>
      </c>
      <c r="BB240" s="98" t="e">
        <f t="shared" si="155"/>
        <v>#REF!</v>
      </c>
      <c r="BC240" s="89"/>
      <c r="BD240" s="98" t="e">
        <f t="shared" si="156"/>
        <v>#REF!</v>
      </c>
      <c r="BE240" s="98" t="e">
        <f t="shared" si="157"/>
        <v>#REF!</v>
      </c>
      <c r="BF240" s="89"/>
      <c r="BG240" s="98" t="e">
        <f t="shared" si="158"/>
        <v>#REF!</v>
      </c>
      <c r="BH240" s="98" t="e">
        <f t="shared" si="159"/>
        <v>#REF!</v>
      </c>
      <c r="BI240" s="89"/>
      <c r="BJ240" s="98" t="str">
        <f t="shared" si="160"/>
        <v/>
      </c>
      <c r="BK240" s="98" t="str">
        <f t="shared" si="161"/>
        <v/>
      </c>
      <c r="BL240" s="89"/>
      <c r="BM240" s="98" t="str">
        <f t="shared" si="162"/>
        <v/>
      </c>
      <c r="BN240" s="98" t="str">
        <f t="shared" si="163"/>
        <v/>
      </c>
      <c r="BO240" s="89"/>
      <c r="BP240" s="98" t="str">
        <f t="shared" si="164"/>
        <v/>
      </c>
      <c r="BQ240" s="98" t="str">
        <f t="shared" si="165"/>
        <v/>
      </c>
      <c r="BR240" s="89"/>
      <c r="BS240" s="98" t="str">
        <f t="shared" si="166"/>
        <v/>
      </c>
      <c r="BT240" s="98" t="str">
        <f t="shared" si="167"/>
        <v/>
      </c>
      <c r="BU240" s="89"/>
      <c r="BV240" s="63"/>
    </row>
    <row r="241" spans="1:74" s="59" customFormat="1" x14ac:dyDescent="0.25">
      <c r="A241" s="83">
        <v>14</v>
      </c>
      <c r="B241" s="109" t="str">
        <f t="shared" si="145"/>
        <v xml:space="preserve">: </v>
      </c>
      <c r="C241" s="106"/>
      <c r="D241" s="106"/>
      <c r="E241" s="108"/>
      <c r="F241" s="106"/>
      <c r="G241" s="108"/>
      <c r="H241" s="107"/>
      <c r="I241" s="106"/>
      <c r="J241" s="106"/>
      <c r="K241" s="104"/>
      <c r="L241" s="110"/>
      <c r="M241" s="111"/>
      <c r="N241" s="151" t="s">
        <v>278</v>
      </c>
      <c r="O241" s="105"/>
      <c r="P241" s="104"/>
      <c r="Q241" s="64"/>
      <c r="R241" s="103"/>
      <c r="S241" s="101" t="str">
        <f t="shared" si="146"/>
        <v/>
      </c>
      <c r="T241" s="102" t="str">
        <f t="shared" si="147"/>
        <v/>
      </c>
      <c r="U241" s="101" t="str">
        <f t="shared" si="148"/>
        <v/>
      </c>
      <c r="V241" s="100" t="str">
        <f t="shared" si="149"/>
        <v>US$2014/ha/yr</v>
      </c>
      <c r="W241" s="89"/>
      <c r="X241" s="89"/>
      <c r="Z241" s="63"/>
      <c r="AP241" s="63"/>
      <c r="AQ241" s="89"/>
      <c r="AR241" s="89"/>
      <c r="AS241" s="99"/>
      <c r="AT241" s="89"/>
      <c r="AU241" s="98" t="e">
        <f t="shared" si="150"/>
        <v>#REF!</v>
      </c>
      <c r="AV241" s="98" t="e">
        <f t="shared" si="151"/>
        <v>#REF!</v>
      </c>
      <c r="AW241" s="89"/>
      <c r="AX241" s="98" t="e">
        <f t="shared" si="152"/>
        <v>#REF!</v>
      </c>
      <c r="AY241" s="98" t="e">
        <f t="shared" si="153"/>
        <v>#REF!</v>
      </c>
      <c r="AZ241" s="89"/>
      <c r="BA241" s="98" t="e">
        <f t="shared" si="154"/>
        <v>#REF!</v>
      </c>
      <c r="BB241" s="98" t="e">
        <f t="shared" si="155"/>
        <v>#REF!</v>
      </c>
      <c r="BC241" s="89"/>
      <c r="BD241" s="98" t="e">
        <f t="shared" si="156"/>
        <v>#REF!</v>
      </c>
      <c r="BE241" s="98" t="e">
        <f t="shared" si="157"/>
        <v>#REF!</v>
      </c>
      <c r="BF241" s="89"/>
      <c r="BG241" s="98" t="e">
        <f t="shared" si="158"/>
        <v>#REF!</v>
      </c>
      <c r="BH241" s="98" t="e">
        <f t="shared" si="159"/>
        <v>#REF!</v>
      </c>
      <c r="BI241" s="89"/>
      <c r="BJ241" s="98" t="str">
        <f t="shared" si="160"/>
        <v/>
      </c>
      <c r="BK241" s="98" t="str">
        <f t="shared" si="161"/>
        <v/>
      </c>
      <c r="BL241" s="89"/>
      <c r="BM241" s="98" t="str">
        <f t="shared" si="162"/>
        <v/>
      </c>
      <c r="BN241" s="98" t="str">
        <f t="shared" si="163"/>
        <v/>
      </c>
      <c r="BO241" s="89"/>
      <c r="BP241" s="98" t="str">
        <f t="shared" si="164"/>
        <v/>
      </c>
      <c r="BQ241" s="98" t="str">
        <f t="shared" si="165"/>
        <v/>
      </c>
      <c r="BR241" s="89"/>
      <c r="BS241" s="98" t="str">
        <f t="shared" si="166"/>
        <v/>
      </c>
      <c r="BT241" s="98" t="str">
        <f t="shared" si="167"/>
        <v/>
      </c>
      <c r="BU241" s="89"/>
      <c r="BV241" s="63"/>
    </row>
    <row r="242" spans="1:74" s="59" customFormat="1" x14ac:dyDescent="0.25">
      <c r="A242" s="83">
        <v>15</v>
      </c>
      <c r="B242" s="109" t="str">
        <f t="shared" si="145"/>
        <v xml:space="preserve">: </v>
      </c>
      <c r="C242" s="106"/>
      <c r="D242" s="106"/>
      <c r="E242" s="108"/>
      <c r="F242" s="106"/>
      <c r="G242" s="108"/>
      <c r="H242" s="107"/>
      <c r="I242" s="106"/>
      <c r="J242" s="106"/>
      <c r="K242" s="104"/>
      <c r="L242" s="110"/>
      <c r="M242" s="111"/>
      <c r="N242" s="151" t="s">
        <v>278</v>
      </c>
      <c r="O242" s="105"/>
      <c r="P242" s="104"/>
      <c r="Q242" s="64"/>
      <c r="R242" s="103"/>
      <c r="S242" s="101" t="str">
        <f t="shared" si="146"/>
        <v/>
      </c>
      <c r="T242" s="102" t="str">
        <f t="shared" si="147"/>
        <v/>
      </c>
      <c r="U242" s="101" t="str">
        <f t="shared" si="148"/>
        <v/>
      </c>
      <c r="V242" s="100" t="str">
        <f t="shared" si="149"/>
        <v>US$2014/ha/yr</v>
      </c>
      <c r="W242" s="89"/>
      <c r="X242" s="89"/>
      <c r="Z242" s="63"/>
      <c r="AP242" s="63"/>
      <c r="AQ242" s="89"/>
      <c r="AR242" s="89"/>
      <c r="AS242" s="99"/>
      <c r="AT242" s="89"/>
      <c r="AU242" s="98" t="e">
        <f t="shared" si="150"/>
        <v>#REF!</v>
      </c>
      <c r="AV242" s="98" t="e">
        <f t="shared" si="151"/>
        <v>#REF!</v>
      </c>
      <c r="AW242" s="89"/>
      <c r="AX242" s="98" t="e">
        <f t="shared" si="152"/>
        <v>#REF!</v>
      </c>
      <c r="AY242" s="98" t="e">
        <f t="shared" si="153"/>
        <v>#REF!</v>
      </c>
      <c r="AZ242" s="89"/>
      <c r="BA242" s="98" t="e">
        <f t="shared" si="154"/>
        <v>#REF!</v>
      </c>
      <c r="BB242" s="98" t="e">
        <f t="shared" si="155"/>
        <v>#REF!</v>
      </c>
      <c r="BC242" s="89"/>
      <c r="BD242" s="98" t="e">
        <f t="shared" si="156"/>
        <v>#REF!</v>
      </c>
      <c r="BE242" s="98" t="e">
        <f t="shared" si="157"/>
        <v>#REF!</v>
      </c>
      <c r="BF242" s="89"/>
      <c r="BG242" s="98" t="e">
        <f t="shared" si="158"/>
        <v>#REF!</v>
      </c>
      <c r="BH242" s="98" t="e">
        <f t="shared" si="159"/>
        <v>#REF!</v>
      </c>
      <c r="BI242" s="89"/>
      <c r="BJ242" s="98" t="str">
        <f t="shared" si="160"/>
        <v/>
      </c>
      <c r="BK242" s="98" t="str">
        <f t="shared" si="161"/>
        <v/>
      </c>
      <c r="BL242" s="89"/>
      <c r="BM242" s="98" t="str">
        <f t="shared" si="162"/>
        <v/>
      </c>
      <c r="BN242" s="98" t="str">
        <f t="shared" si="163"/>
        <v/>
      </c>
      <c r="BO242" s="89"/>
      <c r="BP242" s="98" t="str">
        <f t="shared" si="164"/>
        <v/>
      </c>
      <c r="BQ242" s="98" t="str">
        <f t="shared" si="165"/>
        <v/>
      </c>
      <c r="BR242" s="89"/>
      <c r="BS242" s="98" t="str">
        <f t="shared" si="166"/>
        <v/>
      </c>
      <c r="BT242" s="98" t="str">
        <f t="shared" si="167"/>
        <v/>
      </c>
      <c r="BU242" s="89"/>
      <c r="BV242" s="63"/>
    </row>
    <row r="243" spans="1:74" s="59" customFormat="1" x14ac:dyDescent="0.25">
      <c r="A243" s="83">
        <v>16</v>
      </c>
      <c r="B243" s="109" t="str">
        <f t="shared" si="145"/>
        <v xml:space="preserve">: </v>
      </c>
      <c r="C243" s="106"/>
      <c r="D243" s="106"/>
      <c r="E243" s="108"/>
      <c r="F243" s="106"/>
      <c r="G243" s="108"/>
      <c r="H243" s="107"/>
      <c r="I243" s="106"/>
      <c r="J243" s="106"/>
      <c r="K243" s="104"/>
      <c r="L243" s="110"/>
      <c r="M243" s="111"/>
      <c r="N243" s="151" t="s">
        <v>278</v>
      </c>
      <c r="O243" s="105"/>
      <c r="P243" s="104"/>
      <c r="Q243" s="64"/>
      <c r="R243" s="103"/>
      <c r="S243" s="101" t="str">
        <f t="shared" si="146"/>
        <v/>
      </c>
      <c r="T243" s="102" t="str">
        <f t="shared" si="147"/>
        <v/>
      </c>
      <c r="U243" s="101" t="str">
        <f t="shared" si="148"/>
        <v/>
      </c>
      <c r="V243" s="100" t="str">
        <f t="shared" si="149"/>
        <v>US$2014/ha/yr</v>
      </c>
      <c r="W243" s="89"/>
      <c r="X243" s="89"/>
      <c r="Z243" s="63"/>
      <c r="AP243" s="63"/>
      <c r="AQ243" s="89"/>
      <c r="AR243" s="89"/>
      <c r="AS243" s="99"/>
      <c r="AT243" s="89"/>
      <c r="AU243" s="98" t="e">
        <f t="shared" si="150"/>
        <v>#REF!</v>
      </c>
      <c r="AV243" s="98" t="e">
        <f t="shared" si="151"/>
        <v>#REF!</v>
      </c>
      <c r="AW243" s="89"/>
      <c r="AX243" s="98" t="e">
        <f t="shared" si="152"/>
        <v>#REF!</v>
      </c>
      <c r="AY243" s="98" t="e">
        <f t="shared" si="153"/>
        <v>#REF!</v>
      </c>
      <c r="AZ243" s="89"/>
      <c r="BA243" s="98" t="e">
        <f t="shared" si="154"/>
        <v>#REF!</v>
      </c>
      <c r="BB243" s="98" t="e">
        <f t="shared" si="155"/>
        <v>#REF!</v>
      </c>
      <c r="BC243" s="89"/>
      <c r="BD243" s="98" t="e">
        <f t="shared" si="156"/>
        <v>#REF!</v>
      </c>
      <c r="BE243" s="98" t="e">
        <f t="shared" si="157"/>
        <v>#REF!</v>
      </c>
      <c r="BF243" s="89"/>
      <c r="BG243" s="98" t="e">
        <f t="shared" si="158"/>
        <v>#REF!</v>
      </c>
      <c r="BH243" s="98" t="e">
        <f t="shared" si="159"/>
        <v>#REF!</v>
      </c>
      <c r="BI243" s="89"/>
      <c r="BJ243" s="98" t="str">
        <f t="shared" si="160"/>
        <v/>
      </c>
      <c r="BK243" s="98" t="str">
        <f t="shared" si="161"/>
        <v/>
      </c>
      <c r="BL243" s="89"/>
      <c r="BM243" s="98" t="str">
        <f t="shared" si="162"/>
        <v/>
      </c>
      <c r="BN243" s="98" t="str">
        <f t="shared" si="163"/>
        <v/>
      </c>
      <c r="BO243" s="89"/>
      <c r="BP243" s="98" t="str">
        <f t="shared" si="164"/>
        <v/>
      </c>
      <c r="BQ243" s="98" t="str">
        <f t="shared" si="165"/>
        <v/>
      </c>
      <c r="BR243" s="89"/>
      <c r="BS243" s="98" t="str">
        <f t="shared" si="166"/>
        <v/>
      </c>
      <c r="BT243" s="98" t="str">
        <f t="shared" si="167"/>
        <v/>
      </c>
      <c r="BU243" s="89"/>
      <c r="BV243" s="63"/>
    </row>
    <row r="244" spans="1:74" s="59" customFormat="1" x14ac:dyDescent="0.25">
      <c r="A244" s="83">
        <v>17</v>
      </c>
      <c r="B244" s="109" t="str">
        <f t="shared" si="145"/>
        <v xml:space="preserve">: </v>
      </c>
      <c r="C244" s="106"/>
      <c r="D244" s="106"/>
      <c r="E244" s="108"/>
      <c r="F244" s="106"/>
      <c r="G244" s="108"/>
      <c r="H244" s="107"/>
      <c r="I244" s="106"/>
      <c r="J244" s="106"/>
      <c r="K244" s="104"/>
      <c r="L244" s="110"/>
      <c r="M244" s="111"/>
      <c r="N244" s="151" t="s">
        <v>278</v>
      </c>
      <c r="O244" s="105"/>
      <c r="P244" s="104"/>
      <c r="Q244" s="64"/>
      <c r="R244" s="103"/>
      <c r="S244" s="101" t="str">
        <f t="shared" si="146"/>
        <v/>
      </c>
      <c r="T244" s="102" t="str">
        <f t="shared" si="147"/>
        <v/>
      </c>
      <c r="U244" s="101" t="str">
        <f t="shared" si="148"/>
        <v/>
      </c>
      <c r="V244" s="100" t="str">
        <f t="shared" si="149"/>
        <v>US$2014/ha/yr</v>
      </c>
      <c r="W244" s="89"/>
      <c r="X244" s="89"/>
      <c r="Z244" s="63"/>
      <c r="AP244" s="63"/>
      <c r="AQ244" s="89"/>
      <c r="AR244" s="89"/>
      <c r="AS244" s="99"/>
      <c r="AT244" s="89"/>
      <c r="AU244" s="98" t="e">
        <f t="shared" si="150"/>
        <v>#REF!</v>
      </c>
      <c r="AV244" s="98" t="e">
        <f t="shared" si="151"/>
        <v>#REF!</v>
      </c>
      <c r="AW244" s="89"/>
      <c r="AX244" s="98" t="e">
        <f t="shared" si="152"/>
        <v>#REF!</v>
      </c>
      <c r="AY244" s="98" t="e">
        <f t="shared" si="153"/>
        <v>#REF!</v>
      </c>
      <c r="AZ244" s="89"/>
      <c r="BA244" s="98" t="e">
        <f t="shared" si="154"/>
        <v>#REF!</v>
      </c>
      <c r="BB244" s="98" t="e">
        <f t="shared" si="155"/>
        <v>#REF!</v>
      </c>
      <c r="BC244" s="89"/>
      <c r="BD244" s="98" t="e">
        <f t="shared" si="156"/>
        <v>#REF!</v>
      </c>
      <c r="BE244" s="98" t="e">
        <f t="shared" si="157"/>
        <v>#REF!</v>
      </c>
      <c r="BF244" s="89"/>
      <c r="BG244" s="98" t="e">
        <f t="shared" si="158"/>
        <v>#REF!</v>
      </c>
      <c r="BH244" s="98" t="e">
        <f t="shared" si="159"/>
        <v>#REF!</v>
      </c>
      <c r="BI244" s="89"/>
      <c r="BJ244" s="98" t="str">
        <f t="shared" si="160"/>
        <v/>
      </c>
      <c r="BK244" s="98" t="str">
        <f t="shared" si="161"/>
        <v/>
      </c>
      <c r="BL244" s="89"/>
      <c r="BM244" s="98" t="str">
        <f t="shared" si="162"/>
        <v/>
      </c>
      <c r="BN244" s="98" t="str">
        <f t="shared" si="163"/>
        <v/>
      </c>
      <c r="BO244" s="89"/>
      <c r="BP244" s="98" t="str">
        <f t="shared" si="164"/>
        <v/>
      </c>
      <c r="BQ244" s="98" t="str">
        <f t="shared" si="165"/>
        <v/>
      </c>
      <c r="BR244" s="89"/>
      <c r="BS244" s="98" t="str">
        <f t="shared" si="166"/>
        <v/>
      </c>
      <c r="BT244" s="98" t="str">
        <f t="shared" si="167"/>
        <v/>
      </c>
      <c r="BU244" s="89"/>
      <c r="BV244" s="63"/>
    </row>
    <row r="245" spans="1:74" s="59" customFormat="1" x14ac:dyDescent="0.25">
      <c r="A245" s="83">
        <v>18</v>
      </c>
      <c r="B245" s="109" t="str">
        <f t="shared" si="145"/>
        <v xml:space="preserve">: </v>
      </c>
      <c r="C245" s="106"/>
      <c r="D245" s="106"/>
      <c r="E245" s="108"/>
      <c r="F245" s="106"/>
      <c r="G245" s="108"/>
      <c r="H245" s="107"/>
      <c r="I245" s="106"/>
      <c r="J245" s="106"/>
      <c r="K245" s="104"/>
      <c r="L245" s="104"/>
      <c r="M245" s="104"/>
      <c r="N245" s="151" t="s">
        <v>278</v>
      </c>
      <c r="O245" s="105"/>
      <c r="P245" s="104"/>
      <c r="Q245" s="64"/>
      <c r="R245" s="103"/>
      <c r="S245" s="101" t="str">
        <f t="shared" si="146"/>
        <v/>
      </c>
      <c r="T245" s="102" t="str">
        <f t="shared" si="147"/>
        <v/>
      </c>
      <c r="U245" s="101" t="str">
        <f t="shared" si="148"/>
        <v/>
      </c>
      <c r="V245" s="100" t="str">
        <f t="shared" si="149"/>
        <v>US$2014/ha/yr</v>
      </c>
      <c r="W245" s="89"/>
      <c r="X245" s="89"/>
      <c r="Z245" s="63"/>
      <c r="AP245" s="63"/>
      <c r="AQ245" s="89"/>
      <c r="AR245" s="89"/>
      <c r="AS245" s="99"/>
      <c r="AT245" s="89"/>
      <c r="AU245" s="98" t="e">
        <f t="shared" si="150"/>
        <v>#REF!</v>
      </c>
      <c r="AV245" s="98" t="e">
        <f t="shared" si="151"/>
        <v>#REF!</v>
      </c>
      <c r="AW245" s="89"/>
      <c r="AX245" s="98" t="e">
        <f t="shared" si="152"/>
        <v>#REF!</v>
      </c>
      <c r="AY245" s="98" t="e">
        <f t="shared" si="153"/>
        <v>#REF!</v>
      </c>
      <c r="AZ245" s="89"/>
      <c r="BA245" s="98" t="e">
        <f t="shared" si="154"/>
        <v>#REF!</v>
      </c>
      <c r="BB245" s="98" t="e">
        <f t="shared" si="155"/>
        <v>#REF!</v>
      </c>
      <c r="BC245" s="89"/>
      <c r="BD245" s="98" t="e">
        <f t="shared" si="156"/>
        <v>#REF!</v>
      </c>
      <c r="BE245" s="98" t="e">
        <f t="shared" si="157"/>
        <v>#REF!</v>
      </c>
      <c r="BF245" s="89"/>
      <c r="BG245" s="98" t="e">
        <f t="shared" si="158"/>
        <v>#REF!</v>
      </c>
      <c r="BH245" s="98" t="e">
        <f t="shared" si="159"/>
        <v>#REF!</v>
      </c>
      <c r="BI245" s="89"/>
      <c r="BJ245" s="98" t="str">
        <f t="shared" si="160"/>
        <v/>
      </c>
      <c r="BK245" s="98" t="str">
        <f t="shared" si="161"/>
        <v/>
      </c>
      <c r="BL245" s="89"/>
      <c r="BM245" s="98" t="str">
        <f t="shared" si="162"/>
        <v/>
      </c>
      <c r="BN245" s="98" t="str">
        <f t="shared" si="163"/>
        <v/>
      </c>
      <c r="BO245" s="89"/>
      <c r="BP245" s="98" t="str">
        <f t="shared" si="164"/>
        <v/>
      </c>
      <c r="BQ245" s="98" t="str">
        <f t="shared" si="165"/>
        <v/>
      </c>
      <c r="BR245" s="89"/>
      <c r="BS245" s="98" t="str">
        <f t="shared" si="166"/>
        <v/>
      </c>
      <c r="BT245" s="98" t="str">
        <f t="shared" si="167"/>
        <v/>
      </c>
      <c r="BU245" s="89"/>
      <c r="BV245" s="63"/>
    </row>
    <row r="246" spans="1:74" s="59" customFormat="1" x14ac:dyDescent="0.25">
      <c r="A246" s="83">
        <v>19</v>
      </c>
      <c r="B246" s="109" t="str">
        <f t="shared" si="145"/>
        <v xml:space="preserve">: </v>
      </c>
      <c r="C246" s="106"/>
      <c r="D246" s="106"/>
      <c r="E246" s="108"/>
      <c r="F246" s="106"/>
      <c r="G246" s="108"/>
      <c r="H246" s="107"/>
      <c r="I246" s="106"/>
      <c r="J246" s="106"/>
      <c r="K246" s="104"/>
      <c r="L246" s="104"/>
      <c r="M246" s="104"/>
      <c r="N246" s="151" t="s">
        <v>278</v>
      </c>
      <c r="O246" s="105"/>
      <c r="P246" s="104"/>
      <c r="Q246" s="64"/>
      <c r="R246" s="103"/>
      <c r="S246" s="101" t="str">
        <f t="shared" si="146"/>
        <v/>
      </c>
      <c r="T246" s="102" t="str">
        <f t="shared" si="147"/>
        <v/>
      </c>
      <c r="U246" s="101" t="str">
        <f t="shared" si="148"/>
        <v/>
      </c>
      <c r="V246" s="100" t="str">
        <f t="shared" si="149"/>
        <v>US$2014/ha/yr</v>
      </c>
      <c r="W246" s="89"/>
      <c r="X246" s="89"/>
      <c r="Z246" s="63"/>
      <c r="AP246" s="63"/>
      <c r="AQ246" s="89"/>
      <c r="AR246" s="89"/>
      <c r="AS246" s="99"/>
      <c r="AT246" s="89"/>
      <c r="AU246" s="98" t="e">
        <f t="shared" si="150"/>
        <v>#REF!</v>
      </c>
      <c r="AV246" s="98" t="e">
        <f t="shared" si="151"/>
        <v>#REF!</v>
      </c>
      <c r="AW246" s="89"/>
      <c r="AX246" s="98" t="e">
        <f t="shared" si="152"/>
        <v>#REF!</v>
      </c>
      <c r="AY246" s="98" t="e">
        <f t="shared" si="153"/>
        <v>#REF!</v>
      </c>
      <c r="AZ246" s="89"/>
      <c r="BA246" s="98" t="e">
        <f t="shared" si="154"/>
        <v>#REF!</v>
      </c>
      <c r="BB246" s="98" t="e">
        <f t="shared" si="155"/>
        <v>#REF!</v>
      </c>
      <c r="BC246" s="89"/>
      <c r="BD246" s="98" t="e">
        <f t="shared" si="156"/>
        <v>#REF!</v>
      </c>
      <c r="BE246" s="98" t="e">
        <f t="shared" si="157"/>
        <v>#REF!</v>
      </c>
      <c r="BF246" s="89"/>
      <c r="BG246" s="98" t="e">
        <f t="shared" si="158"/>
        <v>#REF!</v>
      </c>
      <c r="BH246" s="98" t="e">
        <f t="shared" si="159"/>
        <v>#REF!</v>
      </c>
      <c r="BI246" s="89"/>
      <c r="BJ246" s="98" t="str">
        <f t="shared" si="160"/>
        <v/>
      </c>
      <c r="BK246" s="98" t="str">
        <f t="shared" si="161"/>
        <v/>
      </c>
      <c r="BL246" s="89"/>
      <c r="BM246" s="98" t="str">
        <f t="shared" si="162"/>
        <v/>
      </c>
      <c r="BN246" s="98" t="str">
        <f t="shared" si="163"/>
        <v/>
      </c>
      <c r="BO246" s="89"/>
      <c r="BP246" s="98" t="str">
        <f t="shared" si="164"/>
        <v/>
      </c>
      <c r="BQ246" s="98" t="str">
        <f t="shared" si="165"/>
        <v/>
      </c>
      <c r="BR246" s="89"/>
      <c r="BS246" s="98" t="str">
        <f t="shared" si="166"/>
        <v/>
      </c>
      <c r="BT246" s="98" t="str">
        <f t="shared" si="167"/>
        <v/>
      </c>
      <c r="BU246" s="89"/>
      <c r="BV246" s="63"/>
    </row>
    <row r="247" spans="1:74" s="59" customFormat="1" x14ac:dyDescent="0.25">
      <c r="A247" s="83">
        <v>20</v>
      </c>
      <c r="B247" s="109" t="str">
        <f t="shared" si="145"/>
        <v xml:space="preserve">: </v>
      </c>
      <c r="C247" s="106"/>
      <c r="D247" s="106"/>
      <c r="E247" s="108"/>
      <c r="F247" s="106"/>
      <c r="G247" s="108"/>
      <c r="H247" s="107"/>
      <c r="I247" s="106"/>
      <c r="J247" s="106"/>
      <c r="K247" s="104"/>
      <c r="L247" s="104"/>
      <c r="M247" s="104"/>
      <c r="N247" s="151" t="s">
        <v>278</v>
      </c>
      <c r="O247" s="105"/>
      <c r="P247" s="104"/>
      <c r="Q247" s="64"/>
      <c r="R247" s="103"/>
      <c r="S247" s="101" t="str">
        <f t="shared" si="146"/>
        <v/>
      </c>
      <c r="T247" s="102" t="str">
        <f t="shared" si="147"/>
        <v/>
      </c>
      <c r="U247" s="101" t="str">
        <f t="shared" si="148"/>
        <v/>
      </c>
      <c r="V247" s="100" t="str">
        <f t="shared" si="149"/>
        <v>US$2014/ha/yr</v>
      </c>
      <c r="W247" s="89"/>
      <c r="X247" s="89"/>
      <c r="Z247" s="63"/>
      <c r="AP247" s="63"/>
      <c r="AQ247" s="89"/>
      <c r="AR247" s="89"/>
      <c r="AS247" s="99"/>
      <c r="AT247" s="89"/>
      <c r="AU247" s="98" t="e">
        <f t="shared" si="150"/>
        <v>#REF!</v>
      </c>
      <c r="AV247" s="98" t="e">
        <f t="shared" si="151"/>
        <v>#REF!</v>
      </c>
      <c r="AW247" s="89"/>
      <c r="AX247" s="98" t="e">
        <f t="shared" si="152"/>
        <v>#REF!</v>
      </c>
      <c r="AY247" s="98" t="e">
        <f t="shared" si="153"/>
        <v>#REF!</v>
      </c>
      <c r="AZ247" s="89"/>
      <c r="BA247" s="98" t="e">
        <f t="shared" si="154"/>
        <v>#REF!</v>
      </c>
      <c r="BB247" s="98" t="e">
        <f t="shared" si="155"/>
        <v>#REF!</v>
      </c>
      <c r="BC247" s="89"/>
      <c r="BD247" s="98" t="e">
        <f t="shared" si="156"/>
        <v>#REF!</v>
      </c>
      <c r="BE247" s="98" t="e">
        <f t="shared" si="157"/>
        <v>#REF!</v>
      </c>
      <c r="BF247" s="89"/>
      <c r="BG247" s="98" t="e">
        <f t="shared" si="158"/>
        <v>#REF!</v>
      </c>
      <c r="BH247" s="98" t="e">
        <f t="shared" si="159"/>
        <v>#REF!</v>
      </c>
      <c r="BI247" s="89"/>
      <c r="BJ247" s="98" t="str">
        <f t="shared" si="160"/>
        <v/>
      </c>
      <c r="BK247" s="98" t="str">
        <f t="shared" si="161"/>
        <v/>
      </c>
      <c r="BL247" s="89"/>
      <c r="BM247" s="98" t="str">
        <f t="shared" si="162"/>
        <v/>
      </c>
      <c r="BN247" s="98" t="str">
        <f t="shared" si="163"/>
        <v/>
      </c>
      <c r="BO247" s="89"/>
      <c r="BP247" s="98" t="str">
        <f t="shared" si="164"/>
        <v/>
      </c>
      <c r="BQ247" s="98" t="str">
        <f t="shared" si="165"/>
        <v/>
      </c>
      <c r="BR247" s="89"/>
      <c r="BS247" s="98" t="str">
        <f t="shared" si="166"/>
        <v/>
      </c>
      <c r="BT247" s="98" t="str">
        <f t="shared" si="167"/>
        <v/>
      </c>
      <c r="BU247" s="89"/>
      <c r="BV247" s="63"/>
    </row>
    <row r="248" spans="1:74" s="59" customFormat="1" x14ac:dyDescent="0.25">
      <c r="A248" s="83"/>
      <c r="B248" s="91" t="s">
        <v>64</v>
      </c>
      <c r="C248" s="92"/>
      <c r="D248" s="92"/>
      <c r="E248" s="92"/>
      <c r="F248" s="92"/>
      <c r="G248" s="92"/>
      <c r="H248" s="64"/>
      <c r="I248" s="89"/>
      <c r="J248" s="94"/>
      <c r="K248" s="64"/>
      <c r="L248" s="64"/>
      <c r="M248" s="64" t="s">
        <v>63</v>
      </c>
      <c r="N248" s="64"/>
      <c r="O248" s="64"/>
      <c r="P248" s="64"/>
      <c r="Q248" s="64"/>
      <c r="R248" s="94" t="s">
        <v>62</v>
      </c>
      <c r="S248" s="97">
        <f>AVERAGE(S228:S247)</f>
        <v>143.54391845443618</v>
      </c>
      <c r="T248" s="97">
        <f>IF(S256="Y",SUM(T228:T247)/SUM(O228:O247),AVERAGE(T228:T247))</f>
        <v>143.54391845443618</v>
      </c>
      <c r="U248" s="96" t="e">
        <f>SUM(U228:U247)/SUM(O228:O247)</f>
        <v>#DIV/0!</v>
      </c>
      <c r="V248" s="89"/>
      <c r="W248" s="89"/>
      <c r="X248" s="89"/>
      <c r="Z248" s="95"/>
      <c r="AP248" s="63"/>
      <c r="AQ248" s="89"/>
      <c r="AR248" s="89"/>
      <c r="AS248" s="89"/>
      <c r="AT248" s="94" t="s">
        <v>62</v>
      </c>
      <c r="AU248" s="93" t="e">
        <f>AVERAGE(AU228:AU247)</f>
        <v>#REF!</v>
      </c>
      <c r="AV248" s="93" t="e">
        <f>SUM(AV228:AV247)/COUNTIF(AV228:AV247,"&gt;0")</f>
        <v>#REF!</v>
      </c>
      <c r="AW248" s="89"/>
      <c r="AX248" s="93" t="e">
        <f>AVERAGE(AX228:AX247)</f>
        <v>#REF!</v>
      </c>
      <c r="AY248" s="93" t="e">
        <f>SUM(AY228:AY247)/COUNTIF(AY228:AY247,"&gt;0")</f>
        <v>#REF!</v>
      </c>
      <c r="AZ248" s="89"/>
      <c r="BA248" s="93" t="e">
        <f>AVERAGE(BA228:BA247)</f>
        <v>#REF!</v>
      </c>
      <c r="BB248" s="93" t="e">
        <f>SUM(BB228:BB247)/COUNTIF(BB228:BB247,"&gt;0")</f>
        <v>#REF!</v>
      </c>
      <c r="BC248" s="89"/>
      <c r="BD248" s="93" t="e">
        <f>AVERAGE(BD228:BD247)</f>
        <v>#REF!</v>
      </c>
      <c r="BE248" s="93" t="e">
        <f>SUM(BE228:BE247)/COUNTIF(BE228:BE247,"&gt;0")</f>
        <v>#REF!</v>
      </c>
      <c r="BF248" s="89"/>
      <c r="BG248" s="93" t="e">
        <f>AVERAGE(BG228:BG247)</f>
        <v>#REF!</v>
      </c>
      <c r="BH248" s="93" t="e">
        <f>SUM(BH228:BH247)/COUNTIF(BH228:BH247,"&gt;0")</f>
        <v>#REF!</v>
      </c>
      <c r="BI248" s="94"/>
      <c r="BJ248" s="93" t="e">
        <f>AVERAGE(BJ228:BJ247)</f>
        <v>#DIV/0!</v>
      </c>
      <c r="BK248" s="93" t="e">
        <f>SUM(BK228:BK247)/COUNTIF(BK228:BK247,"&gt;0")</f>
        <v>#DIV/0!</v>
      </c>
      <c r="BL248" s="89"/>
      <c r="BM248" s="93" t="e">
        <f>AVERAGE(BM228:BM247)</f>
        <v>#DIV/0!</v>
      </c>
      <c r="BN248" s="93" t="e">
        <f>SUM(BN228:BN247)/COUNTIF(BN228:BN247,"&gt;0")</f>
        <v>#DIV/0!</v>
      </c>
      <c r="BO248" s="89"/>
      <c r="BP248" s="93" t="e">
        <f>AVERAGE(BP228:BP247)</f>
        <v>#DIV/0!</v>
      </c>
      <c r="BQ248" s="93" t="e">
        <f>SUM(BQ228:BQ247)/COUNTIF(BQ228:BQ247,"&gt;0")</f>
        <v>#DIV/0!</v>
      </c>
      <c r="BR248" s="89"/>
      <c r="BS248" s="93">
        <f>AVERAGE(BS228:BS247)</f>
        <v>169.35833332499999</v>
      </c>
      <c r="BT248" s="93">
        <f>SUM(BT228:BT247)/COUNTIF(BT228:BT247,"&gt;0")</f>
        <v>169.35833332499999</v>
      </c>
      <c r="BU248" s="89"/>
      <c r="BV248" s="63"/>
    </row>
    <row r="249" spans="1:74" s="59" customFormat="1" ht="14.1" customHeight="1" x14ac:dyDescent="0.25">
      <c r="A249" s="83"/>
      <c r="B249" s="91" t="s">
        <v>61</v>
      </c>
      <c r="C249" s="92" t="s">
        <v>60</v>
      </c>
      <c r="D249" s="372" t="s">
        <v>314</v>
      </c>
      <c r="E249" s="373"/>
      <c r="F249" s="373"/>
      <c r="G249" s="373"/>
      <c r="H249" s="373"/>
      <c r="I249" s="373"/>
      <c r="J249" s="373"/>
      <c r="K249" s="374"/>
      <c r="L249" s="64"/>
      <c r="M249" s="64"/>
      <c r="N249" s="64"/>
      <c r="O249" s="64"/>
      <c r="P249" s="64"/>
      <c r="Q249" s="64"/>
      <c r="R249" s="77" t="s">
        <v>57</v>
      </c>
      <c r="S249" s="88">
        <f>S248+V249*S252</f>
        <v>231.31902469904455</v>
      </c>
      <c r="T249" s="88">
        <f>T248+V249*T252</f>
        <v>231.31902469904455</v>
      </c>
      <c r="U249" s="88" t="e">
        <f>U248+V249*U252</f>
        <v>#DIV/0!</v>
      </c>
      <c r="V249" s="86">
        <v>1</v>
      </c>
      <c r="W249" s="64" t="s">
        <v>59</v>
      </c>
      <c r="X249" s="89"/>
      <c r="Y249" s="89" t="s">
        <v>58</v>
      </c>
      <c r="Z249" s="87"/>
      <c r="AP249" s="63"/>
      <c r="AQ249" s="89"/>
      <c r="AR249" s="89"/>
      <c r="AS249" s="89"/>
      <c r="AT249" s="77" t="s">
        <v>57</v>
      </c>
      <c r="AU249" s="76" t="e">
        <f>AU248+(AU254*AU251)</f>
        <v>#REF!</v>
      </c>
      <c r="AV249" s="76" t="e">
        <f>AV248+(AV254*AU251)</f>
        <v>#REF!</v>
      </c>
      <c r="AW249" s="89"/>
      <c r="AX249" s="76" t="e">
        <f>AX248+(AX254*AX251)</f>
        <v>#REF!</v>
      </c>
      <c r="AY249" s="76" t="e">
        <f>AY248+(AY254*AX251)</f>
        <v>#REF!</v>
      </c>
      <c r="AZ249" s="89"/>
      <c r="BA249" s="76" t="e">
        <f>BA248+(BA254*BA251)</f>
        <v>#REF!</v>
      </c>
      <c r="BB249" s="76" t="e">
        <f>BB248+(BB254*BA251)</f>
        <v>#REF!</v>
      </c>
      <c r="BC249" s="89"/>
      <c r="BD249" s="76" t="e">
        <f>BD248+(BD254*BD251)</f>
        <v>#REF!</v>
      </c>
      <c r="BE249" s="76" t="e">
        <f>BE248+(BE254*BD251)</f>
        <v>#REF!</v>
      </c>
      <c r="BF249" s="89"/>
      <c r="BG249" s="76" t="e">
        <f>BG248+(BG254*BG251)</f>
        <v>#REF!</v>
      </c>
      <c r="BH249" s="76" t="e">
        <f>BH248+(BH254*BG251)</f>
        <v>#REF!</v>
      </c>
      <c r="BI249" s="77"/>
      <c r="BJ249" s="76" t="e">
        <f>BJ248+(BJ254*BJ251)</f>
        <v>#DIV/0!</v>
      </c>
      <c r="BK249" s="76" t="e">
        <f>BK248+(BK254*BJ251)</f>
        <v>#DIV/0!</v>
      </c>
      <c r="BL249" s="89"/>
      <c r="BM249" s="76" t="e">
        <f>BM248+(BM254*BM251)</f>
        <v>#DIV/0!</v>
      </c>
      <c r="BN249" s="76" t="e">
        <f>BN248+(BN254*BM251)</f>
        <v>#DIV/0!</v>
      </c>
      <c r="BO249" s="89"/>
      <c r="BP249" s="76" t="e">
        <f>BP248+(BP254*BP251)</f>
        <v>#DIV/0!</v>
      </c>
      <c r="BQ249" s="76" t="e">
        <f>BQ248+(BQ254*BP251)</f>
        <v>#DIV/0!</v>
      </c>
      <c r="BR249" s="89"/>
      <c r="BS249" s="76">
        <f>BS248+(BS254*BS251)</f>
        <v>293.58633767074843</v>
      </c>
      <c r="BT249" s="76">
        <f>BT248+(BT254*BS251)</f>
        <v>293.58633767074843</v>
      </c>
      <c r="BU249" s="89"/>
      <c r="BV249" s="63"/>
    </row>
    <row r="250" spans="1:74" s="59" customFormat="1" ht="14.1" customHeight="1" x14ac:dyDescent="0.25">
      <c r="A250" s="83"/>
      <c r="B250" s="91" t="s">
        <v>56</v>
      </c>
      <c r="C250" s="83"/>
      <c r="D250" s="375"/>
      <c r="E250" s="376"/>
      <c r="F250" s="376"/>
      <c r="G250" s="376"/>
      <c r="H250" s="376"/>
      <c r="I250" s="376"/>
      <c r="J250" s="376"/>
      <c r="K250" s="377"/>
      <c r="L250" s="89"/>
      <c r="M250" s="89"/>
      <c r="N250" s="64"/>
      <c r="O250" s="64"/>
      <c r="P250" s="64"/>
      <c r="Q250" s="64"/>
      <c r="R250" s="77" t="s">
        <v>54</v>
      </c>
      <c r="S250" s="88">
        <f>IF($Y250="Y",MIN(S228:S247),S248-$V250*S252)</f>
        <v>12.668700000000001</v>
      </c>
      <c r="T250" s="88">
        <f>IF($Y250="Y",MIN(T228:T247),T248-$V250*T252)</f>
        <v>12.668700000000001</v>
      </c>
      <c r="U250" s="88">
        <f>IF($Y250="Y",MIN(U228:U247),U248-$V250*U252)</f>
        <v>0</v>
      </c>
      <c r="V250" s="86">
        <v>1</v>
      </c>
      <c r="W250" s="64" t="s">
        <v>55</v>
      </c>
      <c r="X250" s="89"/>
      <c r="Y250" s="90" t="s">
        <v>191</v>
      </c>
      <c r="Z250" s="87"/>
      <c r="AP250" s="63"/>
      <c r="AQ250" s="89"/>
      <c r="AR250" s="89"/>
      <c r="AS250" s="89"/>
      <c r="AT250" s="77" t="s">
        <v>54</v>
      </c>
      <c r="AU250" s="76" t="e">
        <f>AU248-(AU254*AU252)</f>
        <v>#REF!</v>
      </c>
      <c r="AV250" s="76" t="e">
        <f>AV248-(AV254*AU252)</f>
        <v>#REF!</v>
      </c>
      <c r="AW250" s="89"/>
      <c r="AX250" s="76" t="e">
        <f>AX248-(AX254*AX252)</f>
        <v>#REF!</v>
      </c>
      <c r="AY250" s="76" t="e">
        <f>AY248-(AY254*AX252)</f>
        <v>#REF!</v>
      </c>
      <c r="AZ250" s="89"/>
      <c r="BA250" s="76" t="e">
        <f>BA248-(BA254*BA252)</f>
        <v>#REF!</v>
      </c>
      <c r="BB250" s="76" t="e">
        <f>BB248-(BB254*BA252)</f>
        <v>#REF!</v>
      </c>
      <c r="BC250" s="89"/>
      <c r="BD250" s="76" t="e">
        <f>BD248-(BD254*BD252)</f>
        <v>#REF!</v>
      </c>
      <c r="BE250" s="76" t="e">
        <f>BE248-(BE254*BD252)</f>
        <v>#REF!</v>
      </c>
      <c r="BF250" s="89"/>
      <c r="BG250" s="76" t="e">
        <f>BG248-(BG254*BG252)</f>
        <v>#REF!</v>
      </c>
      <c r="BH250" s="76" t="e">
        <f>BH248-(BH254*BG252)</f>
        <v>#REF!</v>
      </c>
      <c r="BI250" s="77"/>
      <c r="BJ250" s="76" t="e">
        <f>BJ248-(BJ254*BJ252)</f>
        <v>#DIV/0!</v>
      </c>
      <c r="BK250" s="76" t="e">
        <f>BK248-(BK254*BJ252)</f>
        <v>#DIV/0!</v>
      </c>
      <c r="BL250" s="89"/>
      <c r="BM250" s="76" t="e">
        <f>BM248-(BM254*BM252)</f>
        <v>#DIV/0!</v>
      </c>
      <c r="BN250" s="76" t="e">
        <f>BN248-(BN254*BM252)</f>
        <v>#DIV/0!</v>
      </c>
      <c r="BO250" s="89"/>
      <c r="BP250" s="76" t="e">
        <f>BP248-(BP254*BP252)</f>
        <v>#DIV/0!</v>
      </c>
      <c r="BQ250" s="76" t="e">
        <f>BQ248-(BQ254*BP252)</f>
        <v>#DIV/0!</v>
      </c>
      <c r="BR250" s="89"/>
      <c r="BS250" s="76">
        <f>BS248-(BS254*BS252)</f>
        <v>45.130328979251516</v>
      </c>
      <c r="BT250" s="76">
        <f>BT248-(BT254*BS252)</f>
        <v>45.130328979251516</v>
      </c>
      <c r="BU250" s="89"/>
      <c r="BV250" s="63"/>
    </row>
    <row r="251" spans="1:74" s="59" customFormat="1" ht="13.7" customHeight="1" x14ac:dyDescent="0.2">
      <c r="A251" s="83"/>
      <c r="B251" s="83"/>
      <c r="C251" s="83"/>
      <c r="D251" s="375"/>
      <c r="E251" s="376"/>
      <c r="F251" s="376"/>
      <c r="G251" s="376"/>
      <c r="H251" s="376"/>
      <c r="I251" s="376"/>
      <c r="J251" s="376"/>
      <c r="K251" s="377"/>
      <c r="L251" s="64"/>
      <c r="M251" s="64"/>
      <c r="N251" s="64"/>
      <c r="O251" s="64"/>
      <c r="P251" s="64"/>
      <c r="Q251" s="64"/>
      <c r="R251" s="77" t="s">
        <v>51</v>
      </c>
      <c r="S251" s="88" t="str">
        <f>IF((0.67*S252)&gt;S248,"no","yes")</f>
        <v>yes</v>
      </c>
      <c r="T251" s="88" t="str">
        <f>IF((0.67*T252)&gt;T248,"no","yes")</f>
        <v>yes</v>
      </c>
      <c r="U251" s="88" t="e">
        <f>IF((0.67*U252)&gt;U248,"no","yes")</f>
        <v>#DIV/0!</v>
      </c>
      <c r="V251" s="64"/>
      <c r="W251" s="64"/>
      <c r="X251" s="64"/>
      <c r="Z251" s="87"/>
      <c r="AP251" s="63"/>
      <c r="AQ251" s="64"/>
      <c r="AR251" s="64"/>
      <c r="AS251" s="360" t="s">
        <v>53</v>
      </c>
      <c r="AT251" s="361"/>
      <c r="AU251" s="86">
        <v>1</v>
      </c>
      <c r="AV251" s="64"/>
      <c r="AW251" s="64"/>
      <c r="AX251" s="86">
        <v>1</v>
      </c>
      <c r="AY251" s="64"/>
      <c r="AZ251" s="64"/>
      <c r="BA251" s="86">
        <v>1</v>
      </c>
      <c r="BB251" s="64"/>
      <c r="BC251" s="64"/>
      <c r="BD251" s="86">
        <v>1</v>
      </c>
      <c r="BE251" s="64"/>
      <c r="BF251" s="64"/>
      <c r="BG251" s="86">
        <v>1</v>
      </c>
      <c r="BH251" s="64"/>
      <c r="BI251" s="77"/>
      <c r="BJ251" s="86">
        <v>1</v>
      </c>
      <c r="BK251" s="64"/>
      <c r="BL251" s="64"/>
      <c r="BM251" s="86">
        <v>1</v>
      </c>
      <c r="BN251" s="64"/>
      <c r="BO251" s="64"/>
      <c r="BP251" s="86">
        <v>1</v>
      </c>
      <c r="BQ251" s="64"/>
      <c r="BR251" s="64"/>
      <c r="BS251" s="86">
        <v>1</v>
      </c>
      <c r="BT251" s="64"/>
      <c r="BU251" s="64"/>
      <c r="BV251" s="63"/>
    </row>
    <row r="252" spans="1:74" s="59" customFormat="1" ht="13.7" customHeight="1" x14ac:dyDescent="0.2">
      <c r="A252" s="75" t="str">
        <f ca="1">HYPERLINK("#"&amp;"'"&amp;A$1&amp;"'!a1","Back to top")</f>
        <v>Back to top</v>
      </c>
      <c r="B252" s="75"/>
      <c r="C252" s="83"/>
      <c r="D252" s="375"/>
      <c r="E252" s="376"/>
      <c r="F252" s="376"/>
      <c r="G252" s="376"/>
      <c r="H252" s="376"/>
      <c r="I252" s="376"/>
      <c r="J252" s="376"/>
      <c r="K252" s="377"/>
      <c r="L252" s="64"/>
      <c r="M252" s="64"/>
      <c r="N252" s="64"/>
      <c r="O252" s="64"/>
      <c r="P252" s="64"/>
      <c r="Q252" s="64"/>
      <c r="R252" s="77" t="s">
        <v>50</v>
      </c>
      <c r="S252" s="88">
        <f>_xlfn.STDEV.P(S228:S247)</f>
        <v>87.775106244608367</v>
      </c>
      <c r="T252" s="88">
        <f t="array" ref="T252">IF(S256="Y",SQRT(SUM(IFERROR(O228:O247*(S228:S247-(T248))^2,0))/((COUNTIFS(O228:O247,"&lt;&gt;"&amp;"")-1)/COUNTIFS(O228:O247,"&lt;&gt;"&amp;"")*SUM(O228:O247))),_xlfn.STDEV.P(T228:T247))</f>
        <v>87.775106244608367</v>
      </c>
      <c r="U252" s="88" t="e">
        <f t="array" ref="U252">SQRT(SUM(IFERROR(O228:O247*(S228:S247-(U248))^2,0))/((COUNTIFS(O228:O247,"&lt;&gt;"&amp;"")-1)/COUNTIFS(O228:O247,"&lt;&gt;"&amp;"")*SUM(O228:O247)))</f>
        <v>#DIV/0!</v>
      </c>
      <c r="V252" s="64"/>
      <c r="W252" s="64"/>
      <c r="X252" s="64"/>
      <c r="Z252" s="87"/>
      <c r="AP252" s="63"/>
      <c r="AQ252" s="64"/>
      <c r="AR252" s="64"/>
      <c r="AS252" s="360"/>
      <c r="AT252" s="361"/>
      <c r="AU252" s="86">
        <v>1</v>
      </c>
      <c r="AV252" s="64"/>
      <c r="AW252" s="64"/>
      <c r="AX252" s="86">
        <v>1</v>
      </c>
      <c r="AY252" s="64"/>
      <c r="AZ252" s="64"/>
      <c r="BA252" s="86">
        <v>1</v>
      </c>
      <c r="BB252" s="64"/>
      <c r="BC252" s="64"/>
      <c r="BD252" s="86">
        <v>1</v>
      </c>
      <c r="BE252" s="64"/>
      <c r="BF252" s="64"/>
      <c r="BG252" s="86">
        <v>1</v>
      </c>
      <c r="BH252" s="64"/>
      <c r="BI252" s="77"/>
      <c r="BJ252" s="86">
        <v>1</v>
      </c>
      <c r="BK252" s="64"/>
      <c r="BL252" s="64"/>
      <c r="BM252" s="86">
        <v>1</v>
      </c>
      <c r="BN252" s="64"/>
      <c r="BO252" s="64"/>
      <c r="BP252" s="86">
        <v>1</v>
      </c>
      <c r="BQ252" s="64"/>
      <c r="BR252" s="64"/>
      <c r="BS252" s="86">
        <v>1</v>
      </c>
      <c r="BT252" s="64"/>
      <c r="BU252" s="64"/>
      <c r="BV252" s="63"/>
    </row>
    <row r="253" spans="1:74" s="59" customFormat="1" ht="14.1" customHeight="1" x14ac:dyDescent="0.25">
      <c r="A253" s="64"/>
      <c r="B253" s="64"/>
      <c r="C253" s="83"/>
      <c r="D253" s="375"/>
      <c r="E253" s="376"/>
      <c r="F253" s="376"/>
      <c r="G253" s="376"/>
      <c r="H253" s="376"/>
      <c r="I253" s="376"/>
      <c r="J253" s="376"/>
      <c r="K253" s="377"/>
      <c r="L253" s="64"/>
      <c r="M253" s="64"/>
      <c r="N253" s="64"/>
      <c r="O253" s="64"/>
      <c r="P253" s="64"/>
      <c r="Q253" s="64"/>
      <c r="R253" s="73" t="s">
        <v>48</v>
      </c>
      <c r="S253" s="85">
        <f>COUNTIF(S228:S247,"&gt;0")</f>
        <v>10</v>
      </c>
      <c r="T253" s="85">
        <f>COUNTIF(T228:T247,"&gt;0")</f>
        <v>10</v>
      </c>
      <c r="U253" s="81"/>
      <c r="V253" s="84" t="s">
        <v>52</v>
      </c>
      <c r="W253" s="64"/>
      <c r="X253" s="64"/>
      <c r="Z253" s="63"/>
      <c r="AP253" s="63"/>
      <c r="AQ253" s="64"/>
      <c r="AR253" s="64"/>
      <c r="AS253" s="64"/>
      <c r="AT253" s="77" t="s">
        <v>51</v>
      </c>
      <c r="AU253" s="76" t="e">
        <f>IF((0.67*AU254)&gt;AU248,"no","yes")</f>
        <v>#REF!</v>
      </c>
      <c r="AV253" s="76" t="e">
        <f>IF((0.67*AV254)&gt;AV248,"no","yes")</f>
        <v>#REF!</v>
      </c>
      <c r="AW253" s="64"/>
      <c r="AX253" s="76" t="e">
        <f>IF((0.67*AX254)&gt;AX248,"no","yes")</f>
        <v>#REF!</v>
      </c>
      <c r="AY253" s="76" t="e">
        <f>IF((0.67*AY254)&gt;AY248,"no","yes")</f>
        <v>#REF!</v>
      </c>
      <c r="AZ253" s="64"/>
      <c r="BA253" s="76" t="e">
        <f>IF((0.67*BA254)&gt;BA248,"no","yes")</f>
        <v>#REF!</v>
      </c>
      <c r="BB253" s="76" t="e">
        <f>IF((0.67*BB254)&gt;BB248,"no","yes")</f>
        <v>#REF!</v>
      </c>
      <c r="BC253" s="64"/>
      <c r="BD253" s="76" t="e">
        <f>IF((0.67*BD254)&gt;BD248,"no","yes")</f>
        <v>#REF!</v>
      </c>
      <c r="BE253" s="76" t="e">
        <f>IF((0.67*BE254)&gt;BE248,"no","yes")</f>
        <v>#REF!</v>
      </c>
      <c r="BF253" s="64"/>
      <c r="BG253" s="76" t="e">
        <f>IF((0.67*BG254)&gt;BG248,"no","yes")</f>
        <v>#REF!</v>
      </c>
      <c r="BH253" s="76" t="e">
        <f>IF((0.67*BH254)&gt;BH248,"no","yes")</f>
        <v>#REF!</v>
      </c>
      <c r="BI253" s="73"/>
      <c r="BJ253" s="76" t="e">
        <f>IF((0.67*BJ254)&gt;BJ248,"no","yes")</f>
        <v>#DIV/0!</v>
      </c>
      <c r="BK253" s="76" t="e">
        <f>IF((0.67*BK254)&gt;BK248,"no","yes")</f>
        <v>#DIV/0!</v>
      </c>
      <c r="BL253" s="64"/>
      <c r="BM253" s="76" t="e">
        <f>IF((0.67*BM254)&gt;BM248,"no","yes")</f>
        <v>#DIV/0!</v>
      </c>
      <c r="BN253" s="76" t="e">
        <f>IF((0.67*BN254)&gt;BN248,"no","yes")</f>
        <v>#DIV/0!</v>
      </c>
      <c r="BO253" s="64"/>
      <c r="BP253" s="76" t="e">
        <f>IF((0.67*BP254)&gt;BP248,"no","yes")</f>
        <v>#DIV/0!</v>
      </c>
      <c r="BQ253" s="76" t="e">
        <f>IF((0.67*BQ254)&gt;BQ248,"no","yes")</f>
        <v>#DIV/0!</v>
      </c>
      <c r="BR253" s="64"/>
      <c r="BS253" s="76" t="str">
        <f>IF((0.67*BS254)&gt;BS248,"no","yes")</f>
        <v>yes</v>
      </c>
      <c r="BT253" s="76" t="str">
        <f>IF((0.67*BT254)&gt;BT248,"no","yes")</f>
        <v>yes</v>
      </c>
      <c r="BU253" s="64"/>
      <c r="BV253" s="63"/>
    </row>
    <row r="254" spans="1:74" s="59" customFormat="1" ht="13.7" customHeight="1" x14ac:dyDescent="0.2">
      <c r="C254" s="83"/>
      <c r="D254" s="375"/>
      <c r="E254" s="376"/>
      <c r="F254" s="376"/>
      <c r="G254" s="376"/>
      <c r="H254" s="376"/>
      <c r="I254" s="376"/>
      <c r="J254" s="376"/>
      <c r="K254" s="377"/>
      <c r="L254" s="64"/>
      <c r="M254" s="64"/>
      <c r="N254" s="64"/>
      <c r="O254" s="64"/>
      <c r="P254" s="64"/>
      <c r="Q254" s="64"/>
      <c r="R254" s="64"/>
      <c r="S254" s="81"/>
      <c r="T254" s="81"/>
      <c r="U254" s="81"/>
      <c r="V254" s="80" t="s">
        <v>514</v>
      </c>
      <c r="W254" s="79"/>
      <c r="X254" s="78"/>
      <c r="Z254" s="63"/>
      <c r="AP254" s="63"/>
      <c r="AQ254" s="64"/>
      <c r="AR254" s="64"/>
      <c r="AS254" s="64"/>
      <c r="AT254" s="77" t="s">
        <v>50</v>
      </c>
      <c r="AU254" s="76" t="e">
        <f>_xlfn.STDEV.P(AU228:AU247)</f>
        <v>#REF!</v>
      </c>
      <c r="AV254" s="76" t="e">
        <f>_xlfn.STDEV.P(AV228:AV247)</f>
        <v>#REF!</v>
      </c>
      <c r="AW254" s="64"/>
      <c r="AX254" s="76" t="e">
        <f>_xlfn.STDEV.P(AX228:AX247)</f>
        <v>#REF!</v>
      </c>
      <c r="AY254" s="76" t="e">
        <f>_xlfn.STDEV.P(AY228:AY247)</f>
        <v>#REF!</v>
      </c>
      <c r="AZ254" s="64"/>
      <c r="BA254" s="76" t="e">
        <f>_xlfn.STDEV.P(BA228:BA247)</f>
        <v>#REF!</v>
      </c>
      <c r="BB254" s="76" t="e">
        <f>_xlfn.STDEV.P(BB228:BB247)</f>
        <v>#REF!</v>
      </c>
      <c r="BC254" s="64"/>
      <c r="BD254" s="76" t="e">
        <f>_xlfn.STDEV.P(BD228:BD247)</f>
        <v>#REF!</v>
      </c>
      <c r="BE254" s="76" t="e">
        <f>_xlfn.STDEV.P(BE228:BE247)</f>
        <v>#REF!</v>
      </c>
      <c r="BF254" s="64"/>
      <c r="BG254" s="76" t="e">
        <f>_xlfn.STDEV.P(BG228:BG247)</f>
        <v>#REF!</v>
      </c>
      <c r="BH254" s="76" t="e">
        <f>_xlfn.STDEV.P(BH228:BH247)</f>
        <v>#REF!</v>
      </c>
      <c r="BI254" s="64"/>
      <c r="BJ254" s="76" t="e">
        <f>_xlfn.STDEV.P(BJ228:BJ247)</f>
        <v>#DIV/0!</v>
      </c>
      <c r="BK254" s="76" t="e">
        <f>_xlfn.STDEV.P(BK228:BK247)</f>
        <v>#DIV/0!</v>
      </c>
      <c r="BL254" s="64"/>
      <c r="BM254" s="76" t="e">
        <f>_xlfn.STDEV.P(BM228:BM247)</f>
        <v>#DIV/0!</v>
      </c>
      <c r="BN254" s="76" t="e">
        <f>_xlfn.STDEV.P(BN228:BN247)</f>
        <v>#DIV/0!</v>
      </c>
      <c r="BO254" s="64"/>
      <c r="BP254" s="76" t="e">
        <f>_xlfn.STDEV.P(BP228:BP247)</f>
        <v>#DIV/0!</v>
      </c>
      <c r="BQ254" s="76" t="e">
        <f>_xlfn.STDEV.P(BQ228:BQ247)</f>
        <v>#DIV/0!</v>
      </c>
      <c r="BR254" s="64"/>
      <c r="BS254" s="76">
        <f>_xlfn.STDEV.P(BS228:BS247)</f>
        <v>124.22800434574847</v>
      </c>
      <c r="BT254" s="76">
        <f>_xlfn.STDEV.P(BT228:BT247)</f>
        <v>124.22800434574847</v>
      </c>
      <c r="BV254" s="63"/>
    </row>
    <row r="255" spans="1:74" s="59" customFormat="1" ht="14.1" customHeight="1" x14ac:dyDescent="0.2">
      <c r="C255" s="64"/>
      <c r="D255" s="378"/>
      <c r="E255" s="379"/>
      <c r="F255" s="379"/>
      <c r="G255" s="379"/>
      <c r="H255" s="379"/>
      <c r="I255" s="379"/>
      <c r="J255" s="379"/>
      <c r="K255" s="380"/>
      <c r="S255" s="138" t="s">
        <v>49</v>
      </c>
      <c r="U255" s="64"/>
      <c r="V255" s="70"/>
      <c r="W255" s="69"/>
      <c r="X255" s="68"/>
      <c r="Z255" s="63"/>
      <c r="AP255" s="63"/>
      <c r="AQ255" s="64"/>
      <c r="AR255" s="64"/>
      <c r="AS255" s="64"/>
      <c r="AT255" s="73" t="s">
        <v>48</v>
      </c>
      <c r="AU255" s="72">
        <f>COUNTIF(AU228:AU247,"&gt;0")</f>
        <v>0</v>
      </c>
      <c r="AV255" s="72">
        <f>COUNTIF(AV228:AV247,"&gt;0")</f>
        <v>0</v>
      </c>
      <c r="AW255" s="64"/>
      <c r="AX255" s="72">
        <f>COUNTIF(AX228:AX247,"&gt;0")</f>
        <v>0</v>
      </c>
      <c r="AY255" s="72">
        <f>COUNTIF(AY228:AY247,"&gt;0")</f>
        <v>0</v>
      </c>
      <c r="AZ255" s="64"/>
      <c r="BA255" s="72">
        <f>COUNTIF(BA228:BA247,"&gt;0")</f>
        <v>0</v>
      </c>
      <c r="BB255" s="72">
        <f>COUNTIF(BB228:BB247,"&gt;0")</f>
        <v>0</v>
      </c>
      <c r="BC255" s="64"/>
      <c r="BD255" s="72">
        <f>COUNTIF(BD228:BD247,"&gt;0")</f>
        <v>0</v>
      </c>
      <c r="BE255" s="72">
        <f>COUNTIF(BE228:BE247,"&gt;0")</f>
        <v>0</v>
      </c>
      <c r="BF255" s="64"/>
      <c r="BG255" s="72">
        <f>COUNTIF(BG228:BG247,"&gt;0")</f>
        <v>0</v>
      </c>
      <c r="BH255" s="72">
        <f>COUNTIF(BH228:BH247,"&gt;0")</f>
        <v>0</v>
      </c>
      <c r="BI255" s="64"/>
      <c r="BJ255" s="72">
        <f>COUNTIF(BJ228:BJ247,"&gt;0")</f>
        <v>0</v>
      </c>
      <c r="BK255" s="72">
        <f>COUNTIF(BK228:BK247,"&gt;0")</f>
        <v>0</v>
      </c>
      <c r="BL255" s="64"/>
      <c r="BM255" s="72">
        <f>COUNTIF(BM228:BM247,"&gt;0")</f>
        <v>0</v>
      </c>
      <c r="BN255" s="72">
        <f>COUNTIF(BN228:BN247,"&gt;0")</f>
        <v>0</v>
      </c>
      <c r="BO255" s="64"/>
      <c r="BP255" s="72">
        <f>COUNTIF(BP228:BP247,"&gt;0")</f>
        <v>0</v>
      </c>
      <c r="BQ255" s="72">
        <f>COUNTIF(BQ228:BQ247,"&gt;0")</f>
        <v>0</v>
      </c>
      <c r="BR255" s="64"/>
      <c r="BS255" s="72">
        <f>COUNTIF(BS228:BS247,"&gt;0")</f>
        <v>4</v>
      </c>
      <c r="BT255" s="72">
        <f>COUNTIF(BT228:BT247,"&gt;0")</f>
        <v>4</v>
      </c>
      <c r="BV255" s="63"/>
    </row>
    <row r="256" spans="1:74" s="59" customFormat="1" ht="14.25" x14ac:dyDescent="0.2">
      <c r="A256" s="148"/>
      <c r="B256" s="148"/>
      <c r="S256" s="137" t="s">
        <v>47</v>
      </c>
      <c r="U256" s="64"/>
      <c r="V256" s="70"/>
      <c r="W256" s="69"/>
      <c r="X256" s="68"/>
      <c r="Z256" s="63"/>
      <c r="AP256" s="63"/>
      <c r="BV256" s="63"/>
    </row>
    <row r="257" spans="1:74" s="59" customFormat="1" ht="14.25" x14ac:dyDescent="0.2">
      <c r="U257" s="64"/>
      <c r="V257" s="67"/>
      <c r="W257" s="66"/>
      <c r="X257" s="65"/>
      <c r="Z257" s="63"/>
      <c r="AP257" s="63"/>
      <c r="BV257" s="63"/>
    </row>
    <row r="258" spans="1:74" s="59" customFormat="1" x14ac:dyDescent="0.25">
      <c r="U258" s="64"/>
      <c r="V258" s="64"/>
      <c r="W258" s="64"/>
      <c r="X258" s="64"/>
      <c r="Z258" s="63"/>
      <c r="AP258" s="63"/>
      <c r="AT258" s="89"/>
      <c r="AU258" s="128"/>
      <c r="AV258" s="128"/>
      <c r="AW258" s="128"/>
      <c r="AX258" s="89"/>
      <c r="AY258" s="89"/>
      <c r="AZ258" s="128"/>
      <c r="BA258" s="128"/>
      <c r="BB258" s="128"/>
      <c r="BC258" s="89"/>
      <c r="BD258" s="89"/>
      <c r="BE258" s="128"/>
      <c r="BF258" s="128"/>
      <c r="BG258" s="128"/>
      <c r="BH258" s="89"/>
      <c r="BI258" s="89"/>
      <c r="BJ258" s="128"/>
      <c r="BK258" s="128"/>
      <c r="BL258" s="128"/>
      <c r="BM258" s="89"/>
      <c r="BN258" s="89"/>
      <c r="BO258" s="128"/>
      <c r="BP258" s="128"/>
      <c r="BQ258" s="128"/>
      <c r="BR258" s="89"/>
      <c r="BS258" s="89"/>
      <c r="BT258" s="128"/>
      <c r="BU258" s="89"/>
      <c r="BV258" s="63"/>
    </row>
    <row r="259" spans="1:74" s="59" customFormat="1" x14ac:dyDescent="0.25">
      <c r="Z259" s="63"/>
      <c r="AP259" s="63"/>
      <c r="AT259" s="89"/>
      <c r="AU259" s="128"/>
      <c r="AV259" s="128"/>
      <c r="AW259" s="128"/>
      <c r="AX259" s="89"/>
      <c r="AY259" s="89"/>
      <c r="AZ259" s="128"/>
      <c r="BA259" s="128"/>
      <c r="BB259" s="128"/>
      <c r="BC259" s="89"/>
      <c r="BD259" s="89"/>
      <c r="BE259" s="128"/>
      <c r="BF259" s="128"/>
      <c r="BG259" s="128"/>
      <c r="BH259" s="89"/>
      <c r="BI259" s="89"/>
      <c r="BJ259" s="128"/>
      <c r="BK259" s="128"/>
      <c r="BL259" s="128"/>
      <c r="BM259" s="89"/>
      <c r="BN259" s="89"/>
      <c r="BO259" s="128"/>
      <c r="BP259" s="128"/>
      <c r="BQ259" s="128"/>
      <c r="BR259" s="89"/>
      <c r="BS259" s="89"/>
      <c r="BT259" s="128"/>
      <c r="BU259" s="89"/>
      <c r="BV259" s="63"/>
    </row>
    <row r="260" spans="1:74" s="2" customFormat="1" ht="15.75" x14ac:dyDescent="0.25">
      <c r="A260" s="134">
        <f>1+A225</f>
        <v>7</v>
      </c>
      <c r="B260" s="134"/>
      <c r="C260" s="158" t="s">
        <v>313</v>
      </c>
      <c r="D260" s="132"/>
      <c r="E260" s="132"/>
      <c r="F260" s="132"/>
      <c r="G260" s="132"/>
      <c r="H260" s="132"/>
      <c r="K260" s="132"/>
      <c r="L260" s="132"/>
      <c r="M260" s="131"/>
      <c r="N260" s="131"/>
      <c r="O260" s="131"/>
      <c r="AQ260" s="130">
        <f>A260</f>
        <v>7</v>
      </c>
      <c r="AR260" s="130" t="str">
        <f>C260</f>
        <v>SOLUTION Net Profit Margin per Functional Unit per Annum</v>
      </c>
    </row>
    <row r="261" spans="1:74" s="59" customFormat="1" x14ac:dyDescent="0.25">
      <c r="A261" s="83"/>
      <c r="B261" s="83"/>
      <c r="C261" s="83"/>
      <c r="D261" s="129"/>
      <c r="E261" s="129"/>
      <c r="F261" s="129"/>
      <c r="G261" s="129"/>
      <c r="H261" s="129"/>
      <c r="K261" s="129"/>
      <c r="L261" s="129"/>
      <c r="M261" s="64"/>
      <c r="N261" s="64"/>
      <c r="O261" s="64"/>
      <c r="S261" s="161"/>
      <c r="T261" s="161"/>
      <c r="U261" s="161"/>
      <c r="Z261" s="63"/>
      <c r="AP261" s="63"/>
      <c r="AQ261" s="89"/>
      <c r="AR261" s="89"/>
      <c r="AS261" s="89"/>
      <c r="AT261" s="89"/>
      <c r="AU261" s="128" t="e">
        <f>IF($AT$44="Region",'[1]Advanced Controls'!$A$59,'[1]AEZ Data'!$A$78)</f>
        <v>#REF!</v>
      </c>
      <c r="AV261" s="128"/>
      <c r="AW261" s="89"/>
      <c r="AX261" s="128" t="e">
        <f>IF($AT$44="Region",'[1]Advanced Controls'!$A$60,'[1]AEZ Data'!$A$80)</f>
        <v>#REF!</v>
      </c>
      <c r="AY261" s="128"/>
      <c r="AZ261" s="89"/>
      <c r="BA261" s="128" t="e">
        <f>IF($AT$44="Region",'[1]Advanced Controls'!$A$61,'[1]AEZ Data'!$A$79)</f>
        <v>#REF!</v>
      </c>
      <c r="BB261" s="128"/>
      <c r="BC261" s="89"/>
      <c r="BD261" s="128" t="e">
        <f>IF($AT$44="Region",'[1]Advanced Controls'!$A$62,'[1]AEZ Data'!$A$81)</f>
        <v>#REF!</v>
      </c>
      <c r="BE261" s="128"/>
      <c r="BF261" s="89"/>
      <c r="BG261" s="128" t="e">
        <f>IF($AT$44="Region",'[1]Advanced Controls'!$A$63,'[1]AEZ Data'!$A$82)</f>
        <v>#REF!</v>
      </c>
      <c r="BH261" s="128"/>
      <c r="BI261" s="89"/>
      <c r="BJ261" s="128" t="s">
        <v>90</v>
      </c>
      <c r="BK261" s="128"/>
      <c r="BL261" s="89"/>
      <c r="BM261" s="128" t="s">
        <v>89</v>
      </c>
      <c r="BN261" s="128"/>
      <c r="BO261" s="89"/>
      <c r="BP261" s="128" t="s">
        <v>88</v>
      </c>
      <c r="BQ261" s="128"/>
      <c r="BR261" s="89"/>
      <c r="BS261" s="128" t="s">
        <v>87</v>
      </c>
      <c r="BT261" s="128"/>
      <c r="BU261" s="89"/>
      <c r="BV261" s="63"/>
    </row>
    <row r="262" spans="1:74" s="59" customFormat="1" ht="45.75" thickBot="1" x14ac:dyDescent="0.3">
      <c r="A262" s="92" t="s">
        <v>86</v>
      </c>
      <c r="B262" s="127" t="s">
        <v>85</v>
      </c>
      <c r="C262" s="124" t="s">
        <v>84</v>
      </c>
      <c r="D262" s="126" t="s">
        <v>83</v>
      </c>
      <c r="E262" s="126" t="s">
        <v>82</v>
      </c>
      <c r="F262" s="124" t="s">
        <v>81</v>
      </c>
      <c r="G262" s="125" t="s">
        <v>80</v>
      </c>
      <c r="H262" s="124" t="s">
        <v>79</v>
      </c>
      <c r="I262" s="124" t="s">
        <v>78</v>
      </c>
      <c r="J262" s="124" t="s">
        <v>77</v>
      </c>
      <c r="K262" s="123" t="s">
        <v>76</v>
      </c>
      <c r="L262" s="122" t="s">
        <v>75</v>
      </c>
      <c r="M262" s="121" t="s">
        <v>74</v>
      </c>
      <c r="N262" s="119" t="s">
        <v>73</v>
      </c>
      <c r="O262" s="120" t="s">
        <v>72</v>
      </c>
      <c r="P262" s="119" t="s">
        <v>71</v>
      </c>
      <c r="Q262" s="114"/>
      <c r="R262" s="118" t="s">
        <v>70</v>
      </c>
      <c r="S262" s="117" t="s">
        <v>66</v>
      </c>
      <c r="T262" s="117" t="s">
        <v>65</v>
      </c>
      <c r="U262" s="117" t="s">
        <v>69</v>
      </c>
      <c r="V262" s="116" t="s">
        <v>68</v>
      </c>
      <c r="W262" s="114"/>
      <c r="X262" s="114"/>
      <c r="Z262" s="63"/>
      <c r="AP262" s="63"/>
      <c r="AQ262" s="114"/>
      <c r="AR262" s="114"/>
      <c r="AS262" s="116" t="s">
        <v>67</v>
      </c>
      <c r="AT262" s="114"/>
      <c r="AU262" s="115" t="s">
        <v>66</v>
      </c>
      <c r="AV262" s="115" t="s">
        <v>65</v>
      </c>
      <c r="AW262" s="114"/>
      <c r="AX262" s="115" t="s">
        <v>66</v>
      </c>
      <c r="AY262" s="115" t="s">
        <v>65</v>
      </c>
      <c r="AZ262" s="114"/>
      <c r="BA262" s="115" t="s">
        <v>66</v>
      </c>
      <c r="BB262" s="115" t="s">
        <v>65</v>
      </c>
      <c r="BC262" s="114"/>
      <c r="BD262" s="115" t="s">
        <v>66</v>
      </c>
      <c r="BE262" s="115" t="s">
        <v>65</v>
      </c>
      <c r="BF262" s="114"/>
      <c r="BG262" s="115" t="s">
        <v>66</v>
      </c>
      <c r="BH262" s="115" t="s">
        <v>65</v>
      </c>
      <c r="BI262" s="114"/>
      <c r="BJ262" s="115" t="s">
        <v>66</v>
      </c>
      <c r="BK262" s="115" t="s">
        <v>65</v>
      </c>
      <c r="BL262" s="114"/>
      <c r="BM262" s="115" t="s">
        <v>66</v>
      </c>
      <c r="BN262" s="115" t="s">
        <v>65</v>
      </c>
      <c r="BO262" s="114"/>
      <c r="BP262" s="115" t="s">
        <v>66</v>
      </c>
      <c r="BQ262" s="115" t="s">
        <v>65</v>
      </c>
      <c r="BR262" s="114"/>
      <c r="BS262" s="115" t="s">
        <v>66</v>
      </c>
      <c r="BT262" s="115" t="s">
        <v>65</v>
      </c>
      <c r="BU262" s="114"/>
      <c r="BV262" s="63"/>
    </row>
    <row r="263" spans="1:74" s="59" customFormat="1" ht="15.75" x14ac:dyDescent="0.25">
      <c r="A263" s="83">
        <v>1</v>
      </c>
      <c r="B263" s="109" t="str">
        <f t="shared" ref="B263:B282" si="168">CONCATENATE(E263,": ",C263)</f>
        <v xml:space="preserve">OECD90: Oviedo et al 2013 </v>
      </c>
      <c r="C263" s="108" t="s">
        <v>305</v>
      </c>
      <c r="D263" s="187" t="s">
        <v>312</v>
      </c>
      <c r="E263" s="108" t="s">
        <v>155</v>
      </c>
      <c r="F263" s="113" t="s">
        <v>309</v>
      </c>
      <c r="G263" s="108" t="s">
        <v>153</v>
      </c>
      <c r="H263" s="107" t="s">
        <v>108</v>
      </c>
      <c r="I263" s="106">
        <v>2013</v>
      </c>
      <c r="J263" s="106" t="s">
        <v>268</v>
      </c>
      <c r="K263" s="110">
        <v>482.13</v>
      </c>
      <c r="L263" s="110" t="s">
        <v>308</v>
      </c>
      <c r="M263" s="111">
        <f>K263*$AC$7</f>
        <v>496.59390000000002</v>
      </c>
      <c r="N263" s="151" t="s">
        <v>278</v>
      </c>
      <c r="O263" s="105"/>
      <c r="P263" s="104" t="s">
        <v>307</v>
      </c>
      <c r="Q263" s="64"/>
      <c r="R263" s="103"/>
      <c r="S263" s="101">
        <f t="shared" ref="S263:S282" si="169">IF(R263="Y","",IF(AND(M263="",K263=""),"",IF(M263="",K263,M263)))</f>
        <v>496.59390000000002</v>
      </c>
      <c r="T263" s="102">
        <f t="shared" ref="T263:T282" si="170">IF(S263="","",IF($S$291="Y",U263,IF(S263&gt;=$S$283-$AB$35*$S$287,IF(S263&lt;=$S$283+$AB$35*$S$287,S263,""),"")))</f>
        <v>496.59390000000002</v>
      </c>
      <c r="U263" s="101">
        <f t="shared" ref="U263:U282" si="171">IF(R263="Y","",IF(AND(M263="",K263=""),"",IF(M263="",K263*O263,M263*O263)))</f>
        <v>0</v>
      </c>
      <c r="V263" s="100" t="str">
        <f t="shared" ref="V263:V282" si="172">IF(AND(N263="",L263=""),"",IF(N263="",L263,N263))</f>
        <v>US$2014/ha/yr</v>
      </c>
      <c r="W263" s="89"/>
      <c r="X263" s="89"/>
      <c r="Z263" s="63"/>
      <c r="AP263" s="63"/>
      <c r="AQ263" s="89"/>
      <c r="AR263" s="89"/>
      <c r="AS263" s="112">
        <f>$U263</f>
        <v>0</v>
      </c>
      <c r="AT263" s="89"/>
      <c r="AU263" s="98" t="e">
        <f t="shared" ref="AU263:AU282" si="173">IF($AT$44="region",IF($E263=AU$762,$S263,""),IF($G263=AU$762,$S263,""))</f>
        <v>#REF!</v>
      </c>
      <c r="AV263" s="98" t="e">
        <f t="shared" ref="AV263:AV282" si="174">IF($AT$44="Region",IF($E263=AU$762,$T263,""),IF($G263=AU$762,$T263,""))</f>
        <v>#REF!</v>
      </c>
      <c r="AW263" s="89"/>
      <c r="AX263" s="98" t="e">
        <f t="shared" ref="AX263:AX282" si="175">IF($AT$44="region",IF($E263=AX$762,$S263,""),IF($G263=AX$762,$S263,""))</f>
        <v>#REF!</v>
      </c>
      <c r="AY263" s="98" t="e">
        <f t="shared" ref="AY263:AY282" si="176">IF($AT$44="Region",IF($E263=AX$762,$T263,""),IF($G263=AX$762,$T263,""))</f>
        <v>#REF!</v>
      </c>
      <c r="AZ263" s="89"/>
      <c r="BA263" s="98" t="e">
        <f t="shared" ref="BA263:BA282" si="177">IF($AT$44="region",IF($E263=BA$762,$S263,""),IF($G263=BA$762,$S263,""))</f>
        <v>#REF!</v>
      </c>
      <c r="BB263" s="98" t="e">
        <f t="shared" ref="BB263:BB282" si="178">IF($AT$44="Region",IF($E263=BA$762,$T263,""),IF($G263=BA$762,$T263,""))</f>
        <v>#REF!</v>
      </c>
      <c r="BC263" s="89"/>
      <c r="BD263" s="98" t="e">
        <f t="shared" ref="BD263:BD282" si="179">IF($AT$44="region",IF($E263=BD$762,$S263,""),IF($G263=BD$762,$S263,""))</f>
        <v>#REF!</v>
      </c>
      <c r="BE263" s="98" t="e">
        <f t="shared" ref="BE263:BE282" si="180">IF($AT$44="Region",IF($E263=BD$762,$T263,""),IF($G263=BD$762,$T263,""))</f>
        <v>#REF!</v>
      </c>
      <c r="BF263" s="89"/>
      <c r="BG263" s="98" t="e">
        <f t="shared" ref="BG263:BG282" si="181">IF($AT$44="region",IF($E263=BG$762,$S263,""),IF($G263=BG$762,$S263,""))</f>
        <v>#REF!</v>
      </c>
      <c r="BH263" s="98" t="e">
        <f t="shared" ref="BH263:BH282" si="182">IF($AT$44="Region",IF($E263=BG$762,$T263,""),IF($G263=BG$762,$T263,""))</f>
        <v>#REF!</v>
      </c>
      <c r="BI263" s="89"/>
      <c r="BJ263" s="98" t="str">
        <f t="shared" ref="BJ263:BJ282" si="183">IF($E263=$BJ$47,S263,"")</f>
        <v/>
      </c>
      <c r="BK263" s="98" t="str">
        <f t="shared" ref="BK263:BK282" si="184">IF($E263=$BJ$47,T263,"")</f>
        <v/>
      </c>
      <c r="BL263" s="89"/>
      <c r="BM263" s="98" t="str">
        <f t="shared" ref="BM263:BM282" si="185">IF($E263=$BM$47,S263,"")</f>
        <v/>
      </c>
      <c r="BN263" s="98" t="str">
        <f t="shared" ref="BN263:BN282" si="186">IF($E263=$BM$47,T263,"")</f>
        <v/>
      </c>
      <c r="BO263" s="89"/>
      <c r="BP263" s="98" t="str">
        <f t="shared" ref="BP263:BP282" si="187">IF($E263=$BP$47,S263,"")</f>
        <v/>
      </c>
      <c r="BQ263" s="98" t="str">
        <f t="shared" ref="BQ263:BQ282" si="188">IF($E263=$BP$47,T263,"")</f>
        <v/>
      </c>
      <c r="BR263" s="89"/>
      <c r="BS263" s="98" t="str">
        <f t="shared" ref="BS263:BS282" si="189">IF($E263=$BS$47,S263,"")</f>
        <v/>
      </c>
      <c r="BT263" s="98" t="str">
        <f t="shared" ref="BT263:BT282" si="190">IF($E263=$BS$47,T263,"")</f>
        <v/>
      </c>
      <c r="BU263" s="89"/>
      <c r="BV263" s="63"/>
    </row>
    <row r="264" spans="1:74" s="59" customFormat="1" x14ac:dyDescent="0.25">
      <c r="A264" s="83">
        <v>2</v>
      </c>
      <c r="B264" s="109" t="str">
        <f t="shared" si="168"/>
        <v xml:space="preserve">OECD90: Oviedo et al 2013 </v>
      </c>
      <c r="C264" s="108" t="s">
        <v>305</v>
      </c>
      <c r="D264" s="108" t="s">
        <v>311</v>
      </c>
      <c r="E264" s="108" t="s">
        <v>155</v>
      </c>
      <c r="F264" s="108" t="s">
        <v>309</v>
      </c>
      <c r="G264" s="108" t="s">
        <v>153</v>
      </c>
      <c r="H264" s="107" t="s">
        <v>108</v>
      </c>
      <c r="I264" s="106">
        <v>2013</v>
      </c>
      <c r="J264" s="106" t="s">
        <v>268</v>
      </c>
      <c r="K264" s="105">
        <v>553.02</v>
      </c>
      <c r="L264" s="110" t="s">
        <v>308</v>
      </c>
      <c r="M264" s="111">
        <f>K264*$AC$7</f>
        <v>569.61059999999998</v>
      </c>
      <c r="N264" s="151" t="s">
        <v>278</v>
      </c>
      <c r="O264" s="105"/>
      <c r="P264" s="104" t="s">
        <v>307</v>
      </c>
      <c r="Q264" s="64"/>
      <c r="R264" s="103"/>
      <c r="S264" s="101">
        <f t="shared" si="169"/>
        <v>569.61059999999998</v>
      </c>
      <c r="T264" s="102">
        <f t="shared" si="170"/>
        <v>569.61059999999998</v>
      </c>
      <c r="U264" s="101">
        <f t="shared" si="171"/>
        <v>0</v>
      </c>
      <c r="V264" s="100" t="str">
        <f t="shared" si="172"/>
        <v>US$2014/ha/yr</v>
      </c>
      <c r="W264" s="89"/>
      <c r="X264" s="89"/>
      <c r="Z264" s="63"/>
      <c r="AP264" s="63"/>
      <c r="AQ264" s="89"/>
      <c r="AR264" s="89"/>
      <c r="AS264" s="99"/>
      <c r="AT264" s="89"/>
      <c r="AU264" s="98" t="e">
        <f t="shared" si="173"/>
        <v>#REF!</v>
      </c>
      <c r="AV264" s="98" t="e">
        <f t="shared" si="174"/>
        <v>#REF!</v>
      </c>
      <c r="AW264" s="89"/>
      <c r="AX264" s="98" t="e">
        <f t="shared" si="175"/>
        <v>#REF!</v>
      </c>
      <c r="AY264" s="98" t="e">
        <f t="shared" si="176"/>
        <v>#REF!</v>
      </c>
      <c r="AZ264" s="89"/>
      <c r="BA264" s="98" t="e">
        <f t="shared" si="177"/>
        <v>#REF!</v>
      </c>
      <c r="BB264" s="98" t="e">
        <f t="shared" si="178"/>
        <v>#REF!</v>
      </c>
      <c r="BC264" s="89"/>
      <c r="BD264" s="98" t="e">
        <f t="shared" si="179"/>
        <v>#REF!</v>
      </c>
      <c r="BE264" s="98" t="e">
        <f t="shared" si="180"/>
        <v>#REF!</v>
      </c>
      <c r="BF264" s="89"/>
      <c r="BG264" s="98" t="e">
        <f t="shared" si="181"/>
        <v>#REF!</v>
      </c>
      <c r="BH264" s="98" t="e">
        <f t="shared" si="182"/>
        <v>#REF!</v>
      </c>
      <c r="BI264" s="89"/>
      <c r="BJ264" s="98" t="str">
        <f t="shared" si="183"/>
        <v/>
      </c>
      <c r="BK264" s="98" t="str">
        <f t="shared" si="184"/>
        <v/>
      </c>
      <c r="BL264" s="89"/>
      <c r="BM264" s="98" t="str">
        <f t="shared" si="185"/>
        <v/>
      </c>
      <c r="BN264" s="98" t="str">
        <f t="shared" si="186"/>
        <v/>
      </c>
      <c r="BO264" s="89"/>
      <c r="BP264" s="98" t="str">
        <f t="shared" si="187"/>
        <v/>
      </c>
      <c r="BQ264" s="98" t="str">
        <f t="shared" si="188"/>
        <v/>
      </c>
      <c r="BR264" s="89"/>
      <c r="BS264" s="98" t="str">
        <f t="shared" si="189"/>
        <v/>
      </c>
      <c r="BT264" s="98" t="str">
        <f t="shared" si="190"/>
        <v/>
      </c>
      <c r="BU264" s="89"/>
      <c r="BV264" s="63"/>
    </row>
    <row r="265" spans="1:74" s="59" customFormat="1" x14ac:dyDescent="0.25">
      <c r="A265" s="83">
        <v>3</v>
      </c>
      <c r="B265" s="109" t="str">
        <f t="shared" si="168"/>
        <v xml:space="preserve">OECD90: Oviedo et al 2013 </v>
      </c>
      <c r="C265" s="106" t="s">
        <v>305</v>
      </c>
      <c r="D265" s="106" t="s">
        <v>310</v>
      </c>
      <c r="E265" s="108" t="s">
        <v>155</v>
      </c>
      <c r="F265" s="106" t="s">
        <v>309</v>
      </c>
      <c r="G265" s="108" t="s">
        <v>153</v>
      </c>
      <c r="H265" s="107" t="s">
        <v>108</v>
      </c>
      <c r="I265" s="106">
        <v>2013</v>
      </c>
      <c r="J265" s="106" t="s">
        <v>268</v>
      </c>
      <c r="K265" s="104">
        <v>564.15</v>
      </c>
      <c r="L265" s="110" t="s">
        <v>308</v>
      </c>
      <c r="M265" s="111">
        <f>K265*$AC$7</f>
        <v>581.07449999999994</v>
      </c>
      <c r="N265" s="151" t="s">
        <v>278</v>
      </c>
      <c r="O265" s="105"/>
      <c r="P265" s="104" t="s">
        <v>307</v>
      </c>
      <c r="Q265" s="64"/>
      <c r="R265" s="103"/>
      <c r="S265" s="101">
        <f t="shared" si="169"/>
        <v>581.07449999999994</v>
      </c>
      <c r="T265" s="102">
        <f t="shared" si="170"/>
        <v>581.07449999999994</v>
      </c>
      <c r="U265" s="101">
        <f t="shared" si="171"/>
        <v>0</v>
      </c>
      <c r="V265" s="100" t="str">
        <f t="shared" si="172"/>
        <v>US$2014/ha/yr</v>
      </c>
      <c r="W265" s="89"/>
      <c r="X265" s="89"/>
      <c r="Z265" s="63"/>
      <c r="AP265" s="63"/>
      <c r="AQ265" s="89"/>
      <c r="AR265" s="89"/>
      <c r="AS265" s="64"/>
      <c r="AT265" s="89"/>
      <c r="AU265" s="98" t="e">
        <f t="shared" si="173"/>
        <v>#REF!</v>
      </c>
      <c r="AV265" s="98" t="e">
        <f t="shared" si="174"/>
        <v>#REF!</v>
      </c>
      <c r="AW265" s="89"/>
      <c r="AX265" s="98" t="e">
        <f t="shared" si="175"/>
        <v>#REF!</v>
      </c>
      <c r="AY265" s="98" t="e">
        <f t="shared" si="176"/>
        <v>#REF!</v>
      </c>
      <c r="AZ265" s="89"/>
      <c r="BA265" s="98" t="e">
        <f t="shared" si="177"/>
        <v>#REF!</v>
      </c>
      <c r="BB265" s="98" t="e">
        <f t="shared" si="178"/>
        <v>#REF!</v>
      </c>
      <c r="BC265" s="89"/>
      <c r="BD265" s="98" t="e">
        <f t="shared" si="179"/>
        <v>#REF!</v>
      </c>
      <c r="BE265" s="98" t="e">
        <f t="shared" si="180"/>
        <v>#REF!</v>
      </c>
      <c r="BF265" s="89"/>
      <c r="BG265" s="98" t="e">
        <f t="shared" si="181"/>
        <v>#REF!</v>
      </c>
      <c r="BH265" s="98" t="e">
        <f t="shared" si="182"/>
        <v>#REF!</v>
      </c>
      <c r="BI265" s="89"/>
      <c r="BJ265" s="98" t="str">
        <f t="shared" si="183"/>
        <v/>
      </c>
      <c r="BK265" s="98" t="str">
        <f t="shared" si="184"/>
        <v/>
      </c>
      <c r="BL265" s="89"/>
      <c r="BM265" s="98" t="str">
        <f t="shared" si="185"/>
        <v/>
      </c>
      <c r="BN265" s="98" t="str">
        <f t="shared" si="186"/>
        <v/>
      </c>
      <c r="BO265" s="89"/>
      <c r="BP265" s="98" t="str">
        <f t="shared" si="187"/>
        <v/>
      </c>
      <c r="BQ265" s="98" t="str">
        <f t="shared" si="188"/>
        <v/>
      </c>
      <c r="BR265" s="89"/>
      <c r="BS265" s="98" t="str">
        <f t="shared" si="189"/>
        <v/>
      </c>
      <c r="BT265" s="98" t="str">
        <f t="shared" si="190"/>
        <v/>
      </c>
      <c r="BU265" s="89"/>
      <c r="BV265" s="63"/>
    </row>
    <row r="266" spans="1:74" s="59" customFormat="1" x14ac:dyDescent="0.25">
      <c r="A266" s="83">
        <v>4</v>
      </c>
      <c r="B266" s="109" t="str">
        <f t="shared" si="168"/>
        <v xml:space="preserve">OECD90: Oviedo et al 2013 </v>
      </c>
      <c r="C266" s="106" t="s">
        <v>305</v>
      </c>
      <c r="D266" s="106" t="s">
        <v>306</v>
      </c>
      <c r="E266" s="108" t="s">
        <v>155</v>
      </c>
      <c r="F266" s="106" t="s">
        <v>303</v>
      </c>
      <c r="G266" s="108" t="s">
        <v>153</v>
      </c>
      <c r="H266" s="107" t="s">
        <v>108</v>
      </c>
      <c r="I266" s="106">
        <v>2013</v>
      </c>
      <c r="J266" s="106" t="s">
        <v>268</v>
      </c>
      <c r="K266" s="104">
        <v>219.13</v>
      </c>
      <c r="L266" s="110" t="s">
        <v>302</v>
      </c>
      <c r="M266" s="111">
        <f>K266*$AC$7</f>
        <v>225.7039</v>
      </c>
      <c r="N266" s="151" t="s">
        <v>278</v>
      </c>
      <c r="O266" s="105"/>
      <c r="P266" s="104" t="s">
        <v>301</v>
      </c>
      <c r="Q266" s="64"/>
      <c r="R266" s="103"/>
      <c r="S266" s="101">
        <f t="shared" si="169"/>
        <v>225.7039</v>
      </c>
      <c r="T266" s="102">
        <f t="shared" si="170"/>
        <v>225.7039</v>
      </c>
      <c r="U266" s="101">
        <f t="shared" si="171"/>
        <v>0</v>
      </c>
      <c r="V266" s="100" t="str">
        <f t="shared" si="172"/>
        <v>US$2014/ha/yr</v>
      </c>
      <c r="W266" s="89"/>
      <c r="X266" s="89"/>
      <c r="Z266" s="63"/>
      <c r="AP266" s="63"/>
      <c r="AQ266" s="89"/>
      <c r="AR266" s="89"/>
      <c r="AS266" s="99"/>
      <c r="AT266" s="89"/>
      <c r="AU266" s="98" t="e">
        <f t="shared" si="173"/>
        <v>#REF!</v>
      </c>
      <c r="AV266" s="98" t="e">
        <f t="shared" si="174"/>
        <v>#REF!</v>
      </c>
      <c r="AW266" s="89"/>
      <c r="AX266" s="98" t="e">
        <f t="shared" si="175"/>
        <v>#REF!</v>
      </c>
      <c r="AY266" s="98" t="e">
        <f t="shared" si="176"/>
        <v>#REF!</v>
      </c>
      <c r="AZ266" s="89"/>
      <c r="BA266" s="98" t="e">
        <f t="shared" si="177"/>
        <v>#REF!</v>
      </c>
      <c r="BB266" s="98" t="e">
        <f t="shared" si="178"/>
        <v>#REF!</v>
      </c>
      <c r="BC266" s="89"/>
      <c r="BD266" s="98" t="e">
        <f t="shared" si="179"/>
        <v>#REF!</v>
      </c>
      <c r="BE266" s="98" t="e">
        <f t="shared" si="180"/>
        <v>#REF!</v>
      </c>
      <c r="BF266" s="89"/>
      <c r="BG266" s="98" t="e">
        <f t="shared" si="181"/>
        <v>#REF!</v>
      </c>
      <c r="BH266" s="98" t="e">
        <f t="shared" si="182"/>
        <v>#REF!</v>
      </c>
      <c r="BI266" s="89"/>
      <c r="BJ266" s="98" t="str">
        <f t="shared" si="183"/>
        <v/>
      </c>
      <c r="BK266" s="98" t="str">
        <f t="shared" si="184"/>
        <v/>
      </c>
      <c r="BL266" s="89"/>
      <c r="BM266" s="98" t="str">
        <f t="shared" si="185"/>
        <v/>
      </c>
      <c r="BN266" s="98" t="str">
        <f t="shared" si="186"/>
        <v/>
      </c>
      <c r="BO266" s="89"/>
      <c r="BP266" s="98" t="str">
        <f t="shared" si="187"/>
        <v/>
      </c>
      <c r="BQ266" s="98" t="str">
        <f t="shared" si="188"/>
        <v/>
      </c>
      <c r="BR266" s="89"/>
      <c r="BS266" s="98" t="str">
        <f t="shared" si="189"/>
        <v/>
      </c>
      <c r="BT266" s="98" t="str">
        <f t="shared" si="190"/>
        <v/>
      </c>
      <c r="BU266" s="89"/>
      <c r="BV266" s="63"/>
    </row>
    <row r="267" spans="1:74" s="59" customFormat="1" x14ac:dyDescent="0.25">
      <c r="A267" s="83">
        <v>5</v>
      </c>
      <c r="B267" s="109" t="str">
        <f t="shared" si="168"/>
        <v xml:space="preserve">OECD90: Oviedo et al 2013 </v>
      </c>
      <c r="C267" s="106" t="s">
        <v>305</v>
      </c>
      <c r="D267" s="106" t="s">
        <v>304</v>
      </c>
      <c r="E267" s="108" t="s">
        <v>155</v>
      </c>
      <c r="F267" s="106" t="s">
        <v>303</v>
      </c>
      <c r="G267" s="108" t="s">
        <v>153</v>
      </c>
      <c r="H267" s="107" t="s">
        <v>108</v>
      </c>
      <c r="I267" s="106">
        <v>2013</v>
      </c>
      <c r="J267" s="106" t="s">
        <v>268</v>
      </c>
      <c r="K267" s="104">
        <v>180.66</v>
      </c>
      <c r="L267" s="110" t="s">
        <v>302</v>
      </c>
      <c r="M267" s="111">
        <f>K267*$AC$7</f>
        <v>186.07980000000001</v>
      </c>
      <c r="N267" s="151" t="s">
        <v>278</v>
      </c>
      <c r="O267" s="105"/>
      <c r="P267" s="104" t="s">
        <v>301</v>
      </c>
      <c r="Q267" s="64"/>
      <c r="R267" s="103"/>
      <c r="S267" s="101">
        <f t="shared" si="169"/>
        <v>186.07980000000001</v>
      </c>
      <c r="T267" s="102">
        <f t="shared" si="170"/>
        <v>186.07980000000001</v>
      </c>
      <c r="U267" s="101">
        <f t="shared" si="171"/>
        <v>0</v>
      </c>
      <c r="V267" s="100" t="str">
        <f t="shared" si="172"/>
        <v>US$2014/ha/yr</v>
      </c>
      <c r="W267" s="89"/>
      <c r="X267" s="89"/>
      <c r="Z267" s="63"/>
      <c r="AP267" s="63"/>
      <c r="AQ267" s="89"/>
      <c r="AR267" s="89"/>
      <c r="AS267" s="99"/>
      <c r="AT267" s="89"/>
      <c r="AU267" s="98" t="e">
        <f t="shared" si="173"/>
        <v>#REF!</v>
      </c>
      <c r="AV267" s="98" t="e">
        <f t="shared" si="174"/>
        <v>#REF!</v>
      </c>
      <c r="AW267" s="89"/>
      <c r="AX267" s="98" t="e">
        <f t="shared" si="175"/>
        <v>#REF!</v>
      </c>
      <c r="AY267" s="98" t="e">
        <f t="shared" si="176"/>
        <v>#REF!</v>
      </c>
      <c r="AZ267" s="89"/>
      <c r="BA267" s="98" t="e">
        <f t="shared" si="177"/>
        <v>#REF!</v>
      </c>
      <c r="BB267" s="98" t="e">
        <f t="shared" si="178"/>
        <v>#REF!</v>
      </c>
      <c r="BC267" s="89"/>
      <c r="BD267" s="98" t="e">
        <f t="shared" si="179"/>
        <v>#REF!</v>
      </c>
      <c r="BE267" s="98" t="e">
        <f t="shared" si="180"/>
        <v>#REF!</v>
      </c>
      <c r="BF267" s="89"/>
      <c r="BG267" s="98" t="e">
        <f t="shared" si="181"/>
        <v>#REF!</v>
      </c>
      <c r="BH267" s="98" t="e">
        <f t="shared" si="182"/>
        <v>#REF!</v>
      </c>
      <c r="BI267" s="89"/>
      <c r="BJ267" s="98" t="str">
        <f t="shared" si="183"/>
        <v/>
      </c>
      <c r="BK267" s="98" t="str">
        <f t="shared" si="184"/>
        <v/>
      </c>
      <c r="BL267" s="89"/>
      <c r="BM267" s="98" t="str">
        <f t="shared" si="185"/>
        <v/>
      </c>
      <c r="BN267" s="98" t="str">
        <f t="shared" si="186"/>
        <v/>
      </c>
      <c r="BO267" s="89"/>
      <c r="BP267" s="98" t="str">
        <f t="shared" si="187"/>
        <v/>
      </c>
      <c r="BQ267" s="98" t="str">
        <f t="shared" si="188"/>
        <v/>
      </c>
      <c r="BR267" s="89"/>
      <c r="BS267" s="98" t="str">
        <f t="shared" si="189"/>
        <v/>
      </c>
      <c r="BT267" s="98" t="str">
        <f t="shared" si="190"/>
        <v/>
      </c>
      <c r="BU267" s="89"/>
      <c r="BV267" s="63"/>
    </row>
    <row r="268" spans="1:74" s="59" customFormat="1" x14ac:dyDescent="0.25">
      <c r="A268" s="83">
        <v>6</v>
      </c>
      <c r="B268" s="109" t="str">
        <f t="shared" si="168"/>
        <v xml:space="preserve">OECD90: Clason 1995 </v>
      </c>
      <c r="C268" s="106" t="s">
        <v>300</v>
      </c>
      <c r="D268" s="106" t="s">
        <v>299</v>
      </c>
      <c r="E268" s="108" t="s">
        <v>155</v>
      </c>
      <c r="F268" s="106" t="s">
        <v>298</v>
      </c>
      <c r="G268" s="108" t="s">
        <v>148</v>
      </c>
      <c r="H268" s="107" t="s">
        <v>108</v>
      </c>
      <c r="I268" s="106">
        <v>1995</v>
      </c>
      <c r="J268" s="106" t="s">
        <v>268</v>
      </c>
      <c r="K268" s="186">
        <v>416</v>
      </c>
      <c r="L268" s="110" t="s">
        <v>297</v>
      </c>
      <c r="M268" s="111">
        <f>K268*1.44</f>
        <v>599.04</v>
      </c>
      <c r="N268" s="151" t="s">
        <v>278</v>
      </c>
      <c r="O268" s="105"/>
      <c r="P268" s="104" t="s">
        <v>296</v>
      </c>
      <c r="Q268" s="64"/>
      <c r="R268" s="103"/>
      <c r="S268" s="101">
        <f t="shared" si="169"/>
        <v>599.04</v>
      </c>
      <c r="T268" s="102">
        <f t="shared" si="170"/>
        <v>599.04</v>
      </c>
      <c r="U268" s="101">
        <f t="shared" si="171"/>
        <v>0</v>
      </c>
      <c r="V268" s="100" t="str">
        <f t="shared" si="172"/>
        <v>US$2014/ha/yr</v>
      </c>
      <c r="W268" s="89"/>
      <c r="X268" s="89"/>
      <c r="Z268" s="63"/>
      <c r="AP268" s="63"/>
      <c r="AQ268" s="89"/>
      <c r="AR268" s="89"/>
      <c r="AS268" s="99"/>
      <c r="AT268" s="89"/>
      <c r="AU268" s="98" t="e">
        <f t="shared" si="173"/>
        <v>#REF!</v>
      </c>
      <c r="AV268" s="98" t="e">
        <f t="shared" si="174"/>
        <v>#REF!</v>
      </c>
      <c r="AW268" s="89"/>
      <c r="AX268" s="98" t="e">
        <f t="shared" si="175"/>
        <v>#REF!</v>
      </c>
      <c r="AY268" s="98" t="e">
        <f t="shared" si="176"/>
        <v>#REF!</v>
      </c>
      <c r="AZ268" s="89"/>
      <c r="BA268" s="98" t="e">
        <f t="shared" si="177"/>
        <v>#REF!</v>
      </c>
      <c r="BB268" s="98" t="e">
        <f t="shared" si="178"/>
        <v>#REF!</v>
      </c>
      <c r="BC268" s="89"/>
      <c r="BD268" s="98" t="e">
        <f t="shared" si="179"/>
        <v>#REF!</v>
      </c>
      <c r="BE268" s="98" t="e">
        <f t="shared" si="180"/>
        <v>#REF!</v>
      </c>
      <c r="BF268" s="89"/>
      <c r="BG268" s="98" t="e">
        <f t="shared" si="181"/>
        <v>#REF!</v>
      </c>
      <c r="BH268" s="98" t="e">
        <f t="shared" si="182"/>
        <v>#REF!</v>
      </c>
      <c r="BI268" s="89"/>
      <c r="BJ268" s="98" t="str">
        <f t="shared" si="183"/>
        <v/>
      </c>
      <c r="BK268" s="98" t="str">
        <f t="shared" si="184"/>
        <v/>
      </c>
      <c r="BL268" s="89"/>
      <c r="BM268" s="98" t="str">
        <f t="shared" si="185"/>
        <v/>
      </c>
      <c r="BN268" s="98" t="str">
        <f t="shared" si="186"/>
        <v/>
      </c>
      <c r="BO268" s="89"/>
      <c r="BP268" s="98" t="str">
        <f t="shared" si="187"/>
        <v/>
      </c>
      <c r="BQ268" s="98" t="str">
        <f t="shared" si="188"/>
        <v/>
      </c>
      <c r="BR268" s="89"/>
      <c r="BS268" s="98" t="str">
        <f t="shared" si="189"/>
        <v/>
      </c>
      <c r="BT268" s="98" t="str">
        <f t="shared" si="190"/>
        <v/>
      </c>
      <c r="BU268" s="89"/>
      <c r="BV268" s="63"/>
    </row>
    <row r="269" spans="1:74" s="59" customFormat="1" x14ac:dyDescent="0.25">
      <c r="A269" s="83">
        <v>7</v>
      </c>
      <c r="B269" s="109" t="str">
        <f t="shared" si="168"/>
        <v xml:space="preserve">OECD90: Grado et al 2001 </v>
      </c>
      <c r="C269" s="106" t="s">
        <v>294</v>
      </c>
      <c r="D269" s="106" t="s">
        <v>293</v>
      </c>
      <c r="E269" s="108" t="s">
        <v>155</v>
      </c>
      <c r="F269" s="106" t="s">
        <v>292</v>
      </c>
      <c r="G269" s="108" t="s">
        <v>148</v>
      </c>
      <c r="H269" s="107" t="s">
        <v>108</v>
      </c>
      <c r="I269" s="106">
        <v>2001</v>
      </c>
      <c r="J269" s="106" t="s">
        <v>268</v>
      </c>
      <c r="K269" s="104">
        <v>25.2</v>
      </c>
      <c r="L269" s="110" t="s">
        <v>291</v>
      </c>
      <c r="M269" s="111">
        <f>K269*1.47</f>
        <v>37.043999999999997</v>
      </c>
      <c r="N269" s="151" t="s">
        <v>278</v>
      </c>
      <c r="O269" s="105"/>
      <c r="P269" s="104" t="s">
        <v>295</v>
      </c>
      <c r="Q269" s="64"/>
      <c r="R269" s="103"/>
      <c r="S269" s="101">
        <f t="shared" si="169"/>
        <v>37.043999999999997</v>
      </c>
      <c r="T269" s="102">
        <f t="shared" si="170"/>
        <v>37.043999999999997</v>
      </c>
      <c r="U269" s="101">
        <f t="shared" si="171"/>
        <v>0</v>
      </c>
      <c r="V269" s="100" t="str">
        <f t="shared" si="172"/>
        <v>US$2014/ha/yr</v>
      </c>
      <c r="W269" s="89"/>
      <c r="X269" s="89"/>
      <c r="Z269" s="63"/>
      <c r="AP269" s="63"/>
      <c r="AQ269" s="89"/>
      <c r="AR269" s="89"/>
      <c r="AS269" s="99"/>
      <c r="AT269" s="89"/>
      <c r="AU269" s="98" t="e">
        <f t="shared" si="173"/>
        <v>#REF!</v>
      </c>
      <c r="AV269" s="98" t="e">
        <f t="shared" si="174"/>
        <v>#REF!</v>
      </c>
      <c r="AW269" s="89"/>
      <c r="AX269" s="98" t="e">
        <f t="shared" si="175"/>
        <v>#REF!</v>
      </c>
      <c r="AY269" s="98" t="e">
        <f t="shared" si="176"/>
        <v>#REF!</v>
      </c>
      <c r="AZ269" s="89"/>
      <c r="BA269" s="98" t="e">
        <f t="shared" si="177"/>
        <v>#REF!</v>
      </c>
      <c r="BB269" s="98" t="e">
        <f t="shared" si="178"/>
        <v>#REF!</v>
      </c>
      <c r="BC269" s="89"/>
      <c r="BD269" s="98" t="e">
        <f t="shared" si="179"/>
        <v>#REF!</v>
      </c>
      <c r="BE269" s="98" t="e">
        <f t="shared" si="180"/>
        <v>#REF!</v>
      </c>
      <c r="BF269" s="89"/>
      <c r="BG269" s="98" t="e">
        <f t="shared" si="181"/>
        <v>#REF!</v>
      </c>
      <c r="BH269" s="98" t="e">
        <f t="shared" si="182"/>
        <v>#REF!</v>
      </c>
      <c r="BI269" s="89"/>
      <c r="BJ269" s="98" t="str">
        <f t="shared" si="183"/>
        <v/>
      </c>
      <c r="BK269" s="98" t="str">
        <f t="shared" si="184"/>
        <v/>
      </c>
      <c r="BL269" s="89"/>
      <c r="BM269" s="98" t="str">
        <f t="shared" si="185"/>
        <v/>
      </c>
      <c r="BN269" s="98" t="str">
        <f t="shared" si="186"/>
        <v/>
      </c>
      <c r="BO269" s="89"/>
      <c r="BP269" s="98" t="str">
        <f t="shared" si="187"/>
        <v/>
      </c>
      <c r="BQ269" s="98" t="str">
        <f t="shared" si="188"/>
        <v/>
      </c>
      <c r="BR269" s="89"/>
      <c r="BS269" s="98" t="str">
        <f t="shared" si="189"/>
        <v/>
      </c>
      <c r="BT269" s="98" t="str">
        <f t="shared" si="190"/>
        <v/>
      </c>
      <c r="BU269" s="89"/>
      <c r="BV269" s="63"/>
    </row>
    <row r="270" spans="1:74" s="59" customFormat="1" x14ac:dyDescent="0.25">
      <c r="A270" s="83">
        <v>8</v>
      </c>
      <c r="B270" s="109" t="str">
        <f t="shared" si="168"/>
        <v xml:space="preserve">OECD90: Grado et al 2001 </v>
      </c>
      <c r="C270" s="106" t="s">
        <v>294</v>
      </c>
      <c r="D270" s="106" t="s">
        <v>293</v>
      </c>
      <c r="E270" s="108" t="s">
        <v>155</v>
      </c>
      <c r="F270" s="106" t="s">
        <v>292</v>
      </c>
      <c r="G270" s="108" t="s">
        <v>148</v>
      </c>
      <c r="H270" s="107" t="s">
        <v>108</v>
      </c>
      <c r="I270" s="106">
        <v>2001</v>
      </c>
      <c r="J270" s="106" t="s">
        <v>268</v>
      </c>
      <c r="K270" s="104">
        <v>18.87</v>
      </c>
      <c r="L270" s="110" t="s">
        <v>291</v>
      </c>
      <c r="M270" s="111">
        <f>K270*1.47</f>
        <v>27.738900000000001</v>
      </c>
      <c r="N270" s="151" t="s">
        <v>278</v>
      </c>
      <c r="O270" s="105"/>
      <c r="P270" s="104" t="s">
        <v>290</v>
      </c>
      <c r="Q270" s="64"/>
      <c r="R270" s="103"/>
      <c r="S270" s="101">
        <f t="shared" si="169"/>
        <v>27.738900000000001</v>
      </c>
      <c r="T270" s="102">
        <f t="shared" si="170"/>
        <v>27.738900000000001</v>
      </c>
      <c r="U270" s="101">
        <f t="shared" si="171"/>
        <v>0</v>
      </c>
      <c r="V270" s="100" t="str">
        <f t="shared" si="172"/>
        <v>US$2014/ha/yr</v>
      </c>
      <c r="W270" s="89"/>
      <c r="X270" s="89"/>
      <c r="Z270" s="63"/>
      <c r="AP270" s="63"/>
      <c r="AQ270" s="89"/>
      <c r="AR270" s="89"/>
      <c r="AS270" s="99"/>
      <c r="AT270" s="89"/>
      <c r="AU270" s="98" t="e">
        <f t="shared" si="173"/>
        <v>#REF!</v>
      </c>
      <c r="AV270" s="98" t="e">
        <f t="shared" si="174"/>
        <v>#REF!</v>
      </c>
      <c r="AW270" s="89"/>
      <c r="AX270" s="98" t="e">
        <f t="shared" si="175"/>
        <v>#REF!</v>
      </c>
      <c r="AY270" s="98" t="e">
        <f t="shared" si="176"/>
        <v>#REF!</v>
      </c>
      <c r="AZ270" s="89"/>
      <c r="BA270" s="98" t="e">
        <f t="shared" si="177"/>
        <v>#REF!</v>
      </c>
      <c r="BB270" s="98" t="e">
        <f t="shared" si="178"/>
        <v>#REF!</v>
      </c>
      <c r="BC270" s="89"/>
      <c r="BD270" s="98" t="e">
        <f t="shared" si="179"/>
        <v>#REF!</v>
      </c>
      <c r="BE270" s="98" t="e">
        <f t="shared" si="180"/>
        <v>#REF!</v>
      </c>
      <c r="BF270" s="89"/>
      <c r="BG270" s="98" t="e">
        <f t="shared" si="181"/>
        <v>#REF!</v>
      </c>
      <c r="BH270" s="98" t="e">
        <f t="shared" si="182"/>
        <v>#REF!</v>
      </c>
      <c r="BI270" s="89"/>
      <c r="BJ270" s="98" t="str">
        <f t="shared" si="183"/>
        <v/>
      </c>
      <c r="BK270" s="98" t="str">
        <f t="shared" si="184"/>
        <v/>
      </c>
      <c r="BL270" s="89"/>
      <c r="BM270" s="98" t="str">
        <f t="shared" si="185"/>
        <v/>
      </c>
      <c r="BN270" s="98" t="str">
        <f t="shared" si="186"/>
        <v/>
      </c>
      <c r="BO270" s="89"/>
      <c r="BP270" s="98" t="str">
        <f t="shared" si="187"/>
        <v/>
      </c>
      <c r="BQ270" s="98" t="str">
        <f t="shared" si="188"/>
        <v/>
      </c>
      <c r="BR270" s="89"/>
      <c r="BS270" s="98" t="str">
        <f t="shared" si="189"/>
        <v/>
      </c>
      <c r="BT270" s="98" t="str">
        <f t="shared" si="190"/>
        <v/>
      </c>
      <c r="BU270" s="89"/>
      <c r="BV270" s="63"/>
    </row>
    <row r="271" spans="1:74" s="59" customFormat="1" x14ac:dyDescent="0.25">
      <c r="A271" s="83">
        <v>9</v>
      </c>
      <c r="B271" s="109" t="str">
        <f t="shared" si="168"/>
        <v xml:space="preserve">Latin America: Frey et al 2012 </v>
      </c>
      <c r="C271" s="106" t="s">
        <v>289</v>
      </c>
      <c r="D271" s="106" t="s">
        <v>288</v>
      </c>
      <c r="E271" s="108" t="s">
        <v>112</v>
      </c>
      <c r="F271" s="106" t="s">
        <v>287</v>
      </c>
      <c r="G271" s="108" t="s">
        <v>153</v>
      </c>
      <c r="H271" s="107" t="s">
        <v>108</v>
      </c>
      <c r="I271" s="106">
        <v>2012</v>
      </c>
      <c r="J271" s="106" t="s">
        <v>268</v>
      </c>
      <c r="K271" s="145">
        <v>17511</v>
      </c>
      <c r="L271" s="110" t="s">
        <v>286</v>
      </c>
      <c r="M271" s="111">
        <f>K271*$AC$7*0.054</f>
        <v>973.9618200000001</v>
      </c>
      <c r="N271" s="151" t="s">
        <v>278</v>
      </c>
      <c r="O271" s="105"/>
      <c r="P271" s="104" t="s">
        <v>285</v>
      </c>
      <c r="Q271" s="64"/>
      <c r="R271" s="103"/>
      <c r="S271" s="101">
        <f t="shared" si="169"/>
        <v>973.9618200000001</v>
      </c>
      <c r="T271" s="102">
        <f t="shared" si="170"/>
        <v>973.9618200000001</v>
      </c>
      <c r="U271" s="101">
        <f t="shared" si="171"/>
        <v>0</v>
      </c>
      <c r="V271" s="100" t="str">
        <f t="shared" si="172"/>
        <v>US$2014/ha/yr</v>
      </c>
      <c r="W271" s="89"/>
      <c r="X271" s="89"/>
      <c r="Z271" s="63"/>
      <c r="AP271" s="63"/>
      <c r="AQ271" s="89"/>
      <c r="AR271" s="89"/>
      <c r="AS271" s="99"/>
      <c r="AT271" s="89"/>
      <c r="AU271" s="98" t="e">
        <f t="shared" si="173"/>
        <v>#REF!</v>
      </c>
      <c r="AV271" s="98" t="e">
        <f t="shared" si="174"/>
        <v>#REF!</v>
      </c>
      <c r="AW271" s="89"/>
      <c r="AX271" s="98" t="e">
        <f t="shared" si="175"/>
        <v>#REF!</v>
      </c>
      <c r="AY271" s="98" t="e">
        <f t="shared" si="176"/>
        <v>#REF!</v>
      </c>
      <c r="AZ271" s="89"/>
      <c r="BA271" s="98" t="e">
        <f t="shared" si="177"/>
        <v>#REF!</v>
      </c>
      <c r="BB271" s="98" t="e">
        <f t="shared" si="178"/>
        <v>#REF!</v>
      </c>
      <c r="BC271" s="89"/>
      <c r="BD271" s="98" t="e">
        <f t="shared" si="179"/>
        <v>#REF!</v>
      </c>
      <c r="BE271" s="98" t="e">
        <f t="shared" si="180"/>
        <v>#REF!</v>
      </c>
      <c r="BF271" s="89"/>
      <c r="BG271" s="98" t="e">
        <f t="shared" si="181"/>
        <v>#REF!</v>
      </c>
      <c r="BH271" s="98" t="e">
        <f t="shared" si="182"/>
        <v>#REF!</v>
      </c>
      <c r="BI271" s="89"/>
      <c r="BJ271" s="98" t="str">
        <f t="shared" si="183"/>
        <v/>
      </c>
      <c r="BK271" s="98" t="str">
        <f t="shared" si="184"/>
        <v/>
      </c>
      <c r="BL271" s="89"/>
      <c r="BM271" s="98" t="str">
        <f t="shared" si="185"/>
        <v/>
      </c>
      <c r="BN271" s="98" t="str">
        <f t="shared" si="186"/>
        <v/>
      </c>
      <c r="BO271" s="89"/>
      <c r="BP271" s="98" t="str">
        <f t="shared" si="187"/>
        <v/>
      </c>
      <c r="BQ271" s="98" t="str">
        <f t="shared" si="188"/>
        <v/>
      </c>
      <c r="BR271" s="89"/>
      <c r="BS271" s="98" t="str">
        <f t="shared" si="189"/>
        <v/>
      </c>
      <c r="BT271" s="98" t="str">
        <f t="shared" si="190"/>
        <v/>
      </c>
      <c r="BU271" s="89"/>
      <c r="BV271" s="63"/>
    </row>
    <row r="272" spans="1:74" s="59" customFormat="1" x14ac:dyDescent="0.25">
      <c r="A272" s="83">
        <v>10</v>
      </c>
      <c r="B272" s="109" t="str">
        <f t="shared" si="168"/>
        <v xml:space="preserve">Latin America: Frey et al 2012 </v>
      </c>
      <c r="C272" s="106" t="s">
        <v>289</v>
      </c>
      <c r="D272" s="106" t="s">
        <v>288</v>
      </c>
      <c r="E272" s="108" t="s">
        <v>112</v>
      </c>
      <c r="F272" s="106" t="s">
        <v>287</v>
      </c>
      <c r="G272" s="108" t="s">
        <v>153</v>
      </c>
      <c r="H272" s="107" t="s">
        <v>108</v>
      </c>
      <c r="I272" s="106">
        <v>2012</v>
      </c>
      <c r="J272" s="106" t="s">
        <v>268</v>
      </c>
      <c r="K272" s="145">
        <v>15357</v>
      </c>
      <c r="L272" s="110" t="s">
        <v>286</v>
      </c>
      <c r="M272" s="111">
        <f>K272*$AC$7*0.054</f>
        <v>854.15634</v>
      </c>
      <c r="N272" s="151" t="s">
        <v>278</v>
      </c>
      <c r="O272" s="105"/>
      <c r="P272" s="104" t="s">
        <v>285</v>
      </c>
      <c r="Q272" s="64"/>
      <c r="R272" s="103"/>
      <c r="S272" s="101">
        <f t="shared" si="169"/>
        <v>854.15634</v>
      </c>
      <c r="T272" s="102">
        <f t="shared" si="170"/>
        <v>854.15634</v>
      </c>
      <c r="U272" s="101">
        <f t="shared" si="171"/>
        <v>0</v>
      </c>
      <c r="V272" s="100" t="str">
        <f t="shared" si="172"/>
        <v>US$2014/ha/yr</v>
      </c>
      <c r="W272" s="89"/>
      <c r="X272" s="89"/>
      <c r="Z272" s="63"/>
      <c r="AP272" s="63"/>
      <c r="AQ272" s="89"/>
      <c r="AR272" s="89"/>
      <c r="AS272" s="99"/>
      <c r="AT272" s="89"/>
      <c r="AU272" s="98" t="e">
        <f t="shared" si="173"/>
        <v>#REF!</v>
      </c>
      <c r="AV272" s="98" t="e">
        <f t="shared" si="174"/>
        <v>#REF!</v>
      </c>
      <c r="AW272" s="89"/>
      <c r="AX272" s="98" t="e">
        <f t="shared" si="175"/>
        <v>#REF!</v>
      </c>
      <c r="AY272" s="98" t="e">
        <f t="shared" si="176"/>
        <v>#REF!</v>
      </c>
      <c r="AZ272" s="89"/>
      <c r="BA272" s="98" t="e">
        <f t="shared" si="177"/>
        <v>#REF!</v>
      </c>
      <c r="BB272" s="98" t="e">
        <f t="shared" si="178"/>
        <v>#REF!</v>
      </c>
      <c r="BC272" s="89"/>
      <c r="BD272" s="98" t="e">
        <f t="shared" si="179"/>
        <v>#REF!</v>
      </c>
      <c r="BE272" s="98" t="e">
        <f t="shared" si="180"/>
        <v>#REF!</v>
      </c>
      <c r="BF272" s="89"/>
      <c r="BG272" s="98" t="e">
        <f t="shared" si="181"/>
        <v>#REF!</v>
      </c>
      <c r="BH272" s="98" t="e">
        <f t="shared" si="182"/>
        <v>#REF!</v>
      </c>
      <c r="BI272" s="89"/>
      <c r="BJ272" s="98" t="str">
        <f t="shared" si="183"/>
        <v/>
      </c>
      <c r="BK272" s="98" t="str">
        <f t="shared" si="184"/>
        <v/>
      </c>
      <c r="BL272" s="89"/>
      <c r="BM272" s="98" t="str">
        <f t="shared" si="185"/>
        <v/>
      </c>
      <c r="BN272" s="98" t="str">
        <f t="shared" si="186"/>
        <v/>
      </c>
      <c r="BO272" s="89"/>
      <c r="BP272" s="98" t="str">
        <f t="shared" si="187"/>
        <v/>
      </c>
      <c r="BQ272" s="98" t="str">
        <f t="shared" si="188"/>
        <v/>
      </c>
      <c r="BR272" s="89"/>
      <c r="BS272" s="98" t="str">
        <f t="shared" si="189"/>
        <v/>
      </c>
      <c r="BT272" s="98" t="str">
        <f t="shared" si="190"/>
        <v/>
      </c>
      <c r="BU272" s="89"/>
      <c r="BV272" s="63"/>
    </row>
    <row r="273" spans="1:74" s="59" customFormat="1" x14ac:dyDescent="0.25">
      <c r="A273" s="83">
        <v>11</v>
      </c>
      <c r="B273" s="109" t="str">
        <f t="shared" si="168"/>
        <v xml:space="preserve">Latin America: Frey et al 2012 </v>
      </c>
      <c r="C273" s="106" t="s">
        <v>289</v>
      </c>
      <c r="D273" s="106" t="s">
        <v>288</v>
      </c>
      <c r="E273" s="108" t="s">
        <v>112</v>
      </c>
      <c r="F273" s="106" t="s">
        <v>287</v>
      </c>
      <c r="G273" s="108" t="s">
        <v>153</v>
      </c>
      <c r="H273" s="107" t="s">
        <v>108</v>
      </c>
      <c r="I273" s="106">
        <v>2012</v>
      </c>
      <c r="J273" s="106" t="s">
        <v>268</v>
      </c>
      <c r="K273" s="145">
        <v>8915</v>
      </c>
      <c r="L273" s="110" t="s">
        <v>286</v>
      </c>
      <c r="M273" s="111">
        <f>K273*$AC$7*0.054</f>
        <v>495.85230000000001</v>
      </c>
      <c r="N273" s="151" t="s">
        <v>278</v>
      </c>
      <c r="O273" s="105"/>
      <c r="P273" s="104" t="s">
        <v>285</v>
      </c>
      <c r="Q273" s="64"/>
      <c r="R273" s="103"/>
      <c r="S273" s="101">
        <f t="shared" si="169"/>
        <v>495.85230000000001</v>
      </c>
      <c r="T273" s="102">
        <f t="shared" si="170"/>
        <v>495.85230000000001</v>
      </c>
      <c r="U273" s="101">
        <f t="shared" si="171"/>
        <v>0</v>
      </c>
      <c r="V273" s="100" t="str">
        <f t="shared" si="172"/>
        <v>US$2014/ha/yr</v>
      </c>
      <c r="W273" s="89"/>
      <c r="X273" s="89"/>
      <c r="Z273" s="63"/>
      <c r="AP273" s="63"/>
      <c r="AQ273" s="89"/>
      <c r="AR273" s="89"/>
      <c r="AS273" s="99"/>
      <c r="AT273" s="89"/>
      <c r="AU273" s="98" t="e">
        <f t="shared" si="173"/>
        <v>#REF!</v>
      </c>
      <c r="AV273" s="98" t="e">
        <f t="shared" si="174"/>
        <v>#REF!</v>
      </c>
      <c r="AW273" s="89"/>
      <c r="AX273" s="98" t="e">
        <f t="shared" si="175"/>
        <v>#REF!</v>
      </c>
      <c r="AY273" s="98" t="e">
        <f t="shared" si="176"/>
        <v>#REF!</v>
      </c>
      <c r="AZ273" s="89"/>
      <c r="BA273" s="98" t="e">
        <f t="shared" si="177"/>
        <v>#REF!</v>
      </c>
      <c r="BB273" s="98" t="e">
        <f t="shared" si="178"/>
        <v>#REF!</v>
      </c>
      <c r="BC273" s="89"/>
      <c r="BD273" s="98" t="e">
        <f t="shared" si="179"/>
        <v>#REF!</v>
      </c>
      <c r="BE273" s="98" t="e">
        <f t="shared" si="180"/>
        <v>#REF!</v>
      </c>
      <c r="BF273" s="89"/>
      <c r="BG273" s="98" t="e">
        <f t="shared" si="181"/>
        <v>#REF!</v>
      </c>
      <c r="BH273" s="98" t="e">
        <f t="shared" si="182"/>
        <v>#REF!</v>
      </c>
      <c r="BI273" s="89"/>
      <c r="BJ273" s="98" t="str">
        <f t="shared" si="183"/>
        <v/>
      </c>
      <c r="BK273" s="98" t="str">
        <f t="shared" si="184"/>
        <v/>
      </c>
      <c r="BL273" s="89"/>
      <c r="BM273" s="98" t="str">
        <f t="shared" si="185"/>
        <v/>
      </c>
      <c r="BN273" s="98" t="str">
        <f t="shared" si="186"/>
        <v/>
      </c>
      <c r="BO273" s="89"/>
      <c r="BP273" s="98" t="str">
        <f t="shared" si="187"/>
        <v/>
      </c>
      <c r="BQ273" s="98" t="str">
        <f t="shared" si="188"/>
        <v/>
      </c>
      <c r="BR273" s="89"/>
      <c r="BS273" s="98" t="str">
        <f t="shared" si="189"/>
        <v/>
      </c>
      <c r="BT273" s="98" t="str">
        <f t="shared" si="190"/>
        <v/>
      </c>
      <c r="BU273" s="89"/>
      <c r="BV273" s="63"/>
    </row>
    <row r="274" spans="1:74" s="59" customFormat="1" x14ac:dyDescent="0.25">
      <c r="A274" s="83">
        <v>12</v>
      </c>
      <c r="B274" s="109" t="str">
        <f t="shared" si="168"/>
        <v xml:space="preserve">OECD90: Ares et al 2006 </v>
      </c>
      <c r="C274" s="106" t="s">
        <v>283</v>
      </c>
      <c r="D274" s="106" t="s">
        <v>282</v>
      </c>
      <c r="E274" s="108" t="s">
        <v>155</v>
      </c>
      <c r="F274" s="106" t="s">
        <v>281</v>
      </c>
      <c r="G274" s="108" t="s">
        <v>153</v>
      </c>
      <c r="H274" s="107" t="s">
        <v>108</v>
      </c>
      <c r="I274" s="106">
        <v>2006</v>
      </c>
      <c r="J274" s="106" t="s">
        <v>268</v>
      </c>
      <c r="K274" s="104">
        <v>365</v>
      </c>
      <c r="L274" s="110" t="s">
        <v>280</v>
      </c>
      <c r="M274" s="111">
        <f>K274*$AC$13</f>
        <v>427.04999999999995</v>
      </c>
      <c r="N274" s="151" t="s">
        <v>278</v>
      </c>
      <c r="O274" s="105"/>
      <c r="P274" s="104" t="s">
        <v>284</v>
      </c>
      <c r="Q274" s="64"/>
      <c r="R274" s="103"/>
      <c r="S274" s="101">
        <f t="shared" si="169"/>
        <v>427.04999999999995</v>
      </c>
      <c r="T274" s="102">
        <f t="shared" si="170"/>
        <v>427.04999999999995</v>
      </c>
      <c r="U274" s="101">
        <f t="shared" si="171"/>
        <v>0</v>
      </c>
      <c r="V274" s="100" t="str">
        <f t="shared" si="172"/>
        <v>US$2014/ha/yr</v>
      </c>
      <c r="W274" s="89"/>
      <c r="X274" s="89"/>
      <c r="Z274" s="63"/>
      <c r="AP274" s="63"/>
      <c r="AQ274" s="89"/>
      <c r="AR274" s="89"/>
      <c r="AS274" s="99"/>
      <c r="AT274" s="89"/>
      <c r="AU274" s="98" t="e">
        <f t="shared" si="173"/>
        <v>#REF!</v>
      </c>
      <c r="AV274" s="98" t="e">
        <f t="shared" si="174"/>
        <v>#REF!</v>
      </c>
      <c r="AW274" s="89"/>
      <c r="AX274" s="98" t="e">
        <f t="shared" si="175"/>
        <v>#REF!</v>
      </c>
      <c r="AY274" s="98" t="e">
        <f t="shared" si="176"/>
        <v>#REF!</v>
      </c>
      <c r="AZ274" s="89"/>
      <c r="BA274" s="98" t="e">
        <f t="shared" si="177"/>
        <v>#REF!</v>
      </c>
      <c r="BB274" s="98" t="e">
        <f t="shared" si="178"/>
        <v>#REF!</v>
      </c>
      <c r="BC274" s="89"/>
      <c r="BD274" s="98" t="e">
        <f t="shared" si="179"/>
        <v>#REF!</v>
      </c>
      <c r="BE274" s="98" t="e">
        <f t="shared" si="180"/>
        <v>#REF!</v>
      </c>
      <c r="BF274" s="89"/>
      <c r="BG274" s="98" t="e">
        <f t="shared" si="181"/>
        <v>#REF!</v>
      </c>
      <c r="BH274" s="98" t="e">
        <f t="shared" si="182"/>
        <v>#REF!</v>
      </c>
      <c r="BI274" s="89"/>
      <c r="BJ274" s="98" t="str">
        <f t="shared" si="183"/>
        <v/>
      </c>
      <c r="BK274" s="98" t="str">
        <f t="shared" si="184"/>
        <v/>
      </c>
      <c r="BL274" s="89"/>
      <c r="BM274" s="98" t="str">
        <f t="shared" si="185"/>
        <v/>
      </c>
      <c r="BN274" s="98" t="str">
        <f t="shared" si="186"/>
        <v/>
      </c>
      <c r="BO274" s="89"/>
      <c r="BP274" s="98" t="str">
        <f t="shared" si="187"/>
        <v/>
      </c>
      <c r="BQ274" s="98" t="str">
        <f t="shared" si="188"/>
        <v/>
      </c>
      <c r="BR274" s="89"/>
      <c r="BS274" s="98" t="str">
        <f t="shared" si="189"/>
        <v/>
      </c>
      <c r="BT274" s="98" t="str">
        <f t="shared" si="190"/>
        <v/>
      </c>
      <c r="BU274" s="89"/>
      <c r="BV274" s="63"/>
    </row>
    <row r="275" spans="1:74" s="59" customFormat="1" x14ac:dyDescent="0.25">
      <c r="A275" s="83">
        <v>13</v>
      </c>
      <c r="B275" s="109" t="str">
        <f t="shared" si="168"/>
        <v xml:space="preserve">OECD90: Ares et al 2006 </v>
      </c>
      <c r="C275" s="106" t="s">
        <v>283</v>
      </c>
      <c r="D275" s="106" t="s">
        <v>282</v>
      </c>
      <c r="E275" s="108" t="s">
        <v>155</v>
      </c>
      <c r="F275" s="106" t="s">
        <v>281</v>
      </c>
      <c r="G275" s="108" t="s">
        <v>153</v>
      </c>
      <c r="H275" s="107" t="s">
        <v>108</v>
      </c>
      <c r="I275" s="106">
        <v>2006</v>
      </c>
      <c r="J275" s="106" t="s">
        <v>268</v>
      </c>
      <c r="K275" s="104">
        <v>435</v>
      </c>
      <c r="L275" s="110" t="s">
        <v>280</v>
      </c>
      <c r="M275" s="111">
        <f>K275*$AC$13</f>
        <v>508.95</v>
      </c>
      <c r="N275" s="151" t="s">
        <v>278</v>
      </c>
      <c r="O275" s="105"/>
      <c r="P275" s="104" t="s">
        <v>279</v>
      </c>
      <c r="Q275" s="64"/>
      <c r="R275" s="103"/>
      <c r="S275" s="101">
        <f t="shared" si="169"/>
        <v>508.95</v>
      </c>
      <c r="T275" s="102">
        <f t="shared" si="170"/>
        <v>508.95</v>
      </c>
      <c r="U275" s="101">
        <f t="shared" si="171"/>
        <v>0</v>
      </c>
      <c r="V275" s="100" t="str">
        <f t="shared" si="172"/>
        <v>US$2014/ha/yr</v>
      </c>
      <c r="W275" s="89"/>
      <c r="X275" s="89"/>
      <c r="Z275" s="63"/>
      <c r="AP275" s="63"/>
      <c r="AQ275" s="89"/>
      <c r="AR275" s="89"/>
      <c r="AS275" s="99"/>
      <c r="AT275" s="89"/>
      <c r="AU275" s="98" t="e">
        <f t="shared" si="173"/>
        <v>#REF!</v>
      </c>
      <c r="AV275" s="98" t="e">
        <f t="shared" si="174"/>
        <v>#REF!</v>
      </c>
      <c r="AW275" s="89"/>
      <c r="AX275" s="98" t="e">
        <f t="shared" si="175"/>
        <v>#REF!</v>
      </c>
      <c r="AY275" s="98" t="e">
        <f t="shared" si="176"/>
        <v>#REF!</v>
      </c>
      <c r="AZ275" s="89"/>
      <c r="BA275" s="98" t="e">
        <f t="shared" si="177"/>
        <v>#REF!</v>
      </c>
      <c r="BB275" s="98" t="e">
        <f t="shared" si="178"/>
        <v>#REF!</v>
      </c>
      <c r="BC275" s="89"/>
      <c r="BD275" s="98" t="e">
        <f t="shared" si="179"/>
        <v>#REF!</v>
      </c>
      <c r="BE275" s="98" t="e">
        <f t="shared" si="180"/>
        <v>#REF!</v>
      </c>
      <c r="BF275" s="89"/>
      <c r="BG275" s="98" t="e">
        <f t="shared" si="181"/>
        <v>#REF!</v>
      </c>
      <c r="BH275" s="98" t="e">
        <f t="shared" si="182"/>
        <v>#REF!</v>
      </c>
      <c r="BI275" s="89"/>
      <c r="BJ275" s="98" t="str">
        <f t="shared" si="183"/>
        <v/>
      </c>
      <c r="BK275" s="98" t="str">
        <f t="shared" si="184"/>
        <v/>
      </c>
      <c r="BL275" s="89"/>
      <c r="BM275" s="98" t="str">
        <f t="shared" si="185"/>
        <v/>
      </c>
      <c r="BN275" s="98" t="str">
        <f t="shared" si="186"/>
        <v/>
      </c>
      <c r="BO275" s="89"/>
      <c r="BP275" s="98" t="str">
        <f t="shared" si="187"/>
        <v/>
      </c>
      <c r="BQ275" s="98" t="str">
        <f t="shared" si="188"/>
        <v/>
      </c>
      <c r="BR275" s="89"/>
      <c r="BS275" s="98" t="str">
        <f t="shared" si="189"/>
        <v/>
      </c>
      <c r="BT275" s="98" t="str">
        <f t="shared" si="190"/>
        <v/>
      </c>
      <c r="BU275" s="89"/>
      <c r="BV275" s="63"/>
    </row>
    <row r="276" spans="1:74" s="59" customFormat="1" x14ac:dyDescent="0.25">
      <c r="A276" s="83">
        <v>14</v>
      </c>
      <c r="B276" s="109" t="str">
        <f t="shared" si="168"/>
        <v xml:space="preserve">: </v>
      </c>
      <c r="C276" s="106"/>
      <c r="D276" s="106"/>
      <c r="E276" s="108"/>
      <c r="F276" s="106"/>
      <c r="G276" s="108"/>
      <c r="H276" s="107"/>
      <c r="I276" s="106"/>
      <c r="J276" s="106"/>
      <c r="K276" s="104"/>
      <c r="L276" s="110"/>
      <c r="M276" s="111"/>
      <c r="N276" s="151" t="s">
        <v>278</v>
      </c>
      <c r="O276" s="105"/>
      <c r="P276" s="104"/>
      <c r="Q276" s="64"/>
      <c r="R276" s="103"/>
      <c r="S276" s="101" t="str">
        <f t="shared" si="169"/>
        <v/>
      </c>
      <c r="T276" s="102" t="str">
        <f t="shared" si="170"/>
        <v/>
      </c>
      <c r="U276" s="101" t="str">
        <f t="shared" si="171"/>
        <v/>
      </c>
      <c r="V276" s="100" t="str">
        <f t="shared" si="172"/>
        <v>US$2014/ha/yr</v>
      </c>
      <c r="W276" s="89"/>
      <c r="X276" s="89"/>
      <c r="Z276" s="63"/>
      <c r="AP276" s="63"/>
      <c r="AQ276" s="89"/>
      <c r="AR276" s="89"/>
      <c r="AS276" s="99"/>
      <c r="AT276" s="89"/>
      <c r="AU276" s="98" t="e">
        <f t="shared" si="173"/>
        <v>#REF!</v>
      </c>
      <c r="AV276" s="98" t="e">
        <f t="shared" si="174"/>
        <v>#REF!</v>
      </c>
      <c r="AW276" s="89"/>
      <c r="AX276" s="98" t="e">
        <f t="shared" si="175"/>
        <v>#REF!</v>
      </c>
      <c r="AY276" s="98" t="e">
        <f t="shared" si="176"/>
        <v>#REF!</v>
      </c>
      <c r="AZ276" s="89"/>
      <c r="BA276" s="98" t="e">
        <f t="shared" si="177"/>
        <v>#REF!</v>
      </c>
      <c r="BB276" s="98" t="e">
        <f t="shared" si="178"/>
        <v>#REF!</v>
      </c>
      <c r="BC276" s="89"/>
      <c r="BD276" s="98" t="e">
        <f t="shared" si="179"/>
        <v>#REF!</v>
      </c>
      <c r="BE276" s="98" t="e">
        <f t="shared" si="180"/>
        <v>#REF!</v>
      </c>
      <c r="BF276" s="89"/>
      <c r="BG276" s="98" t="e">
        <f t="shared" si="181"/>
        <v>#REF!</v>
      </c>
      <c r="BH276" s="98" t="e">
        <f t="shared" si="182"/>
        <v>#REF!</v>
      </c>
      <c r="BI276" s="89"/>
      <c r="BJ276" s="98" t="str">
        <f t="shared" si="183"/>
        <v/>
      </c>
      <c r="BK276" s="98" t="str">
        <f t="shared" si="184"/>
        <v/>
      </c>
      <c r="BL276" s="89"/>
      <c r="BM276" s="98" t="str">
        <f t="shared" si="185"/>
        <v/>
      </c>
      <c r="BN276" s="98" t="str">
        <f t="shared" si="186"/>
        <v/>
      </c>
      <c r="BO276" s="89"/>
      <c r="BP276" s="98" t="str">
        <f t="shared" si="187"/>
        <v/>
      </c>
      <c r="BQ276" s="98" t="str">
        <f t="shared" si="188"/>
        <v/>
      </c>
      <c r="BR276" s="89"/>
      <c r="BS276" s="98" t="str">
        <f t="shared" si="189"/>
        <v/>
      </c>
      <c r="BT276" s="98" t="str">
        <f t="shared" si="190"/>
        <v/>
      </c>
      <c r="BU276" s="89"/>
      <c r="BV276" s="63"/>
    </row>
    <row r="277" spans="1:74" s="59" customFormat="1" x14ac:dyDescent="0.25">
      <c r="A277" s="83">
        <v>15</v>
      </c>
      <c r="B277" s="109" t="str">
        <f t="shared" si="168"/>
        <v xml:space="preserve">: </v>
      </c>
      <c r="C277" s="106"/>
      <c r="D277" s="106"/>
      <c r="E277" s="108"/>
      <c r="F277" s="106"/>
      <c r="G277" s="108"/>
      <c r="H277" s="107"/>
      <c r="I277" s="106"/>
      <c r="J277" s="106"/>
      <c r="K277" s="104"/>
      <c r="L277" s="110"/>
      <c r="M277" s="111"/>
      <c r="N277" s="151" t="s">
        <v>278</v>
      </c>
      <c r="O277" s="105"/>
      <c r="P277" s="104"/>
      <c r="Q277" s="64"/>
      <c r="R277" s="103"/>
      <c r="S277" s="101" t="str">
        <f t="shared" si="169"/>
        <v/>
      </c>
      <c r="T277" s="102" t="str">
        <f t="shared" si="170"/>
        <v/>
      </c>
      <c r="U277" s="101" t="str">
        <f t="shared" si="171"/>
        <v/>
      </c>
      <c r="V277" s="100" t="str">
        <f t="shared" si="172"/>
        <v>US$2014/ha/yr</v>
      </c>
      <c r="W277" s="89"/>
      <c r="X277" s="89"/>
      <c r="Z277" s="63"/>
      <c r="AP277" s="63"/>
      <c r="AQ277" s="89"/>
      <c r="AR277" s="89"/>
      <c r="AS277" s="99"/>
      <c r="AT277" s="89"/>
      <c r="AU277" s="98" t="e">
        <f t="shared" si="173"/>
        <v>#REF!</v>
      </c>
      <c r="AV277" s="98" t="e">
        <f t="shared" si="174"/>
        <v>#REF!</v>
      </c>
      <c r="AW277" s="89"/>
      <c r="AX277" s="98" t="e">
        <f t="shared" si="175"/>
        <v>#REF!</v>
      </c>
      <c r="AY277" s="98" t="e">
        <f t="shared" si="176"/>
        <v>#REF!</v>
      </c>
      <c r="AZ277" s="89"/>
      <c r="BA277" s="98" t="e">
        <f t="shared" si="177"/>
        <v>#REF!</v>
      </c>
      <c r="BB277" s="98" t="e">
        <f t="shared" si="178"/>
        <v>#REF!</v>
      </c>
      <c r="BC277" s="89"/>
      <c r="BD277" s="98" t="e">
        <f t="shared" si="179"/>
        <v>#REF!</v>
      </c>
      <c r="BE277" s="98" t="e">
        <f t="shared" si="180"/>
        <v>#REF!</v>
      </c>
      <c r="BF277" s="89"/>
      <c r="BG277" s="98" t="e">
        <f t="shared" si="181"/>
        <v>#REF!</v>
      </c>
      <c r="BH277" s="98" t="e">
        <f t="shared" si="182"/>
        <v>#REF!</v>
      </c>
      <c r="BI277" s="89"/>
      <c r="BJ277" s="98" t="str">
        <f t="shared" si="183"/>
        <v/>
      </c>
      <c r="BK277" s="98" t="str">
        <f t="shared" si="184"/>
        <v/>
      </c>
      <c r="BL277" s="89"/>
      <c r="BM277" s="98" t="str">
        <f t="shared" si="185"/>
        <v/>
      </c>
      <c r="BN277" s="98" t="str">
        <f t="shared" si="186"/>
        <v/>
      </c>
      <c r="BO277" s="89"/>
      <c r="BP277" s="98" t="str">
        <f t="shared" si="187"/>
        <v/>
      </c>
      <c r="BQ277" s="98" t="str">
        <f t="shared" si="188"/>
        <v/>
      </c>
      <c r="BR277" s="89"/>
      <c r="BS277" s="98" t="str">
        <f t="shared" si="189"/>
        <v/>
      </c>
      <c r="BT277" s="98" t="str">
        <f t="shared" si="190"/>
        <v/>
      </c>
      <c r="BU277" s="89"/>
      <c r="BV277" s="63"/>
    </row>
    <row r="278" spans="1:74" s="59" customFormat="1" x14ac:dyDescent="0.25">
      <c r="A278" s="83">
        <v>16</v>
      </c>
      <c r="B278" s="109" t="str">
        <f t="shared" si="168"/>
        <v xml:space="preserve">: </v>
      </c>
      <c r="C278" s="106"/>
      <c r="D278" s="106"/>
      <c r="E278" s="108"/>
      <c r="F278" s="106"/>
      <c r="G278" s="108"/>
      <c r="H278" s="107"/>
      <c r="I278" s="106"/>
      <c r="J278" s="106"/>
      <c r="K278" s="104"/>
      <c r="L278" s="110"/>
      <c r="M278" s="111"/>
      <c r="N278" s="151" t="s">
        <v>278</v>
      </c>
      <c r="O278" s="105"/>
      <c r="P278" s="104"/>
      <c r="Q278" s="64"/>
      <c r="R278" s="103"/>
      <c r="S278" s="101" t="str">
        <f t="shared" si="169"/>
        <v/>
      </c>
      <c r="T278" s="102" t="str">
        <f t="shared" si="170"/>
        <v/>
      </c>
      <c r="U278" s="101" t="str">
        <f t="shared" si="171"/>
        <v/>
      </c>
      <c r="V278" s="100" t="str">
        <f t="shared" si="172"/>
        <v>US$2014/ha/yr</v>
      </c>
      <c r="W278" s="89"/>
      <c r="X278" s="89"/>
      <c r="Z278" s="63"/>
      <c r="AP278" s="63"/>
      <c r="AQ278" s="89"/>
      <c r="AR278" s="89"/>
      <c r="AS278" s="99"/>
      <c r="AT278" s="89"/>
      <c r="AU278" s="98" t="e">
        <f t="shared" si="173"/>
        <v>#REF!</v>
      </c>
      <c r="AV278" s="98" t="e">
        <f t="shared" si="174"/>
        <v>#REF!</v>
      </c>
      <c r="AW278" s="89"/>
      <c r="AX278" s="98" t="e">
        <f t="shared" si="175"/>
        <v>#REF!</v>
      </c>
      <c r="AY278" s="98" t="e">
        <f t="shared" si="176"/>
        <v>#REF!</v>
      </c>
      <c r="AZ278" s="89"/>
      <c r="BA278" s="98" t="e">
        <f t="shared" si="177"/>
        <v>#REF!</v>
      </c>
      <c r="BB278" s="98" t="e">
        <f t="shared" si="178"/>
        <v>#REF!</v>
      </c>
      <c r="BC278" s="89"/>
      <c r="BD278" s="98" t="e">
        <f t="shared" si="179"/>
        <v>#REF!</v>
      </c>
      <c r="BE278" s="98" t="e">
        <f t="shared" si="180"/>
        <v>#REF!</v>
      </c>
      <c r="BF278" s="89"/>
      <c r="BG278" s="98" t="e">
        <f t="shared" si="181"/>
        <v>#REF!</v>
      </c>
      <c r="BH278" s="98" t="e">
        <f t="shared" si="182"/>
        <v>#REF!</v>
      </c>
      <c r="BI278" s="89"/>
      <c r="BJ278" s="98" t="str">
        <f t="shared" si="183"/>
        <v/>
      </c>
      <c r="BK278" s="98" t="str">
        <f t="shared" si="184"/>
        <v/>
      </c>
      <c r="BL278" s="89"/>
      <c r="BM278" s="98" t="str">
        <f t="shared" si="185"/>
        <v/>
      </c>
      <c r="BN278" s="98" t="str">
        <f t="shared" si="186"/>
        <v/>
      </c>
      <c r="BO278" s="89"/>
      <c r="BP278" s="98" t="str">
        <f t="shared" si="187"/>
        <v/>
      </c>
      <c r="BQ278" s="98" t="str">
        <f t="shared" si="188"/>
        <v/>
      </c>
      <c r="BR278" s="89"/>
      <c r="BS278" s="98" t="str">
        <f t="shared" si="189"/>
        <v/>
      </c>
      <c r="BT278" s="98" t="str">
        <f t="shared" si="190"/>
        <v/>
      </c>
      <c r="BU278" s="89"/>
      <c r="BV278" s="63"/>
    </row>
    <row r="279" spans="1:74" s="59" customFormat="1" x14ac:dyDescent="0.25">
      <c r="A279" s="83">
        <v>17</v>
      </c>
      <c r="B279" s="109" t="str">
        <f t="shared" si="168"/>
        <v xml:space="preserve">: </v>
      </c>
      <c r="C279" s="106"/>
      <c r="D279" s="106"/>
      <c r="E279" s="108"/>
      <c r="F279" s="106"/>
      <c r="G279" s="108"/>
      <c r="H279" s="107"/>
      <c r="I279" s="106"/>
      <c r="J279" s="106"/>
      <c r="K279" s="104"/>
      <c r="L279" s="110"/>
      <c r="M279" s="111"/>
      <c r="N279" s="151" t="s">
        <v>278</v>
      </c>
      <c r="O279" s="105"/>
      <c r="P279" s="104"/>
      <c r="Q279" s="64"/>
      <c r="R279" s="103"/>
      <c r="S279" s="101" t="str">
        <f t="shared" si="169"/>
        <v/>
      </c>
      <c r="T279" s="102" t="str">
        <f t="shared" si="170"/>
        <v/>
      </c>
      <c r="U279" s="101" t="str">
        <f t="shared" si="171"/>
        <v/>
      </c>
      <c r="V279" s="100" t="str">
        <f t="shared" si="172"/>
        <v>US$2014/ha/yr</v>
      </c>
      <c r="W279" s="89"/>
      <c r="X279" s="89"/>
      <c r="Z279" s="63"/>
      <c r="AP279" s="63"/>
      <c r="AQ279" s="89"/>
      <c r="AR279" s="89"/>
      <c r="AS279" s="99"/>
      <c r="AT279" s="89"/>
      <c r="AU279" s="98" t="e">
        <f t="shared" si="173"/>
        <v>#REF!</v>
      </c>
      <c r="AV279" s="98" t="e">
        <f t="shared" si="174"/>
        <v>#REF!</v>
      </c>
      <c r="AW279" s="89"/>
      <c r="AX279" s="98" t="e">
        <f t="shared" si="175"/>
        <v>#REF!</v>
      </c>
      <c r="AY279" s="98" t="e">
        <f t="shared" si="176"/>
        <v>#REF!</v>
      </c>
      <c r="AZ279" s="89"/>
      <c r="BA279" s="98" t="e">
        <f t="shared" si="177"/>
        <v>#REF!</v>
      </c>
      <c r="BB279" s="98" t="e">
        <f t="shared" si="178"/>
        <v>#REF!</v>
      </c>
      <c r="BC279" s="89"/>
      <c r="BD279" s="98" t="e">
        <f t="shared" si="179"/>
        <v>#REF!</v>
      </c>
      <c r="BE279" s="98" t="e">
        <f t="shared" si="180"/>
        <v>#REF!</v>
      </c>
      <c r="BF279" s="89"/>
      <c r="BG279" s="98" t="e">
        <f t="shared" si="181"/>
        <v>#REF!</v>
      </c>
      <c r="BH279" s="98" t="e">
        <f t="shared" si="182"/>
        <v>#REF!</v>
      </c>
      <c r="BI279" s="89"/>
      <c r="BJ279" s="98" t="str">
        <f t="shared" si="183"/>
        <v/>
      </c>
      <c r="BK279" s="98" t="str">
        <f t="shared" si="184"/>
        <v/>
      </c>
      <c r="BL279" s="89"/>
      <c r="BM279" s="98" t="str">
        <f t="shared" si="185"/>
        <v/>
      </c>
      <c r="BN279" s="98" t="str">
        <f t="shared" si="186"/>
        <v/>
      </c>
      <c r="BO279" s="89"/>
      <c r="BP279" s="98" t="str">
        <f t="shared" si="187"/>
        <v/>
      </c>
      <c r="BQ279" s="98" t="str">
        <f t="shared" si="188"/>
        <v/>
      </c>
      <c r="BR279" s="89"/>
      <c r="BS279" s="98" t="str">
        <f t="shared" si="189"/>
        <v/>
      </c>
      <c r="BT279" s="98" t="str">
        <f t="shared" si="190"/>
        <v/>
      </c>
      <c r="BU279" s="89"/>
      <c r="BV279" s="63"/>
    </row>
    <row r="280" spans="1:74" s="59" customFormat="1" x14ac:dyDescent="0.25">
      <c r="A280" s="83">
        <v>18</v>
      </c>
      <c r="B280" s="109" t="str">
        <f t="shared" si="168"/>
        <v xml:space="preserve">: </v>
      </c>
      <c r="C280" s="106"/>
      <c r="D280" s="106"/>
      <c r="E280" s="108"/>
      <c r="F280" s="106"/>
      <c r="G280" s="108"/>
      <c r="H280" s="107"/>
      <c r="I280" s="106"/>
      <c r="J280" s="106"/>
      <c r="K280" s="104"/>
      <c r="L280" s="104"/>
      <c r="M280" s="104"/>
      <c r="N280" s="151" t="s">
        <v>278</v>
      </c>
      <c r="O280" s="105"/>
      <c r="P280" s="104"/>
      <c r="Q280" s="64"/>
      <c r="R280" s="103"/>
      <c r="S280" s="101" t="str">
        <f t="shared" si="169"/>
        <v/>
      </c>
      <c r="T280" s="102" t="str">
        <f t="shared" si="170"/>
        <v/>
      </c>
      <c r="U280" s="101" t="str">
        <f t="shared" si="171"/>
        <v/>
      </c>
      <c r="V280" s="100" t="str">
        <f t="shared" si="172"/>
        <v>US$2014/ha/yr</v>
      </c>
      <c r="W280" s="89"/>
      <c r="X280" s="89"/>
      <c r="Z280" s="63"/>
      <c r="AP280" s="63"/>
      <c r="AQ280" s="89"/>
      <c r="AR280" s="89"/>
      <c r="AS280" s="99"/>
      <c r="AT280" s="89"/>
      <c r="AU280" s="98" t="e">
        <f t="shared" si="173"/>
        <v>#REF!</v>
      </c>
      <c r="AV280" s="98" t="e">
        <f t="shared" si="174"/>
        <v>#REF!</v>
      </c>
      <c r="AW280" s="89"/>
      <c r="AX280" s="98" t="e">
        <f t="shared" si="175"/>
        <v>#REF!</v>
      </c>
      <c r="AY280" s="98" t="e">
        <f t="shared" si="176"/>
        <v>#REF!</v>
      </c>
      <c r="AZ280" s="89"/>
      <c r="BA280" s="98" t="e">
        <f t="shared" si="177"/>
        <v>#REF!</v>
      </c>
      <c r="BB280" s="98" t="e">
        <f t="shared" si="178"/>
        <v>#REF!</v>
      </c>
      <c r="BC280" s="89"/>
      <c r="BD280" s="98" t="e">
        <f t="shared" si="179"/>
        <v>#REF!</v>
      </c>
      <c r="BE280" s="98" t="e">
        <f t="shared" si="180"/>
        <v>#REF!</v>
      </c>
      <c r="BF280" s="89"/>
      <c r="BG280" s="98" t="e">
        <f t="shared" si="181"/>
        <v>#REF!</v>
      </c>
      <c r="BH280" s="98" t="e">
        <f t="shared" si="182"/>
        <v>#REF!</v>
      </c>
      <c r="BI280" s="89"/>
      <c r="BJ280" s="98" t="str">
        <f t="shared" si="183"/>
        <v/>
      </c>
      <c r="BK280" s="98" t="str">
        <f t="shared" si="184"/>
        <v/>
      </c>
      <c r="BL280" s="89"/>
      <c r="BM280" s="98" t="str">
        <f t="shared" si="185"/>
        <v/>
      </c>
      <c r="BN280" s="98" t="str">
        <f t="shared" si="186"/>
        <v/>
      </c>
      <c r="BO280" s="89"/>
      <c r="BP280" s="98" t="str">
        <f t="shared" si="187"/>
        <v/>
      </c>
      <c r="BQ280" s="98" t="str">
        <f t="shared" si="188"/>
        <v/>
      </c>
      <c r="BR280" s="89"/>
      <c r="BS280" s="98" t="str">
        <f t="shared" si="189"/>
        <v/>
      </c>
      <c r="BT280" s="98" t="str">
        <f t="shared" si="190"/>
        <v/>
      </c>
      <c r="BU280" s="89"/>
      <c r="BV280" s="63"/>
    </row>
    <row r="281" spans="1:74" s="59" customFormat="1" x14ac:dyDescent="0.25">
      <c r="A281" s="83">
        <v>19</v>
      </c>
      <c r="B281" s="109" t="str">
        <f t="shared" si="168"/>
        <v xml:space="preserve">: </v>
      </c>
      <c r="C281" s="106"/>
      <c r="D281" s="106"/>
      <c r="E281" s="108"/>
      <c r="F281" s="106"/>
      <c r="G281" s="108"/>
      <c r="H281" s="107"/>
      <c r="I281" s="106"/>
      <c r="J281" s="106"/>
      <c r="K281" s="104"/>
      <c r="L281" s="104"/>
      <c r="M281" s="104"/>
      <c r="N281" s="151" t="s">
        <v>278</v>
      </c>
      <c r="O281" s="105"/>
      <c r="P281" s="104"/>
      <c r="Q281" s="64"/>
      <c r="R281" s="103"/>
      <c r="S281" s="101" t="str">
        <f t="shared" si="169"/>
        <v/>
      </c>
      <c r="T281" s="102" t="str">
        <f t="shared" si="170"/>
        <v/>
      </c>
      <c r="U281" s="101" t="str">
        <f t="shared" si="171"/>
        <v/>
      </c>
      <c r="V281" s="100" t="str">
        <f t="shared" si="172"/>
        <v>US$2014/ha/yr</v>
      </c>
      <c r="W281" s="89"/>
      <c r="X281" s="89"/>
      <c r="Z281" s="63"/>
      <c r="AP281" s="63"/>
      <c r="AQ281" s="89"/>
      <c r="AR281" s="89"/>
      <c r="AS281" s="99"/>
      <c r="AT281" s="89"/>
      <c r="AU281" s="98" t="e">
        <f t="shared" si="173"/>
        <v>#REF!</v>
      </c>
      <c r="AV281" s="98" t="e">
        <f t="shared" si="174"/>
        <v>#REF!</v>
      </c>
      <c r="AW281" s="89"/>
      <c r="AX281" s="98" t="e">
        <f t="shared" si="175"/>
        <v>#REF!</v>
      </c>
      <c r="AY281" s="98" t="e">
        <f t="shared" si="176"/>
        <v>#REF!</v>
      </c>
      <c r="AZ281" s="89"/>
      <c r="BA281" s="98" t="e">
        <f t="shared" si="177"/>
        <v>#REF!</v>
      </c>
      <c r="BB281" s="98" t="e">
        <f t="shared" si="178"/>
        <v>#REF!</v>
      </c>
      <c r="BC281" s="89"/>
      <c r="BD281" s="98" t="e">
        <f t="shared" si="179"/>
        <v>#REF!</v>
      </c>
      <c r="BE281" s="98" t="e">
        <f t="shared" si="180"/>
        <v>#REF!</v>
      </c>
      <c r="BF281" s="89"/>
      <c r="BG281" s="98" t="e">
        <f t="shared" si="181"/>
        <v>#REF!</v>
      </c>
      <c r="BH281" s="98" t="e">
        <f t="shared" si="182"/>
        <v>#REF!</v>
      </c>
      <c r="BI281" s="89"/>
      <c r="BJ281" s="98" t="str">
        <f t="shared" si="183"/>
        <v/>
      </c>
      <c r="BK281" s="98" t="str">
        <f t="shared" si="184"/>
        <v/>
      </c>
      <c r="BL281" s="89"/>
      <c r="BM281" s="98" t="str">
        <f t="shared" si="185"/>
        <v/>
      </c>
      <c r="BN281" s="98" t="str">
        <f t="shared" si="186"/>
        <v/>
      </c>
      <c r="BO281" s="89"/>
      <c r="BP281" s="98" t="str">
        <f t="shared" si="187"/>
        <v/>
      </c>
      <c r="BQ281" s="98" t="str">
        <f t="shared" si="188"/>
        <v/>
      </c>
      <c r="BR281" s="89"/>
      <c r="BS281" s="98" t="str">
        <f t="shared" si="189"/>
        <v/>
      </c>
      <c r="BT281" s="98" t="str">
        <f t="shared" si="190"/>
        <v/>
      </c>
      <c r="BU281" s="89"/>
      <c r="BV281" s="63"/>
    </row>
    <row r="282" spans="1:74" s="59" customFormat="1" x14ac:dyDescent="0.25">
      <c r="A282" s="83">
        <v>20</v>
      </c>
      <c r="B282" s="109" t="str">
        <f t="shared" si="168"/>
        <v xml:space="preserve">: </v>
      </c>
      <c r="C282" s="106"/>
      <c r="D282" s="106"/>
      <c r="E282" s="108"/>
      <c r="F282" s="106"/>
      <c r="G282" s="108"/>
      <c r="H282" s="107"/>
      <c r="I282" s="106"/>
      <c r="J282" s="106"/>
      <c r="K282" s="104"/>
      <c r="L282" s="104"/>
      <c r="M282" s="104"/>
      <c r="N282" s="151" t="s">
        <v>278</v>
      </c>
      <c r="O282" s="105"/>
      <c r="P282" s="104"/>
      <c r="Q282" s="64"/>
      <c r="R282" s="103"/>
      <c r="S282" s="101" t="str">
        <f t="shared" si="169"/>
        <v/>
      </c>
      <c r="T282" s="102" t="str">
        <f t="shared" si="170"/>
        <v/>
      </c>
      <c r="U282" s="101" t="str">
        <f t="shared" si="171"/>
        <v/>
      </c>
      <c r="V282" s="100" t="str">
        <f t="shared" si="172"/>
        <v>US$2014/ha/yr</v>
      </c>
      <c r="W282" s="89"/>
      <c r="X282" s="89"/>
      <c r="Z282" s="63"/>
      <c r="AP282" s="63"/>
      <c r="AQ282" s="89"/>
      <c r="AR282" s="89"/>
      <c r="AS282" s="99"/>
      <c r="AT282" s="89"/>
      <c r="AU282" s="98" t="e">
        <f t="shared" si="173"/>
        <v>#REF!</v>
      </c>
      <c r="AV282" s="98" t="e">
        <f t="shared" si="174"/>
        <v>#REF!</v>
      </c>
      <c r="AW282" s="89"/>
      <c r="AX282" s="98" t="e">
        <f t="shared" si="175"/>
        <v>#REF!</v>
      </c>
      <c r="AY282" s="98" t="e">
        <f t="shared" si="176"/>
        <v>#REF!</v>
      </c>
      <c r="AZ282" s="89"/>
      <c r="BA282" s="98" t="e">
        <f t="shared" si="177"/>
        <v>#REF!</v>
      </c>
      <c r="BB282" s="98" t="e">
        <f t="shared" si="178"/>
        <v>#REF!</v>
      </c>
      <c r="BC282" s="89"/>
      <c r="BD282" s="98" t="e">
        <f t="shared" si="179"/>
        <v>#REF!</v>
      </c>
      <c r="BE282" s="98" t="e">
        <f t="shared" si="180"/>
        <v>#REF!</v>
      </c>
      <c r="BF282" s="89"/>
      <c r="BG282" s="98" t="e">
        <f t="shared" si="181"/>
        <v>#REF!</v>
      </c>
      <c r="BH282" s="98" t="e">
        <f t="shared" si="182"/>
        <v>#REF!</v>
      </c>
      <c r="BI282" s="89"/>
      <c r="BJ282" s="98" t="str">
        <f t="shared" si="183"/>
        <v/>
      </c>
      <c r="BK282" s="98" t="str">
        <f t="shared" si="184"/>
        <v/>
      </c>
      <c r="BL282" s="89"/>
      <c r="BM282" s="98" t="str">
        <f t="shared" si="185"/>
        <v/>
      </c>
      <c r="BN282" s="98" t="str">
        <f t="shared" si="186"/>
        <v/>
      </c>
      <c r="BO282" s="89"/>
      <c r="BP282" s="98" t="str">
        <f t="shared" si="187"/>
        <v/>
      </c>
      <c r="BQ282" s="98" t="str">
        <f t="shared" si="188"/>
        <v/>
      </c>
      <c r="BR282" s="89"/>
      <c r="BS282" s="98" t="str">
        <f t="shared" si="189"/>
        <v/>
      </c>
      <c r="BT282" s="98" t="str">
        <f t="shared" si="190"/>
        <v/>
      </c>
      <c r="BU282" s="89"/>
      <c r="BV282" s="63"/>
    </row>
    <row r="283" spans="1:74" s="59" customFormat="1" x14ac:dyDescent="0.25">
      <c r="A283" s="83"/>
      <c r="B283" s="91" t="s">
        <v>64</v>
      </c>
      <c r="C283" s="92"/>
      <c r="D283" s="92"/>
      <c r="E283" s="92"/>
      <c r="F283" s="92"/>
      <c r="G283" s="92"/>
      <c r="I283" s="89"/>
      <c r="J283" s="94"/>
      <c r="K283" s="64"/>
      <c r="L283" s="64"/>
      <c r="M283" s="64" t="s">
        <v>63</v>
      </c>
      <c r="N283" s="64"/>
      <c r="O283" s="64"/>
      <c r="P283" s="64"/>
      <c r="Q283" s="64"/>
      <c r="R283" s="94" t="s">
        <v>62</v>
      </c>
      <c r="S283" s="97">
        <f>AVERAGE(S263:S282)</f>
        <v>460.21969692307692</v>
      </c>
      <c r="T283" s="97">
        <f>IF(S291="Y",SUM(T263:T282)/SUM(O263:O282),AVERAGE(T263:T282))</f>
        <v>460.21969692307692</v>
      </c>
      <c r="U283" s="96" t="e">
        <f>SUM(U263:U282)/SUM(O263:O282)</f>
        <v>#DIV/0!</v>
      </c>
      <c r="V283" s="89"/>
      <c r="W283" s="89"/>
      <c r="X283" s="89"/>
      <c r="Z283" s="95"/>
      <c r="AP283" s="63"/>
      <c r="AQ283" s="89"/>
      <c r="AR283" s="89"/>
      <c r="AS283" s="89"/>
      <c r="AT283" s="94" t="s">
        <v>62</v>
      </c>
      <c r="AU283" s="93" t="e">
        <f>AVERAGE(AU263:AU282)</f>
        <v>#REF!</v>
      </c>
      <c r="AV283" s="93" t="e">
        <f>SUM(AV263:AV282)/COUNTIF(AV263:AV282,"&gt;0")</f>
        <v>#REF!</v>
      </c>
      <c r="AW283" s="89"/>
      <c r="AX283" s="93" t="e">
        <f>AVERAGE(AX263:AX282)</f>
        <v>#REF!</v>
      </c>
      <c r="AY283" s="93" t="e">
        <f>SUM(AY263:AY282)/COUNTIF(AY263:AY282,"&gt;0")</f>
        <v>#REF!</v>
      </c>
      <c r="AZ283" s="89"/>
      <c r="BA283" s="93" t="e">
        <f>AVERAGE(BA263:BA282)</f>
        <v>#REF!</v>
      </c>
      <c r="BB283" s="93" t="e">
        <f>SUM(BB263:BB282)/COUNTIF(BB263:BB282,"&gt;0")</f>
        <v>#REF!</v>
      </c>
      <c r="BC283" s="89"/>
      <c r="BD283" s="93" t="e">
        <f>AVERAGE(BD263:BD282)</f>
        <v>#REF!</v>
      </c>
      <c r="BE283" s="93" t="e">
        <f>SUM(BE263:BE282)/COUNTIF(BE263:BE282,"&gt;0")</f>
        <v>#REF!</v>
      </c>
      <c r="BF283" s="89"/>
      <c r="BG283" s="93" t="e">
        <f>AVERAGE(BG263:BG282)</f>
        <v>#REF!</v>
      </c>
      <c r="BH283" s="93" t="e">
        <f>SUM(BH263:BH282)/COUNTIF(BH263:BH282,"&gt;0")</f>
        <v>#REF!</v>
      </c>
      <c r="BI283" s="94"/>
      <c r="BJ283" s="93" t="e">
        <f>AVERAGE(BJ263:BJ282)</f>
        <v>#DIV/0!</v>
      </c>
      <c r="BK283" s="93" t="e">
        <f>SUM(BK263:BK282)/COUNTIF(BK263:BK282,"&gt;0")</f>
        <v>#DIV/0!</v>
      </c>
      <c r="BL283" s="89"/>
      <c r="BM283" s="93" t="e">
        <f>AVERAGE(BM263:BM282)</f>
        <v>#DIV/0!</v>
      </c>
      <c r="BN283" s="93" t="e">
        <f>SUM(BN263:BN282)/COUNTIF(BN263:BN282,"&gt;0")</f>
        <v>#DIV/0!</v>
      </c>
      <c r="BO283" s="89"/>
      <c r="BP283" s="93" t="e">
        <f>AVERAGE(BP263:BP282)</f>
        <v>#DIV/0!</v>
      </c>
      <c r="BQ283" s="93" t="e">
        <f>SUM(BQ263:BQ282)/COUNTIF(BQ263:BQ282,"&gt;0")</f>
        <v>#DIV/0!</v>
      </c>
      <c r="BR283" s="89"/>
      <c r="BS283" s="93" t="e">
        <f>AVERAGE(BS263:BS282)</f>
        <v>#DIV/0!</v>
      </c>
      <c r="BT283" s="93" t="e">
        <f>SUM(BT263:BT282)/COUNTIF(BT263:BT282,"&gt;0")</f>
        <v>#DIV/0!</v>
      </c>
      <c r="BU283" s="89"/>
      <c r="BV283" s="63"/>
    </row>
    <row r="284" spans="1:74" s="59" customFormat="1" x14ac:dyDescent="0.25">
      <c r="A284" s="83"/>
      <c r="B284" s="91" t="s">
        <v>61</v>
      </c>
      <c r="C284" s="92" t="s">
        <v>60</v>
      </c>
      <c r="D284" s="372"/>
      <c r="E284" s="373"/>
      <c r="F284" s="373"/>
      <c r="G284" s="373"/>
      <c r="H284" s="373"/>
      <c r="I284" s="373"/>
      <c r="J284" s="373"/>
      <c r="K284" s="374"/>
      <c r="L284" s="64"/>
      <c r="M284" s="64"/>
      <c r="N284" s="64"/>
      <c r="O284" s="64"/>
      <c r="P284" s="64"/>
      <c r="Q284" s="64"/>
      <c r="R284" s="77" t="s">
        <v>57</v>
      </c>
      <c r="S284" s="88">
        <f>S283+V284*S287</f>
        <v>732.99682008689638</v>
      </c>
      <c r="T284" s="88">
        <f>T283+V284*T287</f>
        <v>732.99682008689638</v>
      </c>
      <c r="U284" s="88" t="e">
        <f>U283+V284*U287</f>
        <v>#DIV/0!</v>
      </c>
      <c r="V284" s="86">
        <v>1</v>
      </c>
      <c r="W284" s="64" t="s">
        <v>59</v>
      </c>
      <c r="X284" s="89"/>
      <c r="Y284" s="89" t="s">
        <v>58</v>
      </c>
      <c r="Z284" s="87"/>
      <c r="AP284" s="63"/>
      <c r="AQ284" s="89"/>
      <c r="AR284" s="89"/>
      <c r="AS284" s="89"/>
      <c r="AT284" s="77" t="s">
        <v>57</v>
      </c>
      <c r="AU284" s="76" t="e">
        <f>AU283+(AU289*AU286)</f>
        <v>#REF!</v>
      </c>
      <c r="AV284" s="76" t="e">
        <f>AV283+(AV289*AU286)</f>
        <v>#REF!</v>
      </c>
      <c r="AW284" s="89"/>
      <c r="AX284" s="76" t="e">
        <f>AX283+(AX289*AX286)</f>
        <v>#REF!</v>
      </c>
      <c r="AY284" s="76" t="e">
        <f>AY283+(AY289*AX286)</f>
        <v>#REF!</v>
      </c>
      <c r="AZ284" s="89"/>
      <c r="BA284" s="76" t="e">
        <f>BA283+(BA289*BA286)</f>
        <v>#REF!</v>
      </c>
      <c r="BB284" s="76" t="e">
        <f>BB283+(BB289*BA286)</f>
        <v>#REF!</v>
      </c>
      <c r="BC284" s="89"/>
      <c r="BD284" s="76" t="e">
        <f>BD283+(BD289*BD286)</f>
        <v>#REF!</v>
      </c>
      <c r="BE284" s="76" t="e">
        <f>BE283+(BE289*BD286)</f>
        <v>#REF!</v>
      </c>
      <c r="BF284" s="89"/>
      <c r="BG284" s="76" t="e">
        <f>BG283+(BG289*BG286)</f>
        <v>#REF!</v>
      </c>
      <c r="BH284" s="76" t="e">
        <f>BH283+(BH289*BG286)</f>
        <v>#REF!</v>
      </c>
      <c r="BI284" s="77"/>
      <c r="BJ284" s="76" t="e">
        <f>BJ283+(BJ289*BJ286)</f>
        <v>#DIV/0!</v>
      </c>
      <c r="BK284" s="76" t="e">
        <f>BK283+(BK289*BJ286)</f>
        <v>#DIV/0!</v>
      </c>
      <c r="BL284" s="89"/>
      <c r="BM284" s="76" t="e">
        <f>BM283+(BM289*BM286)</f>
        <v>#DIV/0!</v>
      </c>
      <c r="BN284" s="76" t="e">
        <f>BN283+(BN289*BM286)</f>
        <v>#DIV/0!</v>
      </c>
      <c r="BO284" s="89"/>
      <c r="BP284" s="76" t="e">
        <f>BP283+(BP289*BP286)</f>
        <v>#DIV/0!</v>
      </c>
      <c r="BQ284" s="76" t="e">
        <f>BQ283+(BQ289*BP286)</f>
        <v>#DIV/0!</v>
      </c>
      <c r="BR284" s="89"/>
      <c r="BS284" s="76" t="e">
        <f>BS283+(BS289*BS286)</f>
        <v>#DIV/0!</v>
      </c>
      <c r="BT284" s="76" t="e">
        <f>BT283+(BT289*BS286)</f>
        <v>#DIV/0!</v>
      </c>
      <c r="BU284" s="89"/>
      <c r="BV284" s="63"/>
    </row>
    <row r="285" spans="1:74" s="59" customFormat="1" x14ac:dyDescent="0.25">
      <c r="A285" s="83"/>
      <c r="B285" s="91" t="s">
        <v>56</v>
      </c>
      <c r="C285" s="83"/>
      <c r="D285" s="375"/>
      <c r="E285" s="376"/>
      <c r="F285" s="376"/>
      <c r="G285" s="376"/>
      <c r="H285" s="376"/>
      <c r="I285" s="376"/>
      <c r="J285" s="376"/>
      <c r="K285" s="377"/>
      <c r="L285" s="89"/>
      <c r="M285" s="89"/>
      <c r="N285" s="64"/>
      <c r="O285" s="64"/>
      <c r="P285" s="64"/>
      <c r="Q285" s="64"/>
      <c r="R285" s="77" t="s">
        <v>54</v>
      </c>
      <c r="S285" s="88">
        <f>IF($Y285="Y",MIN(S263:S282),S283-$V285*S287)</f>
        <v>187.44257375925747</v>
      </c>
      <c r="T285" s="88">
        <f>IF($Y285="Y",MIN(T263:T282),T283-$V285*T287)</f>
        <v>187.44257375925747</v>
      </c>
      <c r="U285" s="88" t="e">
        <f>IF($Y285="Y",MIN(U263:U282),U283-$V285*U287)</f>
        <v>#DIV/0!</v>
      </c>
      <c r="V285" s="86">
        <v>1</v>
      </c>
      <c r="W285" s="64" t="s">
        <v>55</v>
      </c>
      <c r="X285" s="89"/>
      <c r="Y285" s="90" t="s">
        <v>47</v>
      </c>
      <c r="Z285" s="87"/>
      <c r="AP285" s="63"/>
      <c r="AQ285" s="89"/>
      <c r="AR285" s="89"/>
      <c r="AS285" s="89"/>
      <c r="AT285" s="77" t="s">
        <v>54</v>
      </c>
      <c r="AU285" s="76" t="e">
        <f>AU283-(AU289*AU287)</f>
        <v>#REF!</v>
      </c>
      <c r="AV285" s="76" t="e">
        <f>AV283-(AV289*AU287)</f>
        <v>#REF!</v>
      </c>
      <c r="AW285" s="89"/>
      <c r="AX285" s="76" t="e">
        <f>AX283-(AX289*AX287)</f>
        <v>#REF!</v>
      </c>
      <c r="AY285" s="76" t="e">
        <f>AY283-(AY289*AX287)</f>
        <v>#REF!</v>
      </c>
      <c r="AZ285" s="89"/>
      <c r="BA285" s="76" t="e">
        <f>BA283-(BA289*BA287)</f>
        <v>#REF!</v>
      </c>
      <c r="BB285" s="76" t="e">
        <f>BB283-(BB289*BA287)</f>
        <v>#REF!</v>
      </c>
      <c r="BC285" s="89"/>
      <c r="BD285" s="76" t="e">
        <f>BD283-(BD289*BD287)</f>
        <v>#REF!</v>
      </c>
      <c r="BE285" s="76" t="e">
        <f>BE283-(BE289*BD287)</f>
        <v>#REF!</v>
      </c>
      <c r="BF285" s="89"/>
      <c r="BG285" s="76" t="e">
        <f>BG283-(BG289*BG287)</f>
        <v>#REF!</v>
      </c>
      <c r="BH285" s="76" t="e">
        <f>BH283-(BH289*BG287)</f>
        <v>#REF!</v>
      </c>
      <c r="BI285" s="77"/>
      <c r="BJ285" s="76" t="e">
        <f>BJ283-(BJ289*BJ287)</f>
        <v>#DIV/0!</v>
      </c>
      <c r="BK285" s="76" t="e">
        <f>BK283-(BK289*BJ287)</f>
        <v>#DIV/0!</v>
      </c>
      <c r="BL285" s="89"/>
      <c r="BM285" s="76" t="e">
        <f>BM283-(BM289*BM287)</f>
        <v>#DIV/0!</v>
      </c>
      <c r="BN285" s="76" t="e">
        <f>BN283-(BN289*BM287)</f>
        <v>#DIV/0!</v>
      </c>
      <c r="BO285" s="89"/>
      <c r="BP285" s="76" t="e">
        <f>BP283-(BP289*BP287)</f>
        <v>#DIV/0!</v>
      </c>
      <c r="BQ285" s="76" t="e">
        <f>BQ283-(BQ289*BP287)</f>
        <v>#DIV/0!</v>
      </c>
      <c r="BR285" s="89"/>
      <c r="BS285" s="76" t="e">
        <f>BS283-(BS289*BS287)</f>
        <v>#DIV/0!</v>
      </c>
      <c r="BT285" s="76" t="e">
        <f>BT283-(BT289*BS287)</f>
        <v>#DIV/0!</v>
      </c>
      <c r="BU285" s="89"/>
      <c r="BV285" s="63"/>
    </row>
    <row r="286" spans="1:74" s="59" customFormat="1" ht="14.25" x14ac:dyDescent="0.2">
      <c r="A286" s="83"/>
      <c r="B286" s="83"/>
      <c r="C286" s="83"/>
      <c r="D286" s="375"/>
      <c r="E286" s="376"/>
      <c r="F286" s="376"/>
      <c r="G286" s="376"/>
      <c r="H286" s="376"/>
      <c r="I286" s="376"/>
      <c r="J286" s="376"/>
      <c r="K286" s="377"/>
      <c r="L286" s="64"/>
      <c r="M286" s="64"/>
      <c r="N286" s="64"/>
      <c r="O286" s="64"/>
      <c r="P286" s="64"/>
      <c r="Q286" s="64"/>
      <c r="R286" s="77" t="s">
        <v>51</v>
      </c>
      <c r="S286" s="88" t="str">
        <f>IF((0.67*S287)&gt;S283,"no","yes")</f>
        <v>yes</v>
      </c>
      <c r="T286" s="88" t="str">
        <f>IF((0.67*T287)&gt;T283,"no","yes")</f>
        <v>yes</v>
      </c>
      <c r="U286" s="88" t="e">
        <f>IF((0.67*U287)&gt;U283,"no","yes")</f>
        <v>#DIV/0!</v>
      </c>
      <c r="V286" s="64"/>
      <c r="W286" s="64"/>
      <c r="X286" s="64"/>
      <c r="Z286" s="87"/>
      <c r="AP286" s="63"/>
      <c r="AQ286" s="64"/>
      <c r="AR286" s="64"/>
      <c r="AS286" s="360" t="s">
        <v>53</v>
      </c>
      <c r="AT286" s="361"/>
      <c r="AU286" s="86">
        <v>1</v>
      </c>
      <c r="AV286" s="64"/>
      <c r="AW286" s="64"/>
      <c r="AX286" s="86">
        <v>1</v>
      </c>
      <c r="AY286" s="64"/>
      <c r="AZ286" s="64"/>
      <c r="BA286" s="86">
        <v>1</v>
      </c>
      <c r="BB286" s="64"/>
      <c r="BC286" s="64"/>
      <c r="BD286" s="86">
        <v>1</v>
      </c>
      <c r="BE286" s="64"/>
      <c r="BF286" s="64"/>
      <c r="BG286" s="86">
        <v>1</v>
      </c>
      <c r="BH286" s="64"/>
      <c r="BI286" s="77"/>
      <c r="BJ286" s="86">
        <v>1</v>
      </c>
      <c r="BK286" s="64"/>
      <c r="BL286" s="64"/>
      <c r="BM286" s="86">
        <v>1</v>
      </c>
      <c r="BN286" s="64"/>
      <c r="BO286" s="64"/>
      <c r="BP286" s="86">
        <v>1</v>
      </c>
      <c r="BQ286" s="64"/>
      <c r="BR286" s="64"/>
      <c r="BS286" s="86">
        <v>1</v>
      </c>
      <c r="BT286" s="64"/>
      <c r="BU286" s="64"/>
      <c r="BV286" s="63"/>
    </row>
    <row r="287" spans="1:74" s="59" customFormat="1" ht="14.25" x14ac:dyDescent="0.2">
      <c r="A287" s="83"/>
      <c r="B287" s="83"/>
      <c r="C287" s="83"/>
      <c r="D287" s="375"/>
      <c r="E287" s="376"/>
      <c r="F287" s="376"/>
      <c r="G287" s="376"/>
      <c r="H287" s="376"/>
      <c r="I287" s="376"/>
      <c r="J287" s="376"/>
      <c r="K287" s="377"/>
      <c r="L287" s="64"/>
      <c r="M287" s="64"/>
      <c r="N287" s="64"/>
      <c r="O287" s="64"/>
      <c r="P287" s="64"/>
      <c r="Q287" s="64"/>
      <c r="R287" s="77" t="s">
        <v>50</v>
      </c>
      <c r="S287" s="88">
        <f>_xlfn.STDEV.P(S263:S282)</f>
        <v>272.77712316381945</v>
      </c>
      <c r="T287" s="88">
        <f t="array" ref="T287">IF(S291="Y",SQRT(SUM(IFERROR(O263:O282*(S263:S282-(T283))^2,0))/((COUNTIFS(O263:O282,"&lt;&gt;"&amp;"")-1)/COUNTIFS(O263:O282,"&lt;&gt;"&amp;"")*SUM(O263:O282))),_xlfn.STDEV.P(T263:T282))</f>
        <v>272.77712316381945</v>
      </c>
      <c r="U287" s="88" t="e">
        <f t="array" ref="U287">SQRT(SUM(IFERROR(O263:O282*(S263:S282-(U283))^2,0))/((COUNTIFS(O263:O282,"&lt;&gt;"&amp;"")-1)/COUNTIFS(O263:O282,"&lt;&gt;"&amp;"")*SUM(O263:O282)))</f>
        <v>#DIV/0!</v>
      </c>
      <c r="V287" s="64"/>
      <c r="W287" s="64"/>
      <c r="X287" s="64"/>
      <c r="Z287" s="87"/>
      <c r="AP287" s="63"/>
      <c r="AQ287" s="64"/>
      <c r="AR287" s="64"/>
      <c r="AS287" s="360"/>
      <c r="AT287" s="361"/>
      <c r="AU287" s="86">
        <v>1</v>
      </c>
      <c r="AV287" s="64"/>
      <c r="AW287" s="64"/>
      <c r="AX287" s="86">
        <v>1</v>
      </c>
      <c r="AY287" s="64"/>
      <c r="AZ287" s="64"/>
      <c r="BA287" s="86">
        <v>1</v>
      </c>
      <c r="BB287" s="64"/>
      <c r="BC287" s="64"/>
      <c r="BD287" s="86">
        <v>1</v>
      </c>
      <c r="BE287" s="64"/>
      <c r="BF287" s="64"/>
      <c r="BG287" s="86">
        <v>1</v>
      </c>
      <c r="BH287" s="64"/>
      <c r="BI287" s="77"/>
      <c r="BJ287" s="86">
        <v>1</v>
      </c>
      <c r="BK287" s="64"/>
      <c r="BL287" s="64"/>
      <c r="BM287" s="86">
        <v>1</v>
      </c>
      <c r="BN287" s="64"/>
      <c r="BO287" s="64"/>
      <c r="BP287" s="86">
        <v>1</v>
      </c>
      <c r="BQ287" s="64"/>
      <c r="BR287" s="64"/>
      <c r="BS287" s="86">
        <v>1</v>
      </c>
      <c r="BT287" s="64"/>
      <c r="BU287" s="64"/>
      <c r="BV287" s="63"/>
    </row>
    <row r="288" spans="1:74" s="59" customFormat="1" x14ac:dyDescent="0.25">
      <c r="A288" s="64"/>
      <c r="B288" s="64"/>
      <c r="C288" s="83"/>
      <c r="D288" s="375"/>
      <c r="E288" s="376"/>
      <c r="F288" s="376"/>
      <c r="G288" s="376"/>
      <c r="H288" s="376"/>
      <c r="I288" s="376"/>
      <c r="J288" s="376"/>
      <c r="K288" s="377"/>
      <c r="L288" s="64"/>
      <c r="M288" s="64"/>
      <c r="N288" s="64"/>
      <c r="O288" s="64"/>
      <c r="P288" s="64"/>
      <c r="Q288" s="64"/>
      <c r="R288" s="73" t="s">
        <v>48</v>
      </c>
      <c r="S288" s="85">
        <f>COUNTIF(S263:S282,"&gt;0")</f>
        <v>13</v>
      </c>
      <c r="T288" s="85">
        <f>COUNTIF(T263:T282,"&gt;0")</f>
        <v>13</v>
      </c>
      <c r="U288" s="81"/>
      <c r="V288" s="84" t="s">
        <v>52</v>
      </c>
      <c r="W288" s="64"/>
      <c r="X288" s="64"/>
      <c r="Z288" s="63"/>
      <c r="AP288" s="63"/>
      <c r="AQ288" s="64"/>
      <c r="AR288" s="64"/>
      <c r="AS288" s="64"/>
      <c r="AT288" s="77" t="s">
        <v>51</v>
      </c>
      <c r="AU288" s="76" t="e">
        <f>IF((0.67*AU289)&gt;AU283,"no","yes")</f>
        <v>#REF!</v>
      </c>
      <c r="AV288" s="76" t="e">
        <f>IF((0.67*AV289)&gt;AV283,"no","yes")</f>
        <v>#REF!</v>
      </c>
      <c r="AW288" s="64"/>
      <c r="AX288" s="76" t="e">
        <f>IF((0.67*AX289)&gt;AX283,"no","yes")</f>
        <v>#REF!</v>
      </c>
      <c r="AY288" s="76" t="e">
        <f>IF((0.67*AY289)&gt;AY283,"no","yes")</f>
        <v>#REF!</v>
      </c>
      <c r="AZ288" s="64"/>
      <c r="BA288" s="76" t="e">
        <f>IF((0.67*BA289)&gt;BA283,"no","yes")</f>
        <v>#REF!</v>
      </c>
      <c r="BB288" s="76" t="e">
        <f>IF((0.67*BB289)&gt;BB283,"no","yes")</f>
        <v>#REF!</v>
      </c>
      <c r="BC288" s="64"/>
      <c r="BD288" s="76" t="e">
        <f>IF((0.67*BD289)&gt;BD283,"no","yes")</f>
        <v>#REF!</v>
      </c>
      <c r="BE288" s="76" t="e">
        <f>IF((0.67*BE289)&gt;BE283,"no","yes")</f>
        <v>#REF!</v>
      </c>
      <c r="BF288" s="64"/>
      <c r="BG288" s="76" t="e">
        <f>IF((0.67*BG289)&gt;BG283,"no","yes")</f>
        <v>#REF!</v>
      </c>
      <c r="BH288" s="76" t="e">
        <f>IF((0.67*BH289)&gt;BH283,"no","yes")</f>
        <v>#REF!</v>
      </c>
      <c r="BI288" s="73"/>
      <c r="BJ288" s="76" t="e">
        <f>IF((0.67*BJ289)&gt;BJ283,"no","yes")</f>
        <v>#DIV/0!</v>
      </c>
      <c r="BK288" s="76" t="e">
        <f>IF((0.67*BK289)&gt;BK283,"no","yes")</f>
        <v>#DIV/0!</v>
      </c>
      <c r="BL288" s="64"/>
      <c r="BM288" s="76" t="e">
        <f>IF((0.67*BM289)&gt;BM283,"no","yes")</f>
        <v>#DIV/0!</v>
      </c>
      <c r="BN288" s="76" t="e">
        <f>IF((0.67*BN289)&gt;BN283,"no","yes")</f>
        <v>#DIV/0!</v>
      </c>
      <c r="BO288" s="64"/>
      <c r="BP288" s="76" t="e">
        <f>IF((0.67*BP289)&gt;BP283,"no","yes")</f>
        <v>#DIV/0!</v>
      </c>
      <c r="BQ288" s="76" t="e">
        <f>IF((0.67*BQ289)&gt;BQ283,"no","yes")</f>
        <v>#DIV/0!</v>
      </c>
      <c r="BR288" s="64"/>
      <c r="BS288" s="76" t="e">
        <f>IF((0.67*BS289)&gt;BS283,"no","yes")</f>
        <v>#DIV/0!</v>
      </c>
      <c r="BT288" s="76" t="e">
        <f>IF((0.67*BT289)&gt;BT283,"no","yes")</f>
        <v>#DIV/0!</v>
      </c>
      <c r="BU288" s="64"/>
      <c r="BV288" s="63"/>
    </row>
    <row r="289" spans="1:74" s="59" customFormat="1" ht="14.25" x14ac:dyDescent="0.2">
      <c r="C289" s="83"/>
      <c r="D289" s="375"/>
      <c r="E289" s="376"/>
      <c r="F289" s="376"/>
      <c r="G289" s="376"/>
      <c r="H289" s="376"/>
      <c r="I289" s="376"/>
      <c r="J289" s="376"/>
      <c r="K289" s="377"/>
      <c r="L289" s="64"/>
      <c r="M289" s="64"/>
      <c r="N289" s="64"/>
      <c r="O289" s="64"/>
      <c r="P289" s="64"/>
      <c r="Q289" s="64"/>
      <c r="R289" s="64"/>
      <c r="S289" s="82"/>
      <c r="T289" s="81"/>
      <c r="U289" s="81"/>
      <c r="V289" s="80"/>
      <c r="W289" s="79"/>
      <c r="X289" s="78"/>
      <c r="Z289" s="63"/>
      <c r="AP289" s="63"/>
      <c r="AQ289" s="64"/>
      <c r="AR289" s="64"/>
      <c r="AS289" s="64"/>
      <c r="AT289" s="77" t="s">
        <v>50</v>
      </c>
      <c r="AU289" s="76" t="e">
        <f>_xlfn.STDEV.P(AU263:AU282)</f>
        <v>#REF!</v>
      </c>
      <c r="AV289" s="76" t="e">
        <f>_xlfn.STDEV.P(AV263:AV282)</f>
        <v>#REF!</v>
      </c>
      <c r="AW289" s="64"/>
      <c r="AX289" s="76" t="e">
        <f>_xlfn.STDEV.P(AX263:AX282)</f>
        <v>#REF!</v>
      </c>
      <c r="AY289" s="76" t="e">
        <f>_xlfn.STDEV.P(AY263:AY282)</f>
        <v>#REF!</v>
      </c>
      <c r="AZ289" s="64"/>
      <c r="BA289" s="76" t="e">
        <f>_xlfn.STDEV.P(BA263:BA282)</f>
        <v>#REF!</v>
      </c>
      <c r="BB289" s="76" t="e">
        <f>_xlfn.STDEV.P(BB263:BB282)</f>
        <v>#REF!</v>
      </c>
      <c r="BC289" s="64"/>
      <c r="BD289" s="76" t="e">
        <f>_xlfn.STDEV.P(BD263:BD282)</f>
        <v>#REF!</v>
      </c>
      <c r="BE289" s="76" t="e">
        <f>_xlfn.STDEV.P(BE263:BE282)</f>
        <v>#REF!</v>
      </c>
      <c r="BF289" s="64"/>
      <c r="BG289" s="76" t="e">
        <f>_xlfn.STDEV.P(BG263:BG282)</f>
        <v>#REF!</v>
      </c>
      <c r="BH289" s="76" t="e">
        <f>_xlfn.STDEV.P(BH263:BH282)</f>
        <v>#REF!</v>
      </c>
      <c r="BI289" s="64"/>
      <c r="BJ289" s="76" t="e">
        <f>_xlfn.STDEV.P(BJ263:BJ282)</f>
        <v>#DIV/0!</v>
      </c>
      <c r="BK289" s="76" t="e">
        <f>_xlfn.STDEV.P(BK263:BK282)</f>
        <v>#DIV/0!</v>
      </c>
      <c r="BL289" s="64"/>
      <c r="BM289" s="76" t="e">
        <f>_xlfn.STDEV.P(BM263:BM282)</f>
        <v>#DIV/0!</v>
      </c>
      <c r="BN289" s="76" t="e">
        <f>_xlfn.STDEV.P(BN263:BN282)</f>
        <v>#DIV/0!</v>
      </c>
      <c r="BO289" s="64"/>
      <c r="BP289" s="76" t="e">
        <f>_xlfn.STDEV.P(BP263:BP282)</f>
        <v>#DIV/0!</v>
      </c>
      <c r="BQ289" s="76" t="e">
        <f>_xlfn.STDEV.P(BQ263:BQ282)</f>
        <v>#DIV/0!</v>
      </c>
      <c r="BR289" s="64"/>
      <c r="BS289" s="76" t="e">
        <f>_xlfn.STDEV.P(BS263:BS282)</f>
        <v>#DIV/0!</v>
      </c>
      <c r="BT289" s="76" t="e">
        <f>_xlfn.STDEV.P(BT263:BT282)</f>
        <v>#DIV/0!</v>
      </c>
      <c r="BV289" s="63"/>
    </row>
    <row r="290" spans="1:74" s="59" customFormat="1" x14ac:dyDescent="0.2">
      <c r="C290" s="83"/>
      <c r="D290" s="375"/>
      <c r="E290" s="376"/>
      <c r="F290" s="376"/>
      <c r="G290" s="376"/>
      <c r="H290" s="376"/>
      <c r="I290" s="376"/>
      <c r="J290" s="376"/>
      <c r="K290" s="377"/>
      <c r="L290" s="64"/>
      <c r="M290" s="64"/>
      <c r="N290" s="64"/>
      <c r="O290" s="64"/>
      <c r="P290" s="64"/>
      <c r="Q290" s="64"/>
      <c r="R290" s="64"/>
      <c r="S290" s="136" t="s">
        <v>49</v>
      </c>
      <c r="T290" s="81"/>
      <c r="U290" s="81"/>
      <c r="V290" s="70"/>
      <c r="W290" s="69"/>
      <c r="X290" s="68"/>
      <c r="Z290" s="63"/>
      <c r="AP290" s="63"/>
      <c r="AQ290" s="64"/>
      <c r="AR290" s="64"/>
      <c r="AS290" s="64"/>
      <c r="AT290" s="73" t="s">
        <v>48</v>
      </c>
      <c r="AU290" s="72">
        <f>COUNTIF(AU263:AU282,"&gt;0")</f>
        <v>0</v>
      </c>
      <c r="AV290" s="72">
        <f>COUNTIF(AV263:AV282,"&gt;0")</f>
        <v>0</v>
      </c>
      <c r="AW290" s="64"/>
      <c r="AX290" s="72">
        <f>COUNTIF(AX263:AX282,"&gt;0")</f>
        <v>0</v>
      </c>
      <c r="AY290" s="72">
        <f>COUNTIF(AY263:AY282,"&gt;0")</f>
        <v>0</v>
      </c>
      <c r="AZ290" s="64"/>
      <c r="BA290" s="72">
        <f>COUNTIF(BA263:BA282,"&gt;0")</f>
        <v>0</v>
      </c>
      <c r="BB290" s="72">
        <f>COUNTIF(BB263:BB282,"&gt;0")</f>
        <v>0</v>
      </c>
      <c r="BC290" s="64"/>
      <c r="BD290" s="72">
        <f>COUNTIF(BD263:BD282,"&gt;0")</f>
        <v>0</v>
      </c>
      <c r="BE290" s="72">
        <f>COUNTIF(BE263:BE282,"&gt;0")</f>
        <v>0</v>
      </c>
      <c r="BF290" s="64"/>
      <c r="BG290" s="72">
        <f>COUNTIF(BG263:BG282,"&gt;0")</f>
        <v>0</v>
      </c>
      <c r="BH290" s="72">
        <f>COUNTIF(BH263:BH282,"&gt;0")</f>
        <v>0</v>
      </c>
      <c r="BI290" s="64"/>
      <c r="BJ290" s="72">
        <f>COUNTIF(BJ263:BJ282,"&gt;0")</f>
        <v>0</v>
      </c>
      <c r="BK290" s="72">
        <f>COUNTIF(BK263:BK282,"&gt;0")</f>
        <v>0</v>
      </c>
      <c r="BL290" s="64"/>
      <c r="BM290" s="72">
        <f>COUNTIF(BM263:BM282,"&gt;0")</f>
        <v>0</v>
      </c>
      <c r="BN290" s="72">
        <f>COUNTIF(BN263:BN282,"&gt;0")</f>
        <v>0</v>
      </c>
      <c r="BO290" s="64"/>
      <c r="BP290" s="72">
        <f>COUNTIF(BP263:BP282,"&gt;0")</f>
        <v>0</v>
      </c>
      <c r="BQ290" s="72">
        <f>COUNTIF(BQ263:BQ282,"&gt;0")</f>
        <v>0</v>
      </c>
      <c r="BR290" s="64"/>
      <c r="BS290" s="72">
        <f>COUNTIF(BS263:BS282,"&gt;0")</f>
        <v>0</v>
      </c>
      <c r="BT290" s="72">
        <f>COUNTIF(BT263:BT282,"&gt;0")</f>
        <v>0</v>
      </c>
      <c r="BV290" s="63"/>
    </row>
    <row r="291" spans="1:74" s="59" customFormat="1" ht="14.25" x14ac:dyDescent="0.2">
      <c r="C291" s="83"/>
      <c r="D291" s="375"/>
      <c r="E291" s="376"/>
      <c r="F291" s="376"/>
      <c r="G291" s="376"/>
      <c r="H291" s="376"/>
      <c r="I291" s="376"/>
      <c r="J291" s="376"/>
      <c r="K291" s="377"/>
      <c r="L291" s="64"/>
      <c r="M291" s="64"/>
      <c r="N291" s="64"/>
      <c r="O291" s="64"/>
      <c r="P291" s="64"/>
      <c r="Q291" s="64"/>
      <c r="R291" s="64"/>
      <c r="S291" s="71" t="s">
        <v>47</v>
      </c>
      <c r="T291" s="64"/>
      <c r="U291" s="64"/>
      <c r="V291" s="70"/>
      <c r="W291" s="69"/>
      <c r="X291" s="68"/>
      <c r="Z291" s="63"/>
      <c r="AP291" s="63"/>
      <c r="BV291" s="63"/>
    </row>
    <row r="292" spans="1:74" s="59" customFormat="1" ht="26.25" customHeight="1" x14ac:dyDescent="0.25">
      <c r="A292" s="75" t="str">
        <f ca="1">HYPERLINK("#"&amp;"'"&amp;A$1&amp;"'!a1","Back to top")</f>
        <v>Back to top</v>
      </c>
      <c r="B292" s="75"/>
      <c r="C292" s="64"/>
      <c r="D292" s="378"/>
      <c r="E292" s="379"/>
      <c r="F292" s="379"/>
      <c r="G292" s="379"/>
      <c r="H292" s="379"/>
      <c r="I292" s="379"/>
      <c r="J292" s="379"/>
      <c r="K292" s="380"/>
      <c r="U292" s="64"/>
      <c r="V292" s="67"/>
      <c r="W292" s="66"/>
      <c r="X292" s="65"/>
      <c r="Z292" s="63"/>
      <c r="AP292" s="60"/>
      <c r="BV292" s="60"/>
    </row>
    <row r="293" spans="1:74" s="59" customFormat="1" ht="14.25" x14ac:dyDescent="0.2">
      <c r="U293" s="64"/>
      <c r="V293" s="64"/>
      <c r="W293" s="64"/>
      <c r="X293" s="64"/>
      <c r="Z293" s="63"/>
      <c r="AP293" s="63"/>
      <c r="BV293" s="63"/>
    </row>
    <row r="294" spans="1:74" s="59" customFormat="1" ht="14.25" x14ac:dyDescent="0.2">
      <c r="Z294" s="63"/>
      <c r="AP294" s="63"/>
      <c r="BV294" s="63"/>
    </row>
    <row r="295" spans="1:74" s="63" customFormat="1" ht="18" x14ac:dyDescent="0.25">
      <c r="A295" s="134">
        <f>1+A260</f>
        <v>8</v>
      </c>
      <c r="B295" s="134"/>
      <c r="C295" s="133" t="s">
        <v>277</v>
      </c>
      <c r="D295" s="171"/>
      <c r="E295" s="171"/>
      <c r="F295" s="171"/>
      <c r="G295" s="171"/>
      <c r="H295" s="171"/>
      <c r="K295" s="171"/>
      <c r="L295" s="171"/>
      <c r="M295" s="152"/>
      <c r="N295" s="152"/>
      <c r="O295" s="152"/>
      <c r="AQ295" s="143">
        <f>A295</f>
        <v>8</v>
      </c>
      <c r="AR295" s="143" t="str">
        <f>C295</f>
        <v>Yield  from CONVENTIONAL Practice</v>
      </c>
      <c r="AS295" s="60"/>
      <c r="AT295" s="60"/>
      <c r="AU295" s="60"/>
      <c r="AV295" s="60"/>
      <c r="AW295" s="60"/>
      <c r="AX295" s="60"/>
      <c r="AY295" s="60"/>
      <c r="AZ295" s="60"/>
      <c r="BA295" s="60"/>
      <c r="BB295" s="60"/>
      <c r="BC295" s="60"/>
      <c r="BD295" s="60"/>
      <c r="BE295" s="60"/>
      <c r="BF295" s="60"/>
      <c r="BG295" s="60"/>
      <c r="BH295" s="60"/>
      <c r="BI295" s="60"/>
      <c r="BJ295" s="60"/>
      <c r="BK295" s="60"/>
      <c r="BL295" s="60"/>
      <c r="BM295" s="60"/>
      <c r="BN295" s="60"/>
      <c r="BO295" s="60"/>
      <c r="BP295" s="60"/>
      <c r="BQ295" s="60"/>
      <c r="BR295" s="60"/>
      <c r="BS295" s="60"/>
      <c r="BT295" s="60"/>
      <c r="BU295" s="60"/>
    </row>
    <row r="296" spans="1:74" s="59" customFormat="1" x14ac:dyDescent="0.25">
      <c r="A296" s="83"/>
      <c r="B296" s="83"/>
      <c r="C296" s="83"/>
      <c r="D296" s="129"/>
      <c r="E296" s="129"/>
      <c r="F296" s="129"/>
      <c r="G296" s="129"/>
      <c r="H296" s="129"/>
      <c r="K296" s="129"/>
      <c r="L296" s="129"/>
      <c r="M296" s="64"/>
      <c r="N296" s="64"/>
      <c r="O296" s="64"/>
      <c r="Z296" s="63"/>
      <c r="AP296" s="63"/>
      <c r="AQ296" s="89"/>
      <c r="AR296" s="89"/>
      <c r="AS296" s="89"/>
      <c r="AT296" s="89"/>
      <c r="AU296" s="128" t="e">
        <f>IF($AT$44="Region",'[1]Advanced Controls'!$A$59,'[1]AEZ Data'!$A$78)</f>
        <v>#REF!</v>
      </c>
      <c r="AV296" s="128"/>
      <c r="AW296" s="89"/>
      <c r="AX296" s="128" t="e">
        <f>IF($AT$44="Region",'[1]Advanced Controls'!$A$60,'[1]AEZ Data'!$A$80)</f>
        <v>#REF!</v>
      </c>
      <c r="AY296" s="128"/>
      <c r="AZ296" s="89"/>
      <c r="BA296" s="128" t="e">
        <f>IF($AT$44="Region",'[1]Advanced Controls'!$A$61,'[1]AEZ Data'!$A$79)</f>
        <v>#REF!</v>
      </c>
      <c r="BB296" s="128"/>
      <c r="BC296" s="89"/>
      <c r="BD296" s="128" t="e">
        <f>IF($AT$44="Region",'[1]Advanced Controls'!$A$62,'[1]AEZ Data'!$A$81)</f>
        <v>#REF!</v>
      </c>
      <c r="BE296" s="128"/>
      <c r="BF296" s="89"/>
      <c r="BG296" s="128" t="e">
        <f>IF($AT$44="Region",'[1]Advanced Controls'!$A$63,'[1]AEZ Data'!$A$82)</f>
        <v>#REF!</v>
      </c>
      <c r="BH296" s="128"/>
      <c r="BI296" s="89"/>
      <c r="BJ296" s="128" t="s">
        <v>90</v>
      </c>
      <c r="BK296" s="128"/>
      <c r="BL296" s="89"/>
      <c r="BM296" s="128" t="s">
        <v>89</v>
      </c>
      <c r="BN296" s="128"/>
      <c r="BO296" s="89"/>
      <c r="BP296" s="128" t="s">
        <v>88</v>
      </c>
      <c r="BQ296" s="128"/>
      <c r="BR296" s="89"/>
      <c r="BS296" s="128" t="s">
        <v>87</v>
      </c>
      <c r="BT296" s="128"/>
      <c r="BU296" s="89"/>
      <c r="BV296" s="63"/>
    </row>
    <row r="297" spans="1:74" s="59" customFormat="1" ht="45.75" thickBot="1" x14ac:dyDescent="0.3">
      <c r="A297" s="92" t="s">
        <v>86</v>
      </c>
      <c r="B297" s="127" t="s">
        <v>85</v>
      </c>
      <c r="C297" s="124" t="s">
        <v>84</v>
      </c>
      <c r="D297" s="126" t="s">
        <v>83</v>
      </c>
      <c r="E297" s="126" t="s">
        <v>82</v>
      </c>
      <c r="F297" s="124" t="s">
        <v>81</v>
      </c>
      <c r="G297" s="125" t="s">
        <v>80</v>
      </c>
      <c r="H297" s="124" t="s">
        <v>79</v>
      </c>
      <c r="I297" s="124" t="s">
        <v>78</v>
      </c>
      <c r="J297" s="124" t="s">
        <v>77</v>
      </c>
      <c r="K297" s="123" t="s">
        <v>76</v>
      </c>
      <c r="L297" s="122" t="s">
        <v>75</v>
      </c>
      <c r="M297" s="142" t="s">
        <v>74</v>
      </c>
      <c r="N297" s="119" t="s">
        <v>73</v>
      </c>
      <c r="O297" s="120" t="s">
        <v>72</v>
      </c>
      <c r="P297" s="120" t="s">
        <v>71</v>
      </c>
      <c r="Q297" s="114"/>
      <c r="R297" s="118" t="s">
        <v>70</v>
      </c>
      <c r="S297" s="117" t="s">
        <v>66</v>
      </c>
      <c r="T297" s="117" t="s">
        <v>65</v>
      </c>
      <c r="U297" s="117" t="s">
        <v>69</v>
      </c>
      <c r="V297" s="116" t="s">
        <v>68</v>
      </c>
      <c r="W297" s="114"/>
      <c r="X297" s="114"/>
      <c r="Z297" s="63"/>
      <c r="AP297" s="63"/>
      <c r="AQ297" s="114"/>
      <c r="AR297" s="114"/>
      <c r="AS297" s="116" t="s">
        <v>67</v>
      </c>
      <c r="AT297" s="114"/>
      <c r="AU297" s="115" t="s">
        <v>66</v>
      </c>
      <c r="AV297" s="115" t="s">
        <v>65</v>
      </c>
      <c r="AW297" s="114"/>
      <c r="AX297" s="115" t="s">
        <v>66</v>
      </c>
      <c r="AY297" s="115" t="s">
        <v>65</v>
      </c>
      <c r="AZ297" s="114"/>
      <c r="BA297" s="115" t="s">
        <v>66</v>
      </c>
      <c r="BB297" s="115" t="s">
        <v>65</v>
      </c>
      <c r="BC297" s="114"/>
      <c r="BD297" s="115" t="s">
        <v>66</v>
      </c>
      <c r="BE297" s="115" t="s">
        <v>65</v>
      </c>
      <c r="BF297" s="114"/>
      <c r="BG297" s="115" t="s">
        <v>66</v>
      </c>
      <c r="BH297" s="115" t="s">
        <v>65</v>
      </c>
      <c r="BI297" s="114"/>
      <c r="BJ297" s="115" t="s">
        <v>66</v>
      </c>
      <c r="BK297" s="115" t="s">
        <v>65</v>
      </c>
      <c r="BL297" s="114"/>
      <c r="BM297" s="115" t="s">
        <v>66</v>
      </c>
      <c r="BN297" s="115" t="s">
        <v>65</v>
      </c>
      <c r="BO297" s="114"/>
      <c r="BP297" s="115" t="s">
        <v>66</v>
      </c>
      <c r="BQ297" s="115" t="s">
        <v>65</v>
      </c>
      <c r="BR297" s="114"/>
      <c r="BS297" s="115" t="s">
        <v>66</v>
      </c>
      <c r="BT297" s="115" t="s">
        <v>65</v>
      </c>
      <c r="BU297" s="114"/>
      <c r="BV297" s="63"/>
    </row>
    <row r="298" spans="1:74" s="59" customFormat="1" x14ac:dyDescent="0.25">
      <c r="A298" s="83">
        <v>1</v>
      </c>
      <c r="B298" s="109" t="str">
        <f t="shared" ref="B298:B317" si="191">CONCATENATE(E298,": ",C298)</f>
        <v>World: Project Drawdown 2016, based on SOLAW report</v>
      </c>
      <c r="C298" s="108" t="s">
        <v>270</v>
      </c>
      <c r="D298" s="108" t="s">
        <v>269</v>
      </c>
      <c r="E298" s="108" t="s">
        <v>121</v>
      </c>
      <c r="F298" s="113"/>
      <c r="G298" s="108"/>
      <c r="H298" s="107" t="s">
        <v>225</v>
      </c>
      <c r="I298" s="106">
        <v>2014</v>
      </c>
      <c r="J298" s="106" t="s">
        <v>268</v>
      </c>
      <c r="K298" s="110">
        <v>6</v>
      </c>
      <c r="L298" s="110" t="s">
        <v>267</v>
      </c>
      <c r="M298" s="104"/>
      <c r="N298" s="151" t="s">
        <v>267</v>
      </c>
      <c r="O298" s="105">
        <f t="shared" ref="O298:O304" si="192">IF($O$832="Weight by: Production",AD298,AE298)</f>
        <v>0</v>
      </c>
      <c r="P298" s="104" t="s">
        <v>276</v>
      </c>
      <c r="Q298" s="64"/>
      <c r="R298" s="103"/>
      <c r="S298" s="101">
        <f t="shared" ref="S298:S317" si="193">IF(R298="Y","",IF(AND(M298="",K298=""),"",IF(M298="",K298,M298)))</f>
        <v>6</v>
      </c>
      <c r="T298" s="102">
        <f t="shared" ref="T298:T317" si="194">IF(S298="","",IF($S$326="Y",U298,IF(S298&gt;=$S$318-$AB$35*$S$322,IF(S298&lt;=$S$318+$AB$35*$S$322,S298,""),"")))</f>
        <v>0</v>
      </c>
      <c r="U298" s="101">
        <f t="shared" ref="U298:U317" si="195">IF(R298="Y","",IF(AND(M298="",K298=""),"",IF(M298="",K298*O298,M298*O298)))</f>
        <v>0</v>
      </c>
      <c r="V298" s="100" t="str">
        <f t="shared" ref="V298:V317" si="196">IF(AND(N298="",L298=""),"",IF(N298="",L298,N298))</f>
        <v>DM tons fodder/ha/yr</v>
      </c>
      <c r="W298" s="89"/>
      <c r="X298" s="89"/>
      <c r="Z298" s="63"/>
      <c r="AP298" s="63"/>
      <c r="AQ298" s="89"/>
      <c r="AR298" s="89"/>
      <c r="AS298" s="112">
        <f>$U298</f>
        <v>0</v>
      </c>
      <c r="AT298" s="89"/>
      <c r="AU298" s="98" t="e">
        <f t="shared" ref="AU298:AU317" si="197">IF($AT$44="region",IF($E298=AU$762,$S298,""),IF($G298=AU$762,$S298,""))</f>
        <v>#REF!</v>
      </c>
      <c r="AV298" s="98" t="e">
        <f t="shared" ref="AV298:AV317" si="198">IF($AT$44="Region",IF($E298=AU$762,$T298,""),IF($G298=AU$762,$T298,""))</f>
        <v>#REF!</v>
      </c>
      <c r="AW298" s="89"/>
      <c r="AX298" s="98" t="e">
        <f t="shared" ref="AX298:AX317" si="199">IF($AT$44="region",IF($E298=AX$762,$S298,""),IF($G298=AX$762,$S298,""))</f>
        <v>#REF!</v>
      </c>
      <c r="AY298" s="98" t="e">
        <f t="shared" ref="AY298:AY317" si="200">IF($AT$44="Region",IF($E298=AX$762,$T298,""),IF($G298=AX$762,$T298,""))</f>
        <v>#REF!</v>
      </c>
      <c r="AZ298" s="89"/>
      <c r="BA298" s="98" t="e">
        <f t="shared" ref="BA298:BA317" si="201">IF($AT$44="region",IF($E298=BA$762,$S298,""),IF($G298=BA$762,$S298,""))</f>
        <v>#REF!</v>
      </c>
      <c r="BB298" s="98" t="e">
        <f t="shared" ref="BB298:BB317" si="202">IF($AT$44="Region",IF($E298=BA$762,$T298,""),IF($G298=BA$762,$T298,""))</f>
        <v>#REF!</v>
      </c>
      <c r="BC298" s="89"/>
      <c r="BD298" s="98" t="e">
        <f t="shared" ref="BD298:BD317" si="203">IF($AT$44="region",IF($E298=BD$762,$S298,""),IF($G298=BD$762,$S298,""))</f>
        <v>#REF!</v>
      </c>
      <c r="BE298" s="98" t="e">
        <f t="shared" ref="BE298:BE317" si="204">IF($AT$44="Region",IF($E298=BD$762,$T298,""),IF($G298=BD$762,$T298,""))</f>
        <v>#REF!</v>
      </c>
      <c r="BF298" s="89"/>
      <c r="BG298" s="98" t="e">
        <f t="shared" ref="BG298:BG317" si="205">IF($AT$44="region",IF($E298=BG$762,$S298,""),IF($G298=BG$762,$S298,""))</f>
        <v>#REF!</v>
      </c>
      <c r="BH298" s="98" t="e">
        <f t="shared" ref="BH298:BH317" si="206">IF($AT$44="Region",IF($E298=BG$762,$T298,""),IF($G298=BG$762,$T298,""))</f>
        <v>#REF!</v>
      </c>
      <c r="BI298" s="89"/>
      <c r="BJ298" s="98" t="str">
        <f t="shared" ref="BJ298:BJ317" si="207">IF($E298=$BJ$47,S298,"")</f>
        <v/>
      </c>
      <c r="BK298" s="98" t="str">
        <f t="shared" ref="BK298:BK317" si="208">IF($E298=$BJ$47,T298,"")</f>
        <v/>
      </c>
      <c r="BL298" s="89"/>
      <c r="BM298" s="98" t="str">
        <f t="shared" ref="BM298:BM317" si="209">IF($E298=$BM$47,S298,"")</f>
        <v/>
      </c>
      <c r="BN298" s="98" t="str">
        <f t="shared" ref="BN298:BN317" si="210">IF($E298=$BM$47,T298,"")</f>
        <v/>
      </c>
      <c r="BO298" s="89"/>
      <c r="BP298" s="98" t="str">
        <f t="shared" ref="BP298:BP317" si="211">IF($E298=$BP$47,S298,"")</f>
        <v/>
      </c>
      <c r="BQ298" s="98" t="str">
        <f t="shared" ref="BQ298:BQ317" si="212">IF($E298=$BP$47,T298,"")</f>
        <v/>
      </c>
      <c r="BR298" s="89"/>
      <c r="BS298" s="98" t="str">
        <f t="shared" ref="BS298:BS317" si="213">IF($E298=$BS$47,S298,"")</f>
        <v/>
      </c>
      <c r="BT298" s="98" t="str">
        <f t="shared" ref="BT298:BT317" si="214">IF($E298=$BS$47,T298,"")</f>
        <v/>
      </c>
      <c r="BU298" s="89"/>
      <c r="BV298" s="63"/>
    </row>
    <row r="299" spans="1:74" s="59" customFormat="1" x14ac:dyDescent="0.25">
      <c r="A299" s="83">
        <v>2</v>
      </c>
      <c r="B299" s="109" t="str">
        <f t="shared" si="191"/>
        <v>World: Project Drawdown 2016, based on SOLAW report</v>
      </c>
      <c r="C299" s="108" t="s">
        <v>270</v>
      </c>
      <c r="D299" s="108" t="s">
        <v>269</v>
      </c>
      <c r="E299" s="108" t="s">
        <v>121</v>
      </c>
      <c r="F299" s="108"/>
      <c r="G299" s="108"/>
      <c r="H299" s="107" t="s">
        <v>225</v>
      </c>
      <c r="I299" s="106">
        <v>2014</v>
      </c>
      <c r="J299" s="106" t="s">
        <v>268</v>
      </c>
      <c r="K299" s="105">
        <v>5</v>
      </c>
      <c r="L299" s="110" t="s">
        <v>267</v>
      </c>
      <c r="M299" s="104"/>
      <c r="N299" s="151" t="s">
        <v>267</v>
      </c>
      <c r="O299" s="105">
        <f t="shared" si="192"/>
        <v>0</v>
      </c>
      <c r="P299" s="104" t="s">
        <v>275</v>
      </c>
      <c r="Q299" s="64"/>
      <c r="R299" s="103"/>
      <c r="S299" s="101">
        <f t="shared" si="193"/>
        <v>5</v>
      </c>
      <c r="T299" s="102">
        <f t="shared" si="194"/>
        <v>0</v>
      </c>
      <c r="U299" s="101">
        <f t="shared" si="195"/>
        <v>0</v>
      </c>
      <c r="V299" s="100" t="str">
        <f t="shared" si="196"/>
        <v>DM tons fodder/ha/yr</v>
      </c>
      <c r="W299" s="89"/>
      <c r="X299" s="89"/>
      <c r="Z299" s="63"/>
      <c r="AP299" s="63"/>
      <c r="AQ299" s="89"/>
      <c r="AR299" s="89"/>
      <c r="AS299" s="99"/>
      <c r="AT299" s="89"/>
      <c r="AU299" s="98" t="e">
        <f t="shared" si="197"/>
        <v>#REF!</v>
      </c>
      <c r="AV299" s="98" t="e">
        <f t="shared" si="198"/>
        <v>#REF!</v>
      </c>
      <c r="AW299" s="89"/>
      <c r="AX299" s="98" t="e">
        <f t="shared" si="199"/>
        <v>#REF!</v>
      </c>
      <c r="AY299" s="98" t="e">
        <f t="shared" si="200"/>
        <v>#REF!</v>
      </c>
      <c r="AZ299" s="89"/>
      <c r="BA299" s="98" t="e">
        <f t="shared" si="201"/>
        <v>#REF!</v>
      </c>
      <c r="BB299" s="98" t="e">
        <f t="shared" si="202"/>
        <v>#REF!</v>
      </c>
      <c r="BC299" s="89"/>
      <c r="BD299" s="98" t="e">
        <f t="shared" si="203"/>
        <v>#REF!</v>
      </c>
      <c r="BE299" s="98" t="e">
        <f t="shared" si="204"/>
        <v>#REF!</v>
      </c>
      <c r="BF299" s="89"/>
      <c r="BG299" s="98" t="e">
        <f t="shared" si="205"/>
        <v>#REF!</v>
      </c>
      <c r="BH299" s="98" t="e">
        <f t="shared" si="206"/>
        <v>#REF!</v>
      </c>
      <c r="BI299" s="89"/>
      <c r="BJ299" s="98" t="str">
        <f t="shared" si="207"/>
        <v/>
      </c>
      <c r="BK299" s="98" t="str">
        <f t="shared" si="208"/>
        <v/>
      </c>
      <c r="BL299" s="89"/>
      <c r="BM299" s="98" t="str">
        <f t="shared" si="209"/>
        <v/>
      </c>
      <c r="BN299" s="98" t="str">
        <f t="shared" si="210"/>
        <v/>
      </c>
      <c r="BO299" s="89"/>
      <c r="BP299" s="98" t="str">
        <f t="shared" si="211"/>
        <v/>
      </c>
      <c r="BQ299" s="98" t="str">
        <f t="shared" si="212"/>
        <v/>
      </c>
      <c r="BR299" s="89"/>
      <c r="BS299" s="98" t="str">
        <f t="shared" si="213"/>
        <v/>
      </c>
      <c r="BT299" s="98" t="str">
        <f t="shared" si="214"/>
        <v/>
      </c>
      <c r="BU299" s="89"/>
      <c r="BV299" s="63"/>
    </row>
    <row r="300" spans="1:74" s="59" customFormat="1" x14ac:dyDescent="0.25">
      <c r="A300" s="83">
        <v>3</v>
      </c>
      <c r="B300" s="109" t="str">
        <f t="shared" si="191"/>
        <v>World: Project Drawdown 2016, based on SOLAW report</v>
      </c>
      <c r="C300" s="108" t="s">
        <v>270</v>
      </c>
      <c r="D300" s="108" t="s">
        <v>269</v>
      </c>
      <c r="E300" s="108" t="s">
        <v>121</v>
      </c>
      <c r="F300" s="106"/>
      <c r="G300" s="108"/>
      <c r="H300" s="107" t="s">
        <v>225</v>
      </c>
      <c r="I300" s="106">
        <v>2014</v>
      </c>
      <c r="J300" s="106" t="s">
        <v>268</v>
      </c>
      <c r="K300" s="104">
        <v>4</v>
      </c>
      <c r="L300" s="110" t="s">
        <v>267</v>
      </c>
      <c r="M300" s="104"/>
      <c r="N300" s="151" t="s">
        <v>267</v>
      </c>
      <c r="O300" s="105">
        <f t="shared" si="192"/>
        <v>0</v>
      </c>
      <c r="P300" s="104" t="s">
        <v>274</v>
      </c>
      <c r="Q300" s="64"/>
      <c r="R300" s="103"/>
      <c r="S300" s="101">
        <f t="shared" si="193"/>
        <v>4</v>
      </c>
      <c r="T300" s="102">
        <f t="shared" si="194"/>
        <v>0</v>
      </c>
      <c r="U300" s="101">
        <f t="shared" si="195"/>
        <v>0</v>
      </c>
      <c r="V300" s="100" t="str">
        <f t="shared" si="196"/>
        <v>DM tons fodder/ha/yr</v>
      </c>
      <c r="W300" s="89"/>
      <c r="X300" s="89"/>
      <c r="Z300" s="63"/>
      <c r="AP300" s="63"/>
      <c r="AQ300" s="89"/>
      <c r="AR300" s="89"/>
      <c r="AS300" s="99"/>
      <c r="AT300" s="89"/>
      <c r="AU300" s="98" t="e">
        <f t="shared" si="197"/>
        <v>#REF!</v>
      </c>
      <c r="AV300" s="98" t="e">
        <f t="shared" si="198"/>
        <v>#REF!</v>
      </c>
      <c r="AW300" s="89"/>
      <c r="AX300" s="98" t="e">
        <f t="shared" si="199"/>
        <v>#REF!</v>
      </c>
      <c r="AY300" s="98" t="e">
        <f t="shared" si="200"/>
        <v>#REF!</v>
      </c>
      <c r="AZ300" s="89"/>
      <c r="BA300" s="98" t="e">
        <f t="shared" si="201"/>
        <v>#REF!</v>
      </c>
      <c r="BB300" s="98" t="e">
        <f t="shared" si="202"/>
        <v>#REF!</v>
      </c>
      <c r="BC300" s="89"/>
      <c r="BD300" s="98" t="e">
        <f t="shared" si="203"/>
        <v>#REF!</v>
      </c>
      <c r="BE300" s="98" t="e">
        <f t="shared" si="204"/>
        <v>#REF!</v>
      </c>
      <c r="BF300" s="89"/>
      <c r="BG300" s="98" t="e">
        <f t="shared" si="205"/>
        <v>#REF!</v>
      </c>
      <c r="BH300" s="98" t="e">
        <f t="shared" si="206"/>
        <v>#REF!</v>
      </c>
      <c r="BI300" s="89"/>
      <c r="BJ300" s="98" t="str">
        <f t="shared" si="207"/>
        <v/>
      </c>
      <c r="BK300" s="98" t="str">
        <f t="shared" si="208"/>
        <v/>
      </c>
      <c r="BL300" s="89"/>
      <c r="BM300" s="98" t="str">
        <f t="shared" si="209"/>
        <v/>
      </c>
      <c r="BN300" s="98" t="str">
        <f t="shared" si="210"/>
        <v/>
      </c>
      <c r="BO300" s="89"/>
      <c r="BP300" s="98" t="str">
        <f t="shared" si="211"/>
        <v/>
      </c>
      <c r="BQ300" s="98" t="str">
        <f t="shared" si="212"/>
        <v/>
      </c>
      <c r="BR300" s="89"/>
      <c r="BS300" s="98" t="str">
        <f t="shared" si="213"/>
        <v/>
      </c>
      <c r="BT300" s="98" t="str">
        <f t="shared" si="214"/>
        <v/>
      </c>
      <c r="BU300" s="89"/>
      <c r="BV300" s="63"/>
    </row>
    <row r="301" spans="1:74" s="59" customFormat="1" x14ac:dyDescent="0.25">
      <c r="A301" s="83">
        <v>4</v>
      </c>
      <c r="B301" s="109" t="str">
        <f t="shared" si="191"/>
        <v>World: Project Drawdown 2016, based on SOLAW report</v>
      </c>
      <c r="C301" s="108" t="s">
        <v>270</v>
      </c>
      <c r="D301" s="108" t="s">
        <v>269</v>
      </c>
      <c r="E301" s="108" t="s">
        <v>121</v>
      </c>
      <c r="F301" s="106"/>
      <c r="G301" s="108"/>
      <c r="H301" s="107" t="s">
        <v>225</v>
      </c>
      <c r="I301" s="106">
        <v>2014</v>
      </c>
      <c r="J301" s="106" t="s">
        <v>268</v>
      </c>
      <c r="K301" s="104">
        <v>3</v>
      </c>
      <c r="L301" s="110" t="s">
        <v>267</v>
      </c>
      <c r="M301" s="104"/>
      <c r="N301" s="151" t="s">
        <v>267</v>
      </c>
      <c r="O301" s="105">
        <f t="shared" si="192"/>
        <v>0</v>
      </c>
      <c r="P301" s="104" t="s">
        <v>273</v>
      </c>
      <c r="Q301" s="64"/>
      <c r="R301" s="103"/>
      <c r="S301" s="101">
        <f t="shared" si="193"/>
        <v>3</v>
      </c>
      <c r="T301" s="102">
        <f t="shared" si="194"/>
        <v>0</v>
      </c>
      <c r="U301" s="101">
        <f t="shared" si="195"/>
        <v>0</v>
      </c>
      <c r="V301" s="100" t="str">
        <f t="shared" si="196"/>
        <v>DM tons fodder/ha/yr</v>
      </c>
      <c r="W301" s="89"/>
      <c r="X301" s="89"/>
      <c r="Z301" s="63"/>
      <c r="AP301" s="63"/>
      <c r="AQ301" s="89"/>
      <c r="AR301" s="89"/>
      <c r="AS301" s="99"/>
      <c r="AT301" s="89"/>
      <c r="AU301" s="98" t="e">
        <f t="shared" si="197"/>
        <v>#REF!</v>
      </c>
      <c r="AV301" s="98" t="e">
        <f t="shared" si="198"/>
        <v>#REF!</v>
      </c>
      <c r="AW301" s="89"/>
      <c r="AX301" s="98" t="e">
        <f t="shared" si="199"/>
        <v>#REF!</v>
      </c>
      <c r="AY301" s="98" t="e">
        <f t="shared" si="200"/>
        <v>#REF!</v>
      </c>
      <c r="AZ301" s="89"/>
      <c r="BA301" s="98" t="e">
        <f t="shared" si="201"/>
        <v>#REF!</v>
      </c>
      <c r="BB301" s="98" t="e">
        <f t="shared" si="202"/>
        <v>#REF!</v>
      </c>
      <c r="BC301" s="89"/>
      <c r="BD301" s="98" t="e">
        <f t="shared" si="203"/>
        <v>#REF!</v>
      </c>
      <c r="BE301" s="98" t="e">
        <f t="shared" si="204"/>
        <v>#REF!</v>
      </c>
      <c r="BF301" s="89"/>
      <c r="BG301" s="98" t="e">
        <f t="shared" si="205"/>
        <v>#REF!</v>
      </c>
      <c r="BH301" s="98" t="e">
        <f t="shared" si="206"/>
        <v>#REF!</v>
      </c>
      <c r="BI301" s="89"/>
      <c r="BJ301" s="98" t="str">
        <f t="shared" si="207"/>
        <v/>
      </c>
      <c r="BK301" s="98" t="str">
        <f t="shared" si="208"/>
        <v/>
      </c>
      <c r="BL301" s="89"/>
      <c r="BM301" s="98" t="str">
        <f t="shared" si="209"/>
        <v/>
      </c>
      <c r="BN301" s="98" t="str">
        <f t="shared" si="210"/>
        <v/>
      </c>
      <c r="BO301" s="89"/>
      <c r="BP301" s="98" t="str">
        <f t="shared" si="211"/>
        <v/>
      </c>
      <c r="BQ301" s="98" t="str">
        <f t="shared" si="212"/>
        <v/>
      </c>
      <c r="BR301" s="89"/>
      <c r="BS301" s="98" t="str">
        <f t="shared" si="213"/>
        <v/>
      </c>
      <c r="BT301" s="98" t="str">
        <f t="shared" si="214"/>
        <v/>
      </c>
      <c r="BU301" s="89"/>
      <c r="BV301" s="63"/>
    </row>
    <row r="302" spans="1:74" s="59" customFormat="1" x14ac:dyDescent="0.25">
      <c r="A302" s="83">
        <v>5</v>
      </c>
      <c r="B302" s="109" t="str">
        <f t="shared" si="191"/>
        <v>World: Project Drawdown 2016, based on SOLAW report</v>
      </c>
      <c r="C302" s="108" t="s">
        <v>270</v>
      </c>
      <c r="D302" s="108" t="s">
        <v>269</v>
      </c>
      <c r="E302" s="108" t="s">
        <v>121</v>
      </c>
      <c r="F302" s="106"/>
      <c r="G302" s="108"/>
      <c r="H302" s="107" t="s">
        <v>225</v>
      </c>
      <c r="I302" s="106">
        <v>2014</v>
      </c>
      <c r="J302" s="106" t="s">
        <v>268</v>
      </c>
      <c r="K302" s="104">
        <v>3</v>
      </c>
      <c r="L302" s="110" t="s">
        <v>267</v>
      </c>
      <c r="M302" s="104"/>
      <c r="N302" s="151" t="s">
        <v>267</v>
      </c>
      <c r="O302" s="105">
        <f t="shared" si="192"/>
        <v>0</v>
      </c>
      <c r="P302" s="104" t="s">
        <v>272</v>
      </c>
      <c r="Q302" s="64"/>
      <c r="R302" s="103"/>
      <c r="S302" s="101">
        <f t="shared" si="193"/>
        <v>3</v>
      </c>
      <c r="T302" s="102">
        <f t="shared" si="194"/>
        <v>0</v>
      </c>
      <c r="U302" s="101">
        <f t="shared" si="195"/>
        <v>0</v>
      </c>
      <c r="V302" s="100" t="str">
        <f t="shared" si="196"/>
        <v>DM tons fodder/ha/yr</v>
      </c>
      <c r="W302" s="89"/>
      <c r="X302" s="89"/>
      <c r="Z302" s="63"/>
      <c r="AP302" s="63"/>
      <c r="AQ302" s="89"/>
      <c r="AR302" s="89"/>
      <c r="AS302" s="99"/>
      <c r="AT302" s="89"/>
      <c r="AU302" s="98" t="e">
        <f t="shared" si="197"/>
        <v>#REF!</v>
      </c>
      <c r="AV302" s="98" t="e">
        <f t="shared" si="198"/>
        <v>#REF!</v>
      </c>
      <c r="AW302" s="89"/>
      <c r="AX302" s="98" t="e">
        <f t="shared" si="199"/>
        <v>#REF!</v>
      </c>
      <c r="AY302" s="98" t="e">
        <f t="shared" si="200"/>
        <v>#REF!</v>
      </c>
      <c r="AZ302" s="89"/>
      <c r="BA302" s="98" t="e">
        <f t="shared" si="201"/>
        <v>#REF!</v>
      </c>
      <c r="BB302" s="98" t="e">
        <f t="shared" si="202"/>
        <v>#REF!</v>
      </c>
      <c r="BC302" s="89"/>
      <c r="BD302" s="98" t="e">
        <f t="shared" si="203"/>
        <v>#REF!</v>
      </c>
      <c r="BE302" s="98" t="e">
        <f t="shared" si="204"/>
        <v>#REF!</v>
      </c>
      <c r="BF302" s="89"/>
      <c r="BG302" s="98" t="e">
        <f t="shared" si="205"/>
        <v>#REF!</v>
      </c>
      <c r="BH302" s="98" t="e">
        <f t="shared" si="206"/>
        <v>#REF!</v>
      </c>
      <c r="BI302" s="89"/>
      <c r="BJ302" s="98" t="str">
        <f t="shared" si="207"/>
        <v/>
      </c>
      <c r="BK302" s="98" t="str">
        <f t="shared" si="208"/>
        <v/>
      </c>
      <c r="BL302" s="89"/>
      <c r="BM302" s="98" t="str">
        <f t="shared" si="209"/>
        <v/>
      </c>
      <c r="BN302" s="98" t="str">
        <f t="shared" si="210"/>
        <v/>
      </c>
      <c r="BO302" s="89"/>
      <c r="BP302" s="98" t="str">
        <f t="shared" si="211"/>
        <v/>
      </c>
      <c r="BQ302" s="98" t="str">
        <f t="shared" si="212"/>
        <v/>
      </c>
      <c r="BR302" s="89"/>
      <c r="BS302" s="98" t="str">
        <f t="shared" si="213"/>
        <v/>
      </c>
      <c r="BT302" s="98" t="str">
        <f t="shared" si="214"/>
        <v/>
      </c>
      <c r="BU302" s="89"/>
      <c r="BV302" s="63"/>
    </row>
    <row r="303" spans="1:74" s="59" customFormat="1" x14ac:dyDescent="0.25">
      <c r="A303" s="83">
        <v>6</v>
      </c>
      <c r="B303" s="109" t="str">
        <f t="shared" si="191"/>
        <v>World: Project Drawdown 2016, based on SOLAW report</v>
      </c>
      <c r="C303" s="108" t="s">
        <v>270</v>
      </c>
      <c r="D303" s="108" t="s">
        <v>269</v>
      </c>
      <c r="E303" s="108" t="s">
        <v>121</v>
      </c>
      <c r="F303" s="106"/>
      <c r="G303" s="108"/>
      <c r="H303" s="107" t="s">
        <v>225</v>
      </c>
      <c r="I303" s="106">
        <v>2014</v>
      </c>
      <c r="J303" s="106" t="s">
        <v>268</v>
      </c>
      <c r="K303" s="104">
        <v>2.5</v>
      </c>
      <c r="L303" s="110" t="s">
        <v>267</v>
      </c>
      <c r="M303" s="104"/>
      <c r="N303" s="151" t="s">
        <v>267</v>
      </c>
      <c r="O303" s="105">
        <f t="shared" si="192"/>
        <v>0</v>
      </c>
      <c r="P303" s="104" t="s">
        <v>271</v>
      </c>
      <c r="Q303" s="64"/>
      <c r="R303" s="103"/>
      <c r="S303" s="101">
        <f t="shared" si="193"/>
        <v>2.5</v>
      </c>
      <c r="T303" s="102">
        <f t="shared" si="194"/>
        <v>0</v>
      </c>
      <c r="U303" s="101">
        <f t="shared" si="195"/>
        <v>0</v>
      </c>
      <c r="V303" s="100" t="str">
        <f t="shared" si="196"/>
        <v>DM tons fodder/ha/yr</v>
      </c>
      <c r="W303" s="89"/>
      <c r="X303" s="89"/>
      <c r="Z303" s="63"/>
      <c r="AP303" s="63"/>
      <c r="AQ303" s="89"/>
      <c r="AR303" s="89"/>
      <c r="AS303" s="99"/>
      <c r="AT303" s="89"/>
      <c r="AU303" s="98" t="e">
        <f t="shared" si="197"/>
        <v>#REF!</v>
      </c>
      <c r="AV303" s="98" t="e">
        <f t="shared" si="198"/>
        <v>#REF!</v>
      </c>
      <c r="AW303" s="89"/>
      <c r="AX303" s="98" t="e">
        <f t="shared" si="199"/>
        <v>#REF!</v>
      </c>
      <c r="AY303" s="98" t="e">
        <f t="shared" si="200"/>
        <v>#REF!</v>
      </c>
      <c r="AZ303" s="89"/>
      <c r="BA303" s="98" t="e">
        <f t="shared" si="201"/>
        <v>#REF!</v>
      </c>
      <c r="BB303" s="98" t="e">
        <f t="shared" si="202"/>
        <v>#REF!</v>
      </c>
      <c r="BC303" s="89"/>
      <c r="BD303" s="98" t="e">
        <f t="shared" si="203"/>
        <v>#REF!</v>
      </c>
      <c r="BE303" s="98" t="e">
        <f t="shared" si="204"/>
        <v>#REF!</v>
      </c>
      <c r="BF303" s="89"/>
      <c r="BG303" s="98" t="e">
        <f t="shared" si="205"/>
        <v>#REF!</v>
      </c>
      <c r="BH303" s="98" t="e">
        <f t="shared" si="206"/>
        <v>#REF!</v>
      </c>
      <c r="BI303" s="89"/>
      <c r="BJ303" s="98" t="str">
        <f t="shared" si="207"/>
        <v/>
      </c>
      <c r="BK303" s="98" t="str">
        <f t="shared" si="208"/>
        <v/>
      </c>
      <c r="BL303" s="89"/>
      <c r="BM303" s="98" t="str">
        <f t="shared" si="209"/>
        <v/>
      </c>
      <c r="BN303" s="98" t="str">
        <f t="shared" si="210"/>
        <v/>
      </c>
      <c r="BO303" s="89"/>
      <c r="BP303" s="98" t="str">
        <f t="shared" si="211"/>
        <v/>
      </c>
      <c r="BQ303" s="98" t="str">
        <f t="shared" si="212"/>
        <v/>
      </c>
      <c r="BR303" s="89"/>
      <c r="BS303" s="98" t="str">
        <f t="shared" si="213"/>
        <v/>
      </c>
      <c r="BT303" s="98" t="str">
        <f t="shared" si="214"/>
        <v/>
      </c>
      <c r="BU303" s="89"/>
      <c r="BV303" s="63"/>
    </row>
    <row r="304" spans="1:74" s="59" customFormat="1" x14ac:dyDescent="0.25">
      <c r="A304" s="83">
        <v>7</v>
      </c>
      <c r="B304" s="109" t="str">
        <f t="shared" si="191"/>
        <v>World: Project Drawdown 2016, based on SOLAW report</v>
      </c>
      <c r="C304" s="108" t="s">
        <v>270</v>
      </c>
      <c r="D304" s="108" t="s">
        <v>269</v>
      </c>
      <c r="E304" s="108" t="s">
        <v>121</v>
      </c>
      <c r="F304" s="106"/>
      <c r="G304" s="108"/>
      <c r="H304" s="107" t="s">
        <v>225</v>
      </c>
      <c r="I304" s="106">
        <v>2014</v>
      </c>
      <c r="J304" s="106" t="s">
        <v>268</v>
      </c>
      <c r="K304" s="104">
        <v>0.5</v>
      </c>
      <c r="L304" s="110" t="s">
        <v>267</v>
      </c>
      <c r="M304" s="104"/>
      <c r="N304" s="151" t="s">
        <v>267</v>
      </c>
      <c r="O304" s="105">
        <f t="shared" si="192"/>
        <v>0</v>
      </c>
      <c r="P304" s="104" t="s">
        <v>266</v>
      </c>
      <c r="Q304" s="64"/>
      <c r="R304" s="103"/>
      <c r="S304" s="101">
        <f t="shared" si="193"/>
        <v>0.5</v>
      </c>
      <c r="T304" s="102">
        <f t="shared" si="194"/>
        <v>0</v>
      </c>
      <c r="U304" s="101">
        <f t="shared" si="195"/>
        <v>0</v>
      </c>
      <c r="V304" s="100" t="str">
        <f t="shared" si="196"/>
        <v>DM tons fodder/ha/yr</v>
      </c>
      <c r="W304" s="89"/>
      <c r="X304" s="89"/>
      <c r="Z304" s="63"/>
      <c r="AP304" s="63"/>
      <c r="AQ304" s="89"/>
      <c r="AR304" s="89"/>
      <c r="AS304" s="99"/>
      <c r="AT304" s="89"/>
      <c r="AU304" s="98" t="e">
        <f t="shared" si="197"/>
        <v>#REF!</v>
      </c>
      <c r="AV304" s="98" t="e">
        <f t="shared" si="198"/>
        <v>#REF!</v>
      </c>
      <c r="AW304" s="89"/>
      <c r="AX304" s="98" t="e">
        <f t="shared" si="199"/>
        <v>#REF!</v>
      </c>
      <c r="AY304" s="98" t="e">
        <f t="shared" si="200"/>
        <v>#REF!</v>
      </c>
      <c r="AZ304" s="89"/>
      <c r="BA304" s="98" t="e">
        <f t="shared" si="201"/>
        <v>#REF!</v>
      </c>
      <c r="BB304" s="98" t="e">
        <f t="shared" si="202"/>
        <v>#REF!</v>
      </c>
      <c r="BC304" s="89"/>
      <c r="BD304" s="98" t="e">
        <f t="shared" si="203"/>
        <v>#REF!</v>
      </c>
      <c r="BE304" s="98" t="e">
        <f t="shared" si="204"/>
        <v>#REF!</v>
      </c>
      <c r="BF304" s="89"/>
      <c r="BG304" s="98" t="e">
        <f t="shared" si="205"/>
        <v>#REF!</v>
      </c>
      <c r="BH304" s="98" t="e">
        <f t="shared" si="206"/>
        <v>#REF!</v>
      </c>
      <c r="BI304" s="89"/>
      <c r="BJ304" s="98" t="str">
        <f t="shared" si="207"/>
        <v/>
      </c>
      <c r="BK304" s="98" t="str">
        <f t="shared" si="208"/>
        <v/>
      </c>
      <c r="BL304" s="89"/>
      <c r="BM304" s="98" t="str">
        <f t="shared" si="209"/>
        <v/>
      </c>
      <c r="BN304" s="98" t="str">
        <f t="shared" si="210"/>
        <v/>
      </c>
      <c r="BO304" s="89"/>
      <c r="BP304" s="98" t="str">
        <f t="shared" si="211"/>
        <v/>
      </c>
      <c r="BQ304" s="98" t="str">
        <f t="shared" si="212"/>
        <v/>
      </c>
      <c r="BR304" s="89"/>
      <c r="BS304" s="98" t="str">
        <f t="shared" si="213"/>
        <v/>
      </c>
      <c r="BT304" s="98" t="str">
        <f t="shared" si="214"/>
        <v/>
      </c>
      <c r="BU304" s="89"/>
      <c r="BV304" s="63"/>
    </row>
    <row r="305" spans="1:74" s="59" customFormat="1" x14ac:dyDescent="0.25">
      <c r="A305" s="83">
        <v>8</v>
      </c>
      <c r="B305" s="109" t="str">
        <f t="shared" si="191"/>
        <v xml:space="preserve">: </v>
      </c>
      <c r="C305" s="106"/>
      <c r="D305" s="106"/>
      <c r="E305" s="108"/>
      <c r="F305" s="106"/>
      <c r="G305" s="108"/>
      <c r="H305" s="107"/>
      <c r="I305" s="106"/>
      <c r="J305" s="106"/>
      <c r="K305" s="104"/>
      <c r="L305" s="110"/>
      <c r="M305" s="104"/>
      <c r="N305" s="151"/>
      <c r="O305" s="105"/>
      <c r="P305" s="104"/>
      <c r="Q305" s="64"/>
      <c r="R305" s="103"/>
      <c r="S305" s="101" t="str">
        <f t="shared" si="193"/>
        <v/>
      </c>
      <c r="T305" s="102" t="str">
        <f t="shared" si="194"/>
        <v/>
      </c>
      <c r="U305" s="101" t="str">
        <f t="shared" si="195"/>
        <v/>
      </c>
      <c r="V305" s="100" t="str">
        <f t="shared" si="196"/>
        <v/>
      </c>
      <c r="W305" s="89"/>
      <c r="X305" s="89"/>
      <c r="Z305" s="63"/>
      <c r="AP305" s="63"/>
      <c r="AQ305" s="89"/>
      <c r="AR305" s="89"/>
      <c r="AS305" s="99"/>
      <c r="AT305" s="89"/>
      <c r="AU305" s="98" t="e">
        <f t="shared" si="197"/>
        <v>#REF!</v>
      </c>
      <c r="AV305" s="98" t="e">
        <f t="shared" si="198"/>
        <v>#REF!</v>
      </c>
      <c r="AW305" s="89"/>
      <c r="AX305" s="98" t="e">
        <f t="shared" si="199"/>
        <v>#REF!</v>
      </c>
      <c r="AY305" s="98" t="e">
        <f t="shared" si="200"/>
        <v>#REF!</v>
      </c>
      <c r="AZ305" s="89"/>
      <c r="BA305" s="98" t="e">
        <f t="shared" si="201"/>
        <v>#REF!</v>
      </c>
      <c r="BB305" s="98" t="e">
        <f t="shared" si="202"/>
        <v>#REF!</v>
      </c>
      <c r="BC305" s="89"/>
      <c r="BD305" s="98" t="e">
        <f t="shared" si="203"/>
        <v>#REF!</v>
      </c>
      <c r="BE305" s="98" t="e">
        <f t="shared" si="204"/>
        <v>#REF!</v>
      </c>
      <c r="BF305" s="89"/>
      <c r="BG305" s="98" t="e">
        <f t="shared" si="205"/>
        <v>#REF!</v>
      </c>
      <c r="BH305" s="98" t="e">
        <f t="shared" si="206"/>
        <v>#REF!</v>
      </c>
      <c r="BI305" s="89"/>
      <c r="BJ305" s="98" t="str">
        <f t="shared" si="207"/>
        <v/>
      </c>
      <c r="BK305" s="98" t="str">
        <f t="shared" si="208"/>
        <v/>
      </c>
      <c r="BL305" s="89"/>
      <c r="BM305" s="98" t="str">
        <f t="shared" si="209"/>
        <v/>
      </c>
      <c r="BN305" s="98" t="str">
        <f t="shared" si="210"/>
        <v/>
      </c>
      <c r="BO305" s="89"/>
      <c r="BP305" s="98" t="str">
        <f t="shared" si="211"/>
        <v/>
      </c>
      <c r="BQ305" s="98" t="str">
        <f t="shared" si="212"/>
        <v/>
      </c>
      <c r="BR305" s="89"/>
      <c r="BS305" s="98" t="str">
        <f t="shared" si="213"/>
        <v/>
      </c>
      <c r="BT305" s="98" t="str">
        <f t="shared" si="214"/>
        <v/>
      </c>
      <c r="BU305" s="89"/>
      <c r="BV305" s="63"/>
    </row>
    <row r="306" spans="1:74" s="59" customFormat="1" x14ac:dyDescent="0.25">
      <c r="A306" s="83">
        <v>9</v>
      </c>
      <c r="B306" s="109" t="str">
        <f t="shared" si="191"/>
        <v xml:space="preserve">: </v>
      </c>
      <c r="C306" s="106"/>
      <c r="D306" s="106"/>
      <c r="E306" s="108"/>
      <c r="F306" s="106"/>
      <c r="G306" s="108"/>
      <c r="H306" s="107"/>
      <c r="I306" s="106"/>
      <c r="J306" s="106"/>
      <c r="K306" s="104"/>
      <c r="L306" s="110"/>
      <c r="M306" s="104"/>
      <c r="N306" s="151"/>
      <c r="O306" s="105"/>
      <c r="P306" s="104"/>
      <c r="Q306" s="64"/>
      <c r="R306" s="103"/>
      <c r="S306" s="101" t="str">
        <f t="shared" si="193"/>
        <v/>
      </c>
      <c r="T306" s="102" t="str">
        <f t="shared" si="194"/>
        <v/>
      </c>
      <c r="U306" s="101" t="str">
        <f t="shared" si="195"/>
        <v/>
      </c>
      <c r="V306" s="100" t="str">
        <f t="shared" si="196"/>
        <v/>
      </c>
      <c r="W306" s="89"/>
      <c r="X306" s="89"/>
      <c r="Z306" s="63"/>
      <c r="AP306" s="63"/>
      <c r="AQ306" s="89"/>
      <c r="AR306" s="89"/>
      <c r="AS306" s="99"/>
      <c r="AT306" s="89"/>
      <c r="AU306" s="98" t="e">
        <f t="shared" si="197"/>
        <v>#REF!</v>
      </c>
      <c r="AV306" s="98" t="e">
        <f t="shared" si="198"/>
        <v>#REF!</v>
      </c>
      <c r="AW306" s="89"/>
      <c r="AX306" s="98" t="e">
        <f t="shared" si="199"/>
        <v>#REF!</v>
      </c>
      <c r="AY306" s="98" t="e">
        <f t="shared" si="200"/>
        <v>#REF!</v>
      </c>
      <c r="AZ306" s="89"/>
      <c r="BA306" s="98" t="e">
        <f t="shared" si="201"/>
        <v>#REF!</v>
      </c>
      <c r="BB306" s="98" t="e">
        <f t="shared" si="202"/>
        <v>#REF!</v>
      </c>
      <c r="BC306" s="89"/>
      <c r="BD306" s="98" t="e">
        <f t="shared" si="203"/>
        <v>#REF!</v>
      </c>
      <c r="BE306" s="98" t="e">
        <f t="shared" si="204"/>
        <v>#REF!</v>
      </c>
      <c r="BF306" s="89"/>
      <c r="BG306" s="98" t="e">
        <f t="shared" si="205"/>
        <v>#REF!</v>
      </c>
      <c r="BH306" s="98" t="e">
        <f t="shared" si="206"/>
        <v>#REF!</v>
      </c>
      <c r="BI306" s="89"/>
      <c r="BJ306" s="98" t="str">
        <f t="shared" si="207"/>
        <v/>
      </c>
      <c r="BK306" s="98" t="str">
        <f t="shared" si="208"/>
        <v/>
      </c>
      <c r="BL306" s="89"/>
      <c r="BM306" s="98" t="str">
        <f t="shared" si="209"/>
        <v/>
      </c>
      <c r="BN306" s="98" t="str">
        <f t="shared" si="210"/>
        <v/>
      </c>
      <c r="BO306" s="89"/>
      <c r="BP306" s="98" t="str">
        <f t="shared" si="211"/>
        <v/>
      </c>
      <c r="BQ306" s="98" t="str">
        <f t="shared" si="212"/>
        <v/>
      </c>
      <c r="BR306" s="89"/>
      <c r="BS306" s="98" t="str">
        <f t="shared" si="213"/>
        <v/>
      </c>
      <c r="BT306" s="98" t="str">
        <f t="shared" si="214"/>
        <v/>
      </c>
      <c r="BU306" s="89"/>
      <c r="BV306" s="63"/>
    </row>
    <row r="307" spans="1:74" s="59" customFormat="1" x14ac:dyDescent="0.25">
      <c r="A307" s="83">
        <v>10</v>
      </c>
      <c r="B307" s="109" t="str">
        <f t="shared" si="191"/>
        <v xml:space="preserve">: </v>
      </c>
      <c r="C307" s="106"/>
      <c r="D307" s="106"/>
      <c r="E307" s="108"/>
      <c r="F307" s="106"/>
      <c r="G307" s="108"/>
      <c r="H307" s="107"/>
      <c r="I307" s="106"/>
      <c r="J307" s="106"/>
      <c r="K307" s="104"/>
      <c r="L307" s="110"/>
      <c r="M307" s="104"/>
      <c r="N307" s="151"/>
      <c r="O307" s="105"/>
      <c r="P307" s="104"/>
      <c r="Q307" s="64"/>
      <c r="R307" s="103"/>
      <c r="S307" s="101" t="str">
        <f t="shared" si="193"/>
        <v/>
      </c>
      <c r="T307" s="102" t="str">
        <f t="shared" si="194"/>
        <v/>
      </c>
      <c r="U307" s="101" t="str">
        <f t="shared" si="195"/>
        <v/>
      </c>
      <c r="V307" s="100" t="str">
        <f t="shared" si="196"/>
        <v/>
      </c>
      <c r="W307" s="89"/>
      <c r="X307" s="89"/>
      <c r="Z307" s="63"/>
      <c r="AP307" s="63"/>
      <c r="AQ307" s="89"/>
      <c r="AR307" s="89"/>
      <c r="AS307" s="99"/>
      <c r="AT307" s="89"/>
      <c r="AU307" s="98" t="e">
        <f t="shared" si="197"/>
        <v>#REF!</v>
      </c>
      <c r="AV307" s="98" t="e">
        <f t="shared" si="198"/>
        <v>#REF!</v>
      </c>
      <c r="AW307" s="89"/>
      <c r="AX307" s="98" t="e">
        <f t="shared" si="199"/>
        <v>#REF!</v>
      </c>
      <c r="AY307" s="98" t="e">
        <f t="shared" si="200"/>
        <v>#REF!</v>
      </c>
      <c r="AZ307" s="89"/>
      <c r="BA307" s="98" t="e">
        <f t="shared" si="201"/>
        <v>#REF!</v>
      </c>
      <c r="BB307" s="98" t="e">
        <f t="shared" si="202"/>
        <v>#REF!</v>
      </c>
      <c r="BC307" s="89"/>
      <c r="BD307" s="98" t="e">
        <f t="shared" si="203"/>
        <v>#REF!</v>
      </c>
      <c r="BE307" s="98" t="e">
        <f t="shared" si="204"/>
        <v>#REF!</v>
      </c>
      <c r="BF307" s="89"/>
      <c r="BG307" s="98" t="e">
        <f t="shared" si="205"/>
        <v>#REF!</v>
      </c>
      <c r="BH307" s="98" t="e">
        <f t="shared" si="206"/>
        <v>#REF!</v>
      </c>
      <c r="BI307" s="89"/>
      <c r="BJ307" s="98" t="str">
        <f t="shared" si="207"/>
        <v/>
      </c>
      <c r="BK307" s="98" t="str">
        <f t="shared" si="208"/>
        <v/>
      </c>
      <c r="BL307" s="89"/>
      <c r="BM307" s="98" t="str">
        <f t="shared" si="209"/>
        <v/>
      </c>
      <c r="BN307" s="98" t="str">
        <f t="shared" si="210"/>
        <v/>
      </c>
      <c r="BO307" s="89"/>
      <c r="BP307" s="98" t="str">
        <f t="shared" si="211"/>
        <v/>
      </c>
      <c r="BQ307" s="98" t="str">
        <f t="shared" si="212"/>
        <v/>
      </c>
      <c r="BR307" s="89"/>
      <c r="BS307" s="98" t="str">
        <f t="shared" si="213"/>
        <v/>
      </c>
      <c r="BT307" s="98" t="str">
        <f t="shared" si="214"/>
        <v/>
      </c>
      <c r="BU307" s="89"/>
      <c r="BV307" s="63"/>
    </row>
    <row r="308" spans="1:74" s="59" customFormat="1" x14ac:dyDescent="0.25">
      <c r="A308" s="83">
        <v>11</v>
      </c>
      <c r="B308" s="109" t="str">
        <f t="shared" si="191"/>
        <v xml:space="preserve">: </v>
      </c>
      <c r="C308" s="106"/>
      <c r="D308" s="106"/>
      <c r="E308" s="108"/>
      <c r="F308" s="106"/>
      <c r="G308" s="108"/>
      <c r="H308" s="107"/>
      <c r="I308" s="106"/>
      <c r="J308" s="106"/>
      <c r="K308" s="104"/>
      <c r="L308" s="110"/>
      <c r="M308" s="104"/>
      <c r="N308" s="151"/>
      <c r="O308" s="105"/>
      <c r="P308" s="104"/>
      <c r="Q308" s="64"/>
      <c r="R308" s="103"/>
      <c r="S308" s="101" t="str">
        <f t="shared" si="193"/>
        <v/>
      </c>
      <c r="T308" s="102" t="str">
        <f t="shared" si="194"/>
        <v/>
      </c>
      <c r="U308" s="101" t="str">
        <f t="shared" si="195"/>
        <v/>
      </c>
      <c r="V308" s="100" t="str">
        <f t="shared" si="196"/>
        <v/>
      </c>
      <c r="W308" s="89"/>
      <c r="X308" s="89"/>
      <c r="Z308" s="63"/>
      <c r="AP308" s="63"/>
      <c r="AQ308" s="89"/>
      <c r="AR308" s="89"/>
      <c r="AS308" s="99"/>
      <c r="AT308" s="89"/>
      <c r="AU308" s="98" t="e">
        <f t="shared" si="197"/>
        <v>#REF!</v>
      </c>
      <c r="AV308" s="98" t="e">
        <f t="shared" si="198"/>
        <v>#REF!</v>
      </c>
      <c r="AW308" s="89"/>
      <c r="AX308" s="98" t="e">
        <f t="shared" si="199"/>
        <v>#REF!</v>
      </c>
      <c r="AY308" s="98" t="e">
        <f t="shared" si="200"/>
        <v>#REF!</v>
      </c>
      <c r="AZ308" s="89"/>
      <c r="BA308" s="98" t="e">
        <f t="shared" si="201"/>
        <v>#REF!</v>
      </c>
      <c r="BB308" s="98" t="e">
        <f t="shared" si="202"/>
        <v>#REF!</v>
      </c>
      <c r="BC308" s="89"/>
      <c r="BD308" s="98" t="e">
        <f t="shared" si="203"/>
        <v>#REF!</v>
      </c>
      <c r="BE308" s="98" t="e">
        <f t="shared" si="204"/>
        <v>#REF!</v>
      </c>
      <c r="BF308" s="89"/>
      <c r="BG308" s="98" t="e">
        <f t="shared" si="205"/>
        <v>#REF!</v>
      </c>
      <c r="BH308" s="98" t="e">
        <f t="shared" si="206"/>
        <v>#REF!</v>
      </c>
      <c r="BI308" s="89"/>
      <c r="BJ308" s="98" t="str">
        <f t="shared" si="207"/>
        <v/>
      </c>
      <c r="BK308" s="98" t="str">
        <f t="shared" si="208"/>
        <v/>
      </c>
      <c r="BL308" s="89"/>
      <c r="BM308" s="98" t="str">
        <f t="shared" si="209"/>
        <v/>
      </c>
      <c r="BN308" s="98" t="str">
        <f t="shared" si="210"/>
        <v/>
      </c>
      <c r="BO308" s="89"/>
      <c r="BP308" s="98" t="str">
        <f t="shared" si="211"/>
        <v/>
      </c>
      <c r="BQ308" s="98" t="str">
        <f t="shared" si="212"/>
        <v/>
      </c>
      <c r="BR308" s="89"/>
      <c r="BS308" s="98" t="str">
        <f t="shared" si="213"/>
        <v/>
      </c>
      <c r="BT308" s="98" t="str">
        <f t="shared" si="214"/>
        <v/>
      </c>
      <c r="BU308" s="89"/>
      <c r="BV308" s="63"/>
    </row>
    <row r="309" spans="1:74" s="59" customFormat="1" x14ac:dyDescent="0.25">
      <c r="A309" s="83">
        <v>12</v>
      </c>
      <c r="B309" s="109" t="str">
        <f t="shared" si="191"/>
        <v xml:space="preserve">: </v>
      </c>
      <c r="C309" s="106"/>
      <c r="D309" s="106"/>
      <c r="E309" s="108"/>
      <c r="F309" s="106"/>
      <c r="G309" s="108"/>
      <c r="H309" s="107"/>
      <c r="I309" s="106"/>
      <c r="J309" s="106"/>
      <c r="K309" s="104"/>
      <c r="L309" s="110"/>
      <c r="M309" s="104"/>
      <c r="N309" s="151"/>
      <c r="O309" s="105"/>
      <c r="P309" s="104"/>
      <c r="Q309" s="64"/>
      <c r="R309" s="103"/>
      <c r="S309" s="101" t="str">
        <f t="shared" si="193"/>
        <v/>
      </c>
      <c r="T309" s="102" t="str">
        <f t="shared" si="194"/>
        <v/>
      </c>
      <c r="U309" s="101" t="str">
        <f t="shared" si="195"/>
        <v/>
      </c>
      <c r="V309" s="100" t="str">
        <f t="shared" si="196"/>
        <v/>
      </c>
      <c r="W309" s="89"/>
      <c r="X309" s="89"/>
      <c r="Z309" s="63"/>
      <c r="AP309" s="63"/>
      <c r="AQ309" s="89"/>
      <c r="AR309" s="89"/>
      <c r="AS309" s="99"/>
      <c r="AT309" s="89"/>
      <c r="AU309" s="98" t="e">
        <f t="shared" si="197"/>
        <v>#REF!</v>
      </c>
      <c r="AV309" s="98" t="e">
        <f t="shared" si="198"/>
        <v>#REF!</v>
      </c>
      <c r="AW309" s="89"/>
      <c r="AX309" s="98" t="e">
        <f t="shared" si="199"/>
        <v>#REF!</v>
      </c>
      <c r="AY309" s="98" t="e">
        <f t="shared" si="200"/>
        <v>#REF!</v>
      </c>
      <c r="AZ309" s="89"/>
      <c r="BA309" s="98" t="e">
        <f t="shared" si="201"/>
        <v>#REF!</v>
      </c>
      <c r="BB309" s="98" t="e">
        <f t="shared" si="202"/>
        <v>#REF!</v>
      </c>
      <c r="BC309" s="89"/>
      <c r="BD309" s="98" t="e">
        <f t="shared" si="203"/>
        <v>#REF!</v>
      </c>
      <c r="BE309" s="98" t="e">
        <f t="shared" si="204"/>
        <v>#REF!</v>
      </c>
      <c r="BF309" s="89"/>
      <c r="BG309" s="98" t="e">
        <f t="shared" si="205"/>
        <v>#REF!</v>
      </c>
      <c r="BH309" s="98" t="e">
        <f t="shared" si="206"/>
        <v>#REF!</v>
      </c>
      <c r="BI309" s="89"/>
      <c r="BJ309" s="98" t="str">
        <f t="shared" si="207"/>
        <v/>
      </c>
      <c r="BK309" s="98" t="str">
        <f t="shared" si="208"/>
        <v/>
      </c>
      <c r="BL309" s="89"/>
      <c r="BM309" s="98" t="str">
        <f t="shared" si="209"/>
        <v/>
      </c>
      <c r="BN309" s="98" t="str">
        <f t="shared" si="210"/>
        <v/>
      </c>
      <c r="BO309" s="89"/>
      <c r="BP309" s="98" t="str">
        <f t="shared" si="211"/>
        <v/>
      </c>
      <c r="BQ309" s="98" t="str">
        <f t="shared" si="212"/>
        <v/>
      </c>
      <c r="BR309" s="89"/>
      <c r="BS309" s="98" t="str">
        <f t="shared" si="213"/>
        <v/>
      </c>
      <c r="BT309" s="98" t="str">
        <f t="shared" si="214"/>
        <v/>
      </c>
      <c r="BU309" s="89"/>
      <c r="BV309" s="63"/>
    </row>
    <row r="310" spans="1:74" s="59" customFormat="1" x14ac:dyDescent="0.25">
      <c r="A310" s="83">
        <v>13</v>
      </c>
      <c r="B310" s="109" t="str">
        <f t="shared" si="191"/>
        <v xml:space="preserve">: </v>
      </c>
      <c r="C310" s="106"/>
      <c r="D310" s="106"/>
      <c r="E310" s="108"/>
      <c r="F310" s="106"/>
      <c r="G310" s="108"/>
      <c r="H310" s="107"/>
      <c r="I310" s="106"/>
      <c r="J310" s="106"/>
      <c r="K310" s="104"/>
      <c r="L310" s="110"/>
      <c r="M310" s="104"/>
      <c r="N310" s="151"/>
      <c r="O310" s="105"/>
      <c r="P310" s="104"/>
      <c r="Q310" s="64"/>
      <c r="R310" s="103"/>
      <c r="S310" s="101" t="str">
        <f t="shared" si="193"/>
        <v/>
      </c>
      <c r="T310" s="102" t="str">
        <f t="shared" si="194"/>
        <v/>
      </c>
      <c r="U310" s="101" t="str">
        <f t="shared" si="195"/>
        <v/>
      </c>
      <c r="V310" s="100" t="str">
        <f t="shared" si="196"/>
        <v/>
      </c>
      <c r="W310" s="89"/>
      <c r="X310" s="89"/>
      <c r="Z310" s="63"/>
      <c r="AP310" s="63"/>
      <c r="AQ310" s="89"/>
      <c r="AR310" s="89"/>
      <c r="AS310" s="99"/>
      <c r="AT310" s="89"/>
      <c r="AU310" s="98" t="e">
        <f t="shared" si="197"/>
        <v>#REF!</v>
      </c>
      <c r="AV310" s="98" t="e">
        <f t="shared" si="198"/>
        <v>#REF!</v>
      </c>
      <c r="AW310" s="89"/>
      <c r="AX310" s="98" t="e">
        <f t="shared" si="199"/>
        <v>#REF!</v>
      </c>
      <c r="AY310" s="98" t="e">
        <f t="shared" si="200"/>
        <v>#REF!</v>
      </c>
      <c r="AZ310" s="89"/>
      <c r="BA310" s="98" t="e">
        <f t="shared" si="201"/>
        <v>#REF!</v>
      </c>
      <c r="BB310" s="98" t="e">
        <f t="shared" si="202"/>
        <v>#REF!</v>
      </c>
      <c r="BC310" s="89"/>
      <c r="BD310" s="98" t="e">
        <f t="shared" si="203"/>
        <v>#REF!</v>
      </c>
      <c r="BE310" s="98" t="e">
        <f t="shared" si="204"/>
        <v>#REF!</v>
      </c>
      <c r="BF310" s="89"/>
      <c r="BG310" s="98" t="e">
        <f t="shared" si="205"/>
        <v>#REF!</v>
      </c>
      <c r="BH310" s="98" t="e">
        <f t="shared" si="206"/>
        <v>#REF!</v>
      </c>
      <c r="BI310" s="89"/>
      <c r="BJ310" s="98" t="str">
        <f t="shared" si="207"/>
        <v/>
      </c>
      <c r="BK310" s="98" t="str">
        <f t="shared" si="208"/>
        <v/>
      </c>
      <c r="BL310" s="89"/>
      <c r="BM310" s="98" t="str">
        <f t="shared" si="209"/>
        <v/>
      </c>
      <c r="BN310" s="98" t="str">
        <f t="shared" si="210"/>
        <v/>
      </c>
      <c r="BO310" s="89"/>
      <c r="BP310" s="98" t="str">
        <f t="shared" si="211"/>
        <v/>
      </c>
      <c r="BQ310" s="98" t="str">
        <f t="shared" si="212"/>
        <v/>
      </c>
      <c r="BR310" s="89"/>
      <c r="BS310" s="98" t="str">
        <f t="shared" si="213"/>
        <v/>
      </c>
      <c r="BT310" s="98" t="str">
        <f t="shared" si="214"/>
        <v/>
      </c>
      <c r="BU310" s="89"/>
      <c r="BV310" s="63"/>
    </row>
    <row r="311" spans="1:74" s="59" customFormat="1" x14ac:dyDescent="0.25">
      <c r="A311" s="83">
        <v>14</v>
      </c>
      <c r="B311" s="109" t="str">
        <f t="shared" si="191"/>
        <v xml:space="preserve">: </v>
      </c>
      <c r="C311" s="106"/>
      <c r="D311" s="106"/>
      <c r="E311" s="108"/>
      <c r="F311" s="106"/>
      <c r="G311" s="108"/>
      <c r="H311" s="107"/>
      <c r="I311" s="106"/>
      <c r="J311" s="106"/>
      <c r="K311" s="104"/>
      <c r="L311" s="110"/>
      <c r="M311" s="104"/>
      <c r="N311" s="151"/>
      <c r="O311" s="105"/>
      <c r="P311" s="104"/>
      <c r="Q311" s="64"/>
      <c r="R311" s="103"/>
      <c r="S311" s="101" t="str">
        <f t="shared" si="193"/>
        <v/>
      </c>
      <c r="T311" s="102" t="str">
        <f t="shared" si="194"/>
        <v/>
      </c>
      <c r="U311" s="101" t="str">
        <f t="shared" si="195"/>
        <v/>
      </c>
      <c r="V311" s="100" t="str">
        <f t="shared" si="196"/>
        <v/>
      </c>
      <c r="W311" s="89"/>
      <c r="X311" s="89"/>
      <c r="Z311" s="63"/>
      <c r="AP311" s="63"/>
      <c r="AQ311" s="89"/>
      <c r="AR311" s="89"/>
      <c r="AS311" s="99"/>
      <c r="AT311" s="89"/>
      <c r="AU311" s="98" t="e">
        <f t="shared" si="197"/>
        <v>#REF!</v>
      </c>
      <c r="AV311" s="98" t="e">
        <f t="shared" si="198"/>
        <v>#REF!</v>
      </c>
      <c r="AW311" s="89"/>
      <c r="AX311" s="98" t="e">
        <f t="shared" si="199"/>
        <v>#REF!</v>
      </c>
      <c r="AY311" s="98" t="e">
        <f t="shared" si="200"/>
        <v>#REF!</v>
      </c>
      <c r="AZ311" s="89"/>
      <c r="BA311" s="98" t="e">
        <f t="shared" si="201"/>
        <v>#REF!</v>
      </c>
      <c r="BB311" s="98" t="e">
        <f t="shared" si="202"/>
        <v>#REF!</v>
      </c>
      <c r="BC311" s="89"/>
      <c r="BD311" s="98" t="e">
        <f t="shared" si="203"/>
        <v>#REF!</v>
      </c>
      <c r="BE311" s="98" t="e">
        <f t="shared" si="204"/>
        <v>#REF!</v>
      </c>
      <c r="BF311" s="89"/>
      <c r="BG311" s="98" t="e">
        <f t="shared" si="205"/>
        <v>#REF!</v>
      </c>
      <c r="BH311" s="98" t="e">
        <f t="shared" si="206"/>
        <v>#REF!</v>
      </c>
      <c r="BI311" s="89"/>
      <c r="BJ311" s="98" t="str">
        <f t="shared" si="207"/>
        <v/>
      </c>
      <c r="BK311" s="98" t="str">
        <f t="shared" si="208"/>
        <v/>
      </c>
      <c r="BL311" s="89"/>
      <c r="BM311" s="98" t="str">
        <f t="shared" si="209"/>
        <v/>
      </c>
      <c r="BN311" s="98" t="str">
        <f t="shared" si="210"/>
        <v/>
      </c>
      <c r="BO311" s="89"/>
      <c r="BP311" s="98" t="str">
        <f t="shared" si="211"/>
        <v/>
      </c>
      <c r="BQ311" s="98" t="str">
        <f t="shared" si="212"/>
        <v/>
      </c>
      <c r="BR311" s="89"/>
      <c r="BS311" s="98" t="str">
        <f t="shared" si="213"/>
        <v/>
      </c>
      <c r="BT311" s="98" t="str">
        <f t="shared" si="214"/>
        <v/>
      </c>
      <c r="BU311" s="89"/>
      <c r="BV311" s="63"/>
    </row>
    <row r="312" spans="1:74" s="59" customFormat="1" x14ac:dyDescent="0.25">
      <c r="A312" s="83">
        <v>15</v>
      </c>
      <c r="B312" s="109" t="str">
        <f t="shared" si="191"/>
        <v xml:space="preserve">: </v>
      </c>
      <c r="C312" s="106"/>
      <c r="D312" s="106"/>
      <c r="E312" s="108"/>
      <c r="F312" s="106"/>
      <c r="G312" s="108"/>
      <c r="H312" s="107"/>
      <c r="I312" s="106"/>
      <c r="J312" s="106"/>
      <c r="K312" s="104"/>
      <c r="L312" s="110"/>
      <c r="M312" s="104"/>
      <c r="N312" s="151"/>
      <c r="O312" s="105"/>
      <c r="P312" s="104"/>
      <c r="Q312" s="64"/>
      <c r="R312" s="103"/>
      <c r="S312" s="101" t="str">
        <f t="shared" si="193"/>
        <v/>
      </c>
      <c r="T312" s="102" t="str">
        <f t="shared" si="194"/>
        <v/>
      </c>
      <c r="U312" s="101" t="str">
        <f t="shared" si="195"/>
        <v/>
      </c>
      <c r="V312" s="100" t="str">
        <f t="shared" si="196"/>
        <v/>
      </c>
      <c r="W312" s="89"/>
      <c r="X312" s="89"/>
      <c r="Z312" s="63"/>
      <c r="AP312" s="63"/>
      <c r="AQ312" s="89"/>
      <c r="AR312" s="89"/>
      <c r="AS312" s="99"/>
      <c r="AT312" s="89"/>
      <c r="AU312" s="98" t="e">
        <f t="shared" si="197"/>
        <v>#REF!</v>
      </c>
      <c r="AV312" s="98" t="e">
        <f t="shared" si="198"/>
        <v>#REF!</v>
      </c>
      <c r="AW312" s="89"/>
      <c r="AX312" s="98" t="e">
        <f t="shared" si="199"/>
        <v>#REF!</v>
      </c>
      <c r="AY312" s="98" t="e">
        <f t="shared" si="200"/>
        <v>#REF!</v>
      </c>
      <c r="AZ312" s="89"/>
      <c r="BA312" s="98" t="e">
        <f t="shared" si="201"/>
        <v>#REF!</v>
      </c>
      <c r="BB312" s="98" t="e">
        <f t="shared" si="202"/>
        <v>#REF!</v>
      </c>
      <c r="BC312" s="89"/>
      <c r="BD312" s="98" t="e">
        <f t="shared" si="203"/>
        <v>#REF!</v>
      </c>
      <c r="BE312" s="98" t="e">
        <f t="shared" si="204"/>
        <v>#REF!</v>
      </c>
      <c r="BF312" s="89"/>
      <c r="BG312" s="98" t="e">
        <f t="shared" si="205"/>
        <v>#REF!</v>
      </c>
      <c r="BH312" s="98" t="e">
        <f t="shared" si="206"/>
        <v>#REF!</v>
      </c>
      <c r="BI312" s="89"/>
      <c r="BJ312" s="98" t="str">
        <f t="shared" si="207"/>
        <v/>
      </c>
      <c r="BK312" s="98" t="str">
        <f t="shared" si="208"/>
        <v/>
      </c>
      <c r="BL312" s="89"/>
      <c r="BM312" s="98" t="str">
        <f t="shared" si="209"/>
        <v/>
      </c>
      <c r="BN312" s="98" t="str">
        <f t="shared" si="210"/>
        <v/>
      </c>
      <c r="BO312" s="89"/>
      <c r="BP312" s="98" t="str">
        <f t="shared" si="211"/>
        <v/>
      </c>
      <c r="BQ312" s="98" t="str">
        <f t="shared" si="212"/>
        <v/>
      </c>
      <c r="BR312" s="89"/>
      <c r="BS312" s="98" t="str">
        <f t="shared" si="213"/>
        <v/>
      </c>
      <c r="BT312" s="98" t="str">
        <f t="shared" si="214"/>
        <v/>
      </c>
      <c r="BU312" s="89"/>
      <c r="BV312" s="63"/>
    </row>
    <row r="313" spans="1:74" s="59" customFormat="1" x14ac:dyDescent="0.25">
      <c r="A313" s="83">
        <v>16</v>
      </c>
      <c r="B313" s="109" t="str">
        <f t="shared" si="191"/>
        <v xml:space="preserve">: </v>
      </c>
      <c r="C313" s="106"/>
      <c r="D313" s="106"/>
      <c r="E313" s="108"/>
      <c r="F313" s="106"/>
      <c r="G313" s="108"/>
      <c r="H313" s="107"/>
      <c r="I313" s="106"/>
      <c r="J313" s="106"/>
      <c r="K313" s="104"/>
      <c r="L313" s="110"/>
      <c r="M313" s="104"/>
      <c r="N313" s="151"/>
      <c r="O313" s="105"/>
      <c r="P313" s="104"/>
      <c r="Q313" s="64"/>
      <c r="R313" s="103"/>
      <c r="S313" s="101" t="str">
        <f t="shared" si="193"/>
        <v/>
      </c>
      <c r="T313" s="102" t="str">
        <f t="shared" si="194"/>
        <v/>
      </c>
      <c r="U313" s="101" t="str">
        <f t="shared" si="195"/>
        <v/>
      </c>
      <c r="V313" s="100" t="str">
        <f t="shared" si="196"/>
        <v/>
      </c>
      <c r="W313" s="89"/>
      <c r="X313" s="89"/>
      <c r="Z313" s="63"/>
      <c r="AP313" s="63"/>
      <c r="AQ313" s="89"/>
      <c r="AR313" s="89"/>
      <c r="AS313" s="99"/>
      <c r="AT313" s="89"/>
      <c r="AU313" s="98" t="e">
        <f t="shared" si="197"/>
        <v>#REF!</v>
      </c>
      <c r="AV313" s="98" t="e">
        <f t="shared" si="198"/>
        <v>#REF!</v>
      </c>
      <c r="AW313" s="89"/>
      <c r="AX313" s="98" t="e">
        <f t="shared" si="199"/>
        <v>#REF!</v>
      </c>
      <c r="AY313" s="98" t="e">
        <f t="shared" si="200"/>
        <v>#REF!</v>
      </c>
      <c r="AZ313" s="89"/>
      <c r="BA313" s="98" t="e">
        <f t="shared" si="201"/>
        <v>#REF!</v>
      </c>
      <c r="BB313" s="98" t="e">
        <f t="shared" si="202"/>
        <v>#REF!</v>
      </c>
      <c r="BC313" s="89"/>
      <c r="BD313" s="98" t="e">
        <f t="shared" si="203"/>
        <v>#REF!</v>
      </c>
      <c r="BE313" s="98" t="e">
        <f t="shared" si="204"/>
        <v>#REF!</v>
      </c>
      <c r="BF313" s="89"/>
      <c r="BG313" s="98" t="e">
        <f t="shared" si="205"/>
        <v>#REF!</v>
      </c>
      <c r="BH313" s="98" t="e">
        <f t="shared" si="206"/>
        <v>#REF!</v>
      </c>
      <c r="BI313" s="89"/>
      <c r="BJ313" s="98" t="str">
        <f t="shared" si="207"/>
        <v/>
      </c>
      <c r="BK313" s="98" t="str">
        <f t="shared" si="208"/>
        <v/>
      </c>
      <c r="BL313" s="89"/>
      <c r="BM313" s="98" t="str">
        <f t="shared" si="209"/>
        <v/>
      </c>
      <c r="BN313" s="98" t="str">
        <f t="shared" si="210"/>
        <v/>
      </c>
      <c r="BO313" s="89"/>
      <c r="BP313" s="98" t="str">
        <f t="shared" si="211"/>
        <v/>
      </c>
      <c r="BQ313" s="98" t="str">
        <f t="shared" si="212"/>
        <v/>
      </c>
      <c r="BR313" s="89"/>
      <c r="BS313" s="98" t="str">
        <f t="shared" si="213"/>
        <v/>
      </c>
      <c r="BT313" s="98" t="str">
        <f t="shared" si="214"/>
        <v/>
      </c>
      <c r="BU313" s="89"/>
      <c r="BV313" s="63"/>
    </row>
    <row r="314" spans="1:74" s="59" customFormat="1" x14ac:dyDescent="0.25">
      <c r="A314" s="83">
        <v>17</v>
      </c>
      <c r="B314" s="109" t="str">
        <f t="shared" si="191"/>
        <v xml:space="preserve">: </v>
      </c>
      <c r="C314" s="106"/>
      <c r="D314" s="106"/>
      <c r="E314" s="108"/>
      <c r="F314" s="106"/>
      <c r="G314" s="108"/>
      <c r="H314" s="107"/>
      <c r="I314" s="106"/>
      <c r="J314" s="106"/>
      <c r="K314" s="104"/>
      <c r="L314" s="110"/>
      <c r="M314" s="104"/>
      <c r="N314" s="151"/>
      <c r="O314" s="105"/>
      <c r="P314" s="104"/>
      <c r="Q314" s="64"/>
      <c r="R314" s="103"/>
      <c r="S314" s="101" t="str">
        <f t="shared" si="193"/>
        <v/>
      </c>
      <c r="T314" s="102" t="str">
        <f t="shared" si="194"/>
        <v/>
      </c>
      <c r="U314" s="101" t="str">
        <f t="shared" si="195"/>
        <v/>
      </c>
      <c r="V314" s="100" t="str">
        <f t="shared" si="196"/>
        <v/>
      </c>
      <c r="W314" s="89"/>
      <c r="X314" s="89"/>
      <c r="Z314" s="63"/>
      <c r="AP314" s="63"/>
      <c r="AQ314" s="89"/>
      <c r="AR314" s="89"/>
      <c r="AS314" s="99"/>
      <c r="AT314" s="89"/>
      <c r="AU314" s="98" t="e">
        <f t="shared" si="197"/>
        <v>#REF!</v>
      </c>
      <c r="AV314" s="98" t="e">
        <f t="shared" si="198"/>
        <v>#REF!</v>
      </c>
      <c r="AW314" s="89"/>
      <c r="AX314" s="98" t="e">
        <f t="shared" si="199"/>
        <v>#REF!</v>
      </c>
      <c r="AY314" s="98" t="e">
        <f t="shared" si="200"/>
        <v>#REF!</v>
      </c>
      <c r="AZ314" s="89"/>
      <c r="BA314" s="98" t="e">
        <f t="shared" si="201"/>
        <v>#REF!</v>
      </c>
      <c r="BB314" s="98" t="e">
        <f t="shared" si="202"/>
        <v>#REF!</v>
      </c>
      <c r="BC314" s="89"/>
      <c r="BD314" s="98" t="e">
        <f t="shared" si="203"/>
        <v>#REF!</v>
      </c>
      <c r="BE314" s="98" t="e">
        <f t="shared" si="204"/>
        <v>#REF!</v>
      </c>
      <c r="BF314" s="89"/>
      <c r="BG314" s="98" t="e">
        <f t="shared" si="205"/>
        <v>#REF!</v>
      </c>
      <c r="BH314" s="98" t="e">
        <f t="shared" si="206"/>
        <v>#REF!</v>
      </c>
      <c r="BI314" s="89"/>
      <c r="BJ314" s="98" t="str">
        <f t="shared" si="207"/>
        <v/>
      </c>
      <c r="BK314" s="98" t="str">
        <f t="shared" si="208"/>
        <v/>
      </c>
      <c r="BL314" s="89"/>
      <c r="BM314" s="98" t="str">
        <f t="shared" si="209"/>
        <v/>
      </c>
      <c r="BN314" s="98" t="str">
        <f t="shared" si="210"/>
        <v/>
      </c>
      <c r="BO314" s="89"/>
      <c r="BP314" s="98" t="str">
        <f t="shared" si="211"/>
        <v/>
      </c>
      <c r="BQ314" s="98" t="str">
        <f t="shared" si="212"/>
        <v/>
      </c>
      <c r="BR314" s="89"/>
      <c r="BS314" s="98" t="str">
        <f t="shared" si="213"/>
        <v/>
      </c>
      <c r="BT314" s="98" t="str">
        <f t="shared" si="214"/>
        <v/>
      </c>
      <c r="BU314" s="89"/>
      <c r="BV314" s="63"/>
    </row>
    <row r="315" spans="1:74" s="59" customFormat="1" x14ac:dyDescent="0.25">
      <c r="A315" s="83">
        <v>18</v>
      </c>
      <c r="B315" s="109" t="str">
        <f t="shared" si="191"/>
        <v xml:space="preserve">: </v>
      </c>
      <c r="C315" s="106"/>
      <c r="D315" s="106"/>
      <c r="E315" s="108"/>
      <c r="F315" s="106"/>
      <c r="G315" s="108"/>
      <c r="H315" s="107"/>
      <c r="I315" s="106"/>
      <c r="J315" s="106"/>
      <c r="K315" s="104"/>
      <c r="L315" s="104"/>
      <c r="M315" s="104"/>
      <c r="N315" s="151"/>
      <c r="O315" s="105"/>
      <c r="P315" s="104"/>
      <c r="Q315" s="64"/>
      <c r="R315" s="103"/>
      <c r="S315" s="101" t="str">
        <f t="shared" si="193"/>
        <v/>
      </c>
      <c r="T315" s="102" t="str">
        <f t="shared" si="194"/>
        <v/>
      </c>
      <c r="U315" s="101" t="str">
        <f t="shared" si="195"/>
        <v/>
      </c>
      <c r="V315" s="100" t="str">
        <f t="shared" si="196"/>
        <v/>
      </c>
      <c r="W315" s="89"/>
      <c r="X315" s="89"/>
      <c r="Z315" s="63"/>
      <c r="AP315" s="63"/>
      <c r="AQ315" s="89"/>
      <c r="AR315" s="89"/>
      <c r="AS315" s="99"/>
      <c r="AT315" s="89"/>
      <c r="AU315" s="98" t="e">
        <f t="shared" si="197"/>
        <v>#REF!</v>
      </c>
      <c r="AV315" s="98" t="e">
        <f t="shared" si="198"/>
        <v>#REF!</v>
      </c>
      <c r="AW315" s="89"/>
      <c r="AX315" s="98" t="e">
        <f t="shared" si="199"/>
        <v>#REF!</v>
      </c>
      <c r="AY315" s="98" t="e">
        <f t="shared" si="200"/>
        <v>#REF!</v>
      </c>
      <c r="AZ315" s="89"/>
      <c r="BA315" s="98" t="e">
        <f t="shared" si="201"/>
        <v>#REF!</v>
      </c>
      <c r="BB315" s="98" t="e">
        <f t="shared" si="202"/>
        <v>#REF!</v>
      </c>
      <c r="BC315" s="89"/>
      <c r="BD315" s="98" t="e">
        <f t="shared" si="203"/>
        <v>#REF!</v>
      </c>
      <c r="BE315" s="98" t="e">
        <f t="shared" si="204"/>
        <v>#REF!</v>
      </c>
      <c r="BF315" s="89"/>
      <c r="BG315" s="98" t="e">
        <f t="shared" si="205"/>
        <v>#REF!</v>
      </c>
      <c r="BH315" s="98" t="e">
        <f t="shared" si="206"/>
        <v>#REF!</v>
      </c>
      <c r="BI315" s="89"/>
      <c r="BJ315" s="98" t="str">
        <f t="shared" si="207"/>
        <v/>
      </c>
      <c r="BK315" s="98" t="str">
        <f t="shared" si="208"/>
        <v/>
      </c>
      <c r="BL315" s="89"/>
      <c r="BM315" s="98" t="str">
        <f t="shared" si="209"/>
        <v/>
      </c>
      <c r="BN315" s="98" t="str">
        <f t="shared" si="210"/>
        <v/>
      </c>
      <c r="BO315" s="89"/>
      <c r="BP315" s="98" t="str">
        <f t="shared" si="211"/>
        <v/>
      </c>
      <c r="BQ315" s="98" t="str">
        <f t="shared" si="212"/>
        <v/>
      </c>
      <c r="BR315" s="89"/>
      <c r="BS315" s="98" t="str">
        <f t="shared" si="213"/>
        <v/>
      </c>
      <c r="BT315" s="98" t="str">
        <f t="shared" si="214"/>
        <v/>
      </c>
      <c r="BU315" s="89"/>
      <c r="BV315" s="63"/>
    </row>
    <row r="316" spans="1:74" s="59" customFormat="1" x14ac:dyDescent="0.25">
      <c r="A316" s="83">
        <v>19</v>
      </c>
      <c r="B316" s="109" t="str">
        <f t="shared" si="191"/>
        <v xml:space="preserve">: </v>
      </c>
      <c r="C316" s="106"/>
      <c r="D316" s="106"/>
      <c r="E316" s="108"/>
      <c r="F316" s="106"/>
      <c r="G316" s="108"/>
      <c r="H316" s="107"/>
      <c r="I316" s="106"/>
      <c r="J316" s="106"/>
      <c r="K316" s="104"/>
      <c r="L316" s="104"/>
      <c r="M316" s="104"/>
      <c r="N316" s="151"/>
      <c r="O316" s="105"/>
      <c r="P316" s="104"/>
      <c r="Q316" s="64"/>
      <c r="R316" s="103"/>
      <c r="S316" s="101" t="str">
        <f t="shared" si="193"/>
        <v/>
      </c>
      <c r="T316" s="102" t="str">
        <f t="shared" si="194"/>
        <v/>
      </c>
      <c r="U316" s="101" t="str">
        <f t="shared" si="195"/>
        <v/>
      </c>
      <c r="V316" s="100" t="str">
        <f t="shared" si="196"/>
        <v/>
      </c>
      <c r="W316" s="89"/>
      <c r="X316" s="89"/>
      <c r="Z316" s="63"/>
      <c r="AP316" s="63"/>
      <c r="AQ316" s="89"/>
      <c r="AR316" s="89"/>
      <c r="AS316" s="99"/>
      <c r="AT316" s="89"/>
      <c r="AU316" s="98" t="e">
        <f t="shared" si="197"/>
        <v>#REF!</v>
      </c>
      <c r="AV316" s="98" t="e">
        <f t="shared" si="198"/>
        <v>#REF!</v>
      </c>
      <c r="AW316" s="89"/>
      <c r="AX316" s="98" t="e">
        <f t="shared" si="199"/>
        <v>#REF!</v>
      </c>
      <c r="AY316" s="98" t="e">
        <f t="shared" si="200"/>
        <v>#REF!</v>
      </c>
      <c r="AZ316" s="89"/>
      <c r="BA316" s="98" t="e">
        <f t="shared" si="201"/>
        <v>#REF!</v>
      </c>
      <c r="BB316" s="98" t="e">
        <f t="shared" si="202"/>
        <v>#REF!</v>
      </c>
      <c r="BC316" s="89"/>
      <c r="BD316" s="98" t="e">
        <f t="shared" si="203"/>
        <v>#REF!</v>
      </c>
      <c r="BE316" s="98" t="e">
        <f t="shared" si="204"/>
        <v>#REF!</v>
      </c>
      <c r="BF316" s="89"/>
      <c r="BG316" s="98" t="e">
        <f t="shared" si="205"/>
        <v>#REF!</v>
      </c>
      <c r="BH316" s="98" t="e">
        <f t="shared" si="206"/>
        <v>#REF!</v>
      </c>
      <c r="BI316" s="89"/>
      <c r="BJ316" s="98" t="str">
        <f t="shared" si="207"/>
        <v/>
      </c>
      <c r="BK316" s="98" t="str">
        <f t="shared" si="208"/>
        <v/>
      </c>
      <c r="BL316" s="89"/>
      <c r="BM316" s="98" t="str">
        <f t="shared" si="209"/>
        <v/>
      </c>
      <c r="BN316" s="98" t="str">
        <f t="shared" si="210"/>
        <v/>
      </c>
      <c r="BO316" s="89"/>
      <c r="BP316" s="98" t="str">
        <f t="shared" si="211"/>
        <v/>
      </c>
      <c r="BQ316" s="98" t="str">
        <f t="shared" si="212"/>
        <v/>
      </c>
      <c r="BR316" s="89"/>
      <c r="BS316" s="98" t="str">
        <f t="shared" si="213"/>
        <v/>
      </c>
      <c r="BT316" s="98" t="str">
        <f t="shared" si="214"/>
        <v/>
      </c>
      <c r="BU316" s="89"/>
      <c r="BV316" s="63"/>
    </row>
    <row r="317" spans="1:74" s="59" customFormat="1" x14ac:dyDescent="0.25">
      <c r="A317" s="83">
        <v>20</v>
      </c>
      <c r="B317" s="109" t="str">
        <f t="shared" si="191"/>
        <v xml:space="preserve">: </v>
      </c>
      <c r="C317" s="106"/>
      <c r="D317" s="106"/>
      <c r="E317" s="108"/>
      <c r="F317" s="106"/>
      <c r="G317" s="108"/>
      <c r="H317" s="107"/>
      <c r="I317" s="106"/>
      <c r="J317" s="106"/>
      <c r="K317" s="104"/>
      <c r="L317" s="104"/>
      <c r="M317" s="104"/>
      <c r="N317" s="151"/>
      <c r="O317" s="105"/>
      <c r="P317" s="104"/>
      <c r="Q317" s="64"/>
      <c r="R317" s="103"/>
      <c r="S317" s="101" t="str">
        <f t="shared" si="193"/>
        <v/>
      </c>
      <c r="T317" s="102" t="str">
        <f t="shared" si="194"/>
        <v/>
      </c>
      <c r="U317" s="101" t="str">
        <f t="shared" si="195"/>
        <v/>
      </c>
      <c r="V317" s="100" t="str">
        <f t="shared" si="196"/>
        <v/>
      </c>
      <c r="W317" s="89"/>
      <c r="X317" s="89"/>
      <c r="Z317" s="63"/>
      <c r="AP317" s="63"/>
      <c r="AQ317" s="89"/>
      <c r="AR317" s="89"/>
      <c r="AS317" s="99"/>
      <c r="AT317" s="89"/>
      <c r="AU317" s="98" t="e">
        <f t="shared" si="197"/>
        <v>#REF!</v>
      </c>
      <c r="AV317" s="98" t="e">
        <f t="shared" si="198"/>
        <v>#REF!</v>
      </c>
      <c r="AW317" s="89"/>
      <c r="AX317" s="98" t="e">
        <f t="shared" si="199"/>
        <v>#REF!</v>
      </c>
      <c r="AY317" s="98" t="e">
        <f t="shared" si="200"/>
        <v>#REF!</v>
      </c>
      <c r="AZ317" s="89"/>
      <c r="BA317" s="98" t="e">
        <f t="shared" si="201"/>
        <v>#REF!</v>
      </c>
      <c r="BB317" s="98" t="e">
        <f t="shared" si="202"/>
        <v>#REF!</v>
      </c>
      <c r="BC317" s="89"/>
      <c r="BD317" s="98" t="e">
        <f t="shared" si="203"/>
        <v>#REF!</v>
      </c>
      <c r="BE317" s="98" t="e">
        <f t="shared" si="204"/>
        <v>#REF!</v>
      </c>
      <c r="BF317" s="89"/>
      <c r="BG317" s="98" t="e">
        <f t="shared" si="205"/>
        <v>#REF!</v>
      </c>
      <c r="BH317" s="98" t="e">
        <f t="shared" si="206"/>
        <v>#REF!</v>
      </c>
      <c r="BI317" s="89"/>
      <c r="BJ317" s="98" t="str">
        <f t="shared" si="207"/>
        <v/>
      </c>
      <c r="BK317" s="98" t="str">
        <f t="shared" si="208"/>
        <v/>
      </c>
      <c r="BL317" s="89"/>
      <c r="BM317" s="98" t="str">
        <f t="shared" si="209"/>
        <v/>
      </c>
      <c r="BN317" s="98" t="str">
        <f t="shared" si="210"/>
        <v/>
      </c>
      <c r="BO317" s="89"/>
      <c r="BP317" s="98" t="str">
        <f t="shared" si="211"/>
        <v/>
      </c>
      <c r="BQ317" s="98" t="str">
        <f t="shared" si="212"/>
        <v/>
      </c>
      <c r="BR317" s="89"/>
      <c r="BS317" s="98" t="str">
        <f t="shared" si="213"/>
        <v/>
      </c>
      <c r="BT317" s="98" t="str">
        <f t="shared" si="214"/>
        <v/>
      </c>
      <c r="BU317" s="89"/>
      <c r="BV317" s="63"/>
    </row>
    <row r="318" spans="1:74" s="59" customFormat="1" x14ac:dyDescent="0.25">
      <c r="A318" s="83"/>
      <c r="B318" s="91" t="s">
        <v>64</v>
      </c>
      <c r="C318" s="92"/>
      <c r="D318" s="92"/>
      <c r="E318" s="92"/>
      <c r="F318" s="92"/>
      <c r="G318" s="92"/>
      <c r="H318" s="64"/>
      <c r="I318" s="89"/>
      <c r="J318" s="94"/>
      <c r="K318" s="64"/>
      <c r="L318" s="64"/>
      <c r="M318" s="64" t="s">
        <v>63</v>
      </c>
      <c r="N318" s="64"/>
      <c r="O318" s="64"/>
      <c r="P318" s="64"/>
      <c r="Q318" s="64"/>
      <c r="R318" s="94" t="s">
        <v>62</v>
      </c>
      <c r="S318" s="97">
        <f>AVERAGE(S298:S317)</f>
        <v>3.4285714285714284</v>
      </c>
      <c r="T318" s="97" t="e">
        <f>IF(S326="Y",SUM(T298:T317)/SUM(O298:O317),AVERAGE(T298:T317))</f>
        <v>#DIV/0!</v>
      </c>
      <c r="U318" s="96" t="e">
        <f>SUM(U298:U317)/SUM(O298:O317)</f>
        <v>#DIV/0!</v>
      </c>
      <c r="V318" s="89"/>
      <c r="W318" s="89"/>
      <c r="X318" s="89"/>
      <c r="Z318" s="95"/>
      <c r="AP318" s="63"/>
      <c r="AQ318" s="89"/>
      <c r="AR318" s="89"/>
      <c r="AS318" s="89"/>
      <c r="AT318" s="94" t="s">
        <v>62</v>
      </c>
      <c r="AU318" s="93" t="e">
        <f>AVERAGE(AU298:AU317)</f>
        <v>#REF!</v>
      </c>
      <c r="AV318" s="93" t="e">
        <f>SUM(AV298:AV317)/COUNTIF(AV298:AV317,"&gt;0")</f>
        <v>#REF!</v>
      </c>
      <c r="AW318" s="89"/>
      <c r="AX318" s="93" t="e">
        <f>AVERAGE(AX298:AX317)</f>
        <v>#REF!</v>
      </c>
      <c r="AY318" s="93" t="e">
        <f>SUM(AY298:AY317)/COUNTIF(AY298:AY317,"&gt;0")</f>
        <v>#REF!</v>
      </c>
      <c r="AZ318" s="89"/>
      <c r="BA318" s="93" t="e">
        <f>AVERAGE(BA298:BA317)</f>
        <v>#REF!</v>
      </c>
      <c r="BB318" s="93" t="e">
        <f>SUM(BB298:BB317)/COUNTIF(BB298:BB317,"&gt;0")</f>
        <v>#REF!</v>
      </c>
      <c r="BC318" s="89"/>
      <c r="BD318" s="93" t="e">
        <f>AVERAGE(BD298:BD317)</f>
        <v>#REF!</v>
      </c>
      <c r="BE318" s="93" t="e">
        <f>SUM(BE298:BE317)/COUNTIF(BE298:BE317,"&gt;0")</f>
        <v>#REF!</v>
      </c>
      <c r="BF318" s="89"/>
      <c r="BG318" s="93" t="e">
        <f>AVERAGE(BG298:BG317)</f>
        <v>#REF!</v>
      </c>
      <c r="BH318" s="93" t="e">
        <f>SUM(BH298:BH317)/COUNTIF(BH298:BH317,"&gt;0")</f>
        <v>#REF!</v>
      </c>
      <c r="BI318" s="94"/>
      <c r="BJ318" s="93" t="e">
        <f>AVERAGE(BJ298:BJ317)</f>
        <v>#DIV/0!</v>
      </c>
      <c r="BK318" s="93" t="e">
        <f>SUM(BK298:BK317)/COUNTIF(BK298:BK317,"&gt;0")</f>
        <v>#DIV/0!</v>
      </c>
      <c r="BL318" s="89"/>
      <c r="BM318" s="93" t="e">
        <f>AVERAGE(BM298:BM317)</f>
        <v>#DIV/0!</v>
      </c>
      <c r="BN318" s="93" t="e">
        <f>SUM(BN298:BN317)/COUNTIF(BN298:BN317,"&gt;0")</f>
        <v>#DIV/0!</v>
      </c>
      <c r="BO318" s="89"/>
      <c r="BP318" s="93" t="e">
        <f>AVERAGE(BP298:BP317)</f>
        <v>#DIV/0!</v>
      </c>
      <c r="BQ318" s="93" t="e">
        <f>SUM(BQ298:BQ317)/COUNTIF(BQ298:BQ317,"&gt;0")</f>
        <v>#DIV/0!</v>
      </c>
      <c r="BR318" s="89"/>
      <c r="BS318" s="93" t="e">
        <f>AVERAGE(BS298:BS317)</f>
        <v>#DIV/0!</v>
      </c>
      <c r="BT318" s="93" t="e">
        <f>SUM(BT298:BT317)/COUNTIF(BT298:BT317,"&gt;0")</f>
        <v>#DIV/0!</v>
      </c>
      <c r="BU318" s="89"/>
      <c r="BV318" s="63"/>
    </row>
    <row r="319" spans="1:74" s="59" customFormat="1" x14ac:dyDescent="0.25">
      <c r="A319" s="83"/>
      <c r="B319" s="91" t="s">
        <v>61</v>
      </c>
      <c r="C319" s="92" t="s">
        <v>60</v>
      </c>
      <c r="D319" s="409" t="s">
        <v>265</v>
      </c>
      <c r="E319" s="418"/>
      <c r="F319" s="418"/>
      <c r="G319" s="418"/>
      <c r="H319" s="418"/>
      <c r="I319" s="418"/>
      <c r="J319" s="418"/>
      <c r="K319" s="419"/>
      <c r="L319" s="64"/>
      <c r="M319" s="64"/>
      <c r="N319" s="64"/>
      <c r="O319" s="64"/>
      <c r="P319" s="64"/>
      <c r="Q319" s="64"/>
      <c r="R319" s="77" t="s">
        <v>57</v>
      </c>
      <c r="S319" s="88">
        <f>S318+V319*S322</f>
        <v>5.0853447863918859</v>
      </c>
      <c r="T319" s="88" t="e">
        <f>T318+V319*T322</f>
        <v>#DIV/0!</v>
      </c>
      <c r="U319" s="88" t="e">
        <f>U318+V319*U322</f>
        <v>#DIV/0!</v>
      </c>
      <c r="V319" s="86">
        <v>1</v>
      </c>
      <c r="W319" s="64" t="s">
        <v>59</v>
      </c>
      <c r="X319" s="89"/>
      <c r="Y319" s="89" t="s">
        <v>58</v>
      </c>
      <c r="Z319" s="87"/>
      <c r="AP319" s="63"/>
      <c r="AQ319" s="89"/>
      <c r="AR319" s="89"/>
      <c r="AS319" s="89"/>
      <c r="AT319" s="77" t="s">
        <v>57</v>
      </c>
      <c r="AU319" s="76" t="e">
        <f>AU318+(AU324*AU321)</f>
        <v>#REF!</v>
      </c>
      <c r="AV319" s="76" t="e">
        <f>AV318+(AV324*AU321)</f>
        <v>#REF!</v>
      </c>
      <c r="AW319" s="89"/>
      <c r="AX319" s="76" t="e">
        <f>AX318+(AX324*AX321)</f>
        <v>#REF!</v>
      </c>
      <c r="AY319" s="76" t="e">
        <f>AY318+(AY324*AX321)</f>
        <v>#REF!</v>
      </c>
      <c r="AZ319" s="89"/>
      <c r="BA319" s="76" t="e">
        <f>BA318+(BA324*BA321)</f>
        <v>#REF!</v>
      </c>
      <c r="BB319" s="76" t="e">
        <f>BB318+(BB324*BA321)</f>
        <v>#REF!</v>
      </c>
      <c r="BC319" s="89"/>
      <c r="BD319" s="76" t="e">
        <f>BD318+(BD324*BD321)</f>
        <v>#REF!</v>
      </c>
      <c r="BE319" s="76" t="e">
        <f>BE318+(BE324*BD321)</f>
        <v>#REF!</v>
      </c>
      <c r="BF319" s="89"/>
      <c r="BG319" s="76" t="e">
        <f>BG318+(BG324*BG321)</f>
        <v>#REF!</v>
      </c>
      <c r="BH319" s="76" t="e">
        <f>BH318+(BH324*BG321)</f>
        <v>#REF!</v>
      </c>
      <c r="BI319" s="77"/>
      <c r="BJ319" s="76" t="e">
        <f>BJ318+(BJ324*BJ321)</f>
        <v>#DIV/0!</v>
      </c>
      <c r="BK319" s="76" t="e">
        <f>BK318+(BK324*BJ321)</f>
        <v>#DIV/0!</v>
      </c>
      <c r="BL319" s="89"/>
      <c r="BM319" s="76" t="e">
        <f>BM318+(BM324*BM321)</f>
        <v>#DIV/0!</v>
      </c>
      <c r="BN319" s="76" t="e">
        <f>BN318+(BN324*BM321)</f>
        <v>#DIV/0!</v>
      </c>
      <c r="BO319" s="89"/>
      <c r="BP319" s="76" t="e">
        <f>BP318+(BP324*BP321)</f>
        <v>#DIV/0!</v>
      </c>
      <c r="BQ319" s="76" t="e">
        <f>BQ318+(BQ324*BP321)</f>
        <v>#DIV/0!</v>
      </c>
      <c r="BR319" s="89"/>
      <c r="BS319" s="76" t="e">
        <f>BS318+(BS324*BS321)</f>
        <v>#DIV/0!</v>
      </c>
      <c r="BT319" s="76" t="e">
        <f>BT318+(BT324*BS321)</f>
        <v>#DIV/0!</v>
      </c>
      <c r="BU319" s="89"/>
      <c r="BV319" s="63"/>
    </row>
    <row r="320" spans="1:74" s="59" customFormat="1" x14ac:dyDescent="0.25">
      <c r="A320" s="83"/>
      <c r="B320" s="91" t="s">
        <v>56</v>
      </c>
      <c r="C320" s="83"/>
      <c r="D320" s="420"/>
      <c r="E320" s="421"/>
      <c r="F320" s="421"/>
      <c r="G320" s="421"/>
      <c r="H320" s="421"/>
      <c r="I320" s="421"/>
      <c r="J320" s="421"/>
      <c r="K320" s="422"/>
      <c r="L320" s="89"/>
      <c r="M320" s="89"/>
      <c r="N320" s="64"/>
      <c r="O320" s="64"/>
      <c r="P320" s="64"/>
      <c r="Q320" s="64"/>
      <c r="R320" s="77" t="s">
        <v>54</v>
      </c>
      <c r="S320" s="88">
        <f>IF($Y320="Y",MIN(S298:S317),S318-$V320*S322)</f>
        <v>1.7717980707509711</v>
      </c>
      <c r="T320" s="88" t="e">
        <f>IF($Y320="Y",MIN(T298:T317),T318-$V320*T322)</f>
        <v>#DIV/0!</v>
      </c>
      <c r="U320" s="88" t="e">
        <f>IF($Y320="Y",MIN(U298:U317),U318-$V320*U322)</f>
        <v>#DIV/0!</v>
      </c>
      <c r="V320" s="86">
        <v>1</v>
      </c>
      <c r="W320" s="64" t="s">
        <v>55</v>
      </c>
      <c r="X320" s="89"/>
      <c r="Y320" s="90" t="s">
        <v>47</v>
      </c>
      <c r="Z320" s="87"/>
      <c r="AP320" s="63"/>
      <c r="AQ320" s="89"/>
      <c r="AR320" s="89"/>
      <c r="AS320" s="89"/>
      <c r="AT320" s="77" t="s">
        <v>54</v>
      </c>
      <c r="AU320" s="76" t="e">
        <f>AU318-(AU324*AU322)</f>
        <v>#REF!</v>
      </c>
      <c r="AV320" s="76" t="e">
        <f>AV318-(AV324*AU322)</f>
        <v>#REF!</v>
      </c>
      <c r="AW320" s="89"/>
      <c r="AX320" s="76" t="e">
        <f>AX318-(AX324*AX322)</f>
        <v>#REF!</v>
      </c>
      <c r="AY320" s="76" t="e">
        <f>AY318-(AY324*AX322)</f>
        <v>#REF!</v>
      </c>
      <c r="AZ320" s="89"/>
      <c r="BA320" s="76" t="e">
        <f>BA318-(BA324*BA322)</f>
        <v>#REF!</v>
      </c>
      <c r="BB320" s="76" t="e">
        <f>BB318-(BB324*BA322)</f>
        <v>#REF!</v>
      </c>
      <c r="BC320" s="89"/>
      <c r="BD320" s="76" t="e">
        <f>BD318-(BD324*BD322)</f>
        <v>#REF!</v>
      </c>
      <c r="BE320" s="76" t="e">
        <f>BE318-(BE324*BD322)</f>
        <v>#REF!</v>
      </c>
      <c r="BF320" s="89"/>
      <c r="BG320" s="76" t="e">
        <f>BG318-(BG324*BG322)</f>
        <v>#REF!</v>
      </c>
      <c r="BH320" s="76" t="e">
        <f>BH318-(BH324*BG322)</f>
        <v>#REF!</v>
      </c>
      <c r="BI320" s="77"/>
      <c r="BJ320" s="76" t="e">
        <f>BJ318-(BJ324*BJ322)</f>
        <v>#DIV/0!</v>
      </c>
      <c r="BK320" s="76" t="e">
        <f>BK318-(BK324*BJ322)</f>
        <v>#DIV/0!</v>
      </c>
      <c r="BL320" s="89"/>
      <c r="BM320" s="76" t="e">
        <f>BM318-(BM324*BM322)</f>
        <v>#DIV/0!</v>
      </c>
      <c r="BN320" s="76" t="e">
        <f>BN318-(BN324*BM322)</f>
        <v>#DIV/0!</v>
      </c>
      <c r="BO320" s="89"/>
      <c r="BP320" s="76" t="e">
        <f>BP318-(BP324*BP322)</f>
        <v>#DIV/0!</v>
      </c>
      <c r="BQ320" s="76" t="e">
        <f>BQ318-(BQ324*BP322)</f>
        <v>#DIV/0!</v>
      </c>
      <c r="BR320" s="89"/>
      <c r="BS320" s="76" t="e">
        <f>BS318-(BS324*BS322)</f>
        <v>#DIV/0!</v>
      </c>
      <c r="BT320" s="76" t="e">
        <f>BT318-(BT324*BS322)</f>
        <v>#DIV/0!</v>
      </c>
      <c r="BU320" s="89"/>
      <c r="BV320" s="63"/>
    </row>
    <row r="321" spans="1:74" s="59" customFormat="1" ht="14.25" x14ac:dyDescent="0.2">
      <c r="A321" s="83"/>
      <c r="B321" s="83"/>
      <c r="C321" s="83"/>
      <c r="D321" s="420"/>
      <c r="E321" s="421"/>
      <c r="F321" s="421"/>
      <c r="G321" s="421"/>
      <c r="H321" s="421"/>
      <c r="I321" s="421"/>
      <c r="J321" s="421"/>
      <c r="K321" s="422"/>
      <c r="L321" s="64"/>
      <c r="M321" s="64"/>
      <c r="N321" s="64"/>
      <c r="O321" s="64"/>
      <c r="P321" s="64"/>
      <c r="Q321" s="64"/>
      <c r="R321" s="77" t="s">
        <v>51</v>
      </c>
      <c r="S321" s="88" t="str">
        <f>IF((0.67*S322)&gt;S318,"no","yes")</f>
        <v>yes</v>
      </c>
      <c r="T321" s="88" t="e">
        <f>IF((0.67*T322)&gt;T318,"no","yes")</f>
        <v>#DIV/0!</v>
      </c>
      <c r="U321" s="88" t="e">
        <f>IF((0.67*U322)&gt;U318,"no","yes")</f>
        <v>#DIV/0!</v>
      </c>
      <c r="V321" s="64"/>
      <c r="W321" s="64"/>
      <c r="X321" s="64"/>
      <c r="Z321" s="87"/>
      <c r="AP321" s="63"/>
      <c r="AQ321" s="64"/>
      <c r="AR321" s="64"/>
      <c r="AS321" s="360" t="s">
        <v>53</v>
      </c>
      <c r="AT321" s="361"/>
      <c r="AU321" s="86">
        <v>1</v>
      </c>
      <c r="AV321" s="64"/>
      <c r="AW321" s="64"/>
      <c r="AX321" s="86">
        <v>1</v>
      </c>
      <c r="AY321" s="64"/>
      <c r="AZ321" s="64"/>
      <c r="BA321" s="86">
        <v>1</v>
      </c>
      <c r="BB321" s="64"/>
      <c r="BC321" s="64"/>
      <c r="BD321" s="86">
        <v>1</v>
      </c>
      <c r="BE321" s="64"/>
      <c r="BF321" s="64"/>
      <c r="BG321" s="86">
        <v>1</v>
      </c>
      <c r="BH321" s="64"/>
      <c r="BI321" s="77"/>
      <c r="BJ321" s="86">
        <v>1</v>
      </c>
      <c r="BK321" s="64"/>
      <c r="BL321" s="64"/>
      <c r="BM321" s="86">
        <v>1</v>
      </c>
      <c r="BN321" s="64"/>
      <c r="BO321" s="64"/>
      <c r="BP321" s="86">
        <v>1</v>
      </c>
      <c r="BQ321" s="64"/>
      <c r="BR321" s="64"/>
      <c r="BS321" s="86">
        <v>1</v>
      </c>
      <c r="BT321" s="64"/>
      <c r="BU321" s="64"/>
      <c r="BV321" s="63"/>
    </row>
    <row r="322" spans="1:74" s="59" customFormat="1" ht="14.25" x14ac:dyDescent="0.2">
      <c r="A322" s="75" t="str">
        <f ca="1">HYPERLINK("#"&amp;"'"&amp;A$1&amp;"'!a1","Back to top")</f>
        <v>Back to top</v>
      </c>
      <c r="B322" s="75"/>
      <c r="C322" s="83"/>
      <c r="D322" s="420"/>
      <c r="E322" s="421"/>
      <c r="F322" s="421"/>
      <c r="G322" s="421"/>
      <c r="H322" s="421"/>
      <c r="I322" s="421"/>
      <c r="J322" s="421"/>
      <c r="K322" s="422"/>
      <c r="L322" s="64"/>
      <c r="M322" s="64"/>
      <c r="N322" s="64"/>
      <c r="O322" s="64"/>
      <c r="P322" s="64"/>
      <c r="Q322" s="64"/>
      <c r="R322" s="77" t="s">
        <v>50</v>
      </c>
      <c r="S322" s="88">
        <f>_xlfn.STDEV.P(S298:S317)</f>
        <v>1.6567733578204573</v>
      </c>
      <c r="T322" s="88" t="e">
        <f t="array" ref="T322">IF(S326="Y",SQRT(SUM(IFERROR(O298:O317*(S298:S317-(T318))^2,0))/((COUNTIFS(O298:O317,"&lt;&gt;"&amp;"")-1)/COUNTIFS(O298:O317,"&lt;&gt;"&amp;"")*SUM(O298:O317))),_xlfn.STDEV.P(T298:T317))</f>
        <v>#DIV/0!</v>
      </c>
      <c r="U322" s="88" t="e">
        <f t="array" ref="U322">SQRT(SUM(IFERROR(O298:O317*(S298:S317-(U318))^2,0))/((COUNTIFS(O298:O317,"&lt;&gt;"&amp;"")-1)/COUNTIFS(O298:O317,"&lt;&gt;"&amp;"")*SUM(O298:O317)))</f>
        <v>#DIV/0!</v>
      </c>
      <c r="V322" s="64"/>
      <c r="W322" s="64"/>
      <c r="X322" s="64"/>
      <c r="Z322" s="87"/>
      <c r="AP322" s="63"/>
      <c r="AQ322" s="64"/>
      <c r="AR322" s="64"/>
      <c r="AS322" s="360"/>
      <c r="AT322" s="361"/>
      <c r="AU322" s="86">
        <v>1</v>
      </c>
      <c r="AV322" s="64"/>
      <c r="AW322" s="64"/>
      <c r="AX322" s="86">
        <v>1</v>
      </c>
      <c r="AY322" s="64"/>
      <c r="AZ322" s="64"/>
      <c r="BA322" s="86">
        <v>1</v>
      </c>
      <c r="BB322" s="64"/>
      <c r="BC322" s="64"/>
      <c r="BD322" s="86">
        <v>1</v>
      </c>
      <c r="BE322" s="64"/>
      <c r="BF322" s="64"/>
      <c r="BG322" s="86">
        <v>1</v>
      </c>
      <c r="BH322" s="64"/>
      <c r="BI322" s="77"/>
      <c r="BJ322" s="86">
        <v>1</v>
      </c>
      <c r="BK322" s="64"/>
      <c r="BL322" s="64"/>
      <c r="BM322" s="86">
        <v>1</v>
      </c>
      <c r="BN322" s="64"/>
      <c r="BO322" s="64"/>
      <c r="BP322" s="86">
        <v>1</v>
      </c>
      <c r="BQ322" s="64"/>
      <c r="BR322" s="64"/>
      <c r="BS322" s="86">
        <v>1</v>
      </c>
      <c r="BT322" s="64"/>
      <c r="BU322" s="64"/>
      <c r="BV322" s="63"/>
    </row>
    <row r="323" spans="1:74" s="59" customFormat="1" x14ac:dyDescent="0.25">
      <c r="A323" s="83"/>
      <c r="B323" s="83"/>
      <c r="C323" s="83"/>
      <c r="D323" s="420"/>
      <c r="E323" s="421"/>
      <c r="F323" s="421"/>
      <c r="G323" s="421"/>
      <c r="H323" s="421"/>
      <c r="I323" s="421"/>
      <c r="J323" s="421"/>
      <c r="K323" s="422"/>
      <c r="L323" s="64"/>
      <c r="M323" s="64"/>
      <c r="N323" s="64"/>
      <c r="O323" s="64"/>
      <c r="P323" s="64"/>
      <c r="Q323" s="64"/>
      <c r="R323" s="73" t="s">
        <v>48</v>
      </c>
      <c r="S323" s="85">
        <f>COUNTIF(S298:S317,"&gt;0")</f>
        <v>7</v>
      </c>
      <c r="T323" s="85">
        <f>COUNTIF(T298:T317,"&gt;0")</f>
        <v>0</v>
      </c>
      <c r="U323" s="81"/>
      <c r="V323" s="84" t="s">
        <v>52</v>
      </c>
      <c r="W323" s="64"/>
      <c r="X323" s="64"/>
      <c r="Z323" s="63"/>
      <c r="AP323" s="63"/>
      <c r="AQ323" s="64"/>
      <c r="AR323" s="64"/>
      <c r="AS323" s="64"/>
      <c r="AT323" s="77" t="s">
        <v>51</v>
      </c>
      <c r="AU323" s="76" t="e">
        <f>IF((0.67*AU324)&gt;AU318,"no","yes")</f>
        <v>#REF!</v>
      </c>
      <c r="AV323" s="76" t="e">
        <f>IF((0.67*AV324)&gt;AV318,"no","yes")</f>
        <v>#REF!</v>
      </c>
      <c r="AW323" s="64"/>
      <c r="AX323" s="76" t="e">
        <f>IF((0.67*AX324)&gt;AX318,"no","yes")</f>
        <v>#REF!</v>
      </c>
      <c r="AY323" s="76" t="e">
        <f>IF((0.67*AY324)&gt;AY318,"no","yes")</f>
        <v>#REF!</v>
      </c>
      <c r="AZ323" s="64"/>
      <c r="BA323" s="76" t="e">
        <f>IF((0.67*BA324)&gt;BA318,"no","yes")</f>
        <v>#REF!</v>
      </c>
      <c r="BB323" s="76" t="e">
        <f>IF((0.67*BB324)&gt;BB318,"no","yes")</f>
        <v>#REF!</v>
      </c>
      <c r="BC323" s="64"/>
      <c r="BD323" s="76" t="e">
        <f>IF((0.67*BD324)&gt;BD318,"no","yes")</f>
        <v>#REF!</v>
      </c>
      <c r="BE323" s="76" t="e">
        <f>IF((0.67*BE324)&gt;BE318,"no","yes")</f>
        <v>#REF!</v>
      </c>
      <c r="BF323" s="64"/>
      <c r="BG323" s="76" t="e">
        <f>IF((0.67*BG324)&gt;BG318,"no","yes")</f>
        <v>#REF!</v>
      </c>
      <c r="BH323" s="76" t="e">
        <f>IF((0.67*BH324)&gt;BH318,"no","yes")</f>
        <v>#REF!</v>
      </c>
      <c r="BI323" s="73"/>
      <c r="BJ323" s="76" t="e">
        <f>IF((0.67*BJ324)&gt;BJ318,"no","yes")</f>
        <v>#DIV/0!</v>
      </c>
      <c r="BK323" s="76" t="e">
        <f>IF((0.67*BK324)&gt;BK318,"no","yes")</f>
        <v>#DIV/0!</v>
      </c>
      <c r="BL323" s="64"/>
      <c r="BM323" s="76" t="e">
        <f>IF((0.67*BM324)&gt;BM318,"no","yes")</f>
        <v>#DIV/0!</v>
      </c>
      <c r="BN323" s="76" t="e">
        <f>IF((0.67*BN324)&gt;BN318,"no","yes")</f>
        <v>#DIV/0!</v>
      </c>
      <c r="BO323" s="64"/>
      <c r="BP323" s="76" t="e">
        <f>IF((0.67*BP324)&gt;BP318,"no","yes")</f>
        <v>#DIV/0!</v>
      </c>
      <c r="BQ323" s="76" t="e">
        <f>IF((0.67*BQ324)&gt;BQ318,"no","yes")</f>
        <v>#DIV/0!</v>
      </c>
      <c r="BR323" s="64"/>
      <c r="BS323" s="76" t="e">
        <f>IF((0.67*BS324)&gt;BS318,"no","yes")</f>
        <v>#DIV/0!</v>
      </c>
      <c r="BT323" s="76" t="e">
        <f>IF((0.67*BT324)&gt;BT318,"no","yes")</f>
        <v>#DIV/0!</v>
      </c>
      <c r="BU323" s="64"/>
      <c r="BV323" s="63"/>
    </row>
    <row r="324" spans="1:74" s="59" customFormat="1" ht="14.25" x14ac:dyDescent="0.2">
      <c r="C324" s="83"/>
      <c r="D324" s="420"/>
      <c r="E324" s="421"/>
      <c r="F324" s="421"/>
      <c r="G324" s="421"/>
      <c r="H324" s="421"/>
      <c r="I324" s="421"/>
      <c r="J324" s="421"/>
      <c r="K324" s="422"/>
      <c r="L324" s="64"/>
      <c r="M324" s="64"/>
      <c r="N324" s="64"/>
      <c r="O324" s="64"/>
      <c r="P324" s="64"/>
      <c r="Q324" s="64"/>
      <c r="R324" s="64"/>
      <c r="S324" s="81"/>
      <c r="T324" s="81"/>
      <c r="U324" s="81"/>
      <c r="V324" s="80"/>
      <c r="W324" s="79"/>
      <c r="X324" s="78"/>
      <c r="Z324" s="63"/>
      <c r="AP324" s="63"/>
      <c r="AQ324" s="64"/>
      <c r="AR324" s="64"/>
      <c r="AS324" s="64"/>
      <c r="AT324" s="77" t="s">
        <v>50</v>
      </c>
      <c r="AU324" s="76" t="e">
        <f>_xlfn.STDEV.P(AU298:AU317)</f>
        <v>#REF!</v>
      </c>
      <c r="AV324" s="76" t="e">
        <f>_xlfn.STDEV.P(AV298:AV317)</f>
        <v>#REF!</v>
      </c>
      <c r="AW324" s="64"/>
      <c r="AX324" s="76" t="e">
        <f>_xlfn.STDEV.P(AX298:AX317)</f>
        <v>#REF!</v>
      </c>
      <c r="AY324" s="76" t="e">
        <f>_xlfn.STDEV.P(AY298:AY317)</f>
        <v>#REF!</v>
      </c>
      <c r="AZ324" s="64"/>
      <c r="BA324" s="76" t="e">
        <f>_xlfn.STDEV.P(BA298:BA317)</f>
        <v>#REF!</v>
      </c>
      <c r="BB324" s="76" t="e">
        <f>_xlfn.STDEV.P(BB298:BB317)</f>
        <v>#REF!</v>
      </c>
      <c r="BC324" s="64"/>
      <c r="BD324" s="76" t="e">
        <f>_xlfn.STDEV.P(BD298:BD317)</f>
        <v>#REF!</v>
      </c>
      <c r="BE324" s="76" t="e">
        <f>_xlfn.STDEV.P(BE298:BE317)</f>
        <v>#REF!</v>
      </c>
      <c r="BF324" s="64"/>
      <c r="BG324" s="76" t="e">
        <f>_xlfn.STDEV.P(BG298:BG317)</f>
        <v>#REF!</v>
      </c>
      <c r="BH324" s="76" t="e">
        <f>_xlfn.STDEV.P(BH298:BH317)</f>
        <v>#REF!</v>
      </c>
      <c r="BI324" s="64"/>
      <c r="BJ324" s="76" t="e">
        <f>_xlfn.STDEV.P(BJ298:BJ317)</f>
        <v>#DIV/0!</v>
      </c>
      <c r="BK324" s="76" t="e">
        <f>_xlfn.STDEV.P(BK298:BK317)</f>
        <v>#DIV/0!</v>
      </c>
      <c r="BL324" s="64"/>
      <c r="BM324" s="76" t="e">
        <f>_xlfn.STDEV.P(BM298:BM317)</f>
        <v>#DIV/0!</v>
      </c>
      <c r="BN324" s="76" t="e">
        <f>_xlfn.STDEV.P(BN298:BN317)</f>
        <v>#DIV/0!</v>
      </c>
      <c r="BO324" s="64"/>
      <c r="BP324" s="76" t="e">
        <f>_xlfn.STDEV.P(BP298:BP317)</f>
        <v>#DIV/0!</v>
      </c>
      <c r="BQ324" s="76" t="e">
        <f>_xlfn.STDEV.P(BQ298:BQ317)</f>
        <v>#DIV/0!</v>
      </c>
      <c r="BR324" s="64"/>
      <c r="BS324" s="76" t="e">
        <f>_xlfn.STDEV.P(BS298:BS317)</f>
        <v>#DIV/0!</v>
      </c>
      <c r="BT324" s="76" t="e">
        <f>_xlfn.STDEV.P(BT298:BT317)</f>
        <v>#DIV/0!</v>
      </c>
      <c r="BV324" s="63"/>
    </row>
    <row r="325" spans="1:74" s="59" customFormat="1" x14ac:dyDescent="0.2">
      <c r="C325" s="83"/>
      <c r="D325" s="420"/>
      <c r="E325" s="421"/>
      <c r="F325" s="421"/>
      <c r="G325" s="421"/>
      <c r="H325" s="421"/>
      <c r="I325" s="421"/>
      <c r="J325" s="421"/>
      <c r="K325" s="422"/>
      <c r="L325" s="64"/>
      <c r="M325" s="64"/>
      <c r="N325" s="64"/>
      <c r="O325" s="64"/>
      <c r="P325" s="64"/>
      <c r="Q325" s="64"/>
      <c r="R325" s="64"/>
      <c r="S325" s="138" t="s">
        <v>49</v>
      </c>
      <c r="T325" s="64"/>
      <c r="U325" s="64"/>
      <c r="V325" s="70"/>
      <c r="W325" s="69"/>
      <c r="X325" s="68"/>
      <c r="Z325" s="63"/>
      <c r="AP325" s="63"/>
      <c r="AQ325" s="64"/>
      <c r="AR325" s="64"/>
      <c r="AS325" s="64"/>
      <c r="AT325" s="73" t="s">
        <v>48</v>
      </c>
      <c r="AU325" s="72">
        <f>COUNTIF(AU298:AU317,"&gt;0")</f>
        <v>0</v>
      </c>
      <c r="AV325" s="72">
        <f>COUNTIF(AV298:AV317,"&gt;0")</f>
        <v>0</v>
      </c>
      <c r="AW325" s="64"/>
      <c r="AX325" s="72">
        <f>COUNTIF(AX298:AX317,"&gt;0")</f>
        <v>0</v>
      </c>
      <c r="AY325" s="72">
        <f>COUNTIF(AY298:AY317,"&gt;0")</f>
        <v>0</v>
      </c>
      <c r="AZ325" s="64"/>
      <c r="BA325" s="72">
        <f>COUNTIF(BA298:BA317,"&gt;0")</f>
        <v>0</v>
      </c>
      <c r="BB325" s="72">
        <f>COUNTIF(BB298:BB317,"&gt;0")</f>
        <v>0</v>
      </c>
      <c r="BC325" s="64"/>
      <c r="BD325" s="72">
        <f>COUNTIF(BD298:BD317,"&gt;0")</f>
        <v>0</v>
      </c>
      <c r="BE325" s="72">
        <f>COUNTIF(BE298:BE317,"&gt;0")</f>
        <v>0</v>
      </c>
      <c r="BF325" s="64"/>
      <c r="BG325" s="72">
        <f>COUNTIF(BG298:BG317,"&gt;0")</f>
        <v>0</v>
      </c>
      <c r="BH325" s="72">
        <f>COUNTIF(BH298:BH317,"&gt;0")</f>
        <v>0</v>
      </c>
      <c r="BI325" s="64"/>
      <c r="BJ325" s="72">
        <f>COUNTIF(BJ298:BJ317,"&gt;0")</f>
        <v>0</v>
      </c>
      <c r="BK325" s="72">
        <f>COUNTIF(BK298:BK317,"&gt;0")</f>
        <v>0</v>
      </c>
      <c r="BL325" s="64"/>
      <c r="BM325" s="72">
        <f>COUNTIF(BM298:BM317,"&gt;0")</f>
        <v>0</v>
      </c>
      <c r="BN325" s="72">
        <f>COUNTIF(BN298:BN317,"&gt;0")</f>
        <v>0</v>
      </c>
      <c r="BO325" s="64"/>
      <c r="BP325" s="72">
        <f>COUNTIF(BP298:BP317,"&gt;0")</f>
        <v>0</v>
      </c>
      <c r="BQ325" s="72">
        <f>COUNTIF(BQ298:BQ317,"&gt;0")</f>
        <v>0</v>
      </c>
      <c r="BR325" s="64"/>
      <c r="BS325" s="72">
        <f>COUNTIF(BS298:BS317,"&gt;0")</f>
        <v>0</v>
      </c>
      <c r="BT325" s="72">
        <f>COUNTIF(BT298:BT317,"&gt;0")</f>
        <v>0</v>
      </c>
      <c r="BV325" s="63"/>
    </row>
    <row r="326" spans="1:74" s="59" customFormat="1" ht="14.25" x14ac:dyDescent="0.2">
      <c r="C326" s="83"/>
      <c r="D326" s="420"/>
      <c r="E326" s="421"/>
      <c r="F326" s="421"/>
      <c r="G326" s="421"/>
      <c r="H326" s="421"/>
      <c r="I326" s="421"/>
      <c r="J326" s="421"/>
      <c r="K326" s="422"/>
      <c r="L326" s="64"/>
      <c r="M326" s="64"/>
      <c r="N326" s="64"/>
      <c r="O326" s="64"/>
      <c r="P326" s="64"/>
      <c r="Q326" s="64"/>
      <c r="R326" s="64"/>
      <c r="S326" s="137" t="s">
        <v>191</v>
      </c>
      <c r="T326" s="64"/>
      <c r="U326" s="64"/>
      <c r="V326" s="70"/>
      <c r="W326" s="69"/>
      <c r="X326" s="68"/>
      <c r="Z326" s="63"/>
      <c r="AP326" s="63"/>
      <c r="BV326" s="63"/>
    </row>
    <row r="327" spans="1:74" s="59" customFormat="1" ht="14.25" x14ac:dyDescent="0.2">
      <c r="C327" s="83"/>
      <c r="D327" s="420"/>
      <c r="E327" s="421"/>
      <c r="F327" s="421"/>
      <c r="G327" s="421"/>
      <c r="H327" s="421"/>
      <c r="I327" s="421"/>
      <c r="J327" s="421"/>
      <c r="K327" s="422"/>
      <c r="L327" s="64"/>
      <c r="M327" s="64"/>
      <c r="N327" s="64"/>
      <c r="O327" s="64"/>
      <c r="P327" s="64"/>
      <c r="Q327" s="64"/>
      <c r="R327" s="64"/>
      <c r="S327" s="64"/>
      <c r="T327" s="64"/>
      <c r="U327" s="64"/>
      <c r="V327" s="67"/>
      <c r="W327" s="66"/>
      <c r="X327" s="65"/>
      <c r="Z327" s="63"/>
      <c r="AP327" s="63"/>
      <c r="BV327" s="63"/>
    </row>
    <row r="328" spans="1:74" s="59" customFormat="1" ht="18" x14ac:dyDescent="0.25">
      <c r="C328" s="64"/>
      <c r="D328" s="423"/>
      <c r="E328" s="424"/>
      <c r="F328" s="424"/>
      <c r="G328" s="424"/>
      <c r="H328" s="424"/>
      <c r="I328" s="424"/>
      <c r="J328" s="424"/>
      <c r="K328" s="425"/>
      <c r="U328" s="64"/>
      <c r="V328" s="64"/>
      <c r="W328" s="64"/>
      <c r="X328" s="64"/>
      <c r="Z328" s="63"/>
      <c r="AP328" s="60"/>
      <c r="AQ328" s="62"/>
      <c r="AR328" s="62"/>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1"/>
      <c r="BS328" s="61"/>
      <c r="BT328" s="61"/>
      <c r="BU328" s="61"/>
      <c r="BV328" s="60"/>
    </row>
    <row r="329" spans="1:74" s="59" customFormat="1" ht="14.25" x14ac:dyDescent="0.2">
      <c r="Z329" s="63"/>
      <c r="AP329" s="63"/>
      <c r="BV329" s="63"/>
    </row>
    <row r="330" spans="1:74" s="59" customFormat="1" ht="14.25" x14ac:dyDescent="0.2">
      <c r="Z330" s="63"/>
      <c r="AP330" s="63"/>
      <c r="BV330" s="63"/>
    </row>
    <row r="331" spans="1:74" s="63" customFormat="1" ht="18" x14ac:dyDescent="0.25">
      <c r="A331" s="134">
        <f>1+A295</f>
        <v>9</v>
      </c>
      <c r="B331" s="134"/>
      <c r="C331" s="133" t="s">
        <v>264</v>
      </c>
      <c r="D331" s="171"/>
      <c r="E331" s="171"/>
      <c r="F331" s="171"/>
      <c r="G331" s="171"/>
      <c r="H331" s="171"/>
      <c r="K331" s="171"/>
      <c r="L331" s="171"/>
      <c r="M331" s="152"/>
      <c r="N331" s="152"/>
      <c r="O331" s="152"/>
      <c r="AQ331" s="143">
        <f>A331</f>
        <v>9</v>
      </c>
      <c r="AR331" s="143" t="str">
        <f>C331</f>
        <v>Yield Gain (% Increase from CONVENTIONAL to SOLUTION)</v>
      </c>
      <c r="AS331" s="60"/>
      <c r="AT331" s="60"/>
      <c r="AU331" s="60"/>
      <c r="AV331" s="60"/>
      <c r="AW331" s="60"/>
      <c r="AX331" s="60"/>
      <c r="AY331" s="60"/>
      <c r="AZ331" s="60"/>
      <c r="BA331" s="60"/>
      <c r="BB331" s="60"/>
      <c r="BC331" s="60"/>
      <c r="BD331" s="60"/>
      <c r="BE331" s="60"/>
      <c r="BF331" s="60"/>
      <c r="BG331" s="60"/>
      <c r="BH331" s="60"/>
      <c r="BI331" s="60"/>
      <c r="BJ331" s="60"/>
      <c r="BK331" s="60"/>
      <c r="BL331" s="60"/>
      <c r="BM331" s="60"/>
      <c r="BN331" s="60"/>
      <c r="BO331" s="60"/>
      <c r="BP331" s="60"/>
      <c r="BQ331" s="60"/>
      <c r="BR331" s="60"/>
      <c r="BS331" s="60"/>
      <c r="BT331" s="60"/>
      <c r="BU331" s="60"/>
    </row>
    <row r="332" spans="1:74" s="59" customFormat="1" x14ac:dyDescent="0.25">
      <c r="A332" s="83"/>
      <c r="B332" s="83"/>
      <c r="C332" s="83"/>
      <c r="D332" s="129"/>
      <c r="E332" s="129"/>
      <c r="F332" s="129"/>
      <c r="G332" s="129"/>
      <c r="H332" s="129"/>
      <c r="K332" s="129"/>
      <c r="L332" s="129"/>
      <c r="M332" s="64"/>
      <c r="N332" s="64"/>
      <c r="O332" s="64"/>
      <c r="Z332" s="63"/>
      <c r="AP332" s="63"/>
      <c r="AQ332" s="89"/>
      <c r="AR332" s="89"/>
      <c r="AS332" s="89"/>
      <c r="AT332" s="89"/>
      <c r="AU332" s="128" t="e">
        <f>IF($AT$44="Region",'[1]Advanced Controls'!$A$59,'[1]AEZ Data'!$A$78)</f>
        <v>#REF!</v>
      </c>
      <c r="AV332" s="128"/>
      <c r="AW332" s="89"/>
      <c r="AX332" s="128" t="e">
        <f>IF($AT$44="Region",'[1]Advanced Controls'!$A$60,'[1]AEZ Data'!$A$80)</f>
        <v>#REF!</v>
      </c>
      <c r="AY332" s="128"/>
      <c r="AZ332" s="89"/>
      <c r="BA332" s="128" t="e">
        <f>IF($AT$44="Region",'[1]Advanced Controls'!$A$61,'[1]AEZ Data'!$A$79)</f>
        <v>#REF!</v>
      </c>
      <c r="BB332" s="128"/>
      <c r="BC332" s="89"/>
      <c r="BD332" s="128" t="e">
        <f>IF($AT$44="Region",'[1]Advanced Controls'!$A$62,'[1]AEZ Data'!$A$81)</f>
        <v>#REF!</v>
      </c>
      <c r="BE332" s="128"/>
      <c r="BF332" s="89"/>
      <c r="BG332" s="128" t="e">
        <f>IF($AT$44="Region",'[1]Advanced Controls'!$A$63,'[1]AEZ Data'!$A$82)</f>
        <v>#REF!</v>
      </c>
      <c r="BH332" s="128"/>
      <c r="BI332" s="89"/>
      <c r="BJ332" s="128" t="s">
        <v>90</v>
      </c>
      <c r="BK332" s="128"/>
      <c r="BL332" s="89"/>
      <c r="BM332" s="128" t="s">
        <v>89</v>
      </c>
      <c r="BN332" s="128"/>
      <c r="BO332" s="89"/>
      <c r="BP332" s="128" t="s">
        <v>88</v>
      </c>
      <c r="BQ332" s="128"/>
      <c r="BR332" s="89"/>
      <c r="BS332" s="128" t="s">
        <v>87</v>
      </c>
      <c r="BT332" s="128"/>
      <c r="BU332" s="89"/>
      <c r="BV332" s="63"/>
    </row>
    <row r="333" spans="1:74" s="59" customFormat="1" ht="45.75" thickBot="1" x14ac:dyDescent="0.3">
      <c r="A333" s="92" t="s">
        <v>86</v>
      </c>
      <c r="B333" s="127" t="s">
        <v>85</v>
      </c>
      <c r="C333" s="124" t="s">
        <v>84</v>
      </c>
      <c r="D333" s="126" t="s">
        <v>83</v>
      </c>
      <c r="E333" s="126" t="s">
        <v>82</v>
      </c>
      <c r="F333" s="124" t="s">
        <v>81</v>
      </c>
      <c r="G333" s="125" t="s">
        <v>80</v>
      </c>
      <c r="H333" s="124" t="s">
        <v>79</v>
      </c>
      <c r="I333" s="124" t="s">
        <v>78</v>
      </c>
      <c r="J333" s="124" t="s">
        <v>77</v>
      </c>
      <c r="K333" s="123" t="s">
        <v>76</v>
      </c>
      <c r="L333" s="122" t="s">
        <v>75</v>
      </c>
      <c r="M333" s="142" t="s">
        <v>74</v>
      </c>
      <c r="N333" s="119" t="s">
        <v>73</v>
      </c>
      <c r="O333" s="120" t="s">
        <v>72</v>
      </c>
      <c r="P333" s="120" t="s">
        <v>71</v>
      </c>
      <c r="Q333" s="114"/>
      <c r="R333" s="118" t="s">
        <v>70</v>
      </c>
      <c r="S333" s="117" t="s">
        <v>66</v>
      </c>
      <c r="T333" s="117" t="s">
        <v>65</v>
      </c>
      <c r="U333" s="117" t="s">
        <v>69</v>
      </c>
      <c r="V333" s="116" t="s">
        <v>68</v>
      </c>
      <c r="W333" s="114"/>
      <c r="X333" s="114"/>
      <c r="Z333" s="63"/>
      <c r="AP333" s="63"/>
      <c r="AQ333" s="114"/>
      <c r="AR333" s="114"/>
      <c r="AS333" s="116" t="s">
        <v>67</v>
      </c>
      <c r="AT333" s="114"/>
      <c r="AU333" s="115" t="s">
        <v>66</v>
      </c>
      <c r="AV333" s="115" t="s">
        <v>65</v>
      </c>
      <c r="AW333" s="114"/>
      <c r="AX333" s="115" t="s">
        <v>66</v>
      </c>
      <c r="AY333" s="115" t="s">
        <v>65</v>
      </c>
      <c r="AZ333" s="114"/>
      <c r="BA333" s="115" t="s">
        <v>66</v>
      </c>
      <c r="BB333" s="115" t="s">
        <v>65</v>
      </c>
      <c r="BC333" s="114"/>
      <c r="BD333" s="115" t="s">
        <v>66</v>
      </c>
      <c r="BE333" s="115" t="s">
        <v>65</v>
      </c>
      <c r="BF333" s="114"/>
      <c r="BG333" s="115" t="s">
        <v>66</v>
      </c>
      <c r="BH333" s="115" t="s">
        <v>65</v>
      </c>
      <c r="BI333" s="114"/>
      <c r="BJ333" s="115" t="s">
        <v>66</v>
      </c>
      <c r="BK333" s="115" t="s">
        <v>65</v>
      </c>
      <c r="BL333" s="114"/>
      <c r="BM333" s="115" t="s">
        <v>66</v>
      </c>
      <c r="BN333" s="115" t="s">
        <v>65</v>
      </c>
      <c r="BO333" s="114"/>
      <c r="BP333" s="115" t="s">
        <v>66</v>
      </c>
      <c r="BQ333" s="115" t="s">
        <v>65</v>
      </c>
      <c r="BR333" s="114"/>
      <c r="BS333" s="115" t="s">
        <v>66</v>
      </c>
      <c r="BT333" s="115" t="s">
        <v>65</v>
      </c>
      <c r="BU333" s="114"/>
      <c r="BV333" s="63"/>
    </row>
    <row r="334" spans="1:74" s="59" customFormat="1" x14ac:dyDescent="0.25">
      <c r="A334" s="83">
        <v>1</v>
      </c>
      <c r="B334" s="109" t="str">
        <f t="shared" ref="B334:B353" si="215">CONCATENATE(E334,": ",C334)</f>
        <v>Latin America: Devendra and Ibrahim (quoting Souza et al 1999)</v>
      </c>
      <c r="C334" s="108" t="s">
        <v>263</v>
      </c>
      <c r="D334" s="108" t="s">
        <v>262</v>
      </c>
      <c r="E334" s="108" t="s">
        <v>112</v>
      </c>
      <c r="F334" s="108" t="s">
        <v>261</v>
      </c>
      <c r="G334" s="108" t="s">
        <v>159</v>
      </c>
      <c r="H334" s="107" t="s">
        <v>108</v>
      </c>
      <c r="I334" s="106">
        <v>1999</v>
      </c>
      <c r="J334" s="106"/>
      <c r="K334" s="106">
        <v>0.15</v>
      </c>
      <c r="L334" s="110" t="s">
        <v>106</v>
      </c>
      <c r="M334" s="110"/>
      <c r="N334" s="151" t="s">
        <v>106</v>
      </c>
      <c r="O334" s="105"/>
      <c r="P334" s="104" t="s">
        <v>260</v>
      </c>
      <c r="Q334" s="64"/>
      <c r="R334" s="103"/>
      <c r="S334" s="101">
        <f t="shared" ref="S334:S353" si="216">IF(R334="Y","",IF(AND(M334="",K334=""),"",IF(M334="",K334,M334)))</f>
        <v>0.15</v>
      </c>
      <c r="T334" s="102">
        <f t="shared" ref="T334:T353" si="217">IF(S334="","",IF($S$362="Y",U334,IF(S334&gt;=$S$354-$AB$35*$S$358,IF(S334&lt;=$S$354+$AB$35*$S$358,S334,""),"")))</f>
        <v>0.15</v>
      </c>
      <c r="U334" s="101">
        <f t="shared" ref="U334:U353" si="218">IF(R334="Y","",IF(AND(M334="",K334=""),"",IF(M334="",K334*O334,M334*O334)))</f>
        <v>0</v>
      </c>
      <c r="V334" s="100" t="str">
        <f t="shared" ref="V334:V353" si="219">IF(AND(N334="",L334=""),"",IF(N334="",L334,N334))</f>
        <v>%</v>
      </c>
      <c r="W334" s="89"/>
      <c r="X334" s="89"/>
      <c r="Z334" s="63"/>
      <c r="AP334" s="63"/>
      <c r="AQ334" s="89"/>
      <c r="AR334" s="89"/>
      <c r="AS334" s="112">
        <f>$U334</f>
        <v>0</v>
      </c>
      <c r="AT334" s="89"/>
      <c r="AU334" s="98" t="e">
        <f t="shared" ref="AU334:AU353" si="220">IF($AT$44="region",IF($E334=AU$762,$S334,""),IF($G334=AU$762,$S334,""))</f>
        <v>#REF!</v>
      </c>
      <c r="AV334" s="98" t="e">
        <f t="shared" ref="AV334:AV353" si="221">IF($AT$44="Region",IF($E334=AU$762,$T334,""),IF($G334=AU$762,$T334,""))</f>
        <v>#REF!</v>
      </c>
      <c r="AW334" s="89"/>
      <c r="AX334" s="98" t="e">
        <f t="shared" ref="AX334:AX353" si="222">IF($AT$44="region",IF($E334=AX$762,$S334,""),IF($G334=AX$762,$S334,""))</f>
        <v>#REF!</v>
      </c>
      <c r="AY334" s="98" t="e">
        <f t="shared" ref="AY334:AY353" si="223">IF($AT$44="Region",IF($E334=AX$762,$T334,""),IF($G334=AX$762,$T334,""))</f>
        <v>#REF!</v>
      </c>
      <c r="AZ334" s="89"/>
      <c r="BA334" s="98" t="e">
        <f t="shared" ref="BA334:BA353" si="224">IF($AT$44="region",IF($E334=BA$762,$S334,""),IF($G334=BA$762,$S334,""))</f>
        <v>#REF!</v>
      </c>
      <c r="BB334" s="98" t="e">
        <f t="shared" ref="BB334:BB353" si="225">IF($AT$44="Region",IF($E334=BA$762,$T334,""),IF($G334=BA$762,$T334,""))</f>
        <v>#REF!</v>
      </c>
      <c r="BC334" s="89"/>
      <c r="BD334" s="98" t="e">
        <f t="shared" ref="BD334:BD353" si="226">IF($AT$44="region",IF($E334=BD$762,$S334,""),IF($G334=BD$762,$S334,""))</f>
        <v>#REF!</v>
      </c>
      <c r="BE334" s="98" t="e">
        <f t="shared" ref="BE334:BE353" si="227">IF($AT$44="Region",IF($E334=BD$762,$T334,""),IF($G334=BD$762,$T334,""))</f>
        <v>#REF!</v>
      </c>
      <c r="BF334" s="89"/>
      <c r="BG334" s="98" t="e">
        <f t="shared" ref="BG334:BG353" si="228">IF($AT$44="region",IF($E334=BG$762,$S334,""),IF($G334=BG$762,$S334,""))</f>
        <v>#REF!</v>
      </c>
      <c r="BH334" s="98" t="e">
        <f t="shared" ref="BH334:BH353" si="229">IF($AT$44="Region",IF($E334=BG$762,$T334,""),IF($G334=BG$762,$T334,""))</f>
        <v>#REF!</v>
      </c>
      <c r="BI334" s="89"/>
      <c r="BJ334" s="98" t="str">
        <f t="shared" ref="BJ334:BJ353" si="230">IF($E334=$BJ$47,S334,"")</f>
        <v/>
      </c>
      <c r="BK334" s="98" t="str">
        <f t="shared" ref="BK334:BK353" si="231">IF($E334=$BJ$47,T334,"")</f>
        <v/>
      </c>
      <c r="BL334" s="89"/>
      <c r="BM334" s="98" t="str">
        <f t="shared" ref="BM334:BM353" si="232">IF($E334=$BM$47,S334,"")</f>
        <v/>
      </c>
      <c r="BN334" s="98" t="str">
        <f t="shared" ref="BN334:BN353" si="233">IF($E334=$BM$47,T334,"")</f>
        <v/>
      </c>
      <c r="BO334" s="89"/>
      <c r="BP334" s="98" t="str">
        <f t="shared" ref="BP334:BP353" si="234">IF($E334=$BP$47,S334,"")</f>
        <v/>
      </c>
      <c r="BQ334" s="98" t="str">
        <f t="shared" ref="BQ334:BQ353" si="235">IF($E334=$BP$47,T334,"")</f>
        <v/>
      </c>
      <c r="BR334" s="89"/>
      <c r="BS334" s="98" t="str">
        <f t="shared" ref="BS334:BS353" si="236">IF($E334=$BS$47,S334,"")</f>
        <v/>
      </c>
      <c r="BT334" s="98" t="str">
        <f t="shared" ref="BT334:BT353" si="237">IF($E334=$BS$47,T334,"")</f>
        <v/>
      </c>
      <c r="BU334" s="89"/>
      <c r="BV334" s="63"/>
    </row>
    <row r="335" spans="1:74" s="59" customFormat="1" x14ac:dyDescent="0.25">
      <c r="A335" s="83">
        <v>2</v>
      </c>
      <c r="B335" s="109" t="str">
        <f t="shared" si="215"/>
        <v>Latin America: Pagiola et al 2007  (wet season)</v>
      </c>
      <c r="C335" s="108" t="s">
        <v>259</v>
      </c>
      <c r="D335" s="106" t="s">
        <v>257</v>
      </c>
      <c r="E335" s="108" t="s">
        <v>112</v>
      </c>
      <c r="F335" s="108" t="s">
        <v>118</v>
      </c>
      <c r="G335" s="108" t="s">
        <v>159</v>
      </c>
      <c r="H335" s="107" t="s">
        <v>108</v>
      </c>
      <c r="I335" s="106">
        <v>2007</v>
      </c>
      <c r="J335" s="106"/>
      <c r="K335" s="185">
        <v>8.8200000000000001E-2</v>
      </c>
      <c r="L335" s="105" t="s">
        <v>106</v>
      </c>
      <c r="M335" s="105"/>
      <c r="N335" s="151" t="s">
        <v>106</v>
      </c>
      <c r="O335" s="105"/>
      <c r="P335" s="104"/>
      <c r="Q335" s="64"/>
      <c r="R335" s="103"/>
      <c r="S335" s="101">
        <f t="shared" si="216"/>
        <v>8.8200000000000001E-2</v>
      </c>
      <c r="T335" s="102">
        <f t="shared" si="217"/>
        <v>8.8200000000000001E-2</v>
      </c>
      <c r="U335" s="101">
        <f t="shared" si="218"/>
        <v>0</v>
      </c>
      <c r="V335" s="100" t="str">
        <f t="shared" si="219"/>
        <v>%</v>
      </c>
      <c r="W335" s="89"/>
      <c r="X335" s="89"/>
      <c r="Z335" s="63"/>
      <c r="AP335" s="63"/>
      <c r="AQ335" s="89"/>
      <c r="AR335" s="89"/>
      <c r="AS335" s="99"/>
      <c r="AT335" s="89"/>
      <c r="AU335" s="98" t="e">
        <f t="shared" si="220"/>
        <v>#REF!</v>
      </c>
      <c r="AV335" s="98" t="e">
        <f t="shared" si="221"/>
        <v>#REF!</v>
      </c>
      <c r="AW335" s="89"/>
      <c r="AX335" s="98" t="e">
        <f t="shared" si="222"/>
        <v>#REF!</v>
      </c>
      <c r="AY335" s="98" t="e">
        <f t="shared" si="223"/>
        <v>#REF!</v>
      </c>
      <c r="AZ335" s="89"/>
      <c r="BA335" s="98" t="e">
        <f t="shared" si="224"/>
        <v>#REF!</v>
      </c>
      <c r="BB335" s="98" t="e">
        <f t="shared" si="225"/>
        <v>#REF!</v>
      </c>
      <c r="BC335" s="89"/>
      <c r="BD335" s="98" t="e">
        <f t="shared" si="226"/>
        <v>#REF!</v>
      </c>
      <c r="BE335" s="98" t="e">
        <f t="shared" si="227"/>
        <v>#REF!</v>
      </c>
      <c r="BF335" s="89"/>
      <c r="BG335" s="98" t="e">
        <f t="shared" si="228"/>
        <v>#REF!</v>
      </c>
      <c r="BH335" s="98" t="e">
        <f t="shared" si="229"/>
        <v>#REF!</v>
      </c>
      <c r="BI335" s="89"/>
      <c r="BJ335" s="98" t="str">
        <f t="shared" si="230"/>
        <v/>
      </c>
      <c r="BK335" s="98" t="str">
        <f t="shared" si="231"/>
        <v/>
      </c>
      <c r="BL335" s="89"/>
      <c r="BM335" s="98" t="str">
        <f t="shared" si="232"/>
        <v/>
      </c>
      <c r="BN335" s="98" t="str">
        <f t="shared" si="233"/>
        <v/>
      </c>
      <c r="BO335" s="89"/>
      <c r="BP335" s="98" t="str">
        <f t="shared" si="234"/>
        <v/>
      </c>
      <c r="BQ335" s="98" t="str">
        <f t="shared" si="235"/>
        <v/>
      </c>
      <c r="BR335" s="89"/>
      <c r="BS335" s="98" t="str">
        <f t="shared" si="236"/>
        <v/>
      </c>
      <c r="BT335" s="98" t="str">
        <f t="shared" si="237"/>
        <v/>
      </c>
      <c r="BU335" s="89"/>
      <c r="BV335" s="63"/>
    </row>
    <row r="336" spans="1:74" s="59" customFormat="1" x14ac:dyDescent="0.25">
      <c r="A336" s="83">
        <v>3</v>
      </c>
      <c r="B336" s="109" t="str">
        <f t="shared" si="215"/>
        <v>Latin America: Pagiola et al 2007  (dry season)</v>
      </c>
      <c r="C336" s="106" t="s">
        <v>258</v>
      </c>
      <c r="D336" s="106" t="s">
        <v>257</v>
      </c>
      <c r="E336" s="108" t="s">
        <v>112</v>
      </c>
      <c r="F336" s="106" t="s">
        <v>118</v>
      </c>
      <c r="G336" s="108" t="s">
        <v>159</v>
      </c>
      <c r="H336" s="107" t="s">
        <v>108</v>
      </c>
      <c r="I336" s="106">
        <v>2007</v>
      </c>
      <c r="J336" s="106"/>
      <c r="K336" s="185">
        <v>6.25E-2</v>
      </c>
      <c r="L336" s="104" t="s">
        <v>106</v>
      </c>
      <c r="M336" s="104"/>
      <c r="N336" s="151" t="s">
        <v>106</v>
      </c>
      <c r="O336" s="105"/>
      <c r="P336" s="104"/>
      <c r="Q336" s="64"/>
      <c r="R336" s="103"/>
      <c r="S336" s="101">
        <f t="shared" si="216"/>
        <v>6.25E-2</v>
      </c>
      <c r="T336" s="102">
        <f t="shared" si="217"/>
        <v>6.25E-2</v>
      </c>
      <c r="U336" s="101">
        <f t="shared" si="218"/>
        <v>0</v>
      </c>
      <c r="V336" s="100" t="str">
        <f t="shared" si="219"/>
        <v>%</v>
      </c>
      <c r="W336" s="89"/>
      <c r="X336" s="89"/>
      <c r="Z336" s="63"/>
      <c r="AP336" s="63"/>
      <c r="AQ336" s="89"/>
      <c r="AR336" s="89"/>
      <c r="AS336" s="99"/>
      <c r="AT336" s="89"/>
      <c r="AU336" s="98" t="e">
        <f t="shared" si="220"/>
        <v>#REF!</v>
      </c>
      <c r="AV336" s="98" t="e">
        <f t="shared" si="221"/>
        <v>#REF!</v>
      </c>
      <c r="AW336" s="89"/>
      <c r="AX336" s="98" t="e">
        <f t="shared" si="222"/>
        <v>#REF!</v>
      </c>
      <c r="AY336" s="98" t="e">
        <f t="shared" si="223"/>
        <v>#REF!</v>
      </c>
      <c r="AZ336" s="89"/>
      <c r="BA336" s="98" t="e">
        <f t="shared" si="224"/>
        <v>#REF!</v>
      </c>
      <c r="BB336" s="98" t="e">
        <f t="shared" si="225"/>
        <v>#REF!</v>
      </c>
      <c r="BC336" s="89"/>
      <c r="BD336" s="98" t="e">
        <f t="shared" si="226"/>
        <v>#REF!</v>
      </c>
      <c r="BE336" s="98" t="e">
        <f t="shared" si="227"/>
        <v>#REF!</v>
      </c>
      <c r="BF336" s="89"/>
      <c r="BG336" s="98" t="e">
        <f t="shared" si="228"/>
        <v>#REF!</v>
      </c>
      <c r="BH336" s="98" t="e">
        <f t="shared" si="229"/>
        <v>#REF!</v>
      </c>
      <c r="BI336" s="89"/>
      <c r="BJ336" s="98" t="str">
        <f t="shared" si="230"/>
        <v/>
      </c>
      <c r="BK336" s="98" t="str">
        <f t="shared" si="231"/>
        <v/>
      </c>
      <c r="BL336" s="89"/>
      <c r="BM336" s="98" t="str">
        <f t="shared" si="232"/>
        <v/>
      </c>
      <c r="BN336" s="98" t="str">
        <f t="shared" si="233"/>
        <v/>
      </c>
      <c r="BO336" s="89"/>
      <c r="BP336" s="98" t="str">
        <f t="shared" si="234"/>
        <v/>
      </c>
      <c r="BQ336" s="98" t="str">
        <f t="shared" si="235"/>
        <v/>
      </c>
      <c r="BR336" s="89"/>
      <c r="BS336" s="98" t="str">
        <f t="shared" si="236"/>
        <v/>
      </c>
      <c r="BT336" s="98" t="str">
        <f t="shared" si="237"/>
        <v/>
      </c>
      <c r="BU336" s="89"/>
      <c r="BV336" s="63"/>
    </row>
    <row r="337" spans="1:74" s="59" customFormat="1" x14ac:dyDescent="0.25">
      <c r="A337" s="83">
        <v>4</v>
      </c>
      <c r="B337" s="109" t="str">
        <f t="shared" si="215"/>
        <v xml:space="preserve">Latin America: Campos Paciullo et al 2011 </v>
      </c>
      <c r="C337" s="106" t="s">
        <v>255</v>
      </c>
      <c r="D337" s="106" t="s">
        <v>249</v>
      </c>
      <c r="E337" s="108" t="s">
        <v>112</v>
      </c>
      <c r="F337" s="106" t="s">
        <v>248</v>
      </c>
      <c r="G337" s="108" t="s">
        <v>159</v>
      </c>
      <c r="H337" s="107" t="s">
        <v>108</v>
      </c>
      <c r="I337" s="106">
        <v>2011</v>
      </c>
      <c r="J337" s="106"/>
      <c r="K337" s="104">
        <f>(298-256)/256</f>
        <v>0.1640625</v>
      </c>
      <c r="L337" s="104" t="s">
        <v>106</v>
      </c>
      <c r="M337" s="104"/>
      <c r="N337" s="151" t="s">
        <v>106</v>
      </c>
      <c r="O337" s="105"/>
      <c r="P337" s="104" t="s">
        <v>256</v>
      </c>
      <c r="Q337" s="64"/>
      <c r="R337" s="103"/>
      <c r="S337" s="101">
        <f t="shared" si="216"/>
        <v>0.1640625</v>
      </c>
      <c r="T337" s="102">
        <f t="shared" si="217"/>
        <v>0.1640625</v>
      </c>
      <c r="U337" s="101">
        <f t="shared" si="218"/>
        <v>0</v>
      </c>
      <c r="V337" s="100" t="str">
        <f t="shared" si="219"/>
        <v>%</v>
      </c>
      <c r="W337" s="89"/>
      <c r="X337" s="89"/>
      <c r="Z337" s="63"/>
      <c r="AP337" s="63"/>
      <c r="AQ337" s="89"/>
      <c r="AR337" s="89"/>
      <c r="AS337" s="99"/>
      <c r="AT337" s="89"/>
      <c r="AU337" s="98" t="e">
        <f t="shared" si="220"/>
        <v>#REF!</v>
      </c>
      <c r="AV337" s="98" t="e">
        <f t="shared" si="221"/>
        <v>#REF!</v>
      </c>
      <c r="AW337" s="89"/>
      <c r="AX337" s="98" t="e">
        <f t="shared" si="222"/>
        <v>#REF!</v>
      </c>
      <c r="AY337" s="98" t="e">
        <f t="shared" si="223"/>
        <v>#REF!</v>
      </c>
      <c r="AZ337" s="89"/>
      <c r="BA337" s="98" t="e">
        <f t="shared" si="224"/>
        <v>#REF!</v>
      </c>
      <c r="BB337" s="98" t="e">
        <f t="shared" si="225"/>
        <v>#REF!</v>
      </c>
      <c r="BC337" s="89"/>
      <c r="BD337" s="98" t="e">
        <f t="shared" si="226"/>
        <v>#REF!</v>
      </c>
      <c r="BE337" s="98" t="e">
        <f t="shared" si="227"/>
        <v>#REF!</v>
      </c>
      <c r="BF337" s="89"/>
      <c r="BG337" s="98" t="e">
        <f t="shared" si="228"/>
        <v>#REF!</v>
      </c>
      <c r="BH337" s="98" t="e">
        <f t="shared" si="229"/>
        <v>#REF!</v>
      </c>
      <c r="BI337" s="89"/>
      <c r="BJ337" s="98" t="str">
        <f t="shared" si="230"/>
        <v/>
      </c>
      <c r="BK337" s="98" t="str">
        <f t="shared" si="231"/>
        <v/>
      </c>
      <c r="BL337" s="89"/>
      <c r="BM337" s="98" t="str">
        <f t="shared" si="232"/>
        <v/>
      </c>
      <c r="BN337" s="98" t="str">
        <f t="shared" si="233"/>
        <v/>
      </c>
      <c r="BO337" s="89"/>
      <c r="BP337" s="98" t="str">
        <f t="shared" si="234"/>
        <v/>
      </c>
      <c r="BQ337" s="98" t="str">
        <f t="shared" si="235"/>
        <v/>
      </c>
      <c r="BR337" s="89"/>
      <c r="BS337" s="98" t="str">
        <f t="shared" si="236"/>
        <v/>
      </c>
      <c r="BT337" s="98" t="str">
        <f t="shared" si="237"/>
        <v/>
      </c>
      <c r="BU337" s="89"/>
      <c r="BV337" s="63"/>
    </row>
    <row r="338" spans="1:74" s="59" customFormat="1" x14ac:dyDescent="0.25">
      <c r="A338" s="83">
        <v>5</v>
      </c>
      <c r="B338" s="109" t="str">
        <f t="shared" si="215"/>
        <v xml:space="preserve">Latin America: Campos Paciullo et al 2011 </v>
      </c>
      <c r="C338" s="106" t="s">
        <v>255</v>
      </c>
      <c r="D338" s="106" t="s">
        <v>249</v>
      </c>
      <c r="E338" s="108" t="s">
        <v>112</v>
      </c>
      <c r="F338" s="106" t="s">
        <v>248</v>
      </c>
      <c r="G338" s="108" t="s">
        <v>159</v>
      </c>
      <c r="H338" s="107" t="s">
        <v>108</v>
      </c>
      <c r="I338" s="106">
        <v>2011</v>
      </c>
      <c r="J338" s="106"/>
      <c r="K338" s="106">
        <f xml:space="preserve"> (88-97)/97</f>
        <v>-9.2783505154639179E-2</v>
      </c>
      <c r="L338" s="104" t="s">
        <v>106</v>
      </c>
      <c r="M338" s="104"/>
      <c r="N338" s="151" t="s">
        <v>106</v>
      </c>
      <c r="O338" s="105"/>
      <c r="P338" s="106" t="s">
        <v>254</v>
      </c>
      <c r="Q338" s="64"/>
      <c r="R338" s="103"/>
      <c r="S338" s="101">
        <f t="shared" si="216"/>
        <v>-9.2783505154639179E-2</v>
      </c>
      <c r="T338" s="102">
        <f t="shared" si="217"/>
        <v>-9.2783505154639179E-2</v>
      </c>
      <c r="U338" s="101">
        <f t="shared" si="218"/>
        <v>0</v>
      </c>
      <c r="V338" s="100" t="str">
        <f t="shared" si="219"/>
        <v>%</v>
      </c>
      <c r="W338" s="89"/>
      <c r="X338" s="89"/>
      <c r="Z338" s="63"/>
      <c r="AP338" s="63"/>
      <c r="AQ338" s="89"/>
      <c r="AR338" s="89"/>
      <c r="AS338" s="99"/>
      <c r="AT338" s="89"/>
      <c r="AU338" s="98" t="e">
        <f t="shared" si="220"/>
        <v>#REF!</v>
      </c>
      <c r="AV338" s="98" t="e">
        <f t="shared" si="221"/>
        <v>#REF!</v>
      </c>
      <c r="AW338" s="89"/>
      <c r="AX338" s="98" t="e">
        <f t="shared" si="222"/>
        <v>#REF!</v>
      </c>
      <c r="AY338" s="98" t="e">
        <f t="shared" si="223"/>
        <v>#REF!</v>
      </c>
      <c r="AZ338" s="89"/>
      <c r="BA338" s="98" t="e">
        <f t="shared" si="224"/>
        <v>#REF!</v>
      </c>
      <c r="BB338" s="98" t="e">
        <f t="shared" si="225"/>
        <v>#REF!</v>
      </c>
      <c r="BC338" s="89"/>
      <c r="BD338" s="98" t="e">
        <f t="shared" si="226"/>
        <v>#REF!</v>
      </c>
      <c r="BE338" s="98" t="e">
        <f t="shared" si="227"/>
        <v>#REF!</v>
      </c>
      <c r="BF338" s="89"/>
      <c r="BG338" s="98" t="e">
        <f t="shared" si="228"/>
        <v>#REF!</v>
      </c>
      <c r="BH338" s="98" t="e">
        <f t="shared" si="229"/>
        <v>#REF!</v>
      </c>
      <c r="BI338" s="89"/>
      <c r="BJ338" s="98" t="str">
        <f t="shared" si="230"/>
        <v/>
      </c>
      <c r="BK338" s="98" t="str">
        <f t="shared" si="231"/>
        <v/>
      </c>
      <c r="BL338" s="89"/>
      <c r="BM338" s="98" t="str">
        <f t="shared" si="232"/>
        <v/>
      </c>
      <c r="BN338" s="98" t="str">
        <f t="shared" si="233"/>
        <v/>
      </c>
      <c r="BO338" s="89"/>
      <c r="BP338" s="98" t="str">
        <f t="shared" si="234"/>
        <v/>
      </c>
      <c r="BQ338" s="98" t="str">
        <f t="shared" si="235"/>
        <v/>
      </c>
      <c r="BR338" s="89"/>
      <c r="BS338" s="98" t="str">
        <f t="shared" si="236"/>
        <v/>
      </c>
      <c r="BT338" s="98" t="str">
        <f t="shared" si="237"/>
        <v/>
      </c>
      <c r="BU338" s="89"/>
      <c r="BV338" s="63"/>
    </row>
    <row r="339" spans="1:74" s="59" customFormat="1" x14ac:dyDescent="0.25">
      <c r="A339" s="83">
        <v>6</v>
      </c>
      <c r="B339" s="109" t="str">
        <f t="shared" si="215"/>
        <v>Latin America: Campos Paciullo et al 2011</v>
      </c>
      <c r="C339" s="106" t="s">
        <v>250</v>
      </c>
      <c r="D339" s="106" t="s">
        <v>249</v>
      </c>
      <c r="E339" s="108" t="s">
        <v>112</v>
      </c>
      <c r="F339" s="106" t="s">
        <v>248</v>
      </c>
      <c r="G339" s="108" t="s">
        <v>159</v>
      </c>
      <c r="H339" s="107" t="s">
        <v>108</v>
      </c>
      <c r="I339" s="106">
        <v>2011</v>
      </c>
      <c r="J339" s="106"/>
      <c r="K339" s="106">
        <f>(242-230)/ 230</f>
        <v>5.2173913043478258E-2</v>
      </c>
      <c r="L339" s="104" t="s">
        <v>106</v>
      </c>
      <c r="M339" s="104"/>
      <c r="N339" s="151" t="s">
        <v>106</v>
      </c>
      <c r="O339" s="105"/>
      <c r="P339" s="106" t="s">
        <v>253</v>
      </c>
      <c r="Q339" s="64"/>
      <c r="R339" s="103"/>
      <c r="S339" s="101">
        <f t="shared" si="216"/>
        <v>5.2173913043478258E-2</v>
      </c>
      <c r="T339" s="102">
        <f t="shared" si="217"/>
        <v>5.2173913043478258E-2</v>
      </c>
      <c r="U339" s="101">
        <f t="shared" si="218"/>
        <v>0</v>
      </c>
      <c r="V339" s="100" t="str">
        <f t="shared" si="219"/>
        <v>%</v>
      </c>
      <c r="W339" s="89"/>
      <c r="X339" s="89"/>
      <c r="Z339" s="63"/>
      <c r="AP339" s="63"/>
      <c r="AQ339" s="89"/>
      <c r="AR339" s="89"/>
      <c r="AS339" s="99"/>
      <c r="AT339" s="89"/>
      <c r="AU339" s="98" t="e">
        <f t="shared" si="220"/>
        <v>#REF!</v>
      </c>
      <c r="AV339" s="98" t="e">
        <f t="shared" si="221"/>
        <v>#REF!</v>
      </c>
      <c r="AW339" s="89"/>
      <c r="AX339" s="98" t="e">
        <f t="shared" si="222"/>
        <v>#REF!</v>
      </c>
      <c r="AY339" s="98" t="e">
        <f t="shared" si="223"/>
        <v>#REF!</v>
      </c>
      <c r="AZ339" s="89"/>
      <c r="BA339" s="98" t="e">
        <f t="shared" si="224"/>
        <v>#REF!</v>
      </c>
      <c r="BB339" s="98" t="e">
        <f t="shared" si="225"/>
        <v>#REF!</v>
      </c>
      <c r="BC339" s="89"/>
      <c r="BD339" s="98" t="e">
        <f t="shared" si="226"/>
        <v>#REF!</v>
      </c>
      <c r="BE339" s="98" t="e">
        <f t="shared" si="227"/>
        <v>#REF!</v>
      </c>
      <c r="BF339" s="89"/>
      <c r="BG339" s="98" t="e">
        <f t="shared" si="228"/>
        <v>#REF!</v>
      </c>
      <c r="BH339" s="98" t="e">
        <f t="shared" si="229"/>
        <v>#REF!</v>
      </c>
      <c r="BI339" s="89"/>
      <c r="BJ339" s="98" t="str">
        <f t="shared" si="230"/>
        <v/>
      </c>
      <c r="BK339" s="98" t="str">
        <f t="shared" si="231"/>
        <v/>
      </c>
      <c r="BL339" s="89"/>
      <c r="BM339" s="98" t="str">
        <f t="shared" si="232"/>
        <v/>
      </c>
      <c r="BN339" s="98" t="str">
        <f t="shared" si="233"/>
        <v/>
      </c>
      <c r="BO339" s="89"/>
      <c r="BP339" s="98" t="str">
        <f t="shared" si="234"/>
        <v/>
      </c>
      <c r="BQ339" s="98" t="str">
        <f t="shared" si="235"/>
        <v/>
      </c>
      <c r="BR339" s="89"/>
      <c r="BS339" s="98" t="str">
        <f t="shared" si="236"/>
        <v/>
      </c>
      <c r="BT339" s="98" t="str">
        <f t="shared" si="237"/>
        <v/>
      </c>
      <c r="BU339" s="89"/>
      <c r="BV339" s="63"/>
    </row>
    <row r="340" spans="1:74" s="59" customFormat="1" x14ac:dyDescent="0.25">
      <c r="A340" s="83">
        <v>7</v>
      </c>
      <c r="B340" s="109" t="str">
        <f t="shared" si="215"/>
        <v>Latin America: Campos Paciullo et al 2011</v>
      </c>
      <c r="C340" s="106" t="s">
        <v>250</v>
      </c>
      <c r="D340" s="106" t="s">
        <v>249</v>
      </c>
      <c r="E340" s="108" t="s">
        <v>112</v>
      </c>
      <c r="F340" s="106" t="s">
        <v>248</v>
      </c>
      <c r="G340" s="108" t="s">
        <v>159</v>
      </c>
      <c r="H340" s="107" t="s">
        <v>108</v>
      </c>
      <c r="I340" s="106">
        <v>2011</v>
      </c>
      <c r="J340" s="106"/>
      <c r="K340" s="106">
        <f>(75-68)/68</f>
        <v>0.10294117647058823</v>
      </c>
      <c r="L340" s="104" t="s">
        <v>106</v>
      </c>
      <c r="M340" s="104"/>
      <c r="N340" s="151" t="s">
        <v>106</v>
      </c>
      <c r="O340" s="105"/>
      <c r="P340" s="106" t="s">
        <v>252</v>
      </c>
      <c r="Q340" s="64"/>
      <c r="R340" s="103"/>
      <c r="S340" s="101">
        <f t="shared" si="216"/>
        <v>0.10294117647058823</v>
      </c>
      <c r="T340" s="102">
        <f t="shared" si="217"/>
        <v>0.10294117647058823</v>
      </c>
      <c r="U340" s="101">
        <f t="shared" si="218"/>
        <v>0</v>
      </c>
      <c r="V340" s="100" t="str">
        <f t="shared" si="219"/>
        <v>%</v>
      </c>
      <c r="W340" s="89"/>
      <c r="X340" s="89"/>
      <c r="Z340" s="63"/>
      <c r="AP340" s="63"/>
      <c r="AQ340" s="89"/>
      <c r="AR340" s="89"/>
      <c r="AS340" s="99"/>
      <c r="AT340" s="89"/>
      <c r="AU340" s="98" t="e">
        <f t="shared" si="220"/>
        <v>#REF!</v>
      </c>
      <c r="AV340" s="98" t="e">
        <f t="shared" si="221"/>
        <v>#REF!</v>
      </c>
      <c r="AW340" s="89"/>
      <c r="AX340" s="98" t="e">
        <f t="shared" si="222"/>
        <v>#REF!</v>
      </c>
      <c r="AY340" s="98" t="e">
        <f t="shared" si="223"/>
        <v>#REF!</v>
      </c>
      <c r="AZ340" s="89"/>
      <c r="BA340" s="98" t="e">
        <f t="shared" si="224"/>
        <v>#REF!</v>
      </c>
      <c r="BB340" s="98" t="e">
        <f t="shared" si="225"/>
        <v>#REF!</v>
      </c>
      <c r="BC340" s="89"/>
      <c r="BD340" s="98" t="e">
        <f t="shared" si="226"/>
        <v>#REF!</v>
      </c>
      <c r="BE340" s="98" t="e">
        <f t="shared" si="227"/>
        <v>#REF!</v>
      </c>
      <c r="BF340" s="89"/>
      <c r="BG340" s="98" t="e">
        <f t="shared" si="228"/>
        <v>#REF!</v>
      </c>
      <c r="BH340" s="98" t="e">
        <f t="shared" si="229"/>
        <v>#REF!</v>
      </c>
      <c r="BI340" s="89"/>
      <c r="BJ340" s="98" t="str">
        <f t="shared" si="230"/>
        <v/>
      </c>
      <c r="BK340" s="98" t="str">
        <f t="shared" si="231"/>
        <v/>
      </c>
      <c r="BL340" s="89"/>
      <c r="BM340" s="98" t="str">
        <f t="shared" si="232"/>
        <v/>
      </c>
      <c r="BN340" s="98" t="str">
        <f t="shared" si="233"/>
        <v/>
      </c>
      <c r="BO340" s="89"/>
      <c r="BP340" s="98" t="str">
        <f t="shared" si="234"/>
        <v/>
      </c>
      <c r="BQ340" s="98" t="str">
        <f t="shared" si="235"/>
        <v/>
      </c>
      <c r="BR340" s="89"/>
      <c r="BS340" s="98" t="str">
        <f t="shared" si="236"/>
        <v/>
      </c>
      <c r="BT340" s="98" t="str">
        <f t="shared" si="237"/>
        <v/>
      </c>
      <c r="BU340" s="89"/>
      <c r="BV340" s="63"/>
    </row>
    <row r="341" spans="1:74" s="59" customFormat="1" x14ac:dyDescent="0.25">
      <c r="A341" s="83">
        <v>8</v>
      </c>
      <c r="B341" s="109" t="str">
        <f t="shared" si="215"/>
        <v>Latin America: Campos Paciullo et al 2011</v>
      </c>
      <c r="C341" s="106" t="s">
        <v>250</v>
      </c>
      <c r="D341" s="106" t="s">
        <v>249</v>
      </c>
      <c r="E341" s="108" t="s">
        <v>112</v>
      </c>
      <c r="F341" s="106" t="s">
        <v>248</v>
      </c>
      <c r="G341" s="108" t="s">
        <v>159</v>
      </c>
      <c r="H341" s="107" t="s">
        <v>108</v>
      </c>
      <c r="I341" s="106">
        <v>2011</v>
      </c>
      <c r="J341" s="106"/>
      <c r="K341" s="106">
        <f>(258-211)/211</f>
        <v>0.22274881516587677</v>
      </c>
      <c r="L341" s="104" t="s">
        <v>106</v>
      </c>
      <c r="M341" s="104"/>
      <c r="N341" s="151" t="s">
        <v>106</v>
      </c>
      <c r="O341" s="105"/>
      <c r="P341" s="106" t="s">
        <v>251</v>
      </c>
      <c r="Q341" s="64"/>
      <c r="R341" s="103"/>
      <c r="S341" s="101">
        <f t="shared" si="216"/>
        <v>0.22274881516587677</v>
      </c>
      <c r="T341" s="102">
        <f t="shared" si="217"/>
        <v>0.22274881516587677</v>
      </c>
      <c r="U341" s="101">
        <f t="shared" si="218"/>
        <v>0</v>
      </c>
      <c r="V341" s="100" t="str">
        <f t="shared" si="219"/>
        <v>%</v>
      </c>
      <c r="W341" s="89"/>
      <c r="X341" s="89"/>
      <c r="Z341" s="63"/>
      <c r="AP341" s="63"/>
      <c r="AQ341" s="89"/>
      <c r="AR341" s="89"/>
      <c r="AS341" s="99"/>
      <c r="AT341" s="89"/>
      <c r="AU341" s="98" t="e">
        <f t="shared" si="220"/>
        <v>#REF!</v>
      </c>
      <c r="AV341" s="98" t="e">
        <f t="shared" si="221"/>
        <v>#REF!</v>
      </c>
      <c r="AW341" s="89"/>
      <c r="AX341" s="98" t="e">
        <f t="shared" si="222"/>
        <v>#REF!</v>
      </c>
      <c r="AY341" s="98" t="e">
        <f t="shared" si="223"/>
        <v>#REF!</v>
      </c>
      <c r="AZ341" s="89"/>
      <c r="BA341" s="98" t="e">
        <f t="shared" si="224"/>
        <v>#REF!</v>
      </c>
      <c r="BB341" s="98" t="e">
        <f t="shared" si="225"/>
        <v>#REF!</v>
      </c>
      <c r="BC341" s="89"/>
      <c r="BD341" s="98" t="e">
        <f t="shared" si="226"/>
        <v>#REF!</v>
      </c>
      <c r="BE341" s="98" t="e">
        <f t="shared" si="227"/>
        <v>#REF!</v>
      </c>
      <c r="BF341" s="89"/>
      <c r="BG341" s="98" t="e">
        <f t="shared" si="228"/>
        <v>#REF!</v>
      </c>
      <c r="BH341" s="98" t="e">
        <f t="shared" si="229"/>
        <v>#REF!</v>
      </c>
      <c r="BI341" s="89"/>
      <c r="BJ341" s="98" t="str">
        <f t="shared" si="230"/>
        <v/>
      </c>
      <c r="BK341" s="98" t="str">
        <f t="shared" si="231"/>
        <v/>
      </c>
      <c r="BL341" s="89"/>
      <c r="BM341" s="98" t="str">
        <f t="shared" si="232"/>
        <v/>
      </c>
      <c r="BN341" s="98" t="str">
        <f t="shared" si="233"/>
        <v/>
      </c>
      <c r="BO341" s="89"/>
      <c r="BP341" s="98" t="str">
        <f t="shared" si="234"/>
        <v/>
      </c>
      <c r="BQ341" s="98" t="str">
        <f t="shared" si="235"/>
        <v/>
      </c>
      <c r="BR341" s="89"/>
      <c r="BS341" s="98" t="str">
        <f t="shared" si="236"/>
        <v/>
      </c>
      <c r="BT341" s="98" t="str">
        <f t="shared" si="237"/>
        <v/>
      </c>
      <c r="BU341" s="89"/>
      <c r="BV341" s="63"/>
    </row>
    <row r="342" spans="1:74" s="59" customFormat="1" x14ac:dyDescent="0.25">
      <c r="A342" s="83">
        <v>9</v>
      </c>
      <c r="B342" s="109" t="str">
        <f t="shared" si="215"/>
        <v>Latin America: Campos Paciullo et al 2011</v>
      </c>
      <c r="C342" s="106" t="s">
        <v>250</v>
      </c>
      <c r="D342" s="106" t="s">
        <v>249</v>
      </c>
      <c r="E342" s="108" t="s">
        <v>112</v>
      </c>
      <c r="F342" s="106" t="s">
        <v>248</v>
      </c>
      <c r="G342" s="108" t="s">
        <v>159</v>
      </c>
      <c r="H342" s="107" t="s">
        <v>108</v>
      </c>
      <c r="I342" s="106">
        <v>2011</v>
      </c>
      <c r="J342" s="106"/>
      <c r="K342" s="106">
        <f>(105-89)/89</f>
        <v>0.1797752808988764</v>
      </c>
      <c r="L342" s="104" t="s">
        <v>106</v>
      </c>
      <c r="M342" s="104"/>
      <c r="N342" s="151" t="s">
        <v>106</v>
      </c>
      <c r="O342" s="105"/>
      <c r="P342" s="106" t="s">
        <v>247</v>
      </c>
      <c r="Q342" s="64"/>
      <c r="R342" s="103"/>
      <c r="S342" s="101">
        <f t="shared" si="216"/>
        <v>0.1797752808988764</v>
      </c>
      <c r="T342" s="102">
        <f t="shared" si="217"/>
        <v>0.1797752808988764</v>
      </c>
      <c r="U342" s="101">
        <f t="shared" si="218"/>
        <v>0</v>
      </c>
      <c r="V342" s="100" t="str">
        <f t="shared" si="219"/>
        <v>%</v>
      </c>
      <c r="W342" s="89"/>
      <c r="X342" s="89"/>
      <c r="Z342" s="63"/>
      <c r="AP342" s="63"/>
      <c r="AQ342" s="89"/>
      <c r="AR342" s="89"/>
      <c r="AS342" s="99"/>
      <c r="AT342" s="89"/>
      <c r="AU342" s="98" t="e">
        <f t="shared" si="220"/>
        <v>#REF!</v>
      </c>
      <c r="AV342" s="98" t="e">
        <f t="shared" si="221"/>
        <v>#REF!</v>
      </c>
      <c r="AW342" s="89"/>
      <c r="AX342" s="98" t="e">
        <f t="shared" si="222"/>
        <v>#REF!</v>
      </c>
      <c r="AY342" s="98" t="e">
        <f t="shared" si="223"/>
        <v>#REF!</v>
      </c>
      <c r="AZ342" s="89"/>
      <c r="BA342" s="98" t="e">
        <f t="shared" si="224"/>
        <v>#REF!</v>
      </c>
      <c r="BB342" s="98" t="e">
        <f t="shared" si="225"/>
        <v>#REF!</v>
      </c>
      <c r="BC342" s="89"/>
      <c r="BD342" s="98" t="e">
        <f t="shared" si="226"/>
        <v>#REF!</v>
      </c>
      <c r="BE342" s="98" t="e">
        <f t="shared" si="227"/>
        <v>#REF!</v>
      </c>
      <c r="BF342" s="89"/>
      <c r="BG342" s="98" t="e">
        <f t="shared" si="228"/>
        <v>#REF!</v>
      </c>
      <c r="BH342" s="98" t="e">
        <f t="shared" si="229"/>
        <v>#REF!</v>
      </c>
      <c r="BI342" s="89"/>
      <c r="BJ342" s="98" t="str">
        <f t="shared" si="230"/>
        <v/>
      </c>
      <c r="BK342" s="98" t="str">
        <f t="shared" si="231"/>
        <v/>
      </c>
      <c r="BL342" s="89"/>
      <c r="BM342" s="98" t="str">
        <f t="shared" si="232"/>
        <v/>
      </c>
      <c r="BN342" s="98" t="str">
        <f t="shared" si="233"/>
        <v/>
      </c>
      <c r="BO342" s="89"/>
      <c r="BP342" s="98" t="str">
        <f t="shared" si="234"/>
        <v/>
      </c>
      <c r="BQ342" s="98" t="str">
        <f t="shared" si="235"/>
        <v/>
      </c>
      <c r="BR342" s="89"/>
      <c r="BS342" s="98" t="str">
        <f t="shared" si="236"/>
        <v/>
      </c>
      <c r="BT342" s="98" t="str">
        <f t="shared" si="237"/>
        <v/>
      </c>
      <c r="BU342" s="89"/>
      <c r="BV342" s="63"/>
    </row>
    <row r="343" spans="1:74" s="59" customFormat="1" x14ac:dyDescent="0.25">
      <c r="A343" s="83">
        <v>10</v>
      </c>
      <c r="B343" s="109" t="str">
        <f t="shared" si="215"/>
        <v>Latin America: Ibrahim et al. 2005</v>
      </c>
      <c r="C343" s="106" t="s">
        <v>241</v>
      </c>
      <c r="D343" s="106"/>
      <c r="E343" s="108" t="s">
        <v>112</v>
      </c>
      <c r="F343" s="106" t="s">
        <v>245</v>
      </c>
      <c r="G343" s="108" t="s">
        <v>244</v>
      </c>
      <c r="H343" s="107" t="s">
        <v>108</v>
      </c>
      <c r="I343" s="106">
        <v>2005</v>
      </c>
      <c r="J343" s="106"/>
      <c r="K343" s="185">
        <f>1-(-93/-104)</f>
        <v>0.10576923076923073</v>
      </c>
      <c r="L343" s="104" t="s">
        <v>106</v>
      </c>
      <c r="M343" s="104"/>
      <c r="N343" s="151" t="s">
        <v>106</v>
      </c>
      <c r="O343" s="105"/>
      <c r="P343" s="106" t="s">
        <v>246</v>
      </c>
      <c r="Q343" s="64"/>
      <c r="R343" s="103"/>
      <c r="S343" s="101">
        <f t="shared" si="216"/>
        <v>0.10576923076923073</v>
      </c>
      <c r="T343" s="102">
        <f t="shared" si="217"/>
        <v>0.10576923076923073</v>
      </c>
      <c r="U343" s="101">
        <f t="shared" si="218"/>
        <v>0</v>
      </c>
      <c r="V343" s="100" t="str">
        <f t="shared" si="219"/>
        <v>%</v>
      </c>
      <c r="W343" s="89"/>
      <c r="X343" s="89"/>
      <c r="Z343" s="63"/>
      <c r="AP343" s="63"/>
      <c r="AQ343" s="89"/>
      <c r="AR343" s="89"/>
      <c r="AS343" s="99"/>
      <c r="AT343" s="89"/>
      <c r="AU343" s="98" t="e">
        <f t="shared" si="220"/>
        <v>#REF!</v>
      </c>
      <c r="AV343" s="98" t="e">
        <f t="shared" si="221"/>
        <v>#REF!</v>
      </c>
      <c r="AW343" s="89"/>
      <c r="AX343" s="98" t="e">
        <f t="shared" si="222"/>
        <v>#REF!</v>
      </c>
      <c r="AY343" s="98" t="e">
        <f t="shared" si="223"/>
        <v>#REF!</v>
      </c>
      <c r="AZ343" s="89"/>
      <c r="BA343" s="98" t="e">
        <f t="shared" si="224"/>
        <v>#REF!</v>
      </c>
      <c r="BB343" s="98" t="e">
        <f t="shared" si="225"/>
        <v>#REF!</v>
      </c>
      <c r="BC343" s="89"/>
      <c r="BD343" s="98" t="e">
        <f t="shared" si="226"/>
        <v>#REF!</v>
      </c>
      <c r="BE343" s="98" t="e">
        <f t="shared" si="227"/>
        <v>#REF!</v>
      </c>
      <c r="BF343" s="89"/>
      <c r="BG343" s="98" t="e">
        <f t="shared" si="228"/>
        <v>#REF!</v>
      </c>
      <c r="BH343" s="98" t="e">
        <f t="shared" si="229"/>
        <v>#REF!</v>
      </c>
      <c r="BI343" s="89"/>
      <c r="BJ343" s="98" t="str">
        <f t="shared" si="230"/>
        <v/>
      </c>
      <c r="BK343" s="98" t="str">
        <f t="shared" si="231"/>
        <v/>
      </c>
      <c r="BL343" s="89"/>
      <c r="BM343" s="98" t="str">
        <f t="shared" si="232"/>
        <v/>
      </c>
      <c r="BN343" s="98" t="str">
        <f t="shared" si="233"/>
        <v/>
      </c>
      <c r="BO343" s="89"/>
      <c r="BP343" s="98" t="str">
        <f t="shared" si="234"/>
        <v/>
      </c>
      <c r="BQ343" s="98" t="str">
        <f t="shared" si="235"/>
        <v/>
      </c>
      <c r="BR343" s="89"/>
      <c r="BS343" s="98" t="str">
        <f t="shared" si="236"/>
        <v/>
      </c>
      <c r="BT343" s="98" t="str">
        <f t="shared" si="237"/>
        <v/>
      </c>
      <c r="BU343" s="89"/>
      <c r="BV343" s="63"/>
    </row>
    <row r="344" spans="1:74" s="59" customFormat="1" x14ac:dyDescent="0.25">
      <c r="A344" s="83">
        <v>11</v>
      </c>
      <c r="B344" s="109" t="str">
        <f t="shared" si="215"/>
        <v>Latin America: Ibrahim et al. 2005</v>
      </c>
      <c r="C344" s="106" t="s">
        <v>241</v>
      </c>
      <c r="D344" s="106"/>
      <c r="E344" s="108" t="s">
        <v>112</v>
      </c>
      <c r="F344" s="106" t="s">
        <v>245</v>
      </c>
      <c r="G344" s="108" t="s">
        <v>244</v>
      </c>
      <c r="H344" s="107" t="s">
        <v>108</v>
      </c>
      <c r="I344" s="106">
        <v>2005</v>
      </c>
      <c r="J344" s="106"/>
      <c r="K344" s="185">
        <f>(893/777)-1</f>
        <v>0.14929214929214929</v>
      </c>
      <c r="L344" s="104" t="s">
        <v>106</v>
      </c>
      <c r="M344" s="104"/>
      <c r="N344" s="151" t="s">
        <v>106</v>
      </c>
      <c r="O344" s="105"/>
      <c r="P344" s="106" t="s">
        <v>243</v>
      </c>
      <c r="Q344" s="64"/>
      <c r="R344" s="103"/>
      <c r="S344" s="101">
        <f t="shared" si="216"/>
        <v>0.14929214929214929</v>
      </c>
      <c r="T344" s="102">
        <f t="shared" si="217"/>
        <v>0.14929214929214929</v>
      </c>
      <c r="U344" s="101">
        <f t="shared" si="218"/>
        <v>0</v>
      </c>
      <c r="V344" s="100" t="str">
        <f t="shared" si="219"/>
        <v>%</v>
      </c>
      <c r="W344" s="89"/>
      <c r="X344" s="89"/>
      <c r="Z344" s="63"/>
      <c r="AP344" s="63"/>
      <c r="AQ344" s="89"/>
      <c r="AR344" s="89"/>
      <c r="AS344" s="99"/>
      <c r="AT344" s="89"/>
      <c r="AU344" s="98" t="e">
        <f t="shared" si="220"/>
        <v>#REF!</v>
      </c>
      <c r="AV344" s="98" t="e">
        <f t="shared" si="221"/>
        <v>#REF!</v>
      </c>
      <c r="AW344" s="89"/>
      <c r="AX344" s="98" t="e">
        <f t="shared" si="222"/>
        <v>#REF!</v>
      </c>
      <c r="AY344" s="98" t="e">
        <f t="shared" si="223"/>
        <v>#REF!</v>
      </c>
      <c r="AZ344" s="89"/>
      <c r="BA344" s="98" t="e">
        <f t="shared" si="224"/>
        <v>#REF!</v>
      </c>
      <c r="BB344" s="98" t="e">
        <f t="shared" si="225"/>
        <v>#REF!</v>
      </c>
      <c r="BC344" s="89"/>
      <c r="BD344" s="98" t="e">
        <f t="shared" si="226"/>
        <v>#REF!</v>
      </c>
      <c r="BE344" s="98" t="e">
        <f t="shared" si="227"/>
        <v>#REF!</v>
      </c>
      <c r="BF344" s="89"/>
      <c r="BG344" s="98" t="e">
        <f t="shared" si="228"/>
        <v>#REF!</v>
      </c>
      <c r="BH344" s="98" t="e">
        <f t="shared" si="229"/>
        <v>#REF!</v>
      </c>
      <c r="BI344" s="89"/>
      <c r="BJ344" s="98" t="str">
        <f t="shared" si="230"/>
        <v/>
      </c>
      <c r="BK344" s="98" t="str">
        <f t="shared" si="231"/>
        <v/>
      </c>
      <c r="BL344" s="89"/>
      <c r="BM344" s="98" t="str">
        <f t="shared" si="232"/>
        <v/>
      </c>
      <c r="BN344" s="98" t="str">
        <f t="shared" si="233"/>
        <v/>
      </c>
      <c r="BO344" s="89"/>
      <c r="BP344" s="98" t="str">
        <f t="shared" si="234"/>
        <v/>
      </c>
      <c r="BQ344" s="98" t="str">
        <f t="shared" si="235"/>
        <v/>
      </c>
      <c r="BR344" s="89"/>
      <c r="BS344" s="98" t="str">
        <f t="shared" si="236"/>
        <v/>
      </c>
      <c r="BT344" s="98" t="str">
        <f t="shared" si="237"/>
        <v/>
      </c>
      <c r="BU344" s="89"/>
      <c r="BV344" s="63"/>
    </row>
    <row r="345" spans="1:74" s="59" customFormat="1" x14ac:dyDescent="0.25">
      <c r="A345" s="83">
        <v>12</v>
      </c>
      <c r="B345" s="109" t="str">
        <f t="shared" si="215"/>
        <v>Latin America: Ibrahim et al. 2005</v>
      </c>
      <c r="C345" s="106" t="s">
        <v>241</v>
      </c>
      <c r="D345" s="106"/>
      <c r="E345" s="108" t="s">
        <v>112</v>
      </c>
      <c r="F345" s="106" t="s">
        <v>240</v>
      </c>
      <c r="G345" s="108" t="s">
        <v>159</v>
      </c>
      <c r="H345" s="107" t="s">
        <v>108</v>
      </c>
      <c r="I345" s="106">
        <v>2005</v>
      </c>
      <c r="J345" s="106"/>
      <c r="K345" s="185">
        <f>(12.7/11.1)-1</f>
        <v>0.14414414414414423</v>
      </c>
      <c r="L345" s="104" t="s">
        <v>106</v>
      </c>
      <c r="M345" s="104"/>
      <c r="N345" s="151" t="s">
        <v>106</v>
      </c>
      <c r="O345" s="105"/>
      <c r="P345" s="106" t="s">
        <v>242</v>
      </c>
      <c r="Q345" s="64"/>
      <c r="R345" s="103"/>
      <c r="S345" s="101">
        <f t="shared" si="216"/>
        <v>0.14414414414414423</v>
      </c>
      <c r="T345" s="102">
        <f t="shared" si="217"/>
        <v>0.14414414414414423</v>
      </c>
      <c r="U345" s="101">
        <f t="shared" si="218"/>
        <v>0</v>
      </c>
      <c r="V345" s="100" t="str">
        <f t="shared" si="219"/>
        <v>%</v>
      </c>
      <c r="W345" s="89"/>
      <c r="X345" s="89"/>
      <c r="Z345" s="63"/>
      <c r="AP345" s="63"/>
      <c r="AQ345" s="89"/>
      <c r="AR345" s="89"/>
      <c r="AS345" s="99"/>
      <c r="AT345" s="89"/>
      <c r="AU345" s="98" t="e">
        <f t="shared" si="220"/>
        <v>#REF!</v>
      </c>
      <c r="AV345" s="98" t="e">
        <f t="shared" si="221"/>
        <v>#REF!</v>
      </c>
      <c r="AW345" s="89"/>
      <c r="AX345" s="98" t="e">
        <f t="shared" si="222"/>
        <v>#REF!</v>
      </c>
      <c r="AY345" s="98" t="e">
        <f t="shared" si="223"/>
        <v>#REF!</v>
      </c>
      <c r="AZ345" s="89"/>
      <c r="BA345" s="98" t="e">
        <f t="shared" si="224"/>
        <v>#REF!</v>
      </c>
      <c r="BB345" s="98" t="e">
        <f t="shared" si="225"/>
        <v>#REF!</v>
      </c>
      <c r="BC345" s="89"/>
      <c r="BD345" s="98" t="e">
        <f t="shared" si="226"/>
        <v>#REF!</v>
      </c>
      <c r="BE345" s="98" t="e">
        <f t="shared" si="227"/>
        <v>#REF!</v>
      </c>
      <c r="BF345" s="89"/>
      <c r="BG345" s="98" t="e">
        <f t="shared" si="228"/>
        <v>#REF!</v>
      </c>
      <c r="BH345" s="98" t="e">
        <f t="shared" si="229"/>
        <v>#REF!</v>
      </c>
      <c r="BI345" s="89"/>
      <c r="BJ345" s="98" t="str">
        <f t="shared" si="230"/>
        <v/>
      </c>
      <c r="BK345" s="98" t="str">
        <f t="shared" si="231"/>
        <v/>
      </c>
      <c r="BL345" s="89"/>
      <c r="BM345" s="98" t="str">
        <f t="shared" si="232"/>
        <v/>
      </c>
      <c r="BN345" s="98" t="str">
        <f t="shared" si="233"/>
        <v/>
      </c>
      <c r="BO345" s="89"/>
      <c r="BP345" s="98" t="str">
        <f t="shared" si="234"/>
        <v/>
      </c>
      <c r="BQ345" s="98" t="str">
        <f t="shared" si="235"/>
        <v/>
      </c>
      <c r="BR345" s="89"/>
      <c r="BS345" s="98" t="str">
        <f t="shared" si="236"/>
        <v/>
      </c>
      <c r="BT345" s="98" t="str">
        <f t="shared" si="237"/>
        <v/>
      </c>
      <c r="BU345" s="89"/>
      <c r="BV345" s="63"/>
    </row>
    <row r="346" spans="1:74" s="59" customFormat="1" x14ac:dyDescent="0.25">
      <c r="A346" s="83">
        <v>13</v>
      </c>
      <c r="B346" s="109" t="str">
        <f t="shared" si="215"/>
        <v>Latin America: Ibrahim et al. 2005</v>
      </c>
      <c r="C346" s="106" t="s">
        <v>241</v>
      </c>
      <c r="D346" s="106"/>
      <c r="E346" s="108" t="s">
        <v>112</v>
      </c>
      <c r="F346" s="106" t="s">
        <v>240</v>
      </c>
      <c r="G346" s="108" t="s">
        <v>159</v>
      </c>
      <c r="H346" s="107" t="s">
        <v>108</v>
      </c>
      <c r="I346" s="106">
        <v>2005</v>
      </c>
      <c r="J346" s="106"/>
      <c r="K346" s="185">
        <f>(9/9.2)-1</f>
        <v>-2.1739130434782483E-2</v>
      </c>
      <c r="L346" s="104" t="s">
        <v>106</v>
      </c>
      <c r="M346" s="104"/>
      <c r="N346" s="151" t="s">
        <v>106</v>
      </c>
      <c r="O346" s="105"/>
      <c r="P346" s="106" t="s">
        <v>239</v>
      </c>
      <c r="Q346" s="64"/>
      <c r="R346" s="103"/>
      <c r="S346" s="101">
        <f t="shared" si="216"/>
        <v>-2.1739130434782483E-2</v>
      </c>
      <c r="T346" s="102">
        <f t="shared" si="217"/>
        <v>-2.1739130434782483E-2</v>
      </c>
      <c r="U346" s="101">
        <f t="shared" si="218"/>
        <v>0</v>
      </c>
      <c r="V346" s="100" t="str">
        <f t="shared" si="219"/>
        <v>%</v>
      </c>
      <c r="W346" s="89"/>
      <c r="X346" s="89"/>
      <c r="Z346" s="63"/>
      <c r="AP346" s="63"/>
      <c r="AQ346" s="89"/>
      <c r="AR346" s="89"/>
      <c r="AS346" s="99"/>
      <c r="AT346" s="89"/>
      <c r="AU346" s="98" t="e">
        <f t="shared" si="220"/>
        <v>#REF!</v>
      </c>
      <c r="AV346" s="98" t="e">
        <f t="shared" si="221"/>
        <v>#REF!</v>
      </c>
      <c r="AW346" s="89"/>
      <c r="AX346" s="98" t="e">
        <f t="shared" si="222"/>
        <v>#REF!</v>
      </c>
      <c r="AY346" s="98" t="e">
        <f t="shared" si="223"/>
        <v>#REF!</v>
      </c>
      <c r="AZ346" s="89"/>
      <c r="BA346" s="98" t="e">
        <f t="shared" si="224"/>
        <v>#REF!</v>
      </c>
      <c r="BB346" s="98" t="e">
        <f t="shared" si="225"/>
        <v>#REF!</v>
      </c>
      <c r="BC346" s="89"/>
      <c r="BD346" s="98" t="e">
        <f t="shared" si="226"/>
        <v>#REF!</v>
      </c>
      <c r="BE346" s="98" t="e">
        <f t="shared" si="227"/>
        <v>#REF!</v>
      </c>
      <c r="BF346" s="89"/>
      <c r="BG346" s="98" t="e">
        <f t="shared" si="228"/>
        <v>#REF!</v>
      </c>
      <c r="BH346" s="98" t="e">
        <f t="shared" si="229"/>
        <v>#REF!</v>
      </c>
      <c r="BI346" s="89"/>
      <c r="BJ346" s="98" t="str">
        <f t="shared" si="230"/>
        <v/>
      </c>
      <c r="BK346" s="98" t="str">
        <f t="shared" si="231"/>
        <v/>
      </c>
      <c r="BL346" s="89"/>
      <c r="BM346" s="98" t="str">
        <f t="shared" si="232"/>
        <v/>
      </c>
      <c r="BN346" s="98" t="str">
        <f t="shared" si="233"/>
        <v/>
      </c>
      <c r="BO346" s="89"/>
      <c r="BP346" s="98" t="str">
        <f t="shared" si="234"/>
        <v/>
      </c>
      <c r="BQ346" s="98" t="str">
        <f t="shared" si="235"/>
        <v/>
      </c>
      <c r="BR346" s="89"/>
      <c r="BS346" s="98" t="str">
        <f t="shared" si="236"/>
        <v/>
      </c>
      <c r="BT346" s="98" t="str">
        <f t="shared" si="237"/>
        <v/>
      </c>
      <c r="BU346" s="89"/>
      <c r="BV346" s="63"/>
    </row>
    <row r="347" spans="1:74" s="59" customFormat="1" x14ac:dyDescent="0.25">
      <c r="A347" s="83">
        <v>14</v>
      </c>
      <c r="B347" s="109" t="str">
        <f t="shared" si="215"/>
        <v xml:space="preserve">: </v>
      </c>
      <c r="C347" s="106"/>
      <c r="D347" s="106"/>
      <c r="E347" s="108"/>
      <c r="F347" s="106"/>
      <c r="G347" s="108"/>
      <c r="H347" s="107"/>
      <c r="I347" s="106"/>
      <c r="J347" s="106"/>
      <c r="K347" s="104"/>
      <c r="L347" s="110"/>
      <c r="M347" s="104"/>
      <c r="N347" s="151" t="s">
        <v>106</v>
      </c>
      <c r="O347" s="105"/>
      <c r="P347" s="104"/>
      <c r="Q347" s="64"/>
      <c r="R347" s="103"/>
      <c r="S347" s="101" t="str">
        <f t="shared" si="216"/>
        <v/>
      </c>
      <c r="T347" s="102" t="str">
        <f t="shared" si="217"/>
        <v/>
      </c>
      <c r="U347" s="101" t="str">
        <f t="shared" si="218"/>
        <v/>
      </c>
      <c r="V347" s="100" t="str">
        <f t="shared" si="219"/>
        <v>%</v>
      </c>
      <c r="W347" s="89"/>
      <c r="X347" s="89"/>
      <c r="Z347" s="63"/>
      <c r="AP347" s="63"/>
      <c r="AQ347" s="89"/>
      <c r="AR347" s="89"/>
      <c r="AS347" s="99"/>
      <c r="AT347" s="89"/>
      <c r="AU347" s="98" t="e">
        <f t="shared" si="220"/>
        <v>#REF!</v>
      </c>
      <c r="AV347" s="98" t="e">
        <f t="shared" si="221"/>
        <v>#REF!</v>
      </c>
      <c r="AW347" s="89"/>
      <c r="AX347" s="98" t="e">
        <f t="shared" si="222"/>
        <v>#REF!</v>
      </c>
      <c r="AY347" s="98" t="e">
        <f t="shared" si="223"/>
        <v>#REF!</v>
      </c>
      <c r="AZ347" s="89"/>
      <c r="BA347" s="98" t="e">
        <f t="shared" si="224"/>
        <v>#REF!</v>
      </c>
      <c r="BB347" s="98" t="e">
        <f t="shared" si="225"/>
        <v>#REF!</v>
      </c>
      <c r="BC347" s="89"/>
      <c r="BD347" s="98" t="e">
        <f t="shared" si="226"/>
        <v>#REF!</v>
      </c>
      <c r="BE347" s="98" t="e">
        <f t="shared" si="227"/>
        <v>#REF!</v>
      </c>
      <c r="BF347" s="89"/>
      <c r="BG347" s="98" t="e">
        <f t="shared" si="228"/>
        <v>#REF!</v>
      </c>
      <c r="BH347" s="98" t="e">
        <f t="shared" si="229"/>
        <v>#REF!</v>
      </c>
      <c r="BI347" s="89"/>
      <c r="BJ347" s="98" t="str">
        <f t="shared" si="230"/>
        <v/>
      </c>
      <c r="BK347" s="98" t="str">
        <f t="shared" si="231"/>
        <v/>
      </c>
      <c r="BL347" s="89"/>
      <c r="BM347" s="98" t="str">
        <f t="shared" si="232"/>
        <v/>
      </c>
      <c r="BN347" s="98" t="str">
        <f t="shared" si="233"/>
        <v/>
      </c>
      <c r="BO347" s="89"/>
      <c r="BP347" s="98" t="str">
        <f t="shared" si="234"/>
        <v/>
      </c>
      <c r="BQ347" s="98" t="str">
        <f t="shared" si="235"/>
        <v/>
      </c>
      <c r="BR347" s="89"/>
      <c r="BS347" s="98" t="str">
        <f t="shared" si="236"/>
        <v/>
      </c>
      <c r="BT347" s="98" t="str">
        <f t="shared" si="237"/>
        <v/>
      </c>
      <c r="BU347" s="89"/>
      <c r="BV347" s="63"/>
    </row>
    <row r="348" spans="1:74" s="59" customFormat="1" x14ac:dyDescent="0.25">
      <c r="A348" s="83">
        <v>15</v>
      </c>
      <c r="B348" s="109" t="str">
        <f t="shared" si="215"/>
        <v xml:space="preserve">: </v>
      </c>
      <c r="C348" s="106"/>
      <c r="D348" s="106"/>
      <c r="E348" s="108"/>
      <c r="F348" s="106"/>
      <c r="G348" s="108"/>
      <c r="H348" s="107"/>
      <c r="I348" s="106"/>
      <c r="J348" s="106"/>
      <c r="K348" s="104"/>
      <c r="L348" s="110"/>
      <c r="M348" s="104"/>
      <c r="N348" s="151" t="s">
        <v>106</v>
      </c>
      <c r="O348" s="105"/>
      <c r="P348" s="104"/>
      <c r="Q348" s="64"/>
      <c r="R348" s="103"/>
      <c r="S348" s="101" t="str">
        <f t="shared" si="216"/>
        <v/>
      </c>
      <c r="T348" s="102" t="str">
        <f t="shared" si="217"/>
        <v/>
      </c>
      <c r="U348" s="101" t="str">
        <f t="shared" si="218"/>
        <v/>
      </c>
      <c r="V348" s="100" t="str">
        <f t="shared" si="219"/>
        <v>%</v>
      </c>
      <c r="W348" s="89"/>
      <c r="X348" s="89"/>
      <c r="Z348" s="63"/>
      <c r="AP348" s="63"/>
      <c r="AQ348" s="89"/>
      <c r="AR348" s="89"/>
      <c r="AS348" s="99"/>
      <c r="AT348" s="89"/>
      <c r="AU348" s="98" t="e">
        <f t="shared" si="220"/>
        <v>#REF!</v>
      </c>
      <c r="AV348" s="98" t="e">
        <f t="shared" si="221"/>
        <v>#REF!</v>
      </c>
      <c r="AW348" s="89"/>
      <c r="AX348" s="98" t="e">
        <f t="shared" si="222"/>
        <v>#REF!</v>
      </c>
      <c r="AY348" s="98" t="e">
        <f t="shared" si="223"/>
        <v>#REF!</v>
      </c>
      <c r="AZ348" s="89"/>
      <c r="BA348" s="98" t="e">
        <f t="shared" si="224"/>
        <v>#REF!</v>
      </c>
      <c r="BB348" s="98" t="e">
        <f t="shared" si="225"/>
        <v>#REF!</v>
      </c>
      <c r="BC348" s="89"/>
      <c r="BD348" s="98" t="e">
        <f t="shared" si="226"/>
        <v>#REF!</v>
      </c>
      <c r="BE348" s="98" t="e">
        <f t="shared" si="227"/>
        <v>#REF!</v>
      </c>
      <c r="BF348" s="89"/>
      <c r="BG348" s="98" t="e">
        <f t="shared" si="228"/>
        <v>#REF!</v>
      </c>
      <c r="BH348" s="98" t="e">
        <f t="shared" si="229"/>
        <v>#REF!</v>
      </c>
      <c r="BI348" s="89"/>
      <c r="BJ348" s="98" t="str">
        <f t="shared" si="230"/>
        <v/>
      </c>
      <c r="BK348" s="98" t="str">
        <f t="shared" si="231"/>
        <v/>
      </c>
      <c r="BL348" s="89"/>
      <c r="BM348" s="98" t="str">
        <f t="shared" si="232"/>
        <v/>
      </c>
      <c r="BN348" s="98" t="str">
        <f t="shared" si="233"/>
        <v/>
      </c>
      <c r="BO348" s="89"/>
      <c r="BP348" s="98" t="str">
        <f t="shared" si="234"/>
        <v/>
      </c>
      <c r="BQ348" s="98" t="str">
        <f t="shared" si="235"/>
        <v/>
      </c>
      <c r="BR348" s="89"/>
      <c r="BS348" s="98" t="str">
        <f t="shared" si="236"/>
        <v/>
      </c>
      <c r="BT348" s="98" t="str">
        <f t="shared" si="237"/>
        <v/>
      </c>
      <c r="BU348" s="89"/>
      <c r="BV348" s="63"/>
    </row>
    <row r="349" spans="1:74" s="59" customFormat="1" x14ac:dyDescent="0.25">
      <c r="A349" s="83">
        <v>16</v>
      </c>
      <c r="B349" s="109" t="str">
        <f t="shared" si="215"/>
        <v xml:space="preserve">: </v>
      </c>
      <c r="C349" s="106"/>
      <c r="D349" s="106"/>
      <c r="E349" s="108"/>
      <c r="F349" s="106"/>
      <c r="G349" s="108"/>
      <c r="H349" s="107"/>
      <c r="I349" s="106"/>
      <c r="J349" s="106"/>
      <c r="K349" s="104"/>
      <c r="L349" s="110"/>
      <c r="M349" s="104"/>
      <c r="N349" s="151" t="s">
        <v>106</v>
      </c>
      <c r="O349" s="105"/>
      <c r="P349" s="104"/>
      <c r="Q349" s="64"/>
      <c r="R349" s="103"/>
      <c r="S349" s="101" t="str">
        <f t="shared" si="216"/>
        <v/>
      </c>
      <c r="T349" s="102" t="str">
        <f t="shared" si="217"/>
        <v/>
      </c>
      <c r="U349" s="101" t="str">
        <f t="shared" si="218"/>
        <v/>
      </c>
      <c r="V349" s="100" t="str">
        <f t="shared" si="219"/>
        <v>%</v>
      </c>
      <c r="W349" s="89"/>
      <c r="X349" s="89"/>
      <c r="Z349" s="63"/>
      <c r="AP349" s="63"/>
      <c r="AQ349" s="89"/>
      <c r="AR349" s="89"/>
      <c r="AS349" s="99"/>
      <c r="AT349" s="89"/>
      <c r="AU349" s="98" t="e">
        <f t="shared" si="220"/>
        <v>#REF!</v>
      </c>
      <c r="AV349" s="98" t="e">
        <f t="shared" si="221"/>
        <v>#REF!</v>
      </c>
      <c r="AW349" s="89"/>
      <c r="AX349" s="98" t="e">
        <f t="shared" si="222"/>
        <v>#REF!</v>
      </c>
      <c r="AY349" s="98" t="e">
        <f t="shared" si="223"/>
        <v>#REF!</v>
      </c>
      <c r="AZ349" s="89"/>
      <c r="BA349" s="98" t="e">
        <f t="shared" si="224"/>
        <v>#REF!</v>
      </c>
      <c r="BB349" s="98" t="e">
        <f t="shared" si="225"/>
        <v>#REF!</v>
      </c>
      <c r="BC349" s="89"/>
      <c r="BD349" s="98" t="e">
        <f t="shared" si="226"/>
        <v>#REF!</v>
      </c>
      <c r="BE349" s="98" t="e">
        <f t="shared" si="227"/>
        <v>#REF!</v>
      </c>
      <c r="BF349" s="89"/>
      <c r="BG349" s="98" t="e">
        <f t="shared" si="228"/>
        <v>#REF!</v>
      </c>
      <c r="BH349" s="98" t="e">
        <f t="shared" si="229"/>
        <v>#REF!</v>
      </c>
      <c r="BI349" s="89"/>
      <c r="BJ349" s="98" t="str">
        <f t="shared" si="230"/>
        <v/>
      </c>
      <c r="BK349" s="98" t="str">
        <f t="shared" si="231"/>
        <v/>
      </c>
      <c r="BL349" s="89"/>
      <c r="BM349" s="98" t="str">
        <f t="shared" si="232"/>
        <v/>
      </c>
      <c r="BN349" s="98" t="str">
        <f t="shared" si="233"/>
        <v/>
      </c>
      <c r="BO349" s="89"/>
      <c r="BP349" s="98" t="str">
        <f t="shared" si="234"/>
        <v/>
      </c>
      <c r="BQ349" s="98" t="str">
        <f t="shared" si="235"/>
        <v/>
      </c>
      <c r="BR349" s="89"/>
      <c r="BS349" s="98" t="str">
        <f t="shared" si="236"/>
        <v/>
      </c>
      <c r="BT349" s="98" t="str">
        <f t="shared" si="237"/>
        <v/>
      </c>
      <c r="BU349" s="89"/>
      <c r="BV349" s="63"/>
    </row>
    <row r="350" spans="1:74" s="59" customFormat="1" x14ac:dyDescent="0.25">
      <c r="A350" s="83">
        <v>17</v>
      </c>
      <c r="B350" s="109" t="str">
        <f t="shared" si="215"/>
        <v xml:space="preserve">: </v>
      </c>
      <c r="C350" s="106"/>
      <c r="D350" s="106"/>
      <c r="E350" s="108"/>
      <c r="F350" s="106"/>
      <c r="G350" s="108"/>
      <c r="H350" s="107"/>
      <c r="I350" s="106"/>
      <c r="J350" s="106"/>
      <c r="K350" s="104"/>
      <c r="L350" s="110"/>
      <c r="M350" s="104"/>
      <c r="N350" s="151" t="s">
        <v>106</v>
      </c>
      <c r="O350" s="105"/>
      <c r="P350" s="104"/>
      <c r="Q350" s="64"/>
      <c r="R350" s="103"/>
      <c r="S350" s="101" t="str">
        <f t="shared" si="216"/>
        <v/>
      </c>
      <c r="T350" s="102" t="str">
        <f t="shared" si="217"/>
        <v/>
      </c>
      <c r="U350" s="101" t="str">
        <f t="shared" si="218"/>
        <v/>
      </c>
      <c r="V350" s="100" t="str">
        <f t="shared" si="219"/>
        <v>%</v>
      </c>
      <c r="W350" s="89"/>
      <c r="X350" s="89"/>
      <c r="Z350" s="63"/>
      <c r="AP350" s="63"/>
      <c r="AQ350" s="89"/>
      <c r="AR350" s="89"/>
      <c r="AS350" s="99"/>
      <c r="AT350" s="89"/>
      <c r="AU350" s="98" t="e">
        <f t="shared" si="220"/>
        <v>#REF!</v>
      </c>
      <c r="AV350" s="98" t="e">
        <f t="shared" si="221"/>
        <v>#REF!</v>
      </c>
      <c r="AW350" s="89"/>
      <c r="AX350" s="98" t="e">
        <f t="shared" si="222"/>
        <v>#REF!</v>
      </c>
      <c r="AY350" s="98" t="e">
        <f t="shared" si="223"/>
        <v>#REF!</v>
      </c>
      <c r="AZ350" s="89"/>
      <c r="BA350" s="98" t="e">
        <f t="shared" si="224"/>
        <v>#REF!</v>
      </c>
      <c r="BB350" s="98" t="e">
        <f t="shared" si="225"/>
        <v>#REF!</v>
      </c>
      <c r="BC350" s="89"/>
      <c r="BD350" s="98" t="e">
        <f t="shared" si="226"/>
        <v>#REF!</v>
      </c>
      <c r="BE350" s="98" t="e">
        <f t="shared" si="227"/>
        <v>#REF!</v>
      </c>
      <c r="BF350" s="89"/>
      <c r="BG350" s="98" t="e">
        <f t="shared" si="228"/>
        <v>#REF!</v>
      </c>
      <c r="BH350" s="98" t="e">
        <f t="shared" si="229"/>
        <v>#REF!</v>
      </c>
      <c r="BI350" s="89"/>
      <c r="BJ350" s="98" t="str">
        <f t="shared" si="230"/>
        <v/>
      </c>
      <c r="BK350" s="98" t="str">
        <f t="shared" si="231"/>
        <v/>
      </c>
      <c r="BL350" s="89"/>
      <c r="BM350" s="98" t="str">
        <f t="shared" si="232"/>
        <v/>
      </c>
      <c r="BN350" s="98" t="str">
        <f t="shared" si="233"/>
        <v/>
      </c>
      <c r="BO350" s="89"/>
      <c r="BP350" s="98" t="str">
        <f t="shared" si="234"/>
        <v/>
      </c>
      <c r="BQ350" s="98" t="str">
        <f t="shared" si="235"/>
        <v/>
      </c>
      <c r="BR350" s="89"/>
      <c r="BS350" s="98" t="str">
        <f t="shared" si="236"/>
        <v/>
      </c>
      <c r="BT350" s="98" t="str">
        <f t="shared" si="237"/>
        <v/>
      </c>
      <c r="BU350" s="89"/>
      <c r="BV350" s="63"/>
    </row>
    <row r="351" spans="1:74" s="59" customFormat="1" x14ac:dyDescent="0.25">
      <c r="A351" s="83">
        <v>18</v>
      </c>
      <c r="B351" s="109" t="str">
        <f t="shared" si="215"/>
        <v xml:space="preserve">: </v>
      </c>
      <c r="C351" s="106"/>
      <c r="D351" s="106"/>
      <c r="E351" s="108"/>
      <c r="F351" s="106"/>
      <c r="G351" s="108"/>
      <c r="H351" s="107"/>
      <c r="I351" s="106"/>
      <c r="J351" s="106"/>
      <c r="K351" s="104"/>
      <c r="L351" s="104"/>
      <c r="M351" s="104"/>
      <c r="N351" s="151" t="s">
        <v>106</v>
      </c>
      <c r="O351" s="105"/>
      <c r="P351" s="104"/>
      <c r="Q351" s="64"/>
      <c r="R351" s="103"/>
      <c r="S351" s="101" t="str">
        <f t="shared" si="216"/>
        <v/>
      </c>
      <c r="T351" s="102" t="str">
        <f t="shared" si="217"/>
        <v/>
      </c>
      <c r="U351" s="101" t="str">
        <f t="shared" si="218"/>
        <v/>
      </c>
      <c r="V351" s="100" t="str">
        <f t="shared" si="219"/>
        <v>%</v>
      </c>
      <c r="W351" s="89"/>
      <c r="X351" s="89"/>
      <c r="Z351" s="63"/>
      <c r="AP351" s="63"/>
      <c r="AQ351" s="89"/>
      <c r="AR351" s="89"/>
      <c r="AS351" s="99"/>
      <c r="AT351" s="89"/>
      <c r="AU351" s="98" t="e">
        <f t="shared" si="220"/>
        <v>#REF!</v>
      </c>
      <c r="AV351" s="98" t="e">
        <f t="shared" si="221"/>
        <v>#REF!</v>
      </c>
      <c r="AW351" s="89"/>
      <c r="AX351" s="98" t="e">
        <f t="shared" si="222"/>
        <v>#REF!</v>
      </c>
      <c r="AY351" s="98" t="e">
        <f t="shared" si="223"/>
        <v>#REF!</v>
      </c>
      <c r="AZ351" s="89"/>
      <c r="BA351" s="98" t="e">
        <f t="shared" si="224"/>
        <v>#REF!</v>
      </c>
      <c r="BB351" s="98" t="e">
        <f t="shared" si="225"/>
        <v>#REF!</v>
      </c>
      <c r="BC351" s="89"/>
      <c r="BD351" s="98" t="e">
        <f t="shared" si="226"/>
        <v>#REF!</v>
      </c>
      <c r="BE351" s="98" t="e">
        <f t="shared" si="227"/>
        <v>#REF!</v>
      </c>
      <c r="BF351" s="89"/>
      <c r="BG351" s="98" t="e">
        <f t="shared" si="228"/>
        <v>#REF!</v>
      </c>
      <c r="BH351" s="98" t="e">
        <f t="shared" si="229"/>
        <v>#REF!</v>
      </c>
      <c r="BI351" s="89"/>
      <c r="BJ351" s="98" t="str">
        <f t="shared" si="230"/>
        <v/>
      </c>
      <c r="BK351" s="98" t="str">
        <f t="shared" si="231"/>
        <v/>
      </c>
      <c r="BL351" s="89"/>
      <c r="BM351" s="98" t="str">
        <f t="shared" si="232"/>
        <v/>
      </c>
      <c r="BN351" s="98" t="str">
        <f t="shared" si="233"/>
        <v/>
      </c>
      <c r="BO351" s="89"/>
      <c r="BP351" s="98" t="str">
        <f t="shared" si="234"/>
        <v/>
      </c>
      <c r="BQ351" s="98" t="str">
        <f t="shared" si="235"/>
        <v/>
      </c>
      <c r="BR351" s="89"/>
      <c r="BS351" s="98" t="str">
        <f t="shared" si="236"/>
        <v/>
      </c>
      <c r="BT351" s="98" t="str">
        <f t="shared" si="237"/>
        <v/>
      </c>
      <c r="BU351" s="89"/>
      <c r="BV351" s="63"/>
    </row>
    <row r="352" spans="1:74" s="59" customFormat="1" x14ac:dyDescent="0.25">
      <c r="A352" s="83">
        <v>19</v>
      </c>
      <c r="B352" s="109" t="str">
        <f t="shared" si="215"/>
        <v xml:space="preserve">: </v>
      </c>
      <c r="C352" s="106"/>
      <c r="D352" s="106"/>
      <c r="E352" s="108"/>
      <c r="F352" s="106"/>
      <c r="G352" s="108"/>
      <c r="H352" s="107"/>
      <c r="I352" s="106"/>
      <c r="J352" s="106"/>
      <c r="K352" s="104"/>
      <c r="L352" s="104"/>
      <c r="M352" s="104"/>
      <c r="N352" s="151" t="s">
        <v>106</v>
      </c>
      <c r="O352" s="105"/>
      <c r="P352" s="104"/>
      <c r="Q352" s="64"/>
      <c r="R352" s="103"/>
      <c r="S352" s="101" t="str">
        <f t="shared" si="216"/>
        <v/>
      </c>
      <c r="T352" s="102" t="str">
        <f t="shared" si="217"/>
        <v/>
      </c>
      <c r="U352" s="101" t="str">
        <f t="shared" si="218"/>
        <v/>
      </c>
      <c r="V352" s="100" t="str">
        <f t="shared" si="219"/>
        <v>%</v>
      </c>
      <c r="W352" s="89"/>
      <c r="X352" s="89"/>
      <c r="Z352" s="63"/>
      <c r="AP352" s="63"/>
      <c r="AQ352" s="89"/>
      <c r="AR352" s="89"/>
      <c r="AS352" s="99"/>
      <c r="AT352" s="89"/>
      <c r="AU352" s="98" t="e">
        <f t="shared" si="220"/>
        <v>#REF!</v>
      </c>
      <c r="AV352" s="98" t="e">
        <f t="shared" si="221"/>
        <v>#REF!</v>
      </c>
      <c r="AW352" s="89"/>
      <c r="AX352" s="98" t="e">
        <f t="shared" si="222"/>
        <v>#REF!</v>
      </c>
      <c r="AY352" s="98" t="e">
        <f t="shared" si="223"/>
        <v>#REF!</v>
      </c>
      <c r="AZ352" s="89"/>
      <c r="BA352" s="98" t="e">
        <f t="shared" si="224"/>
        <v>#REF!</v>
      </c>
      <c r="BB352" s="98" t="e">
        <f t="shared" si="225"/>
        <v>#REF!</v>
      </c>
      <c r="BC352" s="89"/>
      <c r="BD352" s="98" t="e">
        <f t="shared" si="226"/>
        <v>#REF!</v>
      </c>
      <c r="BE352" s="98" t="e">
        <f t="shared" si="227"/>
        <v>#REF!</v>
      </c>
      <c r="BF352" s="89"/>
      <c r="BG352" s="98" t="e">
        <f t="shared" si="228"/>
        <v>#REF!</v>
      </c>
      <c r="BH352" s="98" t="e">
        <f t="shared" si="229"/>
        <v>#REF!</v>
      </c>
      <c r="BI352" s="89"/>
      <c r="BJ352" s="98" t="str">
        <f t="shared" si="230"/>
        <v/>
      </c>
      <c r="BK352" s="98" t="str">
        <f t="shared" si="231"/>
        <v/>
      </c>
      <c r="BL352" s="89"/>
      <c r="BM352" s="98" t="str">
        <f t="shared" si="232"/>
        <v/>
      </c>
      <c r="BN352" s="98" t="str">
        <f t="shared" si="233"/>
        <v/>
      </c>
      <c r="BO352" s="89"/>
      <c r="BP352" s="98" t="str">
        <f t="shared" si="234"/>
        <v/>
      </c>
      <c r="BQ352" s="98" t="str">
        <f t="shared" si="235"/>
        <v/>
      </c>
      <c r="BR352" s="89"/>
      <c r="BS352" s="98" t="str">
        <f t="shared" si="236"/>
        <v/>
      </c>
      <c r="BT352" s="98" t="str">
        <f t="shared" si="237"/>
        <v/>
      </c>
      <c r="BU352" s="89"/>
      <c r="BV352" s="63"/>
    </row>
    <row r="353" spans="1:74" s="59" customFormat="1" x14ac:dyDescent="0.25">
      <c r="A353" s="83">
        <v>20</v>
      </c>
      <c r="B353" s="109" t="str">
        <f t="shared" si="215"/>
        <v xml:space="preserve">: </v>
      </c>
      <c r="C353" s="106"/>
      <c r="D353" s="106"/>
      <c r="E353" s="108"/>
      <c r="F353" s="106"/>
      <c r="G353" s="108"/>
      <c r="H353" s="107"/>
      <c r="I353" s="106"/>
      <c r="J353" s="106"/>
      <c r="K353" s="104"/>
      <c r="L353" s="104"/>
      <c r="M353" s="104"/>
      <c r="N353" s="151" t="s">
        <v>106</v>
      </c>
      <c r="O353" s="105"/>
      <c r="P353" s="104"/>
      <c r="Q353" s="64"/>
      <c r="R353" s="103"/>
      <c r="S353" s="101" t="str">
        <f t="shared" si="216"/>
        <v/>
      </c>
      <c r="T353" s="102" t="str">
        <f t="shared" si="217"/>
        <v/>
      </c>
      <c r="U353" s="101" t="str">
        <f t="shared" si="218"/>
        <v/>
      </c>
      <c r="V353" s="100" t="str">
        <f t="shared" si="219"/>
        <v>%</v>
      </c>
      <c r="W353" s="89"/>
      <c r="X353" s="89"/>
      <c r="Z353" s="63"/>
      <c r="AP353" s="63"/>
      <c r="AQ353" s="89"/>
      <c r="AR353" s="89"/>
      <c r="AS353" s="99"/>
      <c r="AT353" s="89"/>
      <c r="AU353" s="98" t="e">
        <f t="shared" si="220"/>
        <v>#REF!</v>
      </c>
      <c r="AV353" s="98" t="e">
        <f t="shared" si="221"/>
        <v>#REF!</v>
      </c>
      <c r="AW353" s="89"/>
      <c r="AX353" s="98" t="e">
        <f t="shared" si="222"/>
        <v>#REF!</v>
      </c>
      <c r="AY353" s="98" t="e">
        <f t="shared" si="223"/>
        <v>#REF!</v>
      </c>
      <c r="AZ353" s="89"/>
      <c r="BA353" s="98" t="e">
        <f t="shared" si="224"/>
        <v>#REF!</v>
      </c>
      <c r="BB353" s="98" t="e">
        <f t="shared" si="225"/>
        <v>#REF!</v>
      </c>
      <c r="BC353" s="89"/>
      <c r="BD353" s="98" t="e">
        <f t="shared" si="226"/>
        <v>#REF!</v>
      </c>
      <c r="BE353" s="98" t="e">
        <f t="shared" si="227"/>
        <v>#REF!</v>
      </c>
      <c r="BF353" s="89"/>
      <c r="BG353" s="98" t="e">
        <f t="shared" si="228"/>
        <v>#REF!</v>
      </c>
      <c r="BH353" s="98" t="e">
        <f t="shared" si="229"/>
        <v>#REF!</v>
      </c>
      <c r="BI353" s="89"/>
      <c r="BJ353" s="98" t="str">
        <f t="shared" si="230"/>
        <v/>
      </c>
      <c r="BK353" s="98" t="str">
        <f t="shared" si="231"/>
        <v/>
      </c>
      <c r="BL353" s="89"/>
      <c r="BM353" s="98" t="str">
        <f t="shared" si="232"/>
        <v/>
      </c>
      <c r="BN353" s="98" t="str">
        <f t="shared" si="233"/>
        <v/>
      </c>
      <c r="BO353" s="89"/>
      <c r="BP353" s="98" t="str">
        <f t="shared" si="234"/>
        <v/>
      </c>
      <c r="BQ353" s="98" t="str">
        <f t="shared" si="235"/>
        <v/>
      </c>
      <c r="BR353" s="89"/>
      <c r="BS353" s="98" t="str">
        <f t="shared" si="236"/>
        <v/>
      </c>
      <c r="BT353" s="98" t="str">
        <f t="shared" si="237"/>
        <v/>
      </c>
      <c r="BU353" s="89"/>
      <c r="BV353" s="63"/>
    </row>
    <row r="354" spans="1:74" s="59" customFormat="1" x14ac:dyDescent="0.25">
      <c r="A354" s="83"/>
      <c r="B354" s="91" t="s">
        <v>64</v>
      </c>
      <c r="C354" s="92"/>
      <c r="D354" s="92"/>
      <c r="E354" s="92"/>
      <c r="F354" s="92"/>
      <c r="G354" s="92"/>
      <c r="H354" s="64"/>
      <c r="I354" s="89"/>
      <c r="J354" s="94"/>
      <c r="K354" s="64"/>
      <c r="L354" s="64"/>
      <c r="M354" s="64" t="s">
        <v>63</v>
      </c>
      <c r="N354" s="64"/>
      <c r="O354" s="64"/>
      <c r="P354" s="64"/>
      <c r="Q354" s="64"/>
      <c r="R354" s="94" t="s">
        <v>62</v>
      </c>
      <c r="S354" s="97">
        <f>AVERAGE(S334:S353)</f>
        <v>0.10054496724576324</v>
      </c>
      <c r="T354" s="97">
        <f>IF(S362="Y",SUM(T334:T353)/SUM(O334:O353),AVERAGE(T334:T353))</f>
        <v>0.10054496724576324</v>
      </c>
      <c r="U354" s="96" t="e">
        <f>SUM(U334:U353)/SUM(O334:O353)</f>
        <v>#DIV/0!</v>
      </c>
      <c r="V354" s="89"/>
      <c r="W354" s="89"/>
      <c r="X354" s="89"/>
      <c r="Z354" s="95"/>
      <c r="AP354" s="63"/>
      <c r="AQ354" s="89"/>
      <c r="AR354" s="89"/>
      <c r="AS354" s="89"/>
      <c r="AT354" s="94" t="s">
        <v>62</v>
      </c>
      <c r="AU354" s="93" t="e">
        <f>AVERAGE(AU334:AU353)</f>
        <v>#REF!</v>
      </c>
      <c r="AV354" s="93" t="e">
        <f>SUM(AV334:AV353)/COUNTIF(AV334:AV353,"&gt;0")</f>
        <v>#REF!</v>
      </c>
      <c r="AW354" s="89"/>
      <c r="AX354" s="93" t="e">
        <f>AVERAGE(AX334:AX353)</f>
        <v>#REF!</v>
      </c>
      <c r="AY354" s="93" t="e">
        <f>SUM(AY334:AY353)/COUNTIF(AY334:AY353,"&gt;0")</f>
        <v>#REF!</v>
      </c>
      <c r="AZ354" s="89"/>
      <c r="BA354" s="93" t="e">
        <f>AVERAGE(BA334:BA353)</f>
        <v>#REF!</v>
      </c>
      <c r="BB354" s="93" t="e">
        <f>SUM(BB334:BB353)/COUNTIF(BB334:BB353,"&gt;0")</f>
        <v>#REF!</v>
      </c>
      <c r="BC354" s="89"/>
      <c r="BD354" s="93" t="e">
        <f>AVERAGE(BD334:BD353)</f>
        <v>#REF!</v>
      </c>
      <c r="BE354" s="93" t="e">
        <f>SUM(BE334:BE353)/COUNTIF(BE334:BE353,"&gt;0")</f>
        <v>#REF!</v>
      </c>
      <c r="BF354" s="89"/>
      <c r="BG354" s="93" t="e">
        <f>AVERAGE(BG334:BG353)</f>
        <v>#REF!</v>
      </c>
      <c r="BH354" s="93" t="e">
        <f>SUM(BH334:BH353)/COUNTIF(BH334:BH353,"&gt;0")</f>
        <v>#REF!</v>
      </c>
      <c r="BI354" s="94"/>
      <c r="BJ354" s="93" t="e">
        <f>AVERAGE(BJ334:BJ353)</f>
        <v>#DIV/0!</v>
      </c>
      <c r="BK354" s="93" t="e">
        <f>SUM(BK334:BK353)/COUNTIF(BK334:BK353,"&gt;0")</f>
        <v>#DIV/0!</v>
      </c>
      <c r="BL354" s="89"/>
      <c r="BM354" s="93" t="e">
        <f>AVERAGE(BM334:BM353)</f>
        <v>#DIV/0!</v>
      </c>
      <c r="BN354" s="93" t="e">
        <f>SUM(BN334:BN353)/COUNTIF(BN334:BN353,"&gt;0")</f>
        <v>#DIV/0!</v>
      </c>
      <c r="BO354" s="89"/>
      <c r="BP354" s="93" t="e">
        <f>AVERAGE(BP334:BP353)</f>
        <v>#DIV/0!</v>
      </c>
      <c r="BQ354" s="93" t="e">
        <f>SUM(BQ334:BQ353)/COUNTIF(BQ334:BQ353,"&gt;0")</f>
        <v>#DIV/0!</v>
      </c>
      <c r="BR354" s="89"/>
      <c r="BS354" s="93" t="e">
        <f>AVERAGE(BS334:BS353)</f>
        <v>#DIV/0!</v>
      </c>
      <c r="BT354" s="93" t="e">
        <f>SUM(BT334:BT353)/COUNTIF(BT334:BT353,"&gt;0")</f>
        <v>#DIV/0!</v>
      </c>
      <c r="BU354" s="89"/>
      <c r="BV354" s="63"/>
    </row>
    <row r="355" spans="1:74" s="59" customFormat="1" x14ac:dyDescent="0.25">
      <c r="A355" s="83"/>
      <c r="B355" s="91" t="s">
        <v>61</v>
      </c>
      <c r="C355" s="92" t="s">
        <v>60</v>
      </c>
      <c r="D355" s="399"/>
      <c r="E355" s="400"/>
      <c r="F355" s="400"/>
      <c r="G355" s="400"/>
      <c r="H355" s="400"/>
      <c r="I355" s="400"/>
      <c r="J355" s="400"/>
      <c r="K355" s="401"/>
      <c r="L355" s="64"/>
      <c r="M355" s="64"/>
      <c r="N355" s="64"/>
      <c r="O355" s="64"/>
      <c r="P355" s="64"/>
      <c r="Q355" s="64"/>
      <c r="R355" s="77" t="s">
        <v>57</v>
      </c>
      <c r="S355" s="88">
        <f>S354+V355*S358</f>
        <v>0.18294669726472942</v>
      </c>
      <c r="T355" s="88">
        <f>T354+V355*T358</f>
        <v>0.18294669726472942</v>
      </c>
      <c r="U355" s="88" t="e">
        <f>U354+V355*U358</f>
        <v>#DIV/0!</v>
      </c>
      <c r="V355" s="86">
        <v>1</v>
      </c>
      <c r="W355" s="64" t="s">
        <v>59</v>
      </c>
      <c r="X355" s="89"/>
      <c r="Y355" s="89" t="s">
        <v>58</v>
      </c>
      <c r="Z355" s="87"/>
      <c r="AP355" s="63"/>
      <c r="AQ355" s="89"/>
      <c r="AR355" s="89"/>
      <c r="AS355" s="89"/>
      <c r="AT355" s="77" t="s">
        <v>57</v>
      </c>
      <c r="AU355" s="76" t="e">
        <f>AU354+(AU360*AU357)</f>
        <v>#REF!</v>
      </c>
      <c r="AV355" s="76" t="e">
        <f>AV354+(AV360*AU357)</f>
        <v>#REF!</v>
      </c>
      <c r="AW355" s="89"/>
      <c r="AX355" s="76" t="e">
        <f>AX354+(AX360*AX357)</f>
        <v>#REF!</v>
      </c>
      <c r="AY355" s="76" t="e">
        <f>AY354+(AY360*AX357)</f>
        <v>#REF!</v>
      </c>
      <c r="AZ355" s="89"/>
      <c r="BA355" s="76" t="e">
        <f>BA354+(BA360*BA357)</f>
        <v>#REF!</v>
      </c>
      <c r="BB355" s="76" t="e">
        <f>BB354+(BB360*BA357)</f>
        <v>#REF!</v>
      </c>
      <c r="BC355" s="89"/>
      <c r="BD355" s="76" t="e">
        <f>BD354+(BD360*BD357)</f>
        <v>#REF!</v>
      </c>
      <c r="BE355" s="76" t="e">
        <f>BE354+(BE360*BD357)</f>
        <v>#REF!</v>
      </c>
      <c r="BF355" s="89"/>
      <c r="BG355" s="76" t="e">
        <f>BG354+(BG360*BG357)</f>
        <v>#REF!</v>
      </c>
      <c r="BH355" s="76" t="e">
        <f>BH354+(BH360*BG357)</f>
        <v>#REF!</v>
      </c>
      <c r="BI355" s="77"/>
      <c r="BJ355" s="76" t="e">
        <f>BJ354+(BJ360*BJ357)</f>
        <v>#DIV/0!</v>
      </c>
      <c r="BK355" s="76" t="e">
        <f>BK354+(BK360*BJ357)</f>
        <v>#DIV/0!</v>
      </c>
      <c r="BL355" s="89"/>
      <c r="BM355" s="76" t="e">
        <f>BM354+(BM360*BM357)</f>
        <v>#DIV/0!</v>
      </c>
      <c r="BN355" s="76" t="e">
        <f>BN354+(BN360*BM357)</f>
        <v>#DIV/0!</v>
      </c>
      <c r="BO355" s="89"/>
      <c r="BP355" s="76" t="e">
        <f>BP354+(BP360*BP357)</f>
        <v>#DIV/0!</v>
      </c>
      <c r="BQ355" s="76" t="e">
        <f>BQ354+(BQ360*BP357)</f>
        <v>#DIV/0!</v>
      </c>
      <c r="BR355" s="89"/>
      <c r="BS355" s="76" t="e">
        <f>BS354+(BS360*BS357)</f>
        <v>#DIV/0!</v>
      </c>
      <c r="BT355" s="76" t="e">
        <f>BT354+(BT360*BS357)</f>
        <v>#DIV/0!</v>
      </c>
      <c r="BU355" s="89"/>
      <c r="BV355" s="63"/>
    </row>
    <row r="356" spans="1:74" s="59" customFormat="1" x14ac:dyDescent="0.25">
      <c r="A356" s="83"/>
      <c r="B356" s="91" t="s">
        <v>56</v>
      </c>
      <c r="C356" s="83"/>
      <c r="D356" s="402"/>
      <c r="E356" s="403"/>
      <c r="F356" s="403"/>
      <c r="G356" s="403"/>
      <c r="H356" s="403"/>
      <c r="I356" s="403"/>
      <c r="J356" s="403"/>
      <c r="K356" s="404"/>
      <c r="L356" s="89"/>
      <c r="M356" s="89"/>
      <c r="N356" s="64"/>
      <c r="O356" s="64"/>
      <c r="P356" s="64"/>
      <c r="Q356" s="64"/>
      <c r="R356" s="77" t="s">
        <v>54</v>
      </c>
      <c r="S356" s="88">
        <f>IF($Y356="Y",MIN(S334:S353),S354-$V356*S358)</f>
        <v>1.814323722679706E-2</v>
      </c>
      <c r="T356" s="88">
        <f>IF($Y356="Y",MIN(T334:T353),T354-$V356*T358)</f>
        <v>1.814323722679706E-2</v>
      </c>
      <c r="U356" s="88" t="e">
        <f>IF($Y356="Y",MIN(U334:U353),U354-$V356*U358)</f>
        <v>#DIV/0!</v>
      </c>
      <c r="V356" s="86">
        <v>1</v>
      </c>
      <c r="W356" s="64" t="s">
        <v>55</v>
      </c>
      <c r="X356" s="89"/>
      <c r="Y356" s="90" t="s">
        <v>47</v>
      </c>
      <c r="Z356" s="87"/>
      <c r="AP356" s="63"/>
      <c r="AQ356" s="89"/>
      <c r="AR356" s="89"/>
      <c r="AS356" s="89"/>
      <c r="AT356" s="77" t="s">
        <v>54</v>
      </c>
      <c r="AU356" s="76" t="e">
        <f>AU354-(AU360*AU358)</f>
        <v>#REF!</v>
      </c>
      <c r="AV356" s="76" t="e">
        <f>AV354-(AV360*AU358)</f>
        <v>#REF!</v>
      </c>
      <c r="AW356" s="89"/>
      <c r="AX356" s="76" t="e">
        <f>AX354-(AX360*AX358)</f>
        <v>#REF!</v>
      </c>
      <c r="AY356" s="76" t="e">
        <f>AY354-(AY360*AX358)</f>
        <v>#REF!</v>
      </c>
      <c r="AZ356" s="89"/>
      <c r="BA356" s="76" t="e">
        <f>BA354-(BA360*BA358)</f>
        <v>#REF!</v>
      </c>
      <c r="BB356" s="76" t="e">
        <f>BB354-(BB360*BA358)</f>
        <v>#REF!</v>
      </c>
      <c r="BC356" s="89"/>
      <c r="BD356" s="76" t="e">
        <f>BD354-(BD360*BD358)</f>
        <v>#REF!</v>
      </c>
      <c r="BE356" s="76" t="e">
        <f>BE354-(BE360*BD358)</f>
        <v>#REF!</v>
      </c>
      <c r="BF356" s="89"/>
      <c r="BG356" s="76" t="e">
        <f>BG354-(BG360*BG358)</f>
        <v>#REF!</v>
      </c>
      <c r="BH356" s="76" t="e">
        <f>BH354-(BH360*BG358)</f>
        <v>#REF!</v>
      </c>
      <c r="BI356" s="77"/>
      <c r="BJ356" s="76" t="e">
        <f>BJ354-(BJ360*BJ358)</f>
        <v>#DIV/0!</v>
      </c>
      <c r="BK356" s="76" t="e">
        <f>BK354-(BK360*BJ358)</f>
        <v>#DIV/0!</v>
      </c>
      <c r="BL356" s="89"/>
      <c r="BM356" s="76" t="e">
        <f>BM354-(BM360*BM358)</f>
        <v>#DIV/0!</v>
      </c>
      <c r="BN356" s="76" t="e">
        <f>BN354-(BN360*BM358)</f>
        <v>#DIV/0!</v>
      </c>
      <c r="BO356" s="89"/>
      <c r="BP356" s="76" t="e">
        <f>BP354-(BP360*BP358)</f>
        <v>#DIV/0!</v>
      </c>
      <c r="BQ356" s="76" t="e">
        <f>BQ354-(BQ360*BP358)</f>
        <v>#DIV/0!</v>
      </c>
      <c r="BR356" s="89"/>
      <c r="BS356" s="76" t="e">
        <f>BS354-(BS360*BS358)</f>
        <v>#DIV/0!</v>
      </c>
      <c r="BT356" s="76" t="e">
        <f>BT354-(BT360*BS358)</f>
        <v>#DIV/0!</v>
      </c>
      <c r="BU356" s="89"/>
      <c r="BV356" s="63"/>
    </row>
    <row r="357" spans="1:74" s="59" customFormat="1" ht="14.25" x14ac:dyDescent="0.2">
      <c r="A357" s="83"/>
      <c r="B357" s="83"/>
      <c r="C357" s="83"/>
      <c r="D357" s="402"/>
      <c r="E357" s="403"/>
      <c r="F357" s="403"/>
      <c r="G357" s="403"/>
      <c r="H357" s="403"/>
      <c r="I357" s="403"/>
      <c r="J357" s="403"/>
      <c r="K357" s="404"/>
      <c r="L357" s="64"/>
      <c r="M357" s="64"/>
      <c r="N357" s="64"/>
      <c r="O357" s="64"/>
      <c r="P357" s="64"/>
      <c r="Q357" s="64"/>
      <c r="R357" s="77" t="s">
        <v>51</v>
      </c>
      <c r="S357" s="88" t="str">
        <f>IF((0.67*S358)&gt;S354,"no","yes")</f>
        <v>yes</v>
      </c>
      <c r="T357" s="88" t="str">
        <f>IF((0.67*T358)&gt;T354,"no","yes")</f>
        <v>yes</v>
      </c>
      <c r="U357" s="88" t="e">
        <f>IF((0.67*U358)&gt;U354,"no","yes")</f>
        <v>#DIV/0!</v>
      </c>
      <c r="V357" s="64"/>
      <c r="W357" s="64"/>
      <c r="X357" s="64"/>
      <c r="Z357" s="87"/>
      <c r="AP357" s="63"/>
      <c r="AQ357" s="64"/>
      <c r="AR357" s="64"/>
      <c r="AS357" s="360" t="s">
        <v>53</v>
      </c>
      <c r="AT357" s="361"/>
      <c r="AU357" s="86">
        <v>1</v>
      </c>
      <c r="AV357" s="64"/>
      <c r="AW357" s="64"/>
      <c r="AX357" s="86">
        <v>1</v>
      </c>
      <c r="AY357" s="64"/>
      <c r="AZ357" s="64"/>
      <c r="BA357" s="86">
        <v>1</v>
      </c>
      <c r="BB357" s="64"/>
      <c r="BC357" s="64"/>
      <c r="BD357" s="86">
        <v>1</v>
      </c>
      <c r="BE357" s="64"/>
      <c r="BF357" s="64"/>
      <c r="BG357" s="86">
        <v>1</v>
      </c>
      <c r="BH357" s="64"/>
      <c r="BI357" s="77"/>
      <c r="BJ357" s="86">
        <v>1</v>
      </c>
      <c r="BK357" s="64"/>
      <c r="BL357" s="64"/>
      <c r="BM357" s="86">
        <v>1</v>
      </c>
      <c r="BN357" s="64"/>
      <c r="BO357" s="64"/>
      <c r="BP357" s="86">
        <v>1</v>
      </c>
      <c r="BQ357" s="64"/>
      <c r="BR357" s="64"/>
      <c r="BS357" s="86">
        <v>1</v>
      </c>
      <c r="BT357" s="64"/>
      <c r="BU357" s="64"/>
      <c r="BV357" s="63"/>
    </row>
    <row r="358" spans="1:74" s="59" customFormat="1" ht="14.25" x14ac:dyDescent="0.2">
      <c r="A358" s="75" t="str">
        <f ca="1">HYPERLINK("#"&amp;"'"&amp;A$1&amp;"'!a1","Back to top")</f>
        <v>Back to top</v>
      </c>
      <c r="B358" s="75"/>
      <c r="C358" s="83"/>
      <c r="D358" s="402"/>
      <c r="E358" s="403"/>
      <c r="F358" s="403"/>
      <c r="G358" s="403"/>
      <c r="H358" s="403"/>
      <c r="I358" s="403"/>
      <c r="J358" s="403"/>
      <c r="K358" s="404"/>
      <c r="L358" s="64"/>
      <c r="M358" s="64"/>
      <c r="N358" s="64"/>
      <c r="O358" s="64"/>
      <c r="P358" s="64"/>
      <c r="Q358" s="64"/>
      <c r="R358" s="77" t="s">
        <v>50</v>
      </c>
      <c r="S358" s="88">
        <f>_xlfn.STDEV.P(S334:S353)</f>
        <v>8.2401730018966182E-2</v>
      </c>
      <c r="T358" s="88">
        <f t="array" ref="T358">IF(S362="Y",SQRT(SUM(IFERROR(O334:O353*(S334:S353-(T354))^2,0))/((COUNTIFS(O334:O353,"&lt;&gt;"&amp;"")-1)/COUNTIFS(O334:O353,"&lt;&gt;"&amp;"")*SUM(O334:O353))),_xlfn.STDEV.P(T334:T353))</f>
        <v>8.2401730018966182E-2</v>
      </c>
      <c r="U358" s="88" t="e">
        <f t="array" ref="U358">SQRT(SUM(IFERROR(O334:O353*(S334:S353-(U354))^2,0))/((COUNTIFS(O334:O353,"&lt;&gt;"&amp;"")-1)/COUNTIFS(O334:O353,"&lt;&gt;"&amp;"")*SUM(O334:O353)))</f>
        <v>#DIV/0!</v>
      </c>
      <c r="V358" s="64"/>
      <c r="W358" s="64"/>
      <c r="X358" s="64"/>
      <c r="Z358" s="87"/>
      <c r="AP358" s="63"/>
      <c r="AQ358" s="64"/>
      <c r="AR358" s="64"/>
      <c r="AS358" s="360"/>
      <c r="AT358" s="361"/>
      <c r="AU358" s="86">
        <v>1</v>
      </c>
      <c r="AV358" s="64"/>
      <c r="AW358" s="64"/>
      <c r="AX358" s="86">
        <v>1</v>
      </c>
      <c r="AY358" s="64"/>
      <c r="AZ358" s="64"/>
      <c r="BA358" s="86">
        <v>1</v>
      </c>
      <c r="BB358" s="64"/>
      <c r="BC358" s="64"/>
      <c r="BD358" s="86">
        <v>1</v>
      </c>
      <c r="BE358" s="64"/>
      <c r="BF358" s="64"/>
      <c r="BG358" s="86">
        <v>1</v>
      </c>
      <c r="BH358" s="64"/>
      <c r="BI358" s="77"/>
      <c r="BJ358" s="86">
        <v>1</v>
      </c>
      <c r="BK358" s="64"/>
      <c r="BL358" s="64"/>
      <c r="BM358" s="86">
        <v>1</v>
      </c>
      <c r="BN358" s="64"/>
      <c r="BO358" s="64"/>
      <c r="BP358" s="86">
        <v>1</v>
      </c>
      <c r="BQ358" s="64"/>
      <c r="BR358" s="64"/>
      <c r="BS358" s="86">
        <v>1</v>
      </c>
      <c r="BT358" s="64"/>
      <c r="BU358" s="64"/>
      <c r="BV358" s="63"/>
    </row>
    <row r="359" spans="1:74" s="59" customFormat="1" x14ac:dyDescent="0.25">
      <c r="A359" s="83"/>
      <c r="B359" s="83"/>
      <c r="C359" s="83"/>
      <c r="D359" s="402"/>
      <c r="E359" s="403"/>
      <c r="F359" s="403"/>
      <c r="G359" s="403"/>
      <c r="H359" s="403"/>
      <c r="I359" s="403"/>
      <c r="J359" s="403"/>
      <c r="K359" s="404"/>
      <c r="L359" s="64"/>
      <c r="M359" s="64"/>
      <c r="N359" s="64"/>
      <c r="O359" s="64"/>
      <c r="P359" s="64"/>
      <c r="Q359" s="64"/>
      <c r="R359" s="73" t="s">
        <v>48</v>
      </c>
      <c r="S359" s="85">
        <f>COUNTIF(S334:S353,"&gt;0")</f>
        <v>11</v>
      </c>
      <c r="T359" s="85">
        <f>COUNTIF(T334:T353,"&gt;0")</f>
        <v>11</v>
      </c>
      <c r="U359" s="81"/>
      <c r="V359" s="84" t="s">
        <v>52</v>
      </c>
      <c r="W359" s="64"/>
      <c r="X359" s="64"/>
      <c r="Z359" s="63"/>
      <c r="AP359" s="63"/>
      <c r="AQ359" s="64"/>
      <c r="AR359" s="64"/>
      <c r="AS359" s="64"/>
      <c r="AT359" s="77" t="s">
        <v>51</v>
      </c>
      <c r="AU359" s="76" t="e">
        <f>IF((0.67*AU360)&gt;AU354,"no","yes")</f>
        <v>#REF!</v>
      </c>
      <c r="AV359" s="76" t="e">
        <f>IF((0.67*AV360)&gt;AV354,"no","yes")</f>
        <v>#REF!</v>
      </c>
      <c r="AW359" s="64"/>
      <c r="AX359" s="76" t="e">
        <f>IF((0.67*AX360)&gt;AX354,"no","yes")</f>
        <v>#REF!</v>
      </c>
      <c r="AY359" s="76" t="e">
        <f>IF((0.67*AY360)&gt;AY354,"no","yes")</f>
        <v>#REF!</v>
      </c>
      <c r="AZ359" s="64"/>
      <c r="BA359" s="76" t="e">
        <f>IF((0.67*BA360)&gt;BA354,"no","yes")</f>
        <v>#REF!</v>
      </c>
      <c r="BB359" s="76" t="e">
        <f>IF((0.67*BB360)&gt;BB354,"no","yes")</f>
        <v>#REF!</v>
      </c>
      <c r="BC359" s="64"/>
      <c r="BD359" s="76" t="e">
        <f>IF((0.67*BD360)&gt;BD354,"no","yes")</f>
        <v>#REF!</v>
      </c>
      <c r="BE359" s="76" t="e">
        <f>IF((0.67*BE360)&gt;BE354,"no","yes")</f>
        <v>#REF!</v>
      </c>
      <c r="BF359" s="64"/>
      <c r="BG359" s="76" t="e">
        <f>IF((0.67*BG360)&gt;BG354,"no","yes")</f>
        <v>#REF!</v>
      </c>
      <c r="BH359" s="76" t="e">
        <f>IF((0.67*BH360)&gt;BH354,"no","yes")</f>
        <v>#REF!</v>
      </c>
      <c r="BI359" s="73"/>
      <c r="BJ359" s="76" t="e">
        <f>IF((0.67*BJ360)&gt;BJ354,"no","yes")</f>
        <v>#DIV/0!</v>
      </c>
      <c r="BK359" s="76" t="e">
        <f>IF((0.67*BK360)&gt;BK354,"no","yes")</f>
        <v>#DIV/0!</v>
      </c>
      <c r="BL359" s="64"/>
      <c r="BM359" s="76" t="e">
        <f>IF((0.67*BM360)&gt;BM354,"no","yes")</f>
        <v>#DIV/0!</v>
      </c>
      <c r="BN359" s="76" t="e">
        <f>IF((0.67*BN360)&gt;BN354,"no","yes")</f>
        <v>#DIV/0!</v>
      </c>
      <c r="BO359" s="64"/>
      <c r="BP359" s="76" t="e">
        <f>IF((0.67*BP360)&gt;BP354,"no","yes")</f>
        <v>#DIV/0!</v>
      </c>
      <c r="BQ359" s="76" t="e">
        <f>IF((0.67*BQ360)&gt;BQ354,"no","yes")</f>
        <v>#DIV/0!</v>
      </c>
      <c r="BR359" s="64"/>
      <c r="BS359" s="76" t="e">
        <f>IF((0.67*BS360)&gt;BS354,"no","yes")</f>
        <v>#DIV/0!</v>
      </c>
      <c r="BT359" s="76" t="e">
        <f>IF((0.67*BT360)&gt;BT354,"no","yes")</f>
        <v>#DIV/0!</v>
      </c>
      <c r="BU359" s="64"/>
      <c r="BV359" s="63"/>
    </row>
    <row r="360" spans="1:74" s="59" customFormat="1" ht="14.25" x14ac:dyDescent="0.2">
      <c r="C360" s="83"/>
      <c r="D360" s="402"/>
      <c r="E360" s="403"/>
      <c r="F360" s="403"/>
      <c r="G360" s="403"/>
      <c r="H360" s="403"/>
      <c r="I360" s="403"/>
      <c r="J360" s="403"/>
      <c r="K360" s="404"/>
      <c r="L360" s="64"/>
      <c r="M360" s="64"/>
      <c r="N360" s="64"/>
      <c r="O360" s="64"/>
      <c r="P360" s="64"/>
      <c r="Q360" s="64"/>
      <c r="R360" s="64"/>
      <c r="S360" s="81"/>
      <c r="T360" s="81"/>
      <c r="U360" s="81"/>
      <c r="V360" s="80"/>
      <c r="W360" s="79"/>
      <c r="X360" s="78"/>
      <c r="Z360" s="63"/>
      <c r="AP360" s="63"/>
      <c r="AQ360" s="64"/>
      <c r="AR360" s="64"/>
      <c r="AS360" s="64"/>
      <c r="AT360" s="77" t="s">
        <v>50</v>
      </c>
      <c r="AU360" s="76" t="e">
        <f>_xlfn.STDEV.P(AU334:AU353)</f>
        <v>#REF!</v>
      </c>
      <c r="AV360" s="76" t="e">
        <f>_xlfn.STDEV.P(AV334:AV353)</f>
        <v>#REF!</v>
      </c>
      <c r="AW360" s="64"/>
      <c r="AX360" s="76" t="e">
        <f>_xlfn.STDEV.P(AX334:AX353)</f>
        <v>#REF!</v>
      </c>
      <c r="AY360" s="76" t="e">
        <f>_xlfn.STDEV.P(AY334:AY353)</f>
        <v>#REF!</v>
      </c>
      <c r="AZ360" s="64"/>
      <c r="BA360" s="76" t="e">
        <f>_xlfn.STDEV.P(BA334:BA353)</f>
        <v>#REF!</v>
      </c>
      <c r="BB360" s="76" t="e">
        <f>_xlfn.STDEV.P(BB334:BB353)</f>
        <v>#REF!</v>
      </c>
      <c r="BC360" s="64"/>
      <c r="BD360" s="76" t="e">
        <f>_xlfn.STDEV.P(BD334:BD353)</f>
        <v>#REF!</v>
      </c>
      <c r="BE360" s="76" t="e">
        <f>_xlfn.STDEV.P(BE334:BE353)</f>
        <v>#REF!</v>
      </c>
      <c r="BF360" s="64"/>
      <c r="BG360" s="76" t="e">
        <f>_xlfn.STDEV.P(BG334:BG353)</f>
        <v>#REF!</v>
      </c>
      <c r="BH360" s="76" t="e">
        <f>_xlfn.STDEV.P(BH334:BH353)</f>
        <v>#REF!</v>
      </c>
      <c r="BI360" s="64"/>
      <c r="BJ360" s="76" t="e">
        <f>_xlfn.STDEV.P(BJ334:BJ353)</f>
        <v>#DIV/0!</v>
      </c>
      <c r="BK360" s="76" t="e">
        <f>_xlfn.STDEV.P(BK334:BK353)</f>
        <v>#DIV/0!</v>
      </c>
      <c r="BL360" s="64"/>
      <c r="BM360" s="76" t="e">
        <f>_xlfn.STDEV.P(BM334:BM353)</f>
        <v>#DIV/0!</v>
      </c>
      <c r="BN360" s="76" t="e">
        <f>_xlfn.STDEV.P(BN334:BN353)</f>
        <v>#DIV/0!</v>
      </c>
      <c r="BO360" s="64"/>
      <c r="BP360" s="76" t="e">
        <f>_xlfn.STDEV.P(BP334:BP353)</f>
        <v>#DIV/0!</v>
      </c>
      <c r="BQ360" s="76" t="e">
        <f>_xlfn.STDEV.P(BQ334:BQ353)</f>
        <v>#DIV/0!</v>
      </c>
      <c r="BR360" s="64"/>
      <c r="BS360" s="76" t="e">
        <f>_xlfn.STDEV.P(BS334:BS353)</f>
        <v>#DIV/0!</v>
      </c>
      <c r="BT360" s="76" t="e">
        <f>_xlfn.STDEV.P(BT334:BT353)</f>
        <v>#DIV/0!</v>
      </c>
      <c r="BV360" s="63"/>
    </row>
    <row r="361" spans="1:74" s="59" customFormat="1" x14ac:dyDescent="0.2">
      <c r="C361" s="64"/>
      <c r="D361" s="405"/>
      <c r="E361" s="406"/>
      <c r="F361" s="406"/>
      <c r="G361" s="406"/>
      <c r="H361" s="406"/>
      <c r="I361" s="406"/>
      <c r="J361" s="406"/>
      <c r="K361" s="407"/>
      <c r="S361" s="138" t="s">
        <v>49</v>
      </c>
      <c r="U361" s="64"/>
      <c r="V361" s="70"/>
      <c r="W361" s="69"/>
      <c r="X361" s="68"/>
      <c r="Z361" s="63"/>
      <c r="AP361" s="63"/>
      <c r="AQ361" s="64"/>
      <c r="AR361" s="64"/>
      <c r="AS361" s="64"/>
      <c r="AT361" s="73" t="s">
        <v>48</v>
      </c>
      <c r="AU361" s="72">
        <f>COUNTIF(AU334:AU353,"&gt;0")</f>
        <v>0</v>
      </c>
      <c r="AV361" s="72">
        <f>COUNTIF(AV334:AV353,"&gt;0")</f>
        <v>0</v>
      </c>
      <c r="AW361" s="64"/>
      <c r="AX361" s="72">
        <f>COUNTIF(AX334:AX353,"&gt;0")</f>
        <v>0</v>
      </c>
      <c r="AY361" s="72">
        <f>COUNTIF(AY334:AY353,"&gt;0")</f>
        <v>0</v>
      </c>
      <c r="AZ361" s="64"/>
      <c r="BA361" s="72">
        <f>COUNTIF(BA334:BA353,"&gt;0")</f>
        <v>0</v>
      </c>
      <c r="BB361" s="72">
        <f>COUNTIF(BB334:BB353,"&gt;0")</f>
        <v>0</v>
      </c>
      <c r="BC361" s="64"/>
      <c r="BD361" s="72">
        <f>COUNTIF(BD334:BD353,"&gt;0")</f>
        <v>0</v>
      </c>
      <c r="BE361" s="72">
        <f>COUNTIF(BE334:BE353,"&gt;0")</f>
        <v>0</v>
      </c>
      <c r="BF361" s="64"/>
      <c r="BG361" s="72">
        <f>COUNTIF(BG334:BG353,"&gt;0")</f>
        <v>0</v>
      </c>
      <c r="BH361" s="72">
        <f>COUNTIF(BH334:BH353,"&gt;0")</f>
        <v>0</v>
      </c>
      <c r="BI361" s="64"/>
      <c r="BJ361" s="72">
        <f>COUNTIF(BJ334:BJ353,"&gt;0")</f>
        <v>0</v>
      </c>
      <c r="BK361" s="72">
        <f>COUNTIF(BK334:BK353,"&gt;0")</f>
        <v>0</v>
      </c>
      <c r="BL361" s="64"/>
      <c r="BM361" s="72">
        <f>COUNTIF(BM334:BM353,"&gt;0")</f>
        <v>0</v>
      </c>
      <c r="BN361" s="72">
        <f>COUNTIF(BN334:BN353,"&gt;0")</f>
        <v>0</v>
      </c>
      <c r="BO361" s="64"/>
      <c r="BP361" s="72">
        <f>COUNTIF(BP334:BP353,"&gt;0")</f>
        <v>0</v>
      </c>
      <c r="BQ361" s="72">
        <f>COUNTIF(BQ334:BQ353,"&gt;0")</f>
        <v>0</v>
      </c>
      <c r="BR361" s="64"/>
      <c r="BS361" s="72">
        <f>COUNTIF(BS334:BS353,"&gt;0")</f>
        <v>0</v>
      </c>
      <c r="BT361" s="72">
        <f>COUNTIF(BT334:BT353,"&gt;0")</f>
        <v>0</v>
      </c>
      <c r="BV361" s="63"/>
    </row>
    <row r="362" spans="1:74" s="59" customFormat="1" ht="14.25" x14ac:dyDescent="0.2">
      <c r="C362" s="64"/>
      <c r="D362" s="135"/>
      <c r="E362" s="135"/>
      <c r="F362" s="135"/>
      <c r="G362" s="135"/>
      <c r="H362" s="135"/>
      <c r="I362" s="135"/>
      <c r="J362" s="135"/>
      <c r="K362" s="135"/>
      <c r="S362" s="137" t="s">
        <v>47</v>
      </c>
      <c r="U362" s="64"/>
      <c r="V362" s="70"/>
      <c r="W362" s="69"/>
      <c r="X362" s="68"/>
      <c r="Z362" s="63"/>
      <c r="AP362" s="63"/>
      <c r="BV362" s="63"/>
    </row>
    <row r="363" spans="1:74" s="59" customFormat="1" ht="14.25" x14ac:dyDescent="0.2">
      <c r="C363" s="64"/>
      <c r="D363" s="135"/>
      <c r="E363" s="135"/>
      <c r="F363" s="135"/>
      <c r="G363" s="135"/>
      <c r="H363" s="135"/>
      <c r="I363" s="135"/>
      <c r="J363" s="135"/>
      <c r="K363" s="135"/>
      <c r="U363" s="64"/>
      <c r="V363" s="67"/>
      <c r="W363" s="66"/>
      <c r="X363" s="65"/>
      <c r="Z363" s="63"/>
      <c r="AP363" s="63"/>
      <c r="BV363" s="63"/>
    </row>
    <row r="364" spans="1:74" x14ac:dyDescent="0.2">
      <c r="U364" s="64"/>
      <c r="V364" s="64"/>
      <c r="W364" s="64"/>
      <c r="X364" s="64"/>
      <c r="Z364" s="63"/>
    </row>
    <row r="365" spans="1:74" s="59" customFormat="1" ht="14.25" x14ac:dyDescent="0.2">
      <c r="Z365" s="63"/>
      <c r="AP365" s="63"/>
      <c r="BV365" s="63"/>
    </row>
    <row r="366" spans="1:74" s="59" customFormat="1" ht="14.25" x14ac:dyDescent="0.2">
      <c r="Z366" s="63"/>
      <c r="AP366" s="63"/>
      <c r="BV366" s="63"/>
    </row>
    <row r="367" spans="1:74" s="59" customFormat="1" ht="18" x14ac:dyDescent="0.25">
      <c r="Z367" s="63"/>
      <c r="AP367" s="60"/>
      <c r="AQ367" s="62"/>
      <c r="AR367" s="62"/>
      <c r="AS367" s="61"/>
      <c r="AT367" s="61"/>
      <c r="AU367" s="61"/>
      <c r="AV367" s="61"/>
      <c r="AW367" s="61"/>
      <c r="AX367" s="61"/>
      <c r="AY367" s="61"/>
      <c r="AZ367" s="61"/>
      <c r="BA367" s="61"/>
      <c r="BB367" s="61"/>
      <c r="BC367" s="61"/>
      <c r="BD367" s="61"/>
      <c r="BE367" s="61"/>
      <c r="BF367" s="61"/>
      <c r="BG367" s="61"/>
      <c r="BH367" s="61"/>
      <c r="BI367" s="61"/>
      <c r="BJ367" s="61"/>
      <c r="BK367" s="61"/>
      <c r="BL367" s="61"/>
      <c r="BM367" s="61"/>
      <c r="BN367" s="61"/>
      <c r="BO367" s="61"/>
      <c r="BP367" s="61"/>
      <c r="BQ367" s="61"/>
      <c r="BR367" s="61"/>
      <c r="BS367" s="61"/>
      <c r="BT367" s="61"/>
      <c r="BU367" s="61"/>
      <c r="BV367" s="60"/>
    </row>
    <row r="368" spans="1:74" s="149" customFormat="1" ht="27.75" x14ac:dyDescent="0.4">
      <c r="A368" s="150" t="s">
        <v>238</v>
      </c>
      <c r="B368" s="150"/>
    </row>
    <row r="369" spans="1:74" s="59" customFormat="1" x14ac:dyDescent="0.25">
      <c r="Z369" s="63"/>
      <c r="AP369" s="63"/>
      <c r="AT369" s="89"/>
      <c r="AU369" s="128"/>
      <c r="AV369" s="128"/>
      <c r="AW369" s="128"/>
      <c r="AX369" s="89"/>
      <c r="AY369" s="89"/>
      <c r="AZ369" s="128"/>
      <c r="BA369" s="128"/>
      <c r="BB369" s="128"/>
      <c r="BC369" s="89"/>
      <c r="BD369" s="89"/>
      <c r="BE369" s="128"/>
      <c r="BF369" s="128"/>
      <c r="BG369" s="128"/>
      <c r="BH369" s="89"/>
      <c r="BI369" s="89"/>
      <c r="BJ369" s="128"/>
      <c r="BK369" s="128"/>
      <c r="BL369" s="128"/>
      <c r="BM369" s="89"/>
      <c r="BN369" s="89"/>
      <c r="BO369" s="128"/>
      <c r="BP369" s="128"/>
      <c r="BQ369" s="128"/>
      <c r="BR369" s="89"/>
      <c r="BS369" s="89"/>
      <c r="BT369" s="128"/>
      <c r="BU369" s="89"/>
      <c r="BV369" s="63"/>
    </row>
    <row r="370" spans="1:74" s="59" customFormat="1" x14ac:dyDescent="0.25">
      <c r="Z370" s="63"/>
      <c r="AP370" s="63"/>
      <c r="AT370" s="89"/>
      <c r="AU370" s="128"/>
      <c r="AV370" s="128"/>
      <c r="AW370" s="128"/>
      <c r="AX370" s="89"/>
      <c r="AY370" s="89"/>
      <c r="AZ370" s="128"/>
      <c r="BA370" s="128"/>
      <c r="BB370" s="128"/>
      <c r="BC370" s="89"/>
      <c r="BD370" s="89"/>
      <c r="BE370" s="128"/>
      <c r="BF370" s="128"/>
      <c r="BG370" s="128"/>
      <c r="BH370" s="89"/>
      <c r="BI370" s="89"/>
      <c r="BJ370" s="128"/>
      <c r="BK370" s="128"/>
      <c r="BL370" s="128"/>
      <c r="BM370" s="89"/>
      <c r="BN370" s="89"/>
      <c r="BO370" s="128"/>
      <c r="BP370" s="128"/>
      <c r="BQ370" s="128"/>
      <c r="BR370" s="89"/>
      <c r="BS370" s="89"/>
      <c r="BT370" s="128"/>
      <c r="BU370" s="89"/>
      <c r="BV370" s="63"/>
    </row>
    <row r="371" spans="1:74" s="2" customFormat="1" ht="15.75" x14ac:dyDescent="0.25">
      <c r="A371" s="134">
        <f>1+A331</f>
        <v>10</v>
      </c>
      <c r="B371" s="134"/>
      <c r="C371" s="133" t="s">
        <v>237</v>
      </c>
      <c r="D371" s="132"/>
      <c r="E371" s="132"/>
      <c r="F371" s="132"/>
      <c r="G371" s="132"/>
      <c r="H371" s="132"/>
      <c r="K371" s="132"/>
      <c r="L371" s="132"/>
      <c r="M371" s="131"/>
      <c r="N371" s="131"/>
      <c r="O371" s="131"/>
      <c r="AQ371" s="130">
        <f>A371</f>
        <v>10</v>
      </c>
      <c r="AR371" s="130" t="str">
        <f>C371</f>
        <v>Electricty Consumed per CONVENTIONAL Functional Unit</v>
      </c>
    </row>
    <row r="372" spans="1:74" s="59" customFormat="1" x14ac:dyDescent="0.25">
      <c r="A372" s="83"/>
      <c r="B372" s="83"/>
      <c r="C372" s="83"/>
      <c r="D372" s="129"/>
      <c r="E372" s="129"/>
      <c r="F372" s="129"/>
      <c r="G372" s="129"/>
      <c r="H372" s="129"/>
      <c r="K372" s="129"/>
      <c r="L372" s="129"/>
      <c r="M372" s="64"/>
      <c r="N372" s="64"/>
      <c r="O372" s="64"/>
      <c r="Z372" s="63"/>
      <c r="AP372" s="63"/>
      <c r="AQ372" s="89"/>
      <c r="AR372" s="89"/>
      <c r="AS372" s="89"/>
      <c r="AT372" s="89"/>
      <c r="AU372" s="128" t="e">
        <f>IF($AT$44="Region",'[1]Advanced Controls'!$A$59,'[1]AEZ Data'!$A$78)</f>
        <v>#REF!</v>
      </c>
      <c r="AV372" s="128"/>
      <c r="AW372" s="89"/>
      <c r="AX372" s="128" t="e">
        <f>IF($AT$44="Region",'[1]Advanced Controls'!$A$60,'[1]AEZ Data'!$A$80)</f>
        <v>#REF!</v>
      </c>
      <c r="AY372" s="128"/>
      <c r="AZ372" s="89"/>
      <c r="BA372" s="128" t="e">
        <f>IF($AT$44="Region",'[1]Advanced Controls'!$A$61,'[1]AEZ Data'!$A$79)</f>
        <v>#REF!</v>
      </c>
      <c r="BB372" s="128"/>
      <c r="BC372" s="89"/>
      <c r="BD372" s="128" t="e">
        <f>IF($AT$44="Region",'[1]Advanced Controls'!$A$62,'[1]AEZ Data'!$A$81)</f>
        <v>#REF!</v>
      </c>
      <c r="BE372" s="128"/>
      <c r="BF372" s="89"/>
      <c r="BG372" s="128" t="e">
        <f>IF($AT$44="Region",'[1]Advanced Controls'!$A$63,'[1]AEZ Data'!$A$82)</f>
        <v>#REF!</v>
      </c>
      <c r="BH372" s="128"/>
      <c r="BI372" s="89"/>
      <c r="BJ372" s="128" t="s">
        <v>90</v>
      </c>
      <c r="BK372" s="128"/>
      <c r="BL372" s="89"/>
      <c r="BM372" s="128" t="s">
        <v>89</v>
      </c>
      <c r="BN372" s="128"/>
      <c r="BO372" s="89"/>
      <c r="BP372" s="128" t="s">
        <v>88</v>
      </c>
      <c r="BQ372" s="128"/>
      <c r="BR372" s="89"/>
      <c r="BS372" s="128" t="s">
        <v>87</v>
      </c>
      <c r="BT372" s="128"/>
      <c r="BU372" s="89"/>
      <c r="BV372" s="63"/>
    </row>
    <row r="373" spans="1:74" s="59" customFormat="1" ht="45.75" thickBot="1" x14ac:dyDescent="0.3">
      <c r="A373" s="92" t="s">
        <v>86</v>
      </c>
      <c r="B373" s="127" t="s">
        <v>85</v>
      </c>
      <c r="C373" s="124" t="s">
        <v>84</v>
      </c>
      <c r="D373" s="126" t="s">
        <v>83</v>
      </c>
      <c r="E373" s="126" t="s">
        <v>82</v>
      </c>
      <c r="F373" s="124" t="s">
        <v>81</v>
      </c>
      <c r="G373" s="125" t="s">
        <v>80</v>
      </c>
      <c r="H373" s="124" t="s">
        <v>79</v>
      </c>
      <c r="I373" s="124" t="s">
        <v>78</v>
      </c>
      <c r="J373" s="124" t="s">
        <v>77</v>
      </c>
      <c r="K373" s="123" t="s">
        <v>76</v>
      </c>
      <c r="L373" s="122" t="s">
        <v>75</v>
      </c>
      <c r="M373" s="121" t="s">
        <v>74</v>
      </c>
      <c r="N373" s="119" t="s">
        <v>73</v>
      </c>
      <c r="O373" s="120" t="s">
        <v>72</v>
      </c>
      <c r="P373" s="119" t="s">
        <v>71</v>
      </c>
      <c r="Q373" s="114"/>
      <c r="R373" s="118" t="s">
        <v>70</v>
      </c>
      <c r="S373" s="117" t="s">
        <v>66</v>
      </c>
      <c r="T373" s="117" t="s">
        <v>65</v>
      </c>
      <c r="U373" s="117" t="s">
        <v>69</v>
      </c>
      <c r="V373" s="116" t="s">
        <v>68</v>
      </c>
      <c r="W373" s="114"/>
      <c r="X373" s="114"/>
      <c r="Z373" s="63"/>
      <c r="AP373" s="63"/>
      <c r="AQ373" s="114"/>
      <c r="AR373" s="114"/>
      <c r="AS373" s="116" t="s">
        <v>67</v>
      </c>
      <c r="AT373" s="114"/>
      <c r="AU373" s="115" t="s">
        <v>66</v>
      </c>
      <c r="AV373" s="115" t="s">
        <v>65</v>
      </c>
      <c r="AW373" s="114"/>
      <c r="AX373" s="115" t="s">
        <v>66</v>
      </c>
      <c r="AY373" s="115" t="s">
        <v>65</v>
      </c>
      <c r="AZ373" s="114"/>
      <c r="BA373" s="115" t="s">
        <v>66</v>
      </c>
      <c r="BB373" s="115" t="s">
        <v>65</v>
      </c>
      <c r="BC373" s="114"/>
      <c r="BD373" s="115" t="s">
        <v>66</v>
      </c>
      <c r="BE373" s="115" t="s">
        <v>65</v>
      </c>
      <c r="BF373" s="114"/>
      <c r="BG373" s="115" t="s">
        <v>66</v>
      </c>
      <c r="BH373" s="115" t="s">
        <v>65</v>
      </c>
      <c r="BI373" s="114"/>
      <c r="BJ373" s="115" t="s">
        <v>66</v>
      </c>
      <c r="BK373" s="115" t="s">
        <v>65</v>
      </c>
      <c r="BL373" s="114"/>
      <c r="BM373" s="115" t="s">
        <v>66</v>
      </c>
      <c r="BN373" s="115" t="s">
        <v>65</v>
      </c>
      <c r="BO373" s="114"/>
      <c r="BP373" s="115" t="s">
        <v>66</v>
      </c>
      <c r="BQ373" s="115" t="s">
        <v>65</v>
      </c>
      <c r="BR373" s="114"/>
      <c r="BS373" s="115" t="s">
        <v>66</v>
      </c>
      <c r="BT373" s="115" t="s">
        <v>65</v>
      </c>
      <c r="BU373" s="114"/>
      <c r="BV373" s="63"/>
    </row>
    <row r="374" spans="1:74" s="59" customFormat="1" x14ac:dyDescent="0.25">
      <c r="A374" s="83">
        <v>1</v>
      </c>
      <c r="B374" s="109" t="str">
        <f t="shared" ref="B374:B393" si="238">CONCATENATE(E374,": ",C374)</f>
        <v xml:space="preserve">: </v>
      </c>
      <c r="C374" s="108"/>
      <c r="D374" s="108"/>
      <c r="E374" s="108"/>
      <c r="F374" s="113"/>
      <c r="G374" s="108"/>
      <c r="H374" s="107"/>
      <c r="I374" s="106"/>
      <c r="J374" s="106"/>
      <c r="K374" s="110"/>
      <c r="L374" s="110"/>
      <c r="M374" s="104"/>
      <c r="N374" s="151" t="s">
        <v>234</v>
      </c>
      <c r="O374" s="105"/>
      <c r="P374" s="104"/>
      <c r="Q374" s="64"/>
      <c r="R374" s="103"/>
      <c r="S374" s="101" t="str">
        <f t="shared" ref="S374:S393" si="239">IF(R374="Y","",IF(AND(M374="",K374=""),"",IF(M374="",K374,M374)))</f>
        <v/>
      </c>
      <c r="T374" s="102" t="str">
        <f t="shared" ref="T374:T393" si="240">IF(S374="","",IF($S$402="Y",U374,IF(S374&gt;=$S$394-$AB$35*$S$398,IF(S374&lt;=$S$394+$AB$35*$S$398,S374,""),"")))</f>
        <v/>
      </c>
      <c r="U374" s="101" t="str">
        <f t="shared" ref="U374:U393" si="241">IF(R374="Y","",IF(AND(M374="",K374=""),"",IF(M374="",K374*O374,M374*O374)))</f>
        <v/>
      </c>
      <c r="V374" s="100" t="str">
        <f t="shared" ref="V374:V393" si="242">IF(AND(N374="",L374=""),"",IF(N374="",L374,N374))</f>
        <v>TWh / ha / year</v>
      </c>
      <c r="W374" s="89"/>
      <c r="X374" s="89"/>
      <c r="Z374" s="63"/>
      <c r="AP374" s="63"/>
      <c r="AQ374" s="89"/>
      <c r="AR374" s="89"/>
      <c r="AS374" s="112" t="str">
        <f>$U374</f>
        <v/>
      </c>
      <c r="AT374" s="89"/>
      <c r="AU374" s="98" t="e">
        <f t="shared" ref="AU374:AU393" si="243">IF($AT$44="region",IF($E374=AU$762,$S374,""),IF($G374=AU$762,$S374,""))</f>
        <v>#REF!</v>
      </c>
      <c r="AV374" s="98" t="e">
        <f t="shared" ref="AV374:AV393" si="244">IF($AT$44="Region",IF($E374=AU$762,$T374,""),IF($G374=AU$762,$T374,""))</f>
        <v>#REF!</v>
      </c>
      <c r="AW374" s="89"/>
      <c r="AX374" s="98" t="e">
        <f t="shared" ref="AX374:AX393" si="245">IF($AT$44="region",IF($E374=AX$762,$S374,""),IF($G374=AX$762,$S374,""))</f>
        <v>#REF!</v>
      </c>
      <c r="AY374" s="98" t="e">
        <f t="shared" ref="AY374:AY393" si="246">IF($AT$44="Region",IF($E374=AX$762,$T374,""),IF($G374=AX$762,$T374,""))</f>
        <v>#REF!</v>
      </c>
      <c r="AZ374" s="89"/>
      <c r="BA374" s="98" t="e">
        <f t="shared" ref="BA374:BA393" si="247">IF($AT$44="region",IF($E374=BA$762,$S374,""),IF($G374=BA$762,$S374,""))</f>
        <v>#REF!</v>
      </c>
      <c r="BB374" s="98" t="e">
        <f t="shared" ref="BB374:BB393" si="248">IF($AT$44="Region",IF($E374=BA$762,$T374,""),IF($G374=BA$762,$T374,""))</f>
        <v>#REF!</v>
      </c>
      <c r="BC374" s="89"/>
      <c r="BD374" s="98" t="e">
        <f t="shared" ref="BD374:BD393" si="249">IF($AT$44="region",IF($E374=BD$762,$S374,""),IF($G374=BD$762,$S374,""))</f>
        <v>#REF!</v>
      </c>
      <c r="BE374" s="98" t="e">
        <f t="shared" ref="BE374:BE393" si="250">IF($AT$44="Region",IF($E374=BD$762,$T374,""),IF($G374=BD$762,$T374,""))</f>
        <v>#REF!</v>
      </c>
      <c r="BF374" s="89"/>
      <c r="BG374" s="98" t="e">
        <f t="shared" ref="BG374:BG393" si="251">IF($AT$44="region",IF($E374=BG$762,$S374,""),IF($G374=BG$762,$S374,""))</f>
        <v>#REF!</v>
      </c>
      <c r="BH374" s="98" t="e">
        <f t="shared" ref="BH374:BH393" si="252">IF($AT$44="Region",IF($E374=BG$762,$T374,""),IF($G374=BG$762,$T374,""))</f>
        <v>#REF!</v>
      </c>
      <c r="BI374" s="89"/>
      <c r="BJ374" s="98" t="str">
        <f t="shared" ref="BJ374:BJ393" si="253">IF($E374=$BJ$47,S374,"")</f>
        <v/>
      </c>
      <c r="BK374" s="98" t="str">
        <f t="shared" ref="BK374:BK393" si="254">IF($E374=$BJ$47,T374,"")</f>
        <v/>
      </c>
      <c r="BL374" s="89"/>
      <c r="BM374" s="98" t="str">
        <f t="shared" ref="BM374:BM393" si="255">IF($E374=$BM$47,S374,"")</f>
        <v/>
      </c>
      <c r="BN374" s="98" t="str">
        <f t="shared" ref="BN374:BN393" si="256">IF($E374=$BM$47,T374,"")</f>
        <v/>
      </c>
      <c r="BO374" s="89"/>
      <c r="BP374" s="98" t="str">
        <f t="shared" ref="BP374:BP393" si="257">IF($E374=$BP$47,S374,"")</f>
        <v/>
      </c>
      <c r="BQ374" s="98" t="str">
        <f t="shared" ref="BQ374:BQ393" si="258">IF($E374=$BP$47,T374,"")</f>
        <v/>
      </c>
      <c r="BR374" s="89"/>
      <c r="BS374" s="98" t="str">
        <f t="shared" ref="BS374:BS393" si="259">IF($E374=$BS$47,S374,"")</f>
        <v/>
      </c>
      <c r="BT374" s="98" t="str">
        <f t="shared" ref="BT374:BT393" si="260">IF($E374=$BS$47,T374,"")</f>
        <v/>
      </c>
      <c r="BU374" s="89"/>
      <c r="BV374" s="63"/>
    </row>
    <row r="375" spans="1:74" s="59" customFormat="1" x14ac:dyDescent="0.25">
      <c r="A375" s="83">
        <v>2</v>
      </c>
      <c r="B375" s="109" t="str">
        <f t="shared" si="238"/>
        <v xml:space="preserve">: </v>
      </c>
      <c r="C375" s="108"/>
      <c r="D375" s="108"/>
      <c r="E375" s="108"/>
      <c r="F375" s="108"/>
      <c r="G375" s="108"/>
      <c r="H375" s="107"/>
      <c r="I375" s="106"/>
      <c r="J375" s="106"/>
      <c r="K375" s="105"/>
      <c r="L375" s="110"/>
      <c r="M375" s="104"/>
      <c r="N375" s="151" t="s">
        <v>234</v>
      </c>
      <c r="O375" s="105"/>
      <c r="P375" s="104"/>
      <c r="Q375" s="64"/>
      <c r="R375" s="103"/>
      <c r="S375" s="101" t="str">
        <f t="shared" si="239"/>
        <v/>
      </c>
      <c r="T375" s="102" t="str">
        <f t="shared" si="240"/>
        <v/>
      </c>
      <c r="U375" s="101" t="str">
        <f t="shared" si="241"/>
        <v/>
      </c>
      <c r="V375" s="100" t="str">
        <f t="shared" si="242"/>
        <v>TWh / ha / year</v>
      </c>
      <c r="W375" s="89"/>
      <c r="X375" s="89"/>
      <c r="Z375" s="63"/>
      <c r="AP375" s="63"/>
      <c r="AQ375" s="89"/>
      <c r="AR375" s="89"/>
      <c r="AS375" s="99"/>
      <c r="AT375" s="89"/>
      <c r="AU375" s="98" t="e">
        <f t="shared" si="243"/>
        <v>#REF!</v>
      </c>
      <c r="AV375" s="98" t="e">
        <f t="shared" si="244"/>
        <v>#REF!</v>
      </c>
      <c r="AW375" s="89"/>
      <c r="AX375" s="98" t="e">
        <f t="shared" si="245"/>
        <v>#REF!</v>
      </c>
      <c r="AY375" s="98" t="e">
        <f t="shared" si="246"/>
        <v>#REF!</v>
      </c>
      <c r="AZ375" s="89"/>
      <c r="BA375" s="98" t="e">
        <f t="shared" si="247"/>
        <v>#REF!</v>
      </c>
      <c r="BB375" s="98" t="e">
        <f t="shared" si="248"/>
        <v>#REF!</v>
      </c>
      <c r="BC375" s="89"/>
      <c r="BD375" s="98" t="e">
        <f t="shared" si="249"/>
        <v>#REF!</v>
      </c>
      <c r="BE375" s="98" t="e">
        <f t="shared" si="250"/>
        <v>#REF!</v>
      </c>
      <c r="BF375" s="89"/>
      <c r="BG375" s="98" t="e">
        <f t="shared" si="251"/>
        <v>#REF!</v>
      </c>
      <c r="BH375" s="98" t="e">
        <f t="shared" si="252"/>
        <v>#REF!</v>
      </c>
      <c r="BI375" s="89"/>
      <c r="BJ375" s="98" t="str">
        <f t="shared" si="253"/>
        <v/>
      </c>
      <c r="BK375" s="98" t="str">
        <f t="shared" si="254"/>
        <v/>
      </c>
      <c r="BL375" s="89"/>
      <c r="BM375" s="98" t="str">
        <f t="shared" si="255"/>
        <v/>
      </c>
      <c r="BN375" s="98" t="str">
        <f t="shared" si="256"/>
        <v/>
      </c>
      <c r="BO375" s="89"/>
      <c r="BP375" s="98" t="str">
        <f t="shared" si="257"/>
        <v/>
      </c>
      <c r="BQ375" s="98" t="str">
        <f t="shared" si="258"/>
        <v/>
      </c>
      <c r="BR375" s="89"/>
      <c r="BS375" s="98" t="str">
        <f t="shared" si="259"/>
        <v/>
      </c>
      <c r="BT375" s="98" t="str">
        <f t="shared" si="260"/>
        <v/>
      </c>
      <c r="BU375" s="89"/>
      <c r="BV375" s="63"/>
    </row>
    <row r="376" spans="1:74" s="59" customFormat="1" x14ac:dyDescent="0.25">
      <c r="A376" s="83">
        <v>3</v>
      </c>
      <c r="B376" s="109" t="str">
        <f t="shared" si="238"/>
        <v xml:space="preserve">: </v>
      </c>
      <c r="C376" s="106"/>
      <c r="D376" s="106"/>
      <c r="E376" s="108"/>
      <c r="F376" s="106"/>
      <c r="G376" s="108"/>
      <c r="H376" s="107"/>
      <c r="I376" s="106"/>
      <c r="J376" s="106"/>
      <c r="K376" s="104"/>
      <c r="L376" s="110"/>
      <c r="M376" s="104"/>
      <c r="N376" s="151" t="s">
        <v>234</v>
      </c>
      <c r="O376" s="105"/>
      <c r="P376" s="104"/>
      <c r="Q376" s="64"/>
      <c r="R376" s="103"/>
      <c r="S376" s="101" t="str">
        <f t="shared" si="239"/>
        <v/>
      </c>
      <c r="T376" s="102" t="str">
        <f t="shared" si="240"/>
        <v/>
      </c>
      <c r="U376" s="101" t="str">
        <f t="shared" si="241"/>
        <v/>
      </c>
      <c r="V376" s="100" t="str">
        <f t="shared" si="242"/>
        <v>TWh / ha / year</v>
      </c>
      <c r="W376" s="89"/>
      <c r="X376" s="89"/>
      <c r="Z376" s="63"/>
      <c r="AP376" s="63"/>
      <c r="AQ376" s="89"/>
      <c r="AR376" s="89"/>
      <c r="AS376" s="99"/>
      <c r="AT376" s="89"/>
      <c r="AU376" s="98" t="e">
        <f t="shared" si="243"/>
        <v>#REF!</v>
      </c>
      <c r="AV376" s="98" t="e">
        <f t="shared" si="244"/>
        <v>#REF!</v>
      </c>
      <c r="AW376" s="89"/>
      <c r="AX376" s="98" t="e">
        <f t="shared" si="245"/>
        <v>#REF!</v>
      </c>
      <c r="AY376" s="98" t="e">
        <f t="shared" si="246"/>
        <v>#REF!</v>
      </c>
      <c r="AZ376" s="89"/>
      <c r="BA376" s="98" t="e">
        <f t="shared" si="247"/>
        <v>#REF!</v>
      </c>
      <c r="BB376" s="98" t="e">
        <f t="shared" si="248"/>
        <v>#REF!</v>
      </c>
      <c r="BC376" s="89"/>
      <c r="BD376" s="98" t="e">
        <f t="shared" si="249"/>
        <v>#REF!</v>
      </c>
      <c r="BE376" s="98" t="e">
        <f t="shared" si="250"/>
        <v>#REF!</v>
      </c>
      <c r="BF376" s="89"/>
      <c r="BG376" s="98" t="e">
        <f t="shared" si="251"/>
        <v>#REF!</v>
      </c>
      <c r="BH376" s="98" t="e">
        <f t="shared" si="252"/>
        <v>#REF!</v>
      </c>
      <c r="BI376" s="89"/>
      <c r="BJ376" s="98" t="str">
        <f t="shared" si="253"/>
        <v/>
      </c>
      <c r="BK376" s="98" t="str">
        <f t="shared" si="254"/>
        <v/>
      </c>
      <c r="BL376" s="89"/>
      <c r="BM376" s="98" t="str">
        <f t="shared" si="255"/>
        <v/>
      </c>
      <c r="BN376" s="98" t="str">
        <f t="shared" si="256"/>
        <v/>
      </c>
      <c r="BO376" s="89"/>
      <c r="BP376" s="98" t="str">
        <f t="shared" si="257"/>
        <v/>
      </c>
      <c r="BQ376" s="98" t="str">
        <f t="shared" si="258"/>
        <v/>
      </c>
      <c r="BR376" s="89"/>
      <c r="BS376" s="98" t="str">
        <f t="shared" si="259"/>
        <v/>
      </c>
      <c r="BT376" s="98" t="str">
        <f t="shared" si="260"/>
        <v/>
      </c>
      <c r="BU376" s="89"/>
      <c r="BV376" s="63"/>
    </row>
    <row r="377" spans="1:74" s="59" customFormat="1" x14ac:dyDescent="0.25">
      <c r="A377" s="83">
        <v>4</v>
      </c>
      <c r="B377" s="109" t="str">
        <f t="shared" si="238"/>
        <v xml:space="preserve">: </v>
      </c>
      <c r="C377" s="106"/>
      <c r="D377" s="106"/>
      <c r="E377" s="108"/>
      <c r="F377" s="106"/>
      <c r="G377" s="108"/>
      <c r="H377" s="107"/>
      <c r="I377" s="106"/>
      <c r="J377" s="106"/>
      <c r="K377" s="104"/>
      <c r="L377" s="110"/>
      <c r="M377" s="104"/>
      <c r="N377" s="151" t="s">
        <v>234</v>
      </c>
      <c r="O377" s="105"/>
      <c r="P377" s="104"/>
      <c r="Q377" s="64"/>
      <c r="R377" s="103"/>
      <c r="S377" s="101" t="str">
        <f t="shared" si="239"/>
        <v/>
      </c>
      <c r="T377" s="102" t="str">
        <f t="shared" si="240"/>
        <v/>
      </c>
      <c r="U377" s="101" t="str">
        <f t="shared" si="241"/>
        <v/>
      </c>
      <c r="V377" s="100" t="str">
        <f t="shared" si="242"/>
        <v>TWh / ha / year</v>
      </c>
      <c r="W377" s="89"/>
      <c r="X377" s="89"/>
      <c r="Z377" s="63"/>
      <c r="AP377" s="63"/>
      <c r="AQ377" s="89"/>
      <c r="AR377" s="89"/>
      <c r="AS377" s="99"/>
      <c r="AT377" s="89"/>
      <c r="AU377" s="98" t="e">
        <f t="shared" si="243"/>
        <v>#REF!</v>
      </c>
      <c r="AV377" s="98" t="e">
        <f t="shared" si="244"/>
        <v>#REF!</v>
      </c>
      <c r="AW377" s="89"/>
      <c r="AX377" s="98" t="e">
        <f t="shared" si="245"/>
        <v>#REF!</v>
      </c>
      <c r="AY377" s="98" t="e">
        <f t="shared" si="246"/>
        <v>#REF!</v>
      </c>
      <c r="AZ377" s="89"/>
      <c r="BA377" s="98" t="e">
        <f t="shared" si="247"/>
        <v>#REF!</v>
      </c>
      <c r="BB377" s="98" t="e">
        <f t="shared" si="248"/>
        <v>#REF!</v>
      </c>
      <c r="BC377" s="89"/>
      <c r="BD377" s="98" t="e">
        <f t="shared" si="249"/>
        <v>#REF!</v>
      </c>
      <c r="BE377" s="98" t="e">
        <f t="shared" si="250"/>
        <v>#REF!</v>
      </c>
      <c r="BF377" s="89"/>
      <c r="BG377" s="98" t="e">
        <f t="shared" si="251"/>
        <v>#REF!</v>
      </c>
      <c r="BH377" s="98" t="e">
        <f t="shared" si="252"/>
        <v>#REF!</v>
      </c>
      <c r="BI377" s="89"/>
      <c r="BJ377" s="98" t="str">
        <f t="shared" si="253"/>
        <v/>
      </c>
      <c r="BK377" s="98" t="str">
        <f t="shared" si="254"/>
        <v/>
      </c>
      <c r="BL377" s="89"/>
      <c r="BM377" s="98" t="str">
        <f t="shared" si="255"/>
        <v/>
      </c>
      <c r="BN377" s="98" t="str">
        <f t="shared" si="256"/>
        <v/>
      </c>
      <c r="BO377" s="89"/>
      <c r="BP377" s="98" t="str">
        <f t="shared" si="257"/>
        <v/>
      </c>
      <c r="BQ377" s="98" t="str">
        <f t="shared" si="258"/>
        <v/>
      </c>
      <c r="BR377" s="89"/>
      <c r="BS377" s="98" t="str">
        <f t="shared" si="259"/>
        <v/>
      </c>
      <c r="BT377" s="98" t="str">
        <f t="shared" si="260"/>
        <v/>
      </c>
      <c r="BU377" s="89"/>
      <c r="BV377" s="63"/>
    </row>
    <row r="378" spans="1:74" s="59" customFormat="1" x14ac:dyDescent="0.25">
      <c r="A378" s="83">
        <v>5</v>
      </c>
      <c r="B378" s="109" t="str">
        <f t="shared" si="238"/>
        <v xml:space="preserve">: </v>
      </c>
      <c r="C378" s="106"/>
      <c r="D378" s="106"/>
      <c r="E378" s="108"/>
      <c r="F378" s="106"/>
      <c r="G378" s="108"/>
      <c r="H378" s="107"/>
      <c r="I378" s="106"/>
      <c r="J378" s="106"/>
      <c r="K378" s="104"/>
      <c r="L378" s="110"/>
      <c r="M378" s="104"/>
      <c r="N378" s="151" t="s">
        <v>234</v>
      </c>
      <c r="O378" s="105"/>
      <c r="P378" s="104"/>
      <c r="Q378" s="64"/>
      <c r="R378" s="103"/>
      <c r="S378" s="101" t="str">
        <f t="shared" si="239"/>
        <v/>
      </c>
      <c r="T378" s="102" t="str">
        <f t="shared" si="240"/>
        <v/>
      </c>
      <c r="U378" s="101" t="str">
        <f t="shared" si="241"/>
        <v/>
      </c>
      <c r="V378" s="100" t="str">
        <f t="shared" si="242"/>
        <v>TWh / ha / year</v>
      </c>
      <c r="W378" s="89"/>
      <c r="X378" s="89"/>
      <c r="Z378" s="63"/>
      <c r="AP378" s="63"/>
      <c r="AQ378" s="89"/>
      <c r="AR378" s="89"/>
      <c r="AS378" s="99"/>
      <c r="AT378" s="89"/>
      <c r="AU378" s="98" t="e">
        <f t="shared" si="243"/>
        <v>#REF!</v>
      </c>
      <c r="AV378" s="98" t="e">
        <f t="shared" si="244"/>
        <v>#REF!</v>
      </c>
      <c r="AW378" s="89"/>
      <c r="AX378" s="98" t="e">
        <f t="shared" si="245"/>
        <v>#REF!</v>
      </c>
      <c r="AY378" s="98" t="e">
        <f t="shared" si="246"/>
        <v>#REF!</v>
      </c>
      <c r="AZ378" s="89"/>
      <c r="BA378" s="98" t="e">
        <f t="shared" si="247"/>
        <v>#REF!</v>
      </c>
      <c r="BB378" s="98" t="e">
        <f t="shared" si="248"/>
        <v>#REF!</v>
      </c>
      <c r="BC378" s="89"/>
      <c r="BD378" s="98" t="e">
        <f t="shared" si="249"/>
        <v>#REF!</v>
      </c>
      <c r="BE378" s="98" t="e">
        <f t="shared" si="250"/>
        <v>#REF!</v>
      </c>
      <c r="BF378" s="89"/>
      <c r="BG378" s="98" t="e">
        <f t="shared" si="251"/>
        <v>#REF!</v>
      </c>
      <c r="BH378" s="98" t="e">
        <f t="shared" si="252"/>
        <v>#REF!</v>
      </c>
      <c r="BI378" s="89"/>
      <c r="BJ378" s="98" t="str">
        <f t="shared" si="253"/>
        <v/>
      </c>
      <c r="BK378" s="98" t="str">
        <f t="shared" si="254"/>
        <v/>
      </c>
      <c r="BL378" s="89"/>
      <c r="BM378" s="98" t="str">
        <f t="shared" si="255"/>
        <v/>
      </c>
      <c r="BN378" s="98" t="str">
        <f t="shared" si="256"/>
        <v/>
      </c>
      <c r="BO378" s="89"/>
      <c r="BP378" s="98" t="str">
        <f t="shared" si="257"/>
        <v/>
      </c>
      <c r="BQ378" s="98" t="str">
        <f t="shared" si="258"/>
        <v/>
      </c>
      <c r="BR378" s="89"/>
      <c r="BS378" s="98" t="str">
        <f t="shared" si="259"/>
        <v/>
      </c>
      <c r="BT378" s="98" t="str">
        <f t="shared" si="260"/>
        <v/>
      </c>
      <c r="BU378" s="89"/>
      <c r="BV378" s="63"/>
    </row>
    <row r="379" spans="1:74" s="59" customFormat="1" x14ac:dyDescent="0.25">
      <c r="A379" s="83">
        <v>6</v>
      </c>
      <c r="B379" s="109" t="str">
        <f t="shared" si="238"/>
        <v xml:space="preserve">: </v>
      </c>
      <c r="C379" s="106"/>
      <c r="D379" s="106"/>
      <c r="E379" s="108"/>
      <c r="F379" s="106"/>
      <c r="G379" s="108"/>
      <c r="H379" s="107"/>
      <c r="I379" s="106"/>
      <c r="J379" s="106"/>
      <c r="K379" s="104"/>
      <c r="L379" s="110"/>
      <c r="M379" s="104"/>
      <c r="N379" s="151" t="s">
        <v>234</v>
      </c>
      <c r="O379" s="105"/>
      <c r="P379" s="104"/>
      <c r="Q379" s="64"/>
      <c r="R379" s="103"/>
      <c r="S379" s="101" t="str">
        <f t="shared" si="239"/>
        <v/>
      </c>
      <c r="T379" s="102" t="str">
        <f t="shared" si="240"/>
        <v/>
      </c>
      <c r="U379" s="101" t="str">
        <f t="shared" si="241"/>
        <v/>
      </c>
      <c r="V379" s="100" t="str">
        <f t="shared" si="242"/>
        <v>TWh / ha / year</v>
      </c>
      <c r="W379" s="89"/>
      <c r="X379" s="89"/>
      <c r="Z379" s="63"/>
      <c r="AP379" s="63"/>
      <c r="AQ379" s="89"/>
      <c r="AR379" s="89"/>
      <c r="AS379" s="99"/>
      <c r="AT379" s="89"/>
      <c r="AU379" s="98" t="e">
        <f t="shared" si="243"/>
        <v>#REF!</v>
      </c>
      <c r="AV379" s="98" t="e">
        <f t="shared" si="244"/>
        <v>#REF!</v>
      </c>
      <c r="AW379" s="89"/>
      <c r="AX379" s="98" t="e">
        <f t="shared" si="245"/>
        <v>#REF!</v>
      </c>
      <c r="AY379" s="98" t="e">
        <f t="shared" si="246"/>
        <v>#REF!</v>
      </c>
      <c r="AZ379" s="89"/>
      <c r="BA379" s="98" t="e">
        <f t="shared" si="247"/>
        <v>#REF!</v>
      </c>
      <c r="BB379" s="98" t="e">
        <f t="shared" si="248"/>
        <v>#REF!</v>
      </c>
      <c r="BC379" s="89"/>
      <c r="BD379" s="98" t="e">
        <f t="shared" si="249"/>
        <v>#REF!</v>
      </c>
      <c r="BE379" s="98" t="e">
        <f t="shared" si="250"/>
        <v>#REF!</v>
      </c>
      <c r="BF379" s="89"/>
      <c r="BG379" s="98" t="e">
        <f t="shared" si="251"/>
        <v>#REF!</v>
      </c>
      <c r="BH379" s="98" t="e">
        <f t="shared" si="252"/>
        <v>#REF!</v>
      </c>
      <c r="BI379" s="89"/>
      <c r="BJ379" s="98" t="str">
        <f t="shared" si="253"/>
        <v/>
      </c>
      <c r="BK379" s="98" t="str">
        <f t="shared" si="254"/>
        <v/>
      </c>
      <c r="BL379" s="89"/>
      <c r="BM379" s="98" t="str">
        <f t="shared" si="255"/>
        <v/>
      </c>
      <c r="BN379" s="98" t="str">
        <f t="shared" si="256"/>
        <v/>
      </c>
      <c r="BO379" s="89"/>
      <c r="BP379" s="98" t="str">
        <f t="shared" si="257"/>
        <v/>
      </c>
      <c r="BQ379" s="98" t="str">
        <f t="shared" si="258"/>
        <v/>
      </c>
      <c r="BR379" s="89"/>
      <c r="BS379" s="98" t="str">
        <f t="shared" si="259"/>
        <v/>
      </c>
      <c r="BT379" s="98" t="str">
        <f t="shared" si="260"/>
        <v/>
      </c>
      <c r="BU379" s="89"/>
      <c r="BV379" s="63"/>
    </row>
    <row r="380" spans="1:74" s="59" customFormat="1" x14ac:dyDescent="0.25">
      <c r="A380" s="83">
        <v>7</v>
      </c>
      <c r="B380" s="109" t="str">
        <f t="shared" si="238"/>
        <v xml:space="preserve">: </v>
      </c>
      <c r="C380" s="106"/>
      <c r="D380" s="106"/>
      <c r="E380" s="108"/>
      <c r="F380" s="106"/>
      <c r="G380" s="108"/>
      <c r="H380" s="107"/>
      <c r="I380" s="106"/>
      <c r="J380" s="106"/>
      <c r="K380" s="104"/>
      <c r="L380" s="110"/>
      <c r="M380" s="104"/>
      <c r="N380" s="151" t="s">
        <v>234</v>
      </c>
      <c r="O380" s="105"/>
      <c r="P380" s="104"/>
      <c r="Q380" s="64"/>
      <c r="R380" s="103"/>
      <c r="S380" s="101" t="str">
        <f t="shared" si="239"/>
        <v/>
      </c>
      <c r="T380" s="102" t="str">
        <f t="shared" si="240"/>
        <v/>
      </c>
      <c r="U380" s="101" t="str">
        <f t="shared" si="241"/>
        <v/>
      </c>
      <c r="V380" s="100" t="str">
        <f t="shared" si="242"/>
        <v>TWh / ha / year</v>
      </c>
      <c r="W380" s="89"/>
      <c r="X380" s="89"/>
      <c r="Z380" s="63"/>
      <c r="AP380" s="63"/>
      <c r="AQ380" s="89"/>
      <c r="AR380" s="89"/>
      <c r="AS380" s="99"/>
      <c r="AT380" s="89"/>
      <c r="AU380" s="98" t="e">
        <f t="shared" si="243"/>
        <v>#REF!</v>
      </c>
      <c r="AV380" s="98" t="e">
        <f t="shared" si="244"/>
        <v>#REF!</v>
      </c>
      <c r="AW380" s="89"/>
      <c r="AX380" s="98" t="e">
        <f t="shared" si="245"/>
        <v>#REF!</v>
      </c>
      <c r="AY380" s="98" t="e">
        <f t="shared" si="246"/>
        <v>#REF!</v>
      </c>
      <c r="AZ380" s="89"/>
      <c r="BA380" s="98" t="e">
        <f t="shared" si="247"/>
        <v>#REF!</v>
      </c>
      <c r="BB380" s="98" t="e">
        <f t="shared" si="248"/>
        <v>#REF!</v>
      </c>
      <c r="BC380" s="89"/>
      <c r="BD380" s="98" t="e">
        <f t="shared" si="249"/>
        <v>#REF!</v>
      </c>
      <c r="BE380" s="98" t="e">
        <f t="shared" si="250"/>
        <v>#REF!</v>
      </c>
      <c r="BF380" s="89"/>
      <c r="BG380" s="98" t="e">
        <f t="shared" si="251"/>
        <v>#REF!</v>
      </c>
      <c r="BH380" s="98" t="e">
        <f t="shared" si="252"/>
        <v>#REF!</v>
      </c>
      <c r="BI380" s="89"/>
      <c r="BJ380" s="98" t="str">
        <f t="shared" si="253"/>
        <v/>
      </c>
      <c r="BK380" s="98" t="str">
        <f t="shared" si="254"/>
        <v/>
      </c>
      <c r="BL380" s="89"/>
      <c r="BM380" s="98" t="str">
        <f t="shared" si="255"/>
        <v/>
      </c>
      <c r="BN380" s="98" t="str">
        <f t="shared" si="256"/>
        <v/>
      </c>
      <c r="BO380" s="89"/>
      <c r="BP380" s="98" t="str">
        <f t="shared" si="257"/>
        <v/>
      </c>
      <c r="BQ380" s="98" t="str">
        <f t="shared" si="258"/>
        <v/>
      </c>
      <c r="BR380" s="89"/>
      <c r="BS380" s="98" t="str">
        <f t="shared" si="259"/>
        <v/>
      </c>
      <c r="BT380" s="98" t="str">
        <f t="shared" si="260"/>
        <v/>
      </c>
      <c r="BU380" s="89"/>
      <c r="BV380" s="63"/>
    </row>
    <row r="381" spans="1:74" s="59" customFormat="1" x14ac:dyDescent="0.25">
      <c r="A381" s="83">
        <v>8</v>
      </c>
      <c r="B381" s="109" t="str">
        <f t="shared" si="238"/>
        <v xml:space="preserve">: </v>
      </c>
      <c r="C381" s="106"/>
      <c r="D381" s="106"/>
      <c r="E381" s="108"/>
      <c r="F381" s="106"/>
      <c r="G381" s="108"/>
      <c r="H381" s="107"/>
      <c r="I381" s="106"/>
      <c r="J381" s="106"/>
      <c r="K381" s="104"/>
      <c r="L381" s="110"/>
      <c r="M381" s="104"/>
      <c r="N381" s="151" t="s">
        <v>234</v>
      </c>
      <c r="O381" s="105"/>
      <c r="P381" s="104"/>
      <c r="Q381" s="64"/>
      <c r="R381" s="103"/>
      <c r="S381" s="101" t="str">
        <f t="shared" si="239"/>
        <v/>
      </c>
      <c r="T381" s="102" t="str">
        <f t="shared" si="240"/>
        <v/>
      </c>
      <c r="U381" s="101" t="str">
        <f t="shared" si="241"/>
        <v/>
      </c>
      <c r="V381" s="100" t="str">
        <f t="shared" si="242"/>
        <v>TWh / ha / year</v>
      </c>
      <c r="W381" s="89"/>
      <c r="X381" s="89"/>
      <c r="Z381" s="63"/>
      <c r="AP381" s="63"/>
      <c r="AQ381" s="89"/>
      <c r="AR381" s="89"/>
      <c r="AS381" s="99"/>
      <c r="AT381" s="89"/>
      <c r="AU381" s="98" t="e">
        <f t="shared" si="243"/>
        <v>#REF!</v>
      </c>
      <c r="AV381" s="98" t="e">
        <f t="shared" si="244"/>
        <v>#REF!</v>
      </c>
      <c r="AW381" s="89"/>
      <c r="AX381" s="98" t="e">
        <f t="shared" si="245"/>
        <v>#REF!</v>
      </c>
      <c r="AY381" s="98" t="e">
        <f t="shared" si="246"/>
        <v>#REF!</v>
      </c>
      <c r="AZ381" s="89"/>
      <c r="BA381" s="98" t="e">
        <f t="shared" si="247"/>
        <v>#REF!</v>
      </c>
      <c r="BB381" s="98" t="e">
        <f t="shared" si="248"/>
        <v>#REF!</v>
      </c>
      <c r="BC381" s="89"/>
      <c r="BD381" s="98" t="e">
        <f t="shared" si="249"/>
        <v>#REF!</v>
      </c>
      <c r="BE381" s="98" t="e">
        <f t="shared" si="250"/>
        <v>#REF!</v>
      </c>
      <c r="BF381" s="89"/>
      <c r="BG381" s="98" t="e">
        <f t="shared" si="251"/>
        <v>#REF!</v>
      </c>
      <c r="BH381" s="98" t="e">
        <f t="shared" si="252"/>
        <v>#REF!</v>
      </c>
      <c r="BI381" s="89"/>
      <c r="BJ381" s="98" t="str">
        <f t="shared" si="253"/>
        <v/>
      </c>
      <c r="BK381" s="98" t="str">
        <f t="shared" si="254"/>
        <v/>
      </c>
      <c r="BL381" s="89"/>
      <c r="BM381" s="98" t="str">
        <f t="shared" si="255"/>
        <v/>
      </c>
      <c r="BN381" s="98" t="str">
        <f t="shared" si="256"/>
        <v/>
      </c>
      <c r="BO381" s="89"/>
      <c r="BP381" s="98" t="str">
        <f t="shared" si="257"/>
        <v/>
      </c>
      <c r="BQ381" s="98" t="str">
        <f t="shared" si="258"/>
        <v/>
      </c>
      <c r="BR381" s="89"/>
      <c r="BS381" s="98" t="str">
        <f t="shared" si="259"/>
        <v/>
      </c>
      <c r="BT381" s="98" t="str">
        <f t="shared" si="260"/>
        <v/>
      </c>
      <c r="BU381" s="89"/>
      <c r="BV381" s="63"/>
    </row>
    <row r="382" spans="1:74" s="59" customFormat="1" x14ac:dyDescent="0.25">
      <c r="A382" s="83">
        <v>9</v>
      </c>
      <c r="B382" s="109" t="str">
        <f t="shared" si="238"/>
        <v xml:space="preserve">: </v>
      </c>
      <c r="C382" s="106"/>
      <c r="D382" s="106"/>
      <c r="E382" s="108"/>
      <c r="F382" s="106"/>
      <c r="G382" s="108"/>
      <c r="H382" s="107"/>
      <c r="I382" s="106"/>
      <c r="J382" s="106"/>
      <c r="K382" s="104"/>
      <c r="L382" s="110"/>
      <c r="M382" s="104"/>
      <c r="N382" s="151" t="s">
        <v>234</v>
      </c>
      <c r="O382" s="105"/>
      <c r="P382" s="104"/>
      <c r="Q382" s="64"/>
      <c r="R382" s="103"/>
      <c r="S382" s="101" t="str">
        <f t="shared" si="239"/>
        <v/>
      </c>
      <c r="T382" s="102" t="str">
        <f t="shared" si="240"/>
        <v/>
      </c>
      <c r="U382" s="101" t="str">
        <f t="shared" si="241"/>
        <v/>
      </c>
      <c r="V382" s="100" t="str">
        <f t="shared" si="242"/>
        <v>TWh / ha / year</v>
      </c>
      <c r="W382" s="89"/>
      <c r="X382" s="89"/>
      <c r="Z382" s="63"/>
      <c r="AP382" s="63"/>
      <c r="AQ382" s="89"/>
      <c r="AR382" s="89"/>
      <c r="AS382" s="99"/>
      <c r="AT382" s="89"/>
      <c r="AU382" s="98" t="e">
        <f t="shared" si="243"/>
        <v>#REF!</v>
      </c>
      <c r="AV382" s="98" t="e">
        <f t="shared" si="244"/>
        <v>#REF!</v>
      </c>
      <c r="AW382" s="89"/>
      <c r="AX382" s="98" t="e">
        <f t="shared" si="245"/>
        <v>#REF!</v>
      </c>
      <c r="AY382" s="98" t="e">
        <f t="shared" si="246"/>
        <v>#REF!</v>
      </c>
      <c r="AZ382" s="89"/>
      <c r="BA382" s="98" t="e">
        <f t="shared" si="247"/>
        <v>#REF!</v>
      </c>
      <c r="BB382" s="98" t="e">
        <f t="shared" si="248"/>
        <v>#REF!</v>
      </c>
      <c r="BC382" s="89"/>
      <c r="BD382" s="98" t="e">
        <f t="shared" si="249"/>
        <v>#REF!</v>
      </c>
      <c r="BE382" s="98" t="e">
        <f t="shared" si="250"/>
        <v>#REF!</v>
      </c>
      <c r="BF382" s="89"/>
      <c r="BG382" s="98" t="e">
        <f t="shared" si="251"/>
        <v>#REF!</v>
      </c>
      <c r="BH382" s="98" t="e">
        <f t="shared" si="252"/>
        <v>#REF!</v>
      </c>
      <c r="BI382" s="89"/>
      <c r="BJ382" s="98" t="str">
        <f t="shared" si="253"/>
        <v/>
      </c>
      <c r="BK382" s="98" t="str">
        <f t="shared" si="254"/>
        <v/>
      </c>
      <c r="BL382" s="89"/>
      <c r="BM382" s="98" t="str">
        <f t="shared" si="255"/>
        <v/>
      </c>
      <c r="BN382" s="98" t="str">
        <f t="shared" si="256"/>
        <v/>
      </c>
      <c r="BO382" s="89"/>
      <c r="BP382" s="98" t="str">
        <f t="shared" si="257"/>
        <v/>
      </c>
      <c r="BQ382" s="98" t="str">
        <f t="shared" si="258"/>
        <v/>
      </c>
      <c r="BR382" s="89"/>
      <c r="BS382" s="98" t="str">
        <f t="shared" si="259"/>
        <v/>
      </c>
      <c r="BT382" s="98" t="str">
        <f t="shared" si="260"/>
        <v/>
      </c>
      <c r="BU382" s="89"/>
      <c r="BV382" s="63"/>
    </row>
    <row r="383" spans="1:74" s="59" customFormat="1" x14ac:dyDescent="0.25">
      <c r="A383" s="83">
        <v>10</v>
      </c>
      <c r="B383" s="109" t="str">
        <f t="shared" si="238"/>
        <v xml:space="preserve">: </v>
      </c>
      <c r="C383" s="106"/>
      <c r="D383" s="106"/>
      <c r="E383" s="108"/>
      <c r="F383" s="106"/>
      <c r="G383" s="108"/>
      <c r="H383" s="107"/>
      <c r="I383" s="106"/>
      <c r="J383" s="106"/>
      <c r="K383" s="104"/>
      <c r="L383" s="110"/>
      <c r="M383" s="104"/>
      <c r="N383" s="151" t="s">
        <v>234</v>
      </c>
      <c r="O383" s="105"/>
      <c r="P383" s="104"/>
      <c r="Q383" s="64"/>
      <c r="R383" s="103"/>
      <c r="S383" s="101" t="str">
        <f t="shared" si="239"/>
        <v/>
      </c>
      <c r="T383" s="102" t="str">
        <f t="shared" si="240"/>
        <v/>
      </c>
      <c r="U383" s="101" t="str">
        <f t="shared" si="241"/>
        <v/>
      </c>
      <c r="V383" s="100" t="str">
        <f t="shared" si="242"/>
        <v>TWh / ha / year</v>
      </c>
      <c r="W383" s="89"/>
      <c r="X383" s="89"/>
      <c r="Z383" s="63"/>
      <c r="AP383" s="63"/>
      <c r="AQ383" s="89"/>
      <c r="AR383" s="89"/>
      <c r="AS383" s="99"/>
      <c r="AT383" s="89"/>
      <c r="AU383" s="98" t="e">
        <f t="shared" si="243"/>
        <v>#REF!</v>
      </c>
      <c r="AV383" s="98" t="e">
        <f t="shared" si="244"/>
        <v>#REF!</v>
      </c>
      <c r="AW383" s="89"/>
      <c r="AX383" s="98" t="e">
        <f t="shared" si="245"/>
        <v>#REF!</v>
      </c>
      <c r="AY383" s="98" t="e">
        <f t="shared" si="246"/>
        <v>#REF!</v>
      </c>
      <c r="AZ383" s="89"/>
      <c r="BA383" s="98" t="e">
        <f t="shared" si="247"/>
        <v>#REF!</v>
      </c>
      <c r="BB383" s="98" t="e">
        <f t="shared" si="248"/>
        <v>#REF!</v>
      </c>
      <c r="BC383" s="89"/>
      <c r="BD383" s="98" t="e">
        <f t="shared" si="249"/>
        <v>#REF!</v>
      </c>
      <c r="BE383" s="98" t="e">
        <f t="shared" si="250"/>
        <v>#REF!</v>
      </c>
      <c r="BF383" s="89"/>
      <c r="BG383" s="98" t="e">
        <f t="shared" si="251"/>
        <v>#REF!</v>
      </c>
      <c r="BH383" s="98" t="e">
        <f t="shared" si="252"/>
        <v>#REF!</v>
      </c>
      <c r="BI383" s="89"/>
      <c r="BJ383" s="98" t="str">
        <f t="shared" si="253"/>
        <v/>
      </c>
      <c r="BK383" s="98" t="str">
        <f t="shared" si="254"/>
        <v/>
      </c>
      <c r="BL383" s="89"/>
      <c r="BM383" s="98" t="str">
        <f t="shared" si="255"/>
        <v/>
      </c>
      <c r="BN383" s="98" t="str">
        <f t="shared" si="256"/>
        <v/>
      </c>
      <c r="BO383" s="89"/>
      <c r="BP383" s="98" t="str">
        <f t="shared" si="257"/>
        <v/>
      </c>
      <c r="BQ383" s="98" t="str">
        <f t="shared" si="258"/>
        <v/>
      </c>
      <c r="BR383" s="89"/>
      <c r="BS383" s="98" t="str">
        <f t="shared" si="259"/>
        <v/>
      </c>
      <c r="BT383" s="98" t="str">
        <f t="shared" si="260"/>
        <v/>
      </c>
      <c r="BU383" s="89"/>
      <c r="BV383" s="63"/>
    </row>
    <row r="384" spans="1:74" s="59" customFormat="1" x14ac:dyDescent="0.25">
      <c r="A384" s="83">
        <v>11</v>
      </c>
      <c r="B384" s="109" t="str">
        <f t="shared" si="238"/>
        <v xml:space="preserve">: </v>
      </c>
      <c r="C384" s="106"/>
      <c r="D384" s="106"/>
      <c r="E384" s="108"/>
      <c r="F384" s="106"/>
      <c r="G384" s="108"/>
      <c r="H384" s="107"/>
      <c r="I384" s="106"/>
      <c r="J384" s="106"/>
      <c r="K384" s="104"/>
      <c r="L384" s="110"/>
      <c r="M384" s="104"/>
      <c r="N384" s="151" t="s">
        <v>234</v>
      </c>
      <c r="O384" s="105"/>
      <c r="P384" s="104"/>
      <c r="Q384" s="64"/>
      <c r="R384" s="103"/>
      <c r="S384" s="101" t="str">
        <f t="shared" si="239"/>
        <v/>
      </c>
      <c r="T384" s="102" t="str">
        <f t="shared" si="240"/>
        <v/>
      </c>
      <c r="U384" s="101" t="str">
        <f t="shared" si="241"/>
        <v/>
      </c>
      <c r="V384" s="100" t="str">
        <f t="shared" si="242"/>
        <v>TWh / ha / year</v>
      </c>
      <c r="W384" s="89"/>
      <c r="X384" s="89"/>
      <c r="Z384" s="63"/>
      <c r="AP384" s="63"/>
      <c r="AQ384" s="89"/>
      <c r="AR384" s="89"/>
      <c r="AS384" s="99"/>
      <c r="AT384" s="89"/>
      <c r="AU384" s="98" t="e">
        <f t="shared" si="243"/>
        <v>#REF!</v>
      </c>
      <c r="AV384" s="98" t="e">
        <f t="shared" si="244"/>
        <v>#REF!</v>
      </c>
      <c r="AW384" s="89"/>
      <c r="AX384" s="98" t="e">
        <f t="shared" si="245"/>
        <v>#REF!</v>
      </c>
      <c r="AY384" s="98" t="e">
        <f t="shared" si="246"/>
        <v>#REF!</v>
      </c>
      <c r="AZ384" s="89"/>
      <c r="BA384" s="98" t="e">
        <f t="shared" si="247"/>
        <v>#REF!</v>
      </c>
      <c r="BB384" s="98" t="e">
        <f t="shared" si="248"/>
        <v>#REF!</v>
      </c>
      <c r="BC384" s="89"/>
      <c r="BD384" s="98" t="e">
        <f t="shared" si="249"/>
        <v>#REF!</v>
      </c>
      <c r="BE384" s="98" t="e">
        <f t="shared" si="250"/>
        <v>#REF!</v>
      </c>
      <c r="BF384" s="89"/>
      <c r="BG384" s="98" t="e">
        <f t="shared" si="251"/>
        <v>#REF!</v>
      </c>
      <c r="BH384" s="98" t="e">
        <f t="shared" si="252"/>
        <v>#REF!</v>
      </c>
      <c r="BI384" s="89"/>
      <c r="BJ384" s="98" t="str">
        <f t="shared" si="253"/>
        <v/>
      </c>
      <c r="BK384" s="98" t="str">
        <f t="shared" si="254"/>
        <v/>
      </c>
      <c r="BL384" s="89"/>
      <c r="BM384" s="98" t="str">
        <f t="shared" si="255"/>
        <v/>
      </c>
      <c r="BN384" s="98" t="str">
        <f t="shared" si="256"/>
        <v/>
      </c>
      <c r="BO384" s="89"/>
      <c r="BP384" s="98" t="str">
        <f t="shared" si="257"/>
        <v/>
      </c>
      <c r="BQ384" s="98" t="str">
        <f t="shared" si="258"/>
        <v/>
      </c>
      <c r="BR384" s="89"/>
      <c r="BS384" s="98" t="str">
        <f t="shared" si="259"/>
        <v/>
      </c>
      <c r="BT384" s="98" t="str">
        <f t="shared" si="260"/>
        <v/>
      </c>
      <c r="BU384" s="89"/>
      <c r="BV384" s="63"/>
    </row>
    <row r="385" spans="1:74" s="59" customFormat="1" x14ac:dyDescent="0.25">
      <c r="A385" s="83">
        <v>12</v>
      </c>
      <c r="B385" s="109" t="str">
        <f t="shared" si="238"/>
        <v xml:space="preserve">: </v>
      </c>
      <c r="C385" s="106"/>
      <c r="D385" s="106"/>
      <c r="E385" s="108"/>
      <c r="F385" s="106"/>
      <c r="G385" s="108"/>
      <c r="H385" s="107"/>
      <c r="I385" s="106"/>
      <c r="J385" s="106"/>
      <c r="K385" s="104"/>
      <c r="L385" s="110"/>
      <c r="M385" s="104"/>
      <c r="N385" s="151" t="s">
        <v>234</v>
      </c>
      <c r="O385" s="105"/>
      <c r="P385" s="104"/>
      <c r="Q385" s="64"/>
      <c r="R385" s="103"/>
      <c r="S385" s="101" t="str">
        <f t="shared" si="239"/>
        <v/>
      </c>
      <c r="T385" s="102" t="str">
        <f t="shared" si="240"/>
        <v/>
      </c>
      <c r="U385" s="101" t="str">
        <f t="shared" si="241"/>
        <v/>
      </c>
      <c r="V385" s="100" t="str">
        <f t="shared" si="242"/>
        <v>TWh / ha / year</v>
      </c>
      <c r="W385" s="89"/>
      <c r="X385" s="89"/>
      <c r="Z385" s="63"/>
      <c r="AP385" s="63"/>
      <c r="AQ385" s="89"/>
      <c r="AR385" s="89"/>
      <c r="AS385" s="99"/>
      <c r="AT385" s="89"/>
      <c r="AU385" s="98" t="e">
        <f t="shared" si="243"/>
        <v>#REF!</v>
      </c>
      <c r="AV385" s="98" t="e">
        <f t="shared" si="244"/>
        <v>#REF!</v>
      </c>
      <c r="AW385" s="89"/>
      <c r="AX385" s="98" t="e">
        <f t="shared" si="245"/>
        <v>#REF!</v>
      </c>
      <c r="AY385" s="98" t="e">
        <f t="shared" si="246"/>
        <v>#REF!</v>
      </c>
      <c r="AZ385" s="89"/>
      <c r="BA385" s="98" t="e">
        <f t="shared" si="247"/>
        <v>#REF!</v>
      </c>
      <c r="BB385" s="98" t="e">
        <f t="shared" si="248"/>
        <v>#REF!</v>
      </c>
      <c r="BC385" s="89"/>
      <c r="BD385" s="98" t="e">
        <f t="shared" si="249"/>
        <v>#REF!</v>
      </c>
      <c r="BE385" s="98" t="e">
        <f t="shared" si="250"/>
        <v>#REF!</v>
      </c>
      <c r="BF385" s="89"/>
      <c r="BG385" s="98" t="e">
        <f t="shared" si="251"/>
        <v>#REF!</v>
      </c>
      <c r="BH385" s="98" t="e">
        <f t="shared" si="252"/>
        <v>#REF!</v>
      </c>
      <c r="BI385" s="89"/>
      <c r="BJ385" s="98" t="str">
        <f t="shared" si="253"/>
        <v/>
      </c>
      <c r="BK385" s="98" t="str">
        <f t="shared" si="254"/>
        <v/>
      </c>
      <c r="BL385" s="89"/>
      <c r="BM385" s="98" t="str">
        <f t="shared" si="255"/>
        <v/>
      </c>
      <c r="BN385" s="98" t="str">
        <f t="shared" si="256"/>
        <v/>
      </c>
      <c r="BO385" s="89"/>
      <c r="BP385" s="98" t="str">
        <f t="shared" si="257"/>
        <v/>
      </c>
      <c r="BQ385" s="98" t="str">
        <f t="shared" si="258"/>
        <v/>
      </c>
      <c r="BR385" s="89"/>
      <c r="BS385" s="98" t="str">
        <f t="shared" si="259"/>
        <v/>
      </c>
      <c r="BT385" s="98" t="str">
        <f t="shared" si="260"/>
        <v/>
      </c>
      <c r="BU385" s="89"/>
      <c r="BV385" s="63"/>
    </row>
    <row r="386" spans="1:74" s="59" customFormat="1" x14ac:dyDescent="0.25">
      <c r="A386" s="83">
        <v>13</v>
      </c>
      <c r="B386" s="109" t="str">
        <f t="shared" si="238"/>
        <v xml:space="preserve">: </v>
      </c>
      <c r="C386" s="106"/>
      <c r="D386" s="106"/>
      <c r="E386" s="108"/>
      <c r="F386" s="106"/>
      <c r="G386" s="108"/>
      <c r="H386" s="107"/>
      <c r="I386" s="106"/>
      <c r="J386" s="106"/>
      <c r="K386" s="104"/>
      <c r="L386" s="110"/>
      <c r="M386" s="104"/>
      <c r="N386" s="151" t="s">
        <v>234</v>
      </c>
      <c r="O386" s="105"/>
      <c r="P386" s="104"/>
      <c r="Q386" s="64"/>
      <c r="R386" s="103"/>
      <c r="S386" s="101" t="str">
        <f t="shared" si="239"/>
        <v/>
      </c>
      <c r="T386" s="102" t="str">
        <f t="shared" si="240"/>
        <v/>
      </c>
      <c r="U386" s="101" t="str">
        <f t="shared" si="241"/>
        <v/>
      </c>
      <c r="V386" s="100" t="str">
        <f t="shared" si="242"/>
        <v>TWh / ha / year</v>
      </c>
      <c r="W386" s="89"/>
      <c r="X386" s="89"/>
      <c r="Z386" s="63"/>
      <c r="AP386" s="63"/>
      <c r="AQ386" s="89"/>
      <c r="AR386" s="89"/>
      <c r="AS386" s="99"/>
      <c r="AT386" s="89"/>
      <c r="AU386" s="98" t="e">
        <f t="shared" si="243"/>
        <v>#REF!</v>
      </c>
      <c r="AV386" s="98" t="e">
        <f t="shared" si="244"/>
        <v>#REF!</v>
      </c>
      <c r="AW386" s="89"/>
      <c r="AX386" s="98" t="e">
        <f t="shared" si="245"/>
        <v>#REF!</v>
      </c>
      <c r="AY386" s="98" t="e">
        <f t="shared" si="246"/>
        <v>#REF!</v>
      </c>
      <c r="AZ386" s="89"/>
      <c r="BA386" s="98" t="e">
        <f t="shared" si="247"/>
        <v>#REF!</v>
      </c>
      <c r="BB386" s="98" t="e">
        <f t="shared" si="248"/>
        <v>#REF!</v>
      </c>
      <c r="BC386" s="89"/>
      <c r="BD386" s="98" t="e">
        <f t="shared" si="249"/>
        <v>#REF!</v>
      </c>
      <c r="BE386" s="98" t="e">
        <f t="shared" si="250"/>
        <v>#REF!</v>
      </c>
      <c r="BF386" s="89"/>
      <c r="BG386" s="98" t="e">
        <f t="shared" si="251"/>
        <v>#REF!</v>
      </c>
      <c r="BH386" s="98" t="e">
        <f t="shared" si="252"/>
        <v>#REF!</v>
      </c>
      <c r="BI386" s="89"/>
      <c r="BJ386" s="98" t="str">
        <f t="shared" si="253"/>
        <v/>
      </c>
      <c r="BK386" s="98" t="str">
        <f t="shared" si="254"/>
        <v/>
      </c>
      <c r="BL386" s="89"/>
      <c r="BM386" s="98" t="str">
        <f t="shared" si="255"/>
        <v/>
      </c>
      <c r="BN386" s="98" t="str">
        <f t="shared" si="256"/>
        <v/>
      </c>
      <c r="BO386" s="89"/>
      <c r="BP386" s="98" t="str">
        <f t="shared" si="257"/>
        <v/>
      </c>
      <c r="BQ386" s="98" t="str">
        <f t="shared" si="258"/>
        <v/>
      </c>
      <c r="BR386" s="89"/>
      <c r="BS386" s="98" t="str">
        <f t="shared" si="259"/>
        <v/>
      </c>
      <c r="BT386" s="98" t="str">
        <f t="shared" si="260"/>
        <v/>
      </c>
      <c r="BU386" s="89"/>
      <c r="BV386" s="63"/>
    </row>
    <row r="387" spans="1:74" s="59" customFormat="1" x14ac:dyDescent="0.25">
      <c r="A387" s="83">
        <v>14</v>
      </c>
      <c r="B387" s="109" t="str">
        <f t="shared" si="238"/>
        <v xml:space="preserve">: </v>
      </c>
      <c r="C387" s="106"/>
      <c r="D387" s="106"/>
      <c r="E387" s="108"/>
      <c r="F387" s="106"/>
      <c r="G387" s="108"/>
      <c r="H387" s="107"/>
      <c r="I387" s="106"/>
      <c r="J387" s="106"/>
      <c r="K387" s="104"/>
      <c r="L387" s="110"/>
      <c r="M387" s="104"/>
      <c r="N387" s="151" t="s">
        <v>234</v>
      </c>
      <c r="O387" s="105"/>
      <c r="P387" s="104"/>
      <c r="Q387" s="64"/>
      <c r="R387" s="103"/>
      <c r="S387" s="101" t="str">
        <f t="shared" si="239"/>
        <v/>
      </c>
      <c r="T387" s="102" t="str">
        <f t="shared" si="240"/>
        <v/>
      </c>
      <c r="U387" s="101" t="str">
        <f t="shared" si="241"/>
        <v/>
      </c>
      <c r="V387" s="100" t="str">
        <f t="shared" si="242"/>
        <v>TWh / ha / year</v>
      </c>
      <c r="W387" s="89"/>
      <c r="X387" s="89"/>
      <c r="Z387" s="63"/>
      <c r="AP387" s="63"/>
      <c r="AQ387" s="89"/>
      <c r="AR387" s="89"/>
      <c r="AS387" s="99"/>
      <c r="AT387" s="89"/>
      <c r="AU387" s="98" t="e">
        <f t="shared" si="243"/>
        <v>#REF!</v>
      </c>
      <c r="AV387" s="98" t="e">
        <f t="shared" si="244"/>
        <v>#REF!</v>
      </c>
      <c r="AW387" s="89"/>
      <c r="AX387" s="98" t="e">
        <f t="shared" si="245"/>
        <v>#REF!</v>
      </c>
      <c r="AY387" s="98" t="e">
        <f t="shared" si="246"/>
        <v>#REF!</v>
      </c>
      <c r="AZ387" s="89"/>
      <c r="BA387" s="98" t="e">
        <f t="shared" si="247"/>
        <v>#REF!</v>
      </c>
      <c r="BB387" s="98" t="e">
        <f t="shared" si="248"/>
        <v>#REF!</v>
      </c>
      <c r="BC387" s="89"/>
      <c r="BD387" s="98" t="e">
        <f t="shared" si="249"/>
        <v>#REF!</v>
      </c>
      <c r="BE387" s="98" t="e">
        <f t="shared" si="250"/>
        <v>#REF!</v>
      </c>
      <c r="BF387" s="89"/>
      <c r="BG387" s="98" t="e">
        <f t="shared" si="251"/>
        <v>#REF!</v>
      </c>
      <c r="BH387" s="98" t="e">
        <f t="shared" si="252"/>
        <v>#REF!</v>
      </c>
      <c r="BI387" s="89"/>
      <c r="BJ387" s="98" t="str">
        <f t="shared" si="253"/>
        <v/>
      </c>
      <c r="BK387" s="98" t="str">
        <f t="shared" si="254"/>
        <v/>
      </c>
      <c r="BL387" s="89"/>
      <c r="BM387" s="98" t="str">
        <f t="shared" si="255"/>
        <v/>
      </c>
      <c r="BN387" s="98" t="str">
        <f t="shared" si="256"/>
        <v/>
      </c>
      <c r="BO387" s="89"/>
      <c r="BP387" s="98" t="str">
        <f t="shared" si="257"/>
        <v/>
      </c>
      <c r="BQ387" s="98" t="str">
        <f t="shared" si="258"/>
        <v/>
      </c>
      <c r="BR387" s="89"/>
      <c r="BS387" s="98" t="str">
        <f t="shared" si="259"/>
        <v/>
      </c>
      <c r="BT387" s="98" t="str">
        <f t="shared" si="260"/>
        <v/>
      </c>
      <c r="BU387" s="89"/>
      <c r="BV387" s="63"/>
    </row>
    <row r="388" spans="1:74" s="59" customFormat="1" x14ac:dyDescent="0.25">
      <c r="A388" s="83">
        <v>15</v>
      </c>
      <c r="B388" s="109" t="str">
        <f t="shared" si="238"/>
        <v xml:space="preserve">: </v>
      </c>
      <c r="C388" s="106"/>
      <c r="D388" s="106"/>
      <c r="E388" s="108"/>
      <c r="F388" s="106"/>
      <c r="G388" s="108"/>
      <c r="H388" s="107"/>
      <c r="I388" s="106"/>
      <c r="J388" s="106"/>
      <c r="K388" s="104"/>
      <c r="L388" s="110"/>
      <c r="M388" s="104"/>
      <c r="N388" s="151" t="s">
        <v>234</v>
      </c>
      <c r="O388" s="105"/>
      <c r="P388" s="104"/>
      <c r="Q388" s="64"/>
      <c r="R388" s="103"/>
      <c r="S388" s="101" t="str">
        <f t="shared" si="239"/>
        <v/>
      </c>
      <c r="T388" s="102" t="str">
        <f t="shared" si="240"/>
        <v/>
      </c>
      <c r="U388" s="101" t="str">
        <f t="shared" si="241"/>
        <v/>
      </c>
      <c r="V388" s="100" t="str">
        <f t="shared" si="242"/>
        <v>TWh / ha / year</v>
      </c>
      <c r="W388" s="89"/>
      <c r="X388" s="89"/>
      <c r="Z388" s="63"/>
      <c r="AP388" s="63"/>
      <c r="AQ388" s="89"/>
      <c r="AR388" s="89"/>
      <c r="AS388" s="99"/>
      <c r="AT388" s="89"/>
      <c r="AU388" s="98" t="e">
        <f t="shared" si="243"/>
        <v>#REF!</v>
      </c>
      <c r="AV388" s="98" t="e">
        <f t="shared" si="244"/>
        <v>#REF!</v>
      </c>
      <c r="AW388" s="89"/>
      <c r="AX388" s="98" t="e">
        <f t="shared" si="245"/>
        <v>#REF!</v>
      </c>
      <c r="AY388" s="98" t="e">
        <f t="shared" si="246"/>
        <v>#REF!</v>
      </c>
      <c r="AZ388" s="89"/>
      <c r="BA388" s="98" t="e">
        <f t="shared" si="247"/>
        <v>#REF!</v>
      </c>
      <c r="BB388" s="98" t="e">
        <f t="shared" si="248"/>
        <v>#REF!</v>
      </c>
      <c r="BC388" s="89"/>
      <c r="BD388" s="98" t="e">
        <f t="shared" si="249"/>
        <v>#REF!</v>
      </c>
      <c r="BE388" s="98" t="e">
        <f t="shared" si="250"/>
        <v>#REF!</v>
      </c>
      <c r="BF388" s="89"/>
      <c r="BG388" s="98" t="e">
        <f t="shared" si="251"/>
        <v>#REF!</v>
      </c>
      <c r="BH388" s="98" t="e">
        <f t="shared" si="252"/>
        <v>#REF!</v>
      </c>
      <c r="BI388" s="89"/>
      <c r="BJ388" s="98" t="str">
        <f t="shared" si="253"/>
        <v/>
      </c>
      <c r="BK388" s="98" t="str">
        <f t="shared" si="254"/>
        <v/>
      </c>
      <c r="BL388" s="89"/>
      <c r="BM388" s="98" t="str">
        <f t="shared" si="255"/>
        <v/>
      </c>
      <c r="BN388" s="98" t="str">
        <f t="shared" si="256"/>
        <v/>
      </c>
      <c r="BO388" s="89"/>
      <c r="BP388" s="98" t="str">
        <f t="shared" si="257"/>
        <v/>
      </c>
      <c r="BQ388" s="98" t="str">
        <f t="shared" si="258"/>
        <v/>
      </c>
      <c r="BR388" s="89"/>
      <c r="BS388" s="98" t="str">
        <f t="shared" si="259"/>
        <v/>
      </c>
      <c r="BT388" s="98" t="str">
        <f t="shared" si="260"/>
        <v/>
      </c>
      <c r="BU388" s="89"/>
      <c r="BV388" s="63"/>
    </row>
    <row r="389" spans="1:74" s="59" customFormat="1" x14ac:dyDescent="0.25">
      <c r="A389" s="83">
        <v>16</v>
      </c>
      <c r="B389" s="109" t="str">
        <f t="shared" si="238"/>
        <v xml:space="preserve">: </v>
      </c>
      <c r="C389" s="106"/>
      <c r="D389" s="106"/>
      <c r="E389" s="108"/>
      <c r="F389" s="106"/>
      <c r="G389" s="108"/>
      <c r="H389" s="107"/>
      <c r="I389" s="106"/>
      <c r="J389" s="106"/>
      <c r="K389" s="104"/>
      <c r="L389" s="110"/>
      <c r="M389" s="104"/>
      <c r="N389" s="151" t="s">
        <v>234</v>
      </c>
      <c r="O389" s="105"/>
      <c r="P389" s="104"/>
      <c r="Q389" s="64"/>
      <c r="R389" s="103"/>
      <c r="S389" s="101" t="str">
        <f t="shared" si="239"/>
        <v/>
      </c>
      <c r="T389" s="102" t="str">
        <f t="shared" si="240"/>
        <v/>
      </c>
      <c r="U389" s="101" t="str">
        <f t="shared" si="241"/>
        <v/>
      </c>
      <c r="V389" s="100" t="str">
        <f t="shared" si="242"/>
        <v>TWh / ha / year</v>
      </c>
      <c r="W389" s="89"/>
      <c r="X389" s="89"/>
      <c r="Z389" s="63"/>
      <c r="AP389" s="63"/>
      <c r="AQ389" s="89"/>
      <c r="AR389" s="89"/>
      <c r="AS389" s="99"/>
      <c r="AT389" s="89"/>
      <c r="AU389" s="98" t="e">
        <f t="shared" si="243"/>
        <v>#REF!</v>
      </c>
      <c r="AV389" s="98" t="e">
        <f t="shared" si="244"/>
        <v>#REF!</v>
      </c>
      <c r="AW389" s="89"/>
      <c r="AX389" s="98" t="e">
        <f t="shared" si="245"/>
        <v>#REF!</v>
      </c>
      <c r="AY389" s="98" t="e">
        <f t="shared" si="246"/>
        <v>#REF!</v>
      </c>
      <c r="AZ389" s="89"/>
      <c r="BA389" s="98" t="e">
        <f t="shared" si="247"/>
        <v>#REF!</v>
      </c>
      <c r="BB389" s="98" t="e">
        <f t="shared" si="248"/>
        <v>#REF!</v>
      </c>
      <c r="BC389" s="89"/>
      <c r="BD389" s="98" t="e">
        <f t="shared" si="249"/>
        <v>#REF!</v>
      </c>
      <c r="BE389" s="98" t="e">
        <f t="shared" si="250"/>
        <v>#REF!</v>
      </c>
      <c r="BF389" s="89"/>
      <c r="BG389" s="98" t="e">
        <f t="shared" si="251"/>
        <v>#REF!</v>
      </c>
      <c r="BH389" s="98" t="e">
        <f t="shared" si="252"/>
        <v>#REF!</v>
      </c>
      <c r="BI389" s="89"/>
      <c r="BJ389" s="98" t="str">
        <f t="shared" si="253"/>
        <v/>
      </c>
      <c r="BK389" s="98" t="str">
        <f t="shared" si="254"/>
        <v/>
      </c>
      <c r="BL389" s="89"/>
      <c r="BM389" s="98" t="str">
        <f t="shared" si="255"/>
        <v/>
      </c>
      <c r="BN389" s="98" t="str">
        <f t="shared" si="256"/>
        <v/>
      </c>
      <c r="BO389" s="89"/>
      <c r="BP389" s="98" t="str">
        <f t="shared" si="257"/>
        <v/>
      </c>
      <c r="BQ389" s="98" t="str">
        <f t="shared" si="258"/>
        <v/>
      </c>
      <c r="BR389" s="89"/>
      <c r="BS389" s="98" t="str">
        <f t="shared" si="259"/>
        <v/>
      </c>
      <c r="BT389" s="98" t="str">
        <f t="shared" si="260"/>
        <v/>
      </c>
      <c r="BU389" s="89"/>
      <c r="BV389" s="63"/>
    </row>
    <row r="390" spans="1:74" s="59" customFormat="1" x14ac:dyDescent="0.25">
      <c r="A390" s="83">
        <v>17</v>
      </c>
      <c r="B390" s="109" t="str">
        <f t="shared" si="238"/>
        <v xml:space="preserve">: </v>
      </c>
      <c r="C390" s="106"/>
      <c r="D390" s="106"/>
      <c r="E390" s="108"/>
      <c r="F390" s="106"/>
      <c r="G390" s="108"/>
      <c r="H390" s="107"/>
      <c r="I390" s="106"/>
      <c r="J390" s="106"/>
      <c r="K390" s="104"/>
      <c r="L390" s="110"/>
      <c r="M390" s="104"/>
      <c r="N390" s="151" t="s">
        <v>234</v>
      </c>
      <c r="O390" s="105"/>
      <c r="P390" s="104"/>
      <c r="Q390" s="64"/>
      <c r="R390" s="103"/>
      <c r="S390" s="101" t="str">
        <f t="shared" si="239"/>
        <v/>
      </c>
      <c r="T390" s="102" t="str">
        <f t="shared" si="240"/>
        <v/>
      </c>
      <c r="U390" s="101" t="str">
        <f t="shared" si="241"/>
        <v/>
      </c>
      <c r="V390" s="100" t="str">
        <f t="shared" si="242"/>
        <v>TWh / ha / year</v>
      </c>
      <c r="W390" s="89"/>
      <c r="X390" s="89"/>
      <c r="Z390" s="63"/>
      <c r="AP390" s="63"/>
      <c r="AQ390" s="89"/>
      <c r="AR390" s="89"/>
      <c r="AS390" s="99"/>
      <c r="AT390" s="89"/>
      <c r="AU390" s="98" t="e">
        <f t="shared" si="243"/>
        <v>#REF!</v>
      </c>
      <c r="AV390" s="98" t="e">
        <f t="shared" si="244"/>
        <v>#REF!</v>
      </c>
      <c r="AW390" s="89"/>
      <c r="AX390" s="98" t="e">
        <f t="shared" si="245"/>
        <v>#REF!</v>
      </c>
      <c r="AY390" s="98" t="e">
        <f t="shared" si="246"/>
        <v>#REF!</v>
      </c>
      <c r="AZ390" s="89"/>
      <c r="BA390" s="98" t="e">
        <f t="shared" si="247"/>
        <v>#REF!</v>
      </c>
      <c r="BB390" s="98" t="e">
        <f t="shared" si="248"/>
        <v>#REF!</v>
      </c>
      <c r="BC390" s="89"/>
      <c r="BD390" s="98" t="e">
        <f t="shared" si="249"/>
        <v>#REF!</v>
      </c>
      <c r="BE390" s="98" t="e">
        <f t="shared" si="250"/>
        <v>#REF!</v>
      </c>
      <c r="BF390" s="89"/>
      <c r="BG390" s="98" t="e">
        <f t="shared" si="251"/>
        <v>#REF!</v>
      </c>
      <c r="BH390" s="98" t="e">
        <f t="shared" si="252"/>
        <v>#REF!</v>
      </c>
      <c r="BI390" s="89"/>
      <c r="BJ390" s="98" t="str">
        <f t="shared" si="253"/>
        <v/>
      </c>
      <c r="BK390" s="98" t="str">
        <f t="shared" si="254"/>
        <v/>
      </c>
      <c r="BL390" s="89"/>
      <c r="BM390" s="98" t="str">
        <f t="shared" si="255"/>
        <v/>
      </c>
      <c r="BN390" s="98" t="str">
        <f t="shared" si="256"/>
        <v/>
      </c>
      <c r="BO390" s="89"/>
      <c r="BP390" s="98" t="str">
        <f t="shared" si="257"/>
        <v/>
      </c>
      <c r="BQ390" s="98" t="str">
        <f t="shared" si="258"/>
        <v/>
      </c>
      <c r="BR390" s="89"/>
      <c r="BS390" s="98" t="str">
        <f t="shared" si="259"/>
        <v/>
      </c>
      <c r="BT390" s="98" t="str">
        <f t="shared" si="260"/>
        <v/>
      </c>
      <c r="BU390" s="89"/>
      <c r="BV390" s="63"/>
    </row>
    <row r="391" spans="1:74" s="59" customFormat="1" x14ac:dyDescent="0.25">
      <c r="A391" s="83">
        <v>18</v>
      </c>
      <c r="B391" s="109" t="str">
        <f t="shared" si="238"/>
        <v xml:space="preserve">: </v>
      </c>
      <c r="C391" s="106"/>
      <c r="D391" s="106"/>
      <c r="E391" s="108"/>
      <c r="F391" s="106"/>
      <c r="G391" s="108"/>
      <c r="H391" s="107"/>
      <c r="I391" s="106"/>
      <c r="J391" s="106"/>
      <c r="K391" s="104"/>
      <c r="L391" s="104"/>
      <c r="M391" s="104"/>
      <c r="N391" s="151" t="s">
        <v>234</v>
      </c>
      <c r="O391" s="105"/>
      <c r="P391" s="104"/>
      <c r="Q391" s="64"/>
      <c r="R391" s="103"/>
      <c r="S391" s="101" t="str">
        <f t="shared" si="239"/>
        <v/>
      </c>
      <c r="T391" s="102" t="str">
        <f t="shared" si="240"/>
        <v/>
      </c>
      <c r="U391" s="101" t="str">
        <f t="shared" si="241"/>
        <v/>
      </c>
      <c r="V391" s="100" t="str">
        <f t="shared" si="242"/>
        <v>TWh / ha / year</v>
      </c>
      <c r="W391" s="89"/>
      <c r="X391" s="89"/>
      <c r="Z391" s="63"/>
      <c r="AP391" s="63"/>
      <c r="AQ391" s="89"/>
      <c r="AR391" s="89"/>
      <c r="AS391" s="99"/>
      <c r="AT391" s="89"/>
      <c r="AU391" s="98" t="e">
        <f t="shared" si="243"/>
        <v>#REF!</v>
      </c>
      <c r="AV391" s="98" t="e">
        <f t="shared" si="244"/>
        <v>#REF!</v>
      </c>
      <c r="AW391" s="89"/>
      <c r="AX391" s="98" t="e">
        <f t="shared" si="245"/>
        <v>#REF!</v>
      </c>
      <c r="AY391" s="98" t="e">
        <f t="shared" si="246"/>
        <v>#REF!</v>
      </c>
      <c r="AZ391" s="89"/>
      <c r="BA391" s="98" t="e">
        <f t="shared" si="247"/>
        <v>#REF!</v>
      </c>
      <c r="BB391" s="98" t="e">
        <f t="shared" si="248"/>
        <v>#REF!</v>
      </c>
      <c r="BC391" s="89"/>
      <c r="BD391" s="98" t="e">
        <f t="shared" si="249"/>
        <v>#REF!</v>
      </c>
      <c r="BE391" s="98" t="e">
        <f t="shared" si="250"/>
        <v>#REF!</v>
      </c>
      <c r="BF391" s="89"/>
      <c r="BG391" s="98" t="e">
        <f t="shared" si="251"/>
        <v>#REF!</v>
      </c>
      <c r="BH391" s="98" t="e">
        <f t="shared" si="252"/>
        <v>#REF!</v>
      </c>
      <c r="BI391" s="89"/>
      <c r="BJ391" s="98" t="str">
        <f t="shared" si="253"/>
        <v/>
      </c>
      <c r="BK391" s="98" t="str">
        <f t="shared" si="254"/>
        <v/>
      </c>
      <c r="BL391" s="89"/>
      <c r="BM391" s="98" t="str">
        <f t="shared" si="255"/>
        <v/>
      </c>
      <c r="BN391" s="98" t="str">
        <f t="shared" si="256"/>
        <v/>
      </c>
      <c r="BO391" s="89"/>
      <c r="BP391" s="98" t="str">
        <f t="shared" si="257"/>
        <v/>
      </c>
      <c r="BQ391" s="98" t="str">
        <f t="shared" si="258"/>
        <v/>
      </c>
      <c r="BR391" s="89"/>
      <c r="BS391" s="98" t="str">
        <f t="shared" si="259"/>
        <v/>
      </c>
      <c r="BT391" s="98" t="str">
        <f t="shared" si="260"/>
        <v/>
      </c>
      <c r="BU391" s="89"/>
      <c r="BV391" s="63"/>
    </row>
    <row r="392" spans="1:74" s="59" customFormat="1" x14ac:dyDescent="0.25">
      <c r="A392" s="83">
        <v>19</v>
      </c>
      <c r="B392" s="109" t="str">
        <f t="shared" si="238"/>
        <v xml:space="preserve">: </v>
      </c>
      <c r="C392" s="106"/>
      <c r="D392" s="106"/>
      <c r="E392" s="108"/>
      <c r="F392" s="106"/>
      <c r="G392" s="108"/>
      <c r="H392" s="107"/>
      <c r="I392" s="106"/>
      <c r="J392" s="106"/>
      <c r="K392" s="104"/>
      <c r="L392" s="104"/>
      <c r="M392" s="104"/>
      <c r="N392" s="151" t="s">
        <v>234</v>
      </c>
      <c r="O392" s="105"/>
      <c r="P392" s="104"/>
      <c r="Q392" s="64"/>
      <c r="R392" s="103"/>
      <c r="S392" s="101" t="str">
        <f t="shared" si="239"/>
        <v/>
      </c>
      <c r="T392" s="102" t="str">
        <f t="shared" si="240"/>
        <v/>
      </c>
      <c r="U392" s="101" t="str">
        <f t="shared" si="241"/>
        <v/>
      </c>
      <c r="V392" s="100" t="str">
        <f t="shared" si="242"/>
        <v>TWh / ha / year</v>
      </c>
      <c r="W392" s="89"/>
      <c r="X392" s="89"/>
      <c r="Z392" s="63"/>
      <c r="AP392" s="63"/>
      <c r="AQ392" s="89"/>
      <c r="AR392" s="89"/>
      <c r="AS392" s="99"/>
      <c r="AT392" s="89"/>
      <c r="AU392" s="98" t="e">
        <f t="shared" si="243"/>
        <v>#REF!</v>
      </c>
      <c r="AV392" s="98" t="e">
        <f t="shared" si="244"/>
        <v>#REF!</v>
      </c>
      <c r="AW392" s="89"/>
      <c r="AX392" s="98" t="e">
        <f t="shared" si="245"/>
        <v>#REF!</v>
      </c>
      <c r="AY392" s="98" t="e">
        <f t="shared" si="246"/>
        <v>#REF!</v>
      </c>
      <c r="AZ392" s="89"/>
      <c r="BA392" s="98" t="e">
        <f t="shared" si="247"/>
        <v>#REF!</v>
      </c>
      <c r="BB392" s="98" t="e">
        <f t="shared" si="248"/>
        <v>#REF!</v>
      </c>
      <c r="BC392" s="89"/>
      <c r="BD392" s="98" t="e">
        <f t="shared" si="249"/>
        <v>#REF!</v>
      </c>
      <c r="BE392" s="98" t="e">
        <f t="shared" si="250"/>
        <v>#REF!</v>
      </c>
      <c r="BF392" s="89"/>
      <c r="BG392" s="98" t="e">
        <f t="shared" si="251"/>
        <v>#REF!</v>
      </c>
      <c r="BH392" s="98" t="e">
        <f t="shared" si="252"/>
        <v>#REF!</v>
      </c>
      <c r="BI392" s="89"/>
      <c r="BJ392" s="98" t="str">
        <f t="shared" si="253"/>
        <v/>
      </c>
      <c r="BK392" s="98" t="str">
        <f t="shared" si="254"/>
        <v/>
      </c>
      <c r="BL392" s="89"/>
      <c r="BM392" s="98" t="str">
        <f t="shared" si="255"/>
        <v/>
      </c>
      <c r="BN392" s="98" t="str">
        <f t="shared" si="256"/>
        <v/>
      </c>
      <c r="BO392" s="89"/>
      <c r="BP392" s="98" t="str">
        <f t="shared" si="257"/>
        <v/>
      </c>
      <c r="BQ392" s="98" t="str">
        <f t="shared" si="258"/>
        <v/>
      </c>
      <c r="BR392" s="89"/>
      <c r="BS392" s="98" t="str">
        <f t="shared" si="259"/>
        <v/>
      </c>
      <c r="BT392" s="98" t="str">
        <f t="shared" si="260"/>
        <v/>
      </c>
      <c r="BU392" s="89"/>
      <c r="BV392" s="63"/>
    </row>
    <row r="393" spans="1:74" s="59" customFormat="1" x14ac:dyDescent="0.25">
      <c r="A393" s="83">
        <v>20</v>
      </c>
      <c r="B393" s="109" t="str">
        <f t="shared" si="238"/>
        <v xml:space="preserve">: </v>
      </c>
      <c r="C393" s="106"/>
      <c r="D393" s="106"/>
      <c r="E393" s="108"/>
      <c r="F393" s="106"/>
      <c r="G393" s="108"/>
      <c r="H393" s="107"/>
      <c r="I393" s="106"/>
      <c r="J393" s="106"/>
      <c r="K393" s="104"/>
      <c r="L393" s="104"/>
      <c r="M393" s="104"/>
      <c r="N393" s="151" t="s">
        <v>234</v>
      </c>
      <c r="O393" s="105"/>
      <c r="P393" s="104"/>
      <c r="Q393" s="64"/>
      <c r="R393" s="103"/>
      <c r="S393" s="101" t="str">
        <f t="shared" si="239"/>
        <v/>
      </c>
      <c r="T393" s="102" t="str">
        <f t="shared" si="240"/>
        <v/>
      </c>
      <c r="U393" s="101" t="str">
        <f t="shared" si="241"/>
        <v/>
      </c>
      <c r="V393" s="100" t="str">
        <f t="shared" si="242"/>
        <v>TWh / ha / year</v>
      </c>
      <c r="W393" s="89"/>
      <c r="X393" s="89"/>
      <c r="Z393" s="63"/>
      <c r="AP393" s="63"/>
      <c r="AQ393" s="89"/>
      <c r="AR393" s="89"/>
      <c r="AS393" s="99"/>
      <c r="AT393" s="89"/>
      <c r="AU393" s="98" t="e">
        <f t="shared" si="243"/>
        <v>#REF!</v>
      </c>
      <c r="AV393" s="98" t="e">
        <f t="shared" si="244"/>
        <v>#REF!</v>
      </c>
      <c r="AW393" s="89"/>
      <c r="AX393" s="98" t="e">
        <f t="shared" si="245"/>
        <v>#REF!</v>
      </c>
      <c r="AY393" s="98" t="e">
        <f t="shared" si="246"/>
        <v>#REF!</v>
      </c>
      <c r="AZ393" s="89"/>
      <c r="BA393" s="98" t="e">
        <f t="shared" si="247"/>
        <v>#REF!</v>
      </c>
      <c r="BB393" s="98" t="e">
        <f t="shared" si="248"/>
        <v>#REF!</v>
      </c>
      <c r="BC393" s="89"/>
      <c r="BD393" s="98" t="e">
        <f t="shared" si="249"/>
        <v>#REF!</v>
      </c>
      <c r="BE393" s="98" t="e">
        <f t="shared" si="250"/>
        <v>#REF!</v>
      </c>
      <c r="BF393" s="89"/>
      <c r="BG393" s="98" t="e">
        <f t="shared" si="251"/>
        <v>#REF!</v>
      </c>
      <c r="BH393" s="98" t="e">
        <f t="shared" si="252"/>
        <v>#REF!</v>
      </c>
      <c r="BI393" s="89"/>
      <c r="BJ393" s="98" t="str">
        <f t="shared" si="253"/>
        <v/>
      </c>
      <c r="BK393" s="98" t="str">
        <f t="shared" si="254"/>
        <v/>
      </c>
      <c r="BL393" s="89"/>
      <c r="BM393" s="98" t="str">
        <f t="shared" si="255"/>
        <v/>
      </c>
      <c r="BN393" s="98" t="str">
        <f t="shared" si="256"/>
        <v/>
      </c>
      <c r="BO393" s="89"/>
      <c r="BP393" s="98" t="str">
        <f t="shared" si="257"/>
        <v/>
      </c>
      <c r="BQ393" s="98" t="str">
        <f t="shared" si="258"/>
        <v/>
      </c>
      <c r="BR393" s="89"/>
      <c r="BS393" s="98" t="str">
        <f t="shared" si="259"/>
        <v/>
      </c>
      <c r="BT393" s="98" t="str">
        <f t="shared" si="260"/>
        <v/>
      </c>
      <c r="BU393" s="89"/>
      <c r="BV393" s="63"/>
    </row>
    <row r="394" spans="1:74" s="59" customFormat="1" x14ac:dyDescent="0.25">
      <c r="A394" s="83"/>
      <c r="B394" s="91" t="s">
        <v>64</v>
      </c>
      <c r="C394" s="92"/>
      <c r="D394" s="92"/>
      <c r="E394" s="92"/>
      <c r="F394" s="92"/>
      <c r="G394" s="92"/>
      <c r="I394" s="89"/>
      <c r="J394" s="94"/>
      <c r="K394" s="64"/>
      <c r="L394" s="64"/>
      <c r="M394" s="64" t="s">
        <v>63</v>
      </c>
      <c r="N394" s="64"/>
      <c r="O394" s="64"/>
      <c r="P394" s="64"/>
      <c r="Q394" s="64"/>
      <c r="R394" s="94" t="s">
        <v>62</v>
      </c>
      <c r="S394" s="97" t="e">
        <f>AVERAGE(S374:S393)</f>
        <v>#DIV/0!</v>
      </c>
      <c r="T394" s="97" t="e">
        <f>IF(S402="Y",SUM(T374:T393)/SUM(O374:O393),AVERAGE(T374:T393))</f>
        <v>#DIV/0!</v>
      </c>
      <c r="U394" s="96" t="e">
        <f>SUM(U374:U393)/SUM(O374:O393)</f>
        <v>#DIV/0!</v>
      </c>
      <c r="V394" s="89"/>
      <c r="W394" s="89"/>
      <c r="X394" s="89"/>
      <c r="Z394" s="95"/>
      <c r="AP394" s="63"/>
      <c r="AQ394" s="89"/>
      <c r="AR394" s="89"/>
      <c r="AS394" s="89"/>
      <c r="AT394" s="94" t="s">
        <v>62</v>
      </c>
      <c r="AU394" s="93" t="e">
        <f>AVERAGE(AU374:AU393)</f>
        <v>#REF!</v>
      </c>
      <c r="AV394" s="93" t="e">
        <f>SUM(AV374:AV393)/COUNTIF(AV374:AV393,"&gt;0")</f>
        <v>#REF!</v>
      </c>
      <c r="AW394" s="89"/>
      <c r="AX394" s="93" t="e">
        <f>AVERAGE(AX374:AX393)</f>
        <v>#REF!</v>
      </c>
      <c r="AY394" s="93" t="e">
        <f>SUM(AY374:AY393)/COUNTIF(AY374:AY393,"&gt;0")</f>
        <v>#REF!</v>
      </c>
      <c r="AZ394" s="89"/>
      <c r="BA394" s="93" t="e">
        <f>AVERAGE(BA374:BA393)</f>
        <v>#REF!</v>
      </c>
      <c r="BB394" s="93" t="e">
        <f>SUM(BB374:BB393)/COUNTIF(BB374:BB393,"&gt;0")</f>
        <v>#REF!</v>
      </c>
      <c r="BC394" s="89"/>
      <c r="BD394" s="93" t="e">
        <f>AVERAGE(BD374:BD393)</f>
        <v>#REF!</v>
      </c>
      <c r="BE394" s="93" t="e">
        <f>SUM(BE374:BE393)/COUNTIF(BE374:BE393,"&gt;0")</f>
        <v>#REF!</v>
      </c>
      <c r="BF394" s="89"/>
      <c r="BG394" s="93" t="e">
        <f>AVERAGE(BG374:BG393)</f>
        <v>#REF!</v>
      </c>
      <c r="BH394" s="93" t="e">
        <f>SUM(BH374:BH393)/COUNTIF(BH374:BH393,"&gt;0")</f>
        <v>#REF!</v>
      </c>
      <c r="BI394" s="94"/>
      <c r="BJ394" s="93" t="e">
        <f>AVERAGE(BJ374:BJ393)</f>
        <v>#DIV/0!</v>
      </c>
      <c r="BK394" s="93" t="e">
        <f>SUM(BK374:BK393)/COUNTIF(BK374:BK393,"&gt;0")</f>
        <v>#DIV/0!</v>
      </c>
      <c r="BL394" s="89"/>
      <c r="BM394" s="93" t="e">
        <f>AVERAGE(BM374:BM393)</f>
        <v>#DIV/0!</v>
      </c>
      <c r="BN394" s="93" t="e">
        <f>SUM(BN374:BN393)/COUNTIF(BN374:BN393,"&gt;0")</f>
        <v>#DIV/0!</v>
      </c>
      <c r="BO394" s="89"/>
      <c r="BP394" s="93" t="e">
        <f>AVERAGE(BP374:BP393)</f>
        <v>#DIV/0!</v>
      </c>
      <c r="BQ394" s="93" t="e">
        <f>SUM(BQ374:BQ393)/COUNTIF(BQ374:BQ393,"&gt;0")</f>
        <v>#DIV/0!</v>
      </c>
      <c r="BR394" s="89"/>
      <c r="BS394" s="93" t="e">
        <f>AVERAGE(BS374:BS393)</f>
        <v>#DIV/0!</v>
      </c>
      <c r="BT394" s="93" t="e">
        <f>SUM(BT374:BT393)/COUNTIF(BT374:BT393,"&gt;0")</f>
        <v>#DIV/0!</v>
      </c>
      <c r="BU394" s="89"/>
      <c r="BV394" s="63"/>
    </row>
    <row r="395" spans="1:74" s="59" customFormat="1" x14ac:dyDescent="0.25">
      <c r="A395" s="83"/>
      <c r="B395" s="91" t="s">
        <v>61</v>
      </c>
      <c r="C395" s="92" t="s">
        <v>60</v>
      </c>
      <c r="D395" s="399"/>
      <c r="E395" s="400"/>
      <c r="F395" s="400"/>
      <c r="G395" s="400"/>
      <c r="H395" s="400"/>
      <c r="I395" s="400"/>
      <c r="J395" s="400"/>
      <c r="K395" s="401"/>
      <c r="L395" s="64"/>
      <c r="M395" s="64"/>
      <c r="N395" s="64"/>
      <c r="O395" s="64"/>
      <c r="P395" s="64"/>
      <c r="Q395" s="64"/>
      <c r="R395" s="77" t="s">
        <v>57</v>
      </c>
      <c r="S395" s="88" t="e">
        <f>S394+V395*S398</f>
        <v>#DIV/0!</v>
      </c>
      <c r="T395" s="88" t="e">
        <f>T394+V395*T398</f>
        <v>#DIV/0!</v>
      </c>
      <c r="U395" s="88" t="e">
        <f>U394+V395*U398</f>
        <v>#DIV/0!</v>
      </c>
      <c r="V395" s="86">
        <v>1</v>
      </c>
      <c r="W395" s="64" t="s">
        <v>59</v>
      </c>
      <c r="X395" s="89"/>
      <c r="Y395" s="89" t="s">
        <v>58</v>
      </c>
      <c r="Z395" s="87"/>
      <c r="AP395" s="63"/>
      <c r="AQ395" s="89"/>
      <c r="AR395" s="89"/>
      <c r="AS395" s="89"/>
      <c r="AT395" s="77" t="s">
        <v>57</v>
      </c>
      <c r="AU395" s="76" t="e">
        <f>AU394+(AU400*AU397)</f>
        <v>#REF!</v>
      </c>
      <c r="AV395" s="76" t="e">
        <f>AV394+(AV400*AU397)</f>
        <v>#REF!</v>
      </c>
      <c r="AW395" s="89"/>
      <c r="AX395" s="76" t="e">
        <f>AX394+(AX400*AX397)</f>
        <v>#REF!</v>
      </c>
      <c r="AY395" s="76" t="e">
        <f>AY394+(AY400*AX397)</f>
        <v>#REF!</v>
      </c>
      <c r="AZ395" s="89"/>
      <c r="BA395" s="76" t="e">
        <f>BA394+(BA400*BA397)</f>
        <v>#REF!</v>
      </c>
      <c r="BB395" s="76" t="e">
        <f>BB394+(BB400*BA397)</f>
        <v>#REF!</v>
      </c>
      <c r="BC395" s="89"/>
      <c r="BD395" s="76" t="e">
        <f>BD394+(BD400*BD397)</f>
        <v>#REF!</v>
      </c>
      <c r="BE395" s="76" t="e">
        <f>BE394+(BE400*BD397)</f>
        <v>#REF!</v>
      </c>
      <c r="BF395" s="89"/>
      <c r="BG395" s="76" t="e">
        <f>BG394+(BG400*BG397)</f>
        <v>#REF!</v>
      </c>
      <c r="BH395" s="76" t="e">
        <f>BH394+(BH400*BG397)</f>
        <v>#REF!</v>
      </c>
      <c r="BI395" s="77"/>
      <c r="BJ395" s="76" t="e">
        <f>BJ394+(BJ400*BJ397)</f>
        <v>#DIV/0!</v>
      </c>
      <c r="BK395" s="76" t="e">
        <f>BK394+(BK400*BJ397)</f>
        <v>#DIV/0!</v>
      </c>
      <c r="BL395" s="89"/>
      <c r="BM395" s="76" t="e">
        <f>BM394+(BM400*BM397)</f>
        <v>#DIV/0!</v>
      </c>
      <c r="BN395" s="76" t="e">
        <f>BN394+(BN400*BM397)</f>
        <v>#DIV/0!</v>
      </c>
      <c r="BO395" s="89"/>
      <c r="BP395" s="76" t="e">
        <f>BP394+(BP400*BP397)</f>
        <v>#DIV/0!</v>
      </c>
      <c r="BQ395" s="76" t="e">
        <f>BQ394+(BQ400*BP397)</f>
        <v>#DIV/0!</v>
      </c>
      <c r="BR395" s="89"/>
      <c r="BS395" s="76" t="e">
        <f>BS394+(BS400*BS397)</f>
        <v>#DIV/0!</v>
      </c>
      <c r="BT395" s="76" t="e">
        <f>BT394+(BT400*BS397)</f>
        <v>#DIV/0!</v>
      </c>
      <c r="BU395" s="89"/>
      <c r="BV395" s="63"/>
    </row>
    <row r="396" spans="1:74" s="59" customFormat="1" x14ac:dyDescent="0.25">
      <c r="A396" s="83"/>
      <c r="B396" s="91" t="s">
        <v>56</v>
      </c>
      <c r="C396" s="83"/>
      <c r="D396" s="402"/>
      <c r="E396" s="403"/>
      <c r="F396" s="403"/>
      <c r="G396" s="403"/>
      <c r="H396" s="403"/>
      <c r="I396" s="403"/>
      <c r="J396" s="403"/>
      <c r="K396" s="404"/>
      <c r="L396" s="89"/>
      <c r="M396" s="89"/>
      <c r="N396" s="64"/>
      <c r="O396" s="64"/>
      <c r="P396" s="64"/>
      <c r="Q396" s="64"/>
      <c r="R396" s="77" t="s">
        <v>54</v>
      </c>
      <c r="S396" s="88" t="e">
        <f>IF($Y396="Y",MIN(S374:S393),S394-$V396*S398)</f>
        <v>#DIV/0!</v>
      </c>
      <c r="T396" s="88" t="e">
        <f>IF($Y396="Y",MIN(T374:T393),T394-$V396*T398)</f>
        <v>#DIV/0!</v>
      </c>
      <c r="U396" s="88" t="e">
        <f>IF($Y396="Y",MIN(U374:U393),U394-$V396*U398)</f>
        <v>#DIV/0!</v>
      </c>
      <c r="V396" s="86">
        <v>1</v>
      </c>
      <c r="W396" s="64" t="s">
        <v>55</v>
      </c>
      <c r="X396" s="89"/>
      <c r="Y396" s="90" t="s">
        <v>47</v>
      </c>
      <c r="Z396" s="87"/>
      <c r="AP396" s="63"/>
      <c r="AQ396" s="89"/>
      <c r="AR396" s="89"/>
      <c r="AS396" s="89"/>
      <c r="AT396" s="77" t="s">
        <v>54</v>
      </c>
      <c r="AU396" s="76" t="e">
        <f>AU394-(AU400*AU398)</f>
        <v>#REF!</v>
      </c>
      <c r="AV396" s="76" t="e">
        <f>AV394-(AV400*AU398)</f>
        <v>#REF!</v>
      </c>
      <c r="AW396" s="89"/>
      <c r="AX396" s="76" t="e">
        <f>AX394-(AX400*AX398)</f>
        <v>#REF!</v>
      </c>
      <c r="AY396" s="76" t="e">
        <f>AY394-(AY400*AX398)</f>
        <v>#REF!</v>
      </c>
      <c r="AZ396" s="89"/>
      <c r="BA396" s="76" t="e">
        <f>BA394-(BA400*BA398)</f>
        <v>#REF!</v>
      </c>
      <c r="BB396" s="76" t="e">
        <f>BB394-(BB400*BA398)</f>
        <v>#REF!</v>
      </c>
      <c r="BC396" s="89"/>
      <c r="BD396" s="76" t="e">
        <f>BD394-(BD400*BD398)</f>
        <v>#REF!</v>
      </c>
      <c r="BE396" s="76" t="e">
        <f>BE394-(BE400*BD398)</f>
        <v>#REF!</v>
      </c>
      <c r="BF396" s="89"/>
      <c r="BG396" s="76" t="e">
        <f>BG394-(BG400*BG398)</f>
        <v>#REF!</v>
      </c>
      <c r="BH396" s="76" t="e">
        <f>BH394-(BH400*BG398)</f>
        <v>#REF!</v>
      </c>
      <c r="BI396" s="77"/>
      <c r="BJ396" s="76" t="e">
        <f>BJ394-(BJ400*BJ398)</f>
        <v>#DIV/0!</v>
      </c>
      <c r="BK396" s="76" t="e">
        <f>BK394-(BK400*BJ398)</f>
        <v>#DIV/0!</v>
      </c>
      <c r="BL396" s="89"/>
      <c r="BM396" s="76" t="e">
        <f>BM394-(BM400*BM398)</f>
        <v>#DIV/0!</v>
      </c>
      <c r="BN396" s="76" t="e">
        <f>BN394-(BN400*BM398)</f>
        <v>#DIV/0!</v>
      </c>
      <c r="BO396" s="89"/>
      <c r="BP396" s="76" t="e">
        <f>BP394-(BP400*BP398)</f>
        <v>#DIV/0!</v>
      </c>
      <c r="BQ396" s="76" t="e">
        <f>BQ394-(BQ400*BP398)</f>
        <v>#DIV/0!</v>
      </c>
      <c r="BR396" s="89"/>
      <c r="BS396" s="76" t="e">
        <f>BS394-(BS400*BS398)</f>
        <v>#DIV/0!</v>
      </c>
      <c r="BT396" s="76" t="e">
        <f>BT394-(BT400*BS398)</f>
        <v>#DIV/0!</v>
      </c>
      <c r="BU396" s="89"/>
      <c r="BV396" s="63"/>
    </row>
    <row r="397" spans="1:74" s="59" customFormat="1" ht="14.25" x14ac:dyDescent="0.2">
      <c r="A397" s="83"/>
      <c r="B397" s="83"/>
      <c r="C397" s="83"/>
      <c r="D397" s="402"/>
      <c r="E397" s="403"/>
      <c r="F397" s="403"/>
      <c r="G397" s="403"/>
      <c r="H397" s="403"/>
      <c r="I397" s="403"/>
      <c r="J397" s="403"/>
      <c r="K397" s="404"/>
      <c r="L397" s="64"/>
      <c r="M397" s="64"/>
      <c r="N397" s="64"/>
      <c r="O397" s="64"/>
      <c r="P397" s="64"/>
      <c r="Q397" s="64"/>
      <c r="R397" s="77" t="s">
        <v>51</v>
      </c>
      <c r="S397" s="88" t="e">
        <f>IF((0.67*S398)&gt;S394,"no","yes")</f>
        <v>#DIV/0!</v>
      </c>
      <c r="T397" s="88" t="e">
        <f>IF((0.67*T398)&gt;T394,"no","yes")</f>
        <v>#DIV/0!</v>
      </c>
      <c r="U397" s="88" t="e">
        <f>IF((0.67*U398)&gt;U394,"no","yes")</f>
        <v>#DIV/0!</v>
      </c>
      <c r="V397" s="64"/>
      <c r="W397" s="64"/>
      <c r="X397" s="64"/>
      <c r="Z397" s="87"/>
      <c r="AP397" s="63"/>
      <c r="AQ397" s="64"/>
      <c r="AR397" s="64"/>
      <c r="AS397" s="360" t="s">
        <v>53</v>
      </c>
      <c r="AT397" s="361"/>
      <c r="AU397" s="86">
        <v>1</v>
      </c>
      <c r="AV397" s="64"/>
      <c r="AW397" s="64"/>
      <c r="AX397" s="86">
        <v>1</v>
      </c>
      <c r="AY397" s="64"/>
      <c r="AZ397" s="64"/>
      <c r="BA397" s="86">
        <v>1</v>
      </c>
      <c r="BB397" s="64"/>
      <c r="BC397" s="64"/>
      <c r="BD397" s="86">
        <v>1</v>
      </c>
      <c r="BE397" s="64"/>
      <c r="BF397" s="64"/>
      <c r="BG397" s="86">
        <v>1</v>
      </c>
      <c r="BH397" s="64"/>
      <c r="BI397" s="77"/>
      <c r="BJ397" s="86">
        <v>1</v>
      </c>
      <c r="BK397" s="64"/>
      <c r="BL397" s="64"/>
      <c r="BM397" s="86">
        <v>1</v>
      </c>
      <c r="BN397" s="64"/>
      <c r="BO397" s="64"/>
      <c r="BP397" s="86">
        <v>1</v>
      </c>
      <c r="BQ397" s="64"/>
      <c r="BR397" s="64"/>
      <c r="BS397" s="86">
        <v>1</v>
      </c>
      <c r="BT397" s="64"/>
      <c r="BU397" s="64"/>
      <c r="BV397" s="63"/>
    </row>
    <row r="398" spans="1:74" s="59" customFormat="1" ht="14.25" x14ac:dyDescent="0.2">
      <c r="A398" s="83"/>
      <c r="B398" s="83"/>
      <c r="C398" s="83"/>
      <c r="D398" s="402"/>
      <c r="E398" s="403"/>
      <c r="F398" s="403"/>
      <c r="G398" s="403"/>
      <c r="H398" s="403"/>
      <c r="I398" s="403"/>
      <c r="J398" s="403"/>
      <c r="K398" s="404"/>
      <c r="L398" s="64"/>
      <c r="M398" s="64"/>
      <c r="N398" s="64"/>
      <c r="O398" s="64"/>
      <c r="P398" s="64"/>
      <c r="Q398" s="64"/>
      <c r="R398" s="77" t="s">
        <v>50</v>
      </c>
      <c r="S398" s="88" t="e">
        <f>_xlfn.STDEV.P(S374:S393)</f>
        <v>#DIV/0!</v>
      </c>
      <c r="T398" s="88" t="e">
        <f t="array" ref="T398">IF(S402="Y",SQRT(SUM(IFERROR(O374:O393*(S374:S393-(T394))^2,0))/((COUNTIFS(O374:O393,"&lt;&gt;"&amp;"")-1)/COUNTIFS(O374:O393,"&lt;&gt;"&amp;"")*SUM(O374:O393))),_xlfn.STDEV.P(T374:T393))</f>
        <v>#DIV/0!</v>
      </c>
      <c r="U398" s="88" t="e">
        <f t="array" ref="U398">SQRT(SUM(IFERROR(O374:O393*(S374:S393-(U394))^2,0))/((COUNTIFS(O374:O393,"&lt;&gt;"&amp;"")-1)/COUNTIFS(O374:O393,"&lt;&gt;"&amp;"")*SUM(O374:O393)))</f>
        <v>#DIV/0!</v>
      </c>
      <c r="V398" s="64"/>
      <c r="W398" s="64"/>
      <c r="X398" s="64"/>
      <c r="Z398" s="87"/>
      <c r="AP398" s="63"/>
      <c r="AQ398" s="64"/>
      <c r="AR398" s="64"/>
      <c r="AS398" s="360"/>
      <c r="AT398" s="361"/>
      <c r="AU398" s="86">
        <v>1</v>
      </c>
      <c r="AV398" s="64"/>
      <c r="AW398" s="64"/>
      <c r="AX398" s="86">
        <v>1</v>
      </c>
      <c r="AY398" s="64"/>
      <c r="AZ398" s="64"/>
      <c r="BA398" s="86">
        <v>1</v>
      </c>
      <c r="BB398" s="64"/>
      <c r="BC398" s="64"/>
      <c r="BD398" s="86">
        <v>1</v>
      </c>
      <c r="BE398" s="64"/>
      <c r="BF398" s="64"/>
      <c r="BG398" s="86">
        <v>1</v>
      </c>
      <c r="BH398" s="64"/>
      <c r="BI398" s="77"/>
      <c r="BJ398" s="86">
        <v>1</v>
      </c>
      <c r="BK398" s="64"/>
      <c r="BL398" s="64"/>
      <c r="BM398" s="86">
        <v>1</v>
      </c>
      <c r="BN398" s="64"/>
      <c r="BO398" s="64"/>
      <c r="BP398" s="86">
        <v>1</v>
      </c>
      <c r="BQ398" s="64"/>
      <c r="BR398" s="64"/>
      <c r="BS398" s="86">
        <v>1</v>
      </c>
      <c r="BT398" s="64"/>
      <c r="BU398" s="64"/>
      <c r="BV398" s="63"/>
    </row>
    <row r="399" spans="1:74" s="59" customFormat="1" x14ac:dyDescent="0.25">
      <c r="A399" s="64"/>
      <c r="B399" s="64"/>
      <c r="C399" s="83"/>
      <c r="D399" s="402"/>
      <c r="E399" s="403"/>
      <c r="F399" s="403"/>
      <c r="G399" s="403"/>
      <c r="H399" s="403"/>
      <c r="I399" s="403"/>
      <c r="J399" s="403"/>
      <c r="K399" s="404"/>
      <c r="L399" s="64"/>
      <c r="M399" s="64"/>
      <c r="N399" s="64"/>
      <c r="O399" s="64"/>
      <c r="P399" s="64"/>
      <c r="Q399" s="64"/>
      <c r="R399" s="73" t="s">
        <v>48</v>
      </c>
      <c r="S399" s="85">
        <f>COUNTIF(S374:S393,"&gt;0")</f>
        <v>0</v>
      </c>
      <c r="T399" s="85">
        <f>COUNTIF(T374:T393,"&gt;0")</f>
        <v>0</v>
      </c>
      <c r="U399" s="81"/>
      <c r="V399" s="84" t="s">
        <v>52</v>
      </c>
      <c r="W399" s="64"/>
      <c r="X399" s="64"/>
      <c r="Z399" s="63"/>
      <c r="AP399" s="63"/>
      <c r="AQ399" s="64"/>
      <c r="AR399" s="64"/>
      <c r="AS399" s="64"/>
      <c r="AT399" s="77" t="s">
        <v>51</v>
      </c>
      <c r="AU399" s="76" t="e">
        <f>IF((0.67*AU400)&gt;AU394,"no","yes")</f>
        <v>#REF!</v>
      </c>
      <c r="AV399" s="76" t="e">
        <f>IF((0.67*AV400)&gt;AV394,"no","yes")</f>
        <v>#REF!</v>
      </c>
      <c r="AW399" s="64"/>
      <c r="AX399" s="76" t="e">
        <f>IF((0.67*AX400)&gt;AX394,"no","yes")</f>
        <v>#REF!</v>
      </c>
      <c r="AY399" s="76" t="e">
        <f>IF((0.67*AY400)&gt;AY394,"no","yes")</f>
        <v>#REF!</v>
      </c>
      <c r="AZ399" s="64"/>
      <c r="BA399" s="76" t="e">
        <f>IF((0.67*BA400)&gt;BA394,"no","yes")</f>
        <v>#REF!</v>
      </c>
      <c r="BB399" s="76" t="e">
        <f>IF((0.67*BB400)&gt;BB394,"no","yes")</f>
        <v>#REF!</v>
      </c>
      <c r="BC399" s="64"/>
      <c r="BD399" s="76" t="e">
        <f>IF((0.67*BD400)&gt;BD394,"no","yes")</f>
        <v>#REF!</v>
      </c>
      <c r="BE399" s="76" t="e">
        <f>IF((0.67*BE400)&gt;BE394,"no","yes")</f>
        <v>#REF!</v>
      </c>
      <c r="BF399" s="64"/>
      <c r="BG399" s="76" t="e">
        <f>IF((0.67*BG400)&gt;BG394,"no","yes")</f>
        <v>#REF!</v>
      </c>
      <c r="BH399" s="76" t="e">
        <f>IF((0.67*BH400)&gt;BH394,"no","yes")</f>
        <v>#REF!</v>
      </c>
      <c r="BI399" s="73"/>
      <c r="BJ399" s="76" t="e">
        <f>IF((0.67*BJ400)&gt;BJ394,"no","yes")</f>
        <v>#DIV/0!</v>
      </c>
      <c r="BK399" s="76" t="e">
        <f>IF((0.67*BK400)&gt;BK394,"no","yes")</f>
        <v>#DIV/0!</v>
      </c>
      <c r="BL399" s="64"/>
      <c r="BM399" s="76" t="e">
        <f>IF((0.67*BM400)&gt;BM394,"no","yes")</f>
        <v>#DIV/0!</v>
      </c>
      <c r="BN399" s="76" t="e">
        <f>IF((0.67*BN400)&gt;BN394,"no","yes")</f>
        <v>#DIV/0!</v>
      </c>
      <c r="BO399" s="64"/>
      <c r="BP399" s="76" t="e">
        <f>IF((0.67*BP400)&gt;BP394,"no","yes")</f>
        <v>#DIV/0!</v>
      </c>
      <c r="BQ399" s="76" t="e">
        <f>IF((0.67*BQ400)&gt;BQ394,"no","yes")</f>
        <v>#DIV/0!</v>
      </c>
      <c r="BR399" s="64"/>
      <c r="BS399" s="76" t="e">
        <f>IF((0.67*BS400)&gt;BS394,"no","yes")</f>
        <v>#DIV/0!</v>
      </c>
      <c r="BT399" s="76" t="e">
        <f>IF((0.67*BT400)&gt;BT394,"no","yes")</f>
        <v>#DIV/0!</v>
      </c>
      <c r="BU399" s="64"/>
      <c r="BV399" s="63"/>
    </row>
    <row r="400" spans="1:74" s="59" customFormat="1" ht="14.25" x14ac:dyDescent="0.2">
      <c r="C400" s="83"/>
      <c r="D400" s="402"/>
      <c r="E400" s="403"/>
      <c r="F400" s="403"/>
      <c r="G400" s="403"/>
      <c r="H400" s="403"/>
      <c r="I400" s="403"/>
      <c r="J400" s="403"/>
      <c r="K400" s="404"/>
      <c r="L400" s="64"/>
      <c r="M400" s="64"/>
      <c r="N400" s="64"/>
      <c r="O400" s="64"/>
      <c r="P400" s="64"/>
      <c r="Q400" s="64"/>
      <c r="R400" s="64"/>
      <c r="S400" s="64"/>
      <c r="T400" s="64"/>
      <c r="U400" s="64"/>
      <c r="V400" s="80"/>
      <c r="W400" s="79"/>
      <c r="X400" s="78"/>
      <c r="Z400" s="63"/>
      <c r="AP400" s="63"/>
      <c r="AQ400" s="64"/>
      <c r="AR400" s="64"/>
      <c r="AS400" s="64"/>
      <c r="AT400" s="77" t="s">
        <v>50</v>
      </c>
      <c r="AU400" s="76" t="e">
        <f>_xlfn.STDEV.P(AU374:AU393)</f>
        <v>#REF!</v>
      </c>
      <c r="AV400" s="76" t="e">
        <f>_xlfn.STDEV.P(AV374:AV393)</f>
        <v>#REF!</v>
      </c>
      <c r="AW400" s="64"/>
      <c r="AX400" s="76" t="e">
        <f>_xlfn.STDEV.P(AX374:AX393)</f>
        <v>#REF!</v>
      </c>
      <c r="AY400" s="76" t="e">
        <f>_xlfn.STDEV.P(AY374:AY393)</f>
        <v>#REF!</v>
      </c>
      <c r="AZ400" s="64"/>
      <c r="BA400" s="76" t="e">
        <f>_xlfn.STDEV.P(BA374:BA393)</f>
        <v>#REF!</v>
      </c>
      <c r="BB400" s="76" t="e">
        <f>_xlfn.STDEV.P(BB374:BB393)</f>
        <v>#REF!</v>
      </c>
      <c r="BC400" s="64"/>
      <c r="BD400" s="76" t="e">
        <f>_xlfn.STDEV.P(BD374:BD393)</f>
        <v>#REF!</v>
      </c>
      <c r="BE400" s="76" t="e">
        <f>_xlfn.STDEV.P(BE374:BE393)</f>
        <v>#REF!</v>
      </c>
      <c r="BF400" s="64"/>
      <c r="BG400" s="76" t="e">
        <f>_xlfn.STDEV.P(BG374:BG393)</f>
        <v>#REF!</v>
      </c>
      <c r="BH400" s="76" t="e">
        <f>_xlfn.STDEV.P(BH374:BH393)</f>
        <v>#REF!</v>
      </c>
      <c r="BI400" s="64"/>
      <c r="BJ400" s="76" t="e">
        <f>_xlfn.STDEV.P(BJ374:BJ393)</f>
        <v>#DIV/0!</v>
      </c>
      <c r="BK400" s="76" t="e">
        <f>_xlfn.STDEV.P(BK374:BK393)</f>
        <v>#DIV/0!</v>
      </c>
      <c r="BL400" s="64"/>
      <c r="BM400" s="76" t="e">
        <f>_xlfn.STDEV.P(BM374:BM393)</f>
        <v>#DIV/0!</v>
      </c>
      <c r="BN400" s="76" t="e">
        <f>_xlfn.STDEV.P(BN374:BN393)</f>
        <v>#DIV/0!</v>
      </c>
      <c r="BO400" s="64"/>
      <c r="BP400" s="76" t="e">
        <f>_xlfn.STDEV.P(BP374:BP393)</f>
        <v>#DIV/0!</v>
      </c>
      <c r="BQ400" s="76" t="e">
        <f>_xlfn.STDEV.P(BQ374:BQ393)</f>
        <v>#DIV/0!</v>
      </c>
      <c r="BR400" s="64"/>
      <c r="BS400" s="76" t="e">
        <f>_xlfn.STDEV.P(BS374:BS393)</f>
        <v>#DIV/0!</v>
      </c>
      <c r="BT400" s="76" t="e">
        <f>_xlfn.STDEV.P(BT374:BT393)</f>
        <v>#DIV/0!</v>
      </c>
      <c r="BV400" s="63"/>
    </row>
    <row r="401" spans="1:74" s="59" customFormat="1" x14ac:dyDescent="0.2">
      <c r="A401" s="75" t="str">
        <f ca="1">HYPERLINK("#"&amp;"'"&amp;A$1&amp;"'!a1","Back to top")</f>
        <v>Back to top</v>
      </c>
      <c r="B401" s="75"/>
      <c r="C401" s="64"/>
      <c r="D401" s="405"/>
      <c r="E401" s="406"/>
      <c r="F401" s="406"/>
      <c r="G401" s="406"/>
      <c r="H401" s="406"/>
      <c r="I401" s="406"/>
      <c r="J401" s="406"/>
      <c r="K401" s="407"/>
      <c r="S401" s="138" t="s">
        <v>49</v>
      </c>
      <c r="U401" s="64"/>
      <c r="V401" s="70"/>
      <c r="W401" s="69"/>
      <c r="X401" s="68"/>
      <c r="Z401" s="63"/>
      <c r="AP401" s="63"/>
      <c r="AQ401" s="64"/>
      <c r="AR401" s="64"/>
      <c r="AS401" s="64"/>
      <c r="AT401" s="73" t="s">
        <v>48</v>
      </c>
      <c r="AU401" s="72">
        <f>COUNTIF(AU374:AU393,"&gt;0")</f>
        <v>0</v>
      </c>
      <c r="AV401" s="72">
        <f>COUNTIF(AV374:AV393,"&gt;0")</f>
        <v>0</v>
      </c>
      <c r="AW401" s="64"/>
      <c r="AX401" s="72">
        <f>COUNTIF(AX374:AX393,"&gt;0")</f>
        <v>0</v>
      </c>
      <c r="AY401" s="72">
        <f>COUNTIF(AY374:AY393,"&gt;0")</f>
        <v>0</v>
      </c>
      <c r="AZ401" s="64"/>
      <c r="BA401" s="72">
        <f>COUNTIF(BA374:BA393,"&gt;0")</f>
        <v>0</v>
      </c>
      <c r="BB401" s="72">
        <f>COUNTIF(BB374:BB393,"&gt;0")</f>
        <v>0</v>
      </c>
      <c r="BC401" s="64"/>
      <c r="BD401" s="72">
        <f>COUNTIF(BD374:BD393,"&gt;0")</f>
        <v>0</v>
      </c>
      <c r="BE401" s="72">
        <f>COUNTIF(BE374:BE393,"&gt;0")</f>
        <v>0</v>
      </c>
      <c r="BF401" s="64"/>
      <c r="BG401" s="72">
        <f>COUNTIF(BG374:BG393,"&gt;0")</f>
        <v>0</v>
      </c>
      <c r="BH401" s="72">
        <f>COUNTIF(BH374:BH393,"&gt;0")</f>
        <v>0</v>
      </c>
      <c r="BI401" s="64"/>
      <c r="BJ401" s="72">
        <f>COUNTIF(BJ374:BJ393,"&gt;0")</f>
        <v>0</v>
      </c>
      <c r="BK401" s="72">
        <f>COUNTIF(BK374:BK393,"&gt;0")</f>
        <v>0</v>
      </c>
      <c r="BL401" s="64"/>
      <c r="BM401" s="72">
        <f>COUNTIF(BM374:BM393,"&gt;0")</f>
        <v>0</v>
      </c>
      <c r="BN401" s="72">
        <f>COUNTIF(BN374:BN393,"&gt;0")</f>
        <v>0</v>
      </c>
      <c r="BO401" s="64"/>
      <c r="BP401" s="72">
        <f>COUNTIF(BP374:BP393,"&gt;0")</f>
        <v>0</v>
      </c>
      <c r="BQ401" s="72">
        <f>COUNTIF(BQ374:BQ393,"&gt;0")</f>
        <v>0</v>
      </c>
      <c r="BR401" s="64"/>
      <c r="BS401" s="72">
        <f>COUNTIF(BS374:BS393,"&gt;0")</f>
        <v>0</v>
      </c>
      <c r="BT401" s="72">
        <f>COUNTIF(BT374:BT393,"&gt;0")</f>
        <v>0</v>
      </c>
      <c r="BV401" s="63"/>
    </row>
    <row r="402" spans="1:74" s="59" customFormat="1" ht="14.25" x14ac:dyDescent="0.2">
      <c r="S402" s="137" t="s">
        <v>47</v>
      </c>
      <c r="U402" s="64"/>
      <c r="V402" s="70"/>
      <c r="W402" s="69"/>
      <c r="X402" s="68"/>
      <c r="Z402" s="63"/>
      <c r="AP402" s="63"/>
      <c r="BV402" s="63"/>
    </row>
    <row r="403" spans="1:74" s="59" customFormat="1" ht="14.25" x14ac:dyDescent="0.2">
      <c r="U403" s="64"/>
      <c r="V403" s="67"/>
      <c r="W403" s="66"/>
      <c r="X403" s="65"/>
      <c r="Z403" s="63"/>
      <c r="AP403" s="63"/>
      <c r="BV403" s="63"/>
    </row>
    <row r="404" spans="1:74" x14ac:dyDescent="0.2">
      <c r="U404" s="64"/>
      <c r="V404" s="64"/>
      <c r="W404" s="64"/>
      <c r="X404" s="64"/>
    </row>
    <row r="405" spans="1:74" s="2" customFormat="1" ht="15.75" x14ac:dyDescent="0.25">
      <c r="A405" s="134">
        <f>1+A371</f>
        <v>11</v>
      </c>
      <c r="B405" s="134"/>
      <c r="C405" s="133" t="s">
        <v>236</v>
      </c>
      <c r="D405" s="132"/>
      <c r="E405" s="132"/>
      <c r="F405" s="132"/>
      <c r="G405" s="132"/>
      <c r="H405" s="132"/>
      <c r="I405" s="131"/>
      <c r="J405" s="131"/>
      <c r="K405" s="132"/>
      <c r="L405" s="132"/>
      <c r="M405" s="131"/>
      <c r="N405" s="131"/>
      <c r="O405" s="131"/>
      <c r="P405" s="131"/>
      <c r="Q405" s="131"/>
      <c r="R405" s="131"/>
      <c r="S405" s="131"/>
      <c r="T405" s="131"/>
      <c r="U405" s="131"/>
      <c r="V405" s="131"/>
      <c r="W405" s="131"/>
      <c r="X405" s="131"/>
      <c r="AQ405" s="130">
        <f>A405</f>
        <v>11</v>
      </c>
      <c r="AR405" s="130" t="str">
        <f>C405</f>
        <v>Energy Efficiency Factor - SOLUTION</v>
      </c>
    </row>
    <row r="406" spans="1:74" s="59" customFormat="1" x14ac:dyDescent="0.25">
      <c r="A406" s="83"/>
      <c r="B406" s="83"/>
      <c r="C406" s="83"/>
      <c r="D406" s="129"/>
      <c r="E406" s="129"/>
      <c r="F406" s="129"/>
      <c r="G406" s="129"/>
      <c r="H406" s="129"/>
      <c r="I406" s="64"/>
      <c r="J406" s="64"/>
      <c r="K406" s="129"/>
      <c r="L406" s="129"/>
      <c r="M406" s="64"/>
      <c r="N406" s="64"/>
      <c r="O406" s="64"/>
      <c r="P406" s="64"/>
      <c r="Q406" s="64"/>
      <c r="R406" s="64"/>
      <c r="S406" s="64"/>
      <c r="T406" s="64"/>
      <c r="U406" s="64"/>
      <c r="V406" s="64"/>
      <c r="W406" s="64"/>
      <c r="X406" s="64"/>
      <c r="Z406" s="63"/>
      <c r="AP406" s="63"/>
      <c r="AQ406" s="89"/>
      <c r="AR406" s="89"/>
      <c r="AS406" s="89"/>
      <c r="AT406" s="89"/>
      <c r="AU406" s="128" t="e">
        <f>IF($AT$44="Region",'[1]Advanced Controls'!$A$59,'[1]AEZ Data'!$A$78)</f>
        <v>#REF!</v>
      </c>
      <c r="AV406" s="128"/>
      <c r="AW406" s="89"/>
      <c r="AX406" s="128" t="e">
        <f>IF($AT$44="Region",'[1]Advanced Controls'!$A$60,'[1]AEZ Data'!$A$80)</f>
        <v>#REF!</v>
      </c>
      <c r="AY406" s="128"/>
      <c r="AZ406" s="89"/>
      <c r="BA406" s="128" t="e">
        <f>IF($AT$44="Region",'[1]Advanced Controls'!$A$61,'[1]AEZ Data'!$A$79)</f>
        <v>#REF!</v>
      </c>
      <c r="BB406" s="128"/>
      <c r="BC406" s="89"/>
      <c r="BD406" s="128" t="e">
        <f>IF($AT$44="Region",'[1]Advanced Controls'!$A$62,'[1]AEZ Data'!$A$81)</f>
        <v>#REF!</v>
      </c>
      <c r="BE406" s="128"/>
      <c r="BF406" s="89"/>
      <c r="BG406" s="128" t="e">
        <f>IF($AT$44="Region",'[1]Advanced Controls'!$A$63,'[1]AEZ Data'!$A$82)</f>
        <v>#REF!</v>
      </c>
      <c r="BH406" s="128"/>
      <c r="BI406" s="89"/>
      <c r="BJ406" s="128" t="s">
        <v>90</v>
      </c>
      <c r="BK406" s="128"/>
      <c r="BL406" s="89"/>
      <c r="BM406" s="128" t="s">
        <v>89</v>
      </c>
      <c r="BN406" s="128"/>
      <c r="BO406" s="89"/>
      <c r="BP406" s="128" t="s">
        <v>88</v>
      </c>
      <c r="BQ406" s="128"/>
      <c r="BR406" s="89"/>
      <c r="BS406" s="128" t="s">
        <v>87</v>
      </c>
      <c r="BT406" s="128"/>
      <c r="BU406" s="89"/>
      <c r="BV406" s="63"/>
    </row>
    <row r="407" spans="1:74" s="59" customFormat="1" ht="45.75" thickBot="1" x14ac:dyDescent="0.3">
      <c r="A407" s="92" t="s">
        <v>86</v>
      </c>
      <c r="B407" s="127" t="s">
        <v>85</v>
      </c>
      <c r="C407" s="124" t="s">
        <v>84</v>
      </c>
      <c r="D407" s="126" t="s">
        <v>83</v>
      </c>
      <c r="E407" s="126" t="s">
        <v>82</v>
      </c>
      <c r="F407" s="124" t="s">
        <v>81</v>
      </c>
      <c r="G407" s="125" t="s">
        <v>80</v>
      </c>
      <c r="H407" s="124" t="s">
        <v>79</v>
      </c>
      <c r="I407" s="124" t="s">
        <v>78</v>
      </c>
      <c r="J407" s="124" t="s">
        <v>77</v>
      </c>
      <c r="K407" s="123" t="s">
        <v>76</v>
      </c>
      <c r="L407" s="122" t="s">
        <v>75</v>
      </c>
      <c r="M407" s="121" t="s">
        <v>74</v>
      </c>
      <c r="N407" s="119" t="s">
        <v>73</v>
      </c>
      <c r="O407" s="120" t="s">
        <v>72</v>
      </c>
      <c r="P407" s="119" t="s">
        <v>71</v>
      </c>
      <c r="Q407" s="114"/>
      <c r="R407" s="118" t="s">
        <v>70</v>
      </c>
      <c r="S407" s="117" t="s">
        <v>66</v>
      </c>
      <c r="T407" s="117" t="s">
        <v>65</v>
      </c>
      <c r="U407" s="117" t="s">
        <v>69</v>
      </c>
      <c r="V407" s="116" t="s">
        <v>68</v>
      </c>
      <c r="W407" s="114"/>
      <c r="X407" s="114"/>
      <c r="Z407" s="63"/>
      <c r="AP407" s="63"/>
      <c r="AQ407" s="114"/>
      <c r="AR407" s="114"/>
      <c r="AS407" s="116" t="s">
        <v>67</v>
      </c>
      <c r="AT407" s="114"/>
      <c r="AU407" s="115" t="s">
        <v>66</v>
      </c>
      <c r="AV407" s="115" t="s">
        <v>65</v>
      </c>
      <c r="AW407" s="114"/>
      <c r="AX407" s="115" t="s">
        <v>66</v>
      </c>
      <c r="AY407" s="115" t="s">
        <v>65</v>
      </c>
      <c r="AZ407" s="114"/>
      <c r="BA407" s="115" t="s">
        <v>66</v>
      </c>
      <c r="BB407" s="115" t="s">
        <v>65</v>
      </c>
      <c r="BC407" s="114"/>
      <c r="BD407" s="115" t="s">
        <v>66</v>
      </c>
      <c r="BE407" s="115" t="s">
        <v>65</v>
      </c>
      <c r="BF407" s="114"/>
      <c r="BG407" s="115" t="s">
        <v>66</v>
      </c>
      <c r="BH407" s="115" t="s">
        <v>65</v>
      </c>
      <c r="BI407" s="114"/>
      <c r="BJ407" s="115" t="s">
        <v>66</v>
      </c>
      <c r="BK407" s="115" t="s">
        <v>65</v>
      </c>
      <c r="BL407" s="114"/>
      <c r="BM407" s="115" t="s">
        <v>66</v>
      </c>
      <c r="BN407" s="115" t="s">
        <v>65</v>
      </c>
      <c r="BO407" s="114"/>
      <c r="BP407" s="115" t="s">
        <v>66</v>
      </c>
      <c r="BQ407" s="115" t="s">
        <v>65</v>
      </c>
      <c r="BR407" s="114"/>
      <c r="BS407" s="115" t="s">
        <v>66</v>
      </c>
      <c r="BT407" s="115" t="s">
        <v>65</v>
      </c>
      <c r="BU407" s="114"/>
      <c r="BV407" s="63"/>
    </row>
    <row r="408" spans="1:74" s="59" customFormat="1" x14ac:dyDescent="0.25">
      <c r="A408" s="83">
        <v>1</v>
      </c>
      <c r="B408" s="109" t="str">
        <f t="shared" ref="B408:B427" si="261">CONCATENATE(E408,": ",C408)</f>
        <v xml:space="preserve">: </v>
      </c>
      <c r="C408" s="108"/>
      <c r="D408" s="108"/>
      <c r="E408" s="108"/>
      <c r="F408" s="113"/>
      <c r="G408" s="108"/>
      <c r="H408" s="107"/>
      <c r="I408" s="106"/>
      <c r="J408" s="106"/>
      <c r="K408" s="110"/>
      <c r="L408" s="110"/>
      <c r="M408" s="104"/>
      <c r="N408" s="151" t="s">
        <v>106</v>
      </c>
      <c r="O408" s="105"/>
      <c r="P408" s="104"/>
      <c r="Q408" s="64"/>
      <c r="R408" s="103"/>
      <c r="S408" s="101" t="str">
        <f t="shared" ref="S408:S427" si="262">IF(R408="Y","",IF(AND(M408="",K408=""),"",IF(M408="",K408,M408)))</f>
        <v/>
      </c>
      <c r="T408" s="102" t="str">
        <f t="shared" ref="T408:T427" si="263">IF(S408="","",IF($S$436="Y",U408,IF(S408&gt;=$S$428-$AB$35*$S$432,IF(S408&lt;=$S$428+$AB$35*$S$432,S408,""),"")))</f>
        <v/>
      </c>
      <c r="U408" s="101" t="str">
        <f t="shared" ref="U408:U427" si="264">IF(R408="Y","",IF(AND(M408="",K408=""),"",IF(M408="",K408*O408,M408*O408)))</f>
        <v/>
      </c>
      <c r="V408" s="100" t="str">
        <f t="shared" ref="V408:V427" si="265">IF(AND(N408="",L408=""),"",IF(N408="",L408,N408))</f>
        <v>%</v>
      </c>
      <c r="W408" s="89"/>
      <c r="X408" s="89"/>
      <c r="Z408" s="63"/>
      <c r="AP408" s="63"/>
      <c r="AQ408" s="89"/>
      <c r="AR408" s="89"/>
      <c r="AS408" s="112" t="str">
        <f>$U408</f>
        <v/>
      </c>
      <c r="AT408" s="89"/>
      <c r="AU408" s="98" t="e">
        <f t="shared" ref="AU408:AU427" si="266">IF($AT$44="region",IF($E408=AU$762,$S408,""),IF($G408=AU$762,$S408,""))</f>
        <v>#REF!</v>
      </c>
      <c r="AV408" s="98" t="e">
        <f t="shared" ref="AV408:AV427" si="267">IF($AT$44="Region",IF($E408=AU$762,$T408,""),IF($G408=AU$762,$T408,""))</f>
        <v>#REF!</v>
      </c>
      <c r="AW408" s="89"/>
      <c r="AX408" s="98" t="e">
        <f t="shared" ref="AX408:AX427" si="268">IF($AT$44="region",IF($E408=AX$762,$S408,""),IF($G408=AX$762,$S408,""))</f>
        <v>#REF!</v>
      </c>
      <c r="AY408" s="98" t="e">
        <f t="shared" ref="AY408:AY427" si="269">IF($AT$44="Region",IF($E408=AX$762,$T408,""),IF($G408=AX$762,$T408,""))</f>
        <v>#REF!</v>
      </c>
      <c r="AZ408" s="89"/>
      <c r="BA408" s="98" t="e">
        <f t="shared" ref="BA408:BA427" si="270">IF($AT$44="region",IF($E408=BA$762,$S408,""),IF($G408=BA$762,$S408,""))</f>
        <v>#REF!</v>
      </c>
      <c r="BB408" s="98" t="e">
        <f t="shared" ref="BB408:BB427" si="271">IF($AT$44="Region",IF($E408=BA$762,$T408,""),IF($G408=BA$762,$T408,""))</f>
        <v>#REF!</v>
      </c>
      <c r="BC408" s="89"/>
      <c r="BD408" s="98" t="e">
        <f t="shared" ref="BD408:BD427" si="272">IF($AT$44="region",IF($E408=BD$762,$S408,""),IF($G408=BD$762,$S408,""))</f>
        <v>#REF!</v>
      </c>
      <c r="BE408" s="98" t="e">
        <f t="shared" ref="BE408:BE427" si="273">IF($AT$44="Region",IF($E408=BD$762,$T408,""),IF($G408=BD$762,$T408,""))</f>
        <v>#REF!</v>
      </c>
      <c r="BF408" s="89"/>
      <c r="BG408" s="98" t="e">
        <f t="shared" ref="BG408:BG427" si="274">IF($AT$44="region",IF($E408=BG$762,$S408,""),IF($G408=BG$762,$S408,""))</f>
        <v>#REF!</v>
      </c>
      <c r="BH408" s="98" t="e">
        <f t="shared" ref="BH408:BH427" si="275">IF($AT$44="Region",IF($E408=BG$762,$T408,""),IF($G408=BG$762,$T408,""))</f>
        <v>#REF!</v>
      </c>
      <c r="BI408" s="89"/>
      <c r="BJ408" s="98" t="str">
        <f t="shared" ref="BJ408:BJ427" si="276">IF($E408=$BJ$47,S408,"")</f>
        <v/>
      </c>
      <c r="BK408" s="98" t="str">
        <f t="shared" ref="BK408:BK427" si="277">IF($E408=$BJ$47,T408,"")</f>
        <v/>
      </c>
      <c r="BL408" s="89"/>
      <c r="BM408" s="98" t="str">
        <f t="shared" ref="BM408:BM427" si="278">IF($E408=$BM$47,S408,"")</f>
        <v/>
      </c>
      <c r="BN408" s="98" t="str">
        <f t="shared" ref="BN408:BN427" si="279">IF($E408=$BM$47,T408,"")</f>
        <v/>
      </c>
      <c r="BO408" s="89"/>
      <c r="BP408" s="98" t="str">
        <f t="shared" ref="BP408:BP427" si="280">IF($E408=$BP$47,S408,"")</f>
        <v/>
      </c>
      <c r="BQ408" s="98" t="str">
        <f t="shared" ref="BQ408:BQ427" si="281">IF($E408=$BP$47,T408,"")</f>
        <v/>
      </c>
      <c r="BR408" s="89"/>
      <c r="BS408" s="98" t="str">
        <f t="shared" ref="BS408:BS427" si="282">IF($E408=$BS$47,S408,"")</f>
        <v/>
      </c>
      <c r="BT408" s="98" t="str">
        <f t="shared" ref="BT408:BT427" si="283">IF($E408=$BS$47,T408,"")</f>
        <v/>
      </c>
      <c r="BU408" s="89"/>
      <c r="BV408" s="63"/>
    </row>
    <row r="409" spans="1:74" s="59" customFormat="1" x14ac:dyDescent="0.25">
      <c r="A409" s="83">
        <v>2</v>
      </c>
      <c r="B409" s="109" t="str">
        <f t="shared" si="261"/>
        <v xml:space="preserve">: </v>
      </c>
      <c r="C409" s="108"/>
      <c r="D409" s="108"/>
      <c r="E409" s="108"/>
      <c r="F409" s="108"/>
      <c r="G409" s="108"/>
      <c r="H409" s="107"/>
      <c r="I409" s="106"/>
      <c r="J409" s="106"/>
      <c r="K409" s="105"/>
      <c r="L409" s="110"/>
      <c r="M409" s="104"/>
      <c r="N409" s="151" t="s">
        <v>106</v>
      </c>
      <c r="O409" s="105"/>
      <c r="P409" s="104"/>
      <c r="Q409" s="64"/>
      <c r="R409" s="103"/>
      <c r="S409" s="101" t="str">
        <f t="shared" si="262"/>
        <v/>
      </c>
      <c r="T409" s="102" t="str">
        <f t="shared" si="263"/>
        <v/>
      </c>
      <c r="U409" s="101" t="str">
        <f t="shared" si="264"/>
        <v/>
      </c>
      <c r="V409" s="100" t="str">
        <f t="shared" si="265"/>
        <v>%</v>
      </c>
      <c r="W409" s="89"/>
      <c r="X409" s="89"/>
      <c r="Z409" s="63"/>
      <c r="AP409" s="63"/>
      <c r="AQ409" s="89"/>
      <c r="AR409" s="89"/>
      <c r="AS409" s="99"/>
      <c r="AT409" s="89"/>
      <c r="AU409" s="98" t="e">
        <f t="shared" si="266"/>
        <v>#REF!</v>
      </c>
      <c r="AV409" s="98" t="e">
        <f t="shared" si="267"/>
        <v>#REF!</v>
      </c>
      <c r="AW409" s="89"/>
      <c r="AX409" s="98" t="e">
        <f t="shared" si="268"/>
        <v>#REF!</v>
      </c>
      <c r="AY409" s="98" t="e">
        <f t="shared" si="269"/>
        <v>#REF!</v>
      </c>
      <c r="AZ409" s="89"/>
      <c r="BA409" s="98" t="e">
        <f t="shared" si="270"/>
        <v>#REF!</v>
      </c>
      <c r="BB409" s="98" t="e">
        <f t="shared" si="271"/>
        <v>#REF!</v>
      </c>
      <c r="BC409" s="89"/>
      <c r="BD409" s="98" t="e">
        <f t="shared" si="272"/>
        <v>#REF!</v>
      </c>
      <c r="BE409" s="98" t="e">
        <f t="shared" si="273"/>
        <v>#REF!</v>
      </c>
      <c r="BF409" s="89"/>
      <c r="BG409" s="98" t="e">
        <f t="shared" si="274"/>
        <v>#REF!</v>
      </c>
      <c r="BH409" s="98" t="e">
        <f t="shared" si="275"/>
        <v>#REF!</v>
      </c>
      <c r="BI409" s="89"/>
      <c r="BJ409" s="98" t="str">
        <f t="shared" si="276"/>
        <v/>
      </c>
      <c r="BK409" s="98" t="str">
        <f t="shared" si="277"/>
        <v/>
      </c>
      <c r="BL409" s="89"/>
      <c r="BM409" s="98" t="str">
        <f t="shared" si="278"/>
        <v/>
      </c>
      <c r="BN409" s="98" t="str">
        <f t="shared" si="279"/>
        <v/>
      </c>
      <c r="BO409" s="89"/>
      <c r="BP409" s="98" t="str">
        <f t="shared" si="280"/>
        <v/>
      </c>
      <c r="BQ409" s="98" t="str">
        <f t="shared" si="281"/>
        <v/>
      </c>
      <c r="BR409" s="89"/>
      <c r="BS409" s="98" t="str">
        <f t="shared" si="282"/>
        <v/>
      </c>
      <c r="BT409" s="98" t="str">
        <f t="shared" si="283"/>
        <v/>
      </c>
      <c r="BU409" s="89"/>
      <c r="BV409" s="63"/>
    </row>
    <row r="410" spans="1:74" s="59" customFormat="1" x14ac:dyDescent="0.25">
      <c r="A410" s="83">
        <v>3</v>
      </c>
      <c r="B410" s="109" t="str">
        <f t="shared" si="261"/>
        <v xml:space="preserve">: </v>
      </c>
      <c r="C410" s="106"/>
      <c r="D410" s="106"/>
      <c r="E410" s="108"/>
      <c r="F410" s="106"/>
      <c r="G410" s="108"/>
      <c r="H410" s="107"/>
      <c r="I410" s="106"/>
      <c r="J410" s="106"/>
      <c r="K410" s="104"/>
      <c r="L410" s="110"/>
      <c r="M410" s="104"/>
      <c r="N410" s="151" t="s">
        <v>106</v>
      </c>
      <c r="O410" s="105"/>
      <c r="P410" s="104"/>
      <c r="Q410" s="64"/>
      <c r="R410" s="103"/>
      <c r="S410" s="101" t="str">
        <f t="shared" si="262"/>
        <v/>
      </c>
      <c r="T410" s="102" t="str">
        <f t="shared" si="263"/>
        <v/>
      </c>
      <c r="U410" s="101" t="str">
        <f t="shared" si="264"/>
        <v/>
      </c>
      <c r="V410" s="100" t="str">
        <f t="shared" si="265"/>
        <v>%</v>
      </c>
      <c r="W410" s="89"/>
      <c r="X410" s="89"/>
      <c r="Z410" s="63"/>
      <c r="AP410" s="63"/>
      <c r="AQ410" s="89"/>
      <c r="AR410" s="89"/>
      <c r="AS410" s="99"/>
      <c r="AT410" s="89"/>
      <c r="AU410" s="98" t="e">
        <f t="shared" si="266"/>
        <v>#REF!</v>
      </c>
      <c r="AV410" s="98" t="e">
        <f t="shared" si="267"/>
        <v>#REF!</v>
      </c>
      <c r="AW410" s="89"/>
      <c r="AX410" s="98" t="e">
        <f t="shared" si="268"/>
        <v>#REF!</v>
      </c>
      <c r="AY410" s="98" t="e">
        <f t="shared" si="269"/>
        <v>#REF!</v>
      </c>
      <c r="AZ410" s="89"/>
      <c r="BA410" s="98" t="e">
        <f t="shared" si="270"/>
        <v>#REF!</v>
      </c>
      <c r="BB410" s="98" t="e">
        <f t="shared" si="271"/>
        <v>#REF!</v>
      </c>
      <c r="BC410" s="89"/>
      <c r="BD410" s="98" t="e">
        <f t="shared" si="272"/>
        <v>#REF!</v>
      </c>
      <c r="BE410" s="98" t="e">
        <f t="shared" si="273"/>
        <v>#REF!</v>
      </c>
      <c r="BF410" s="89"/>
      <c r="BG410" s="98" t="e">
        <f t="shared" si="274"/>
        <v>#REF!</v>
      </c>
      <c r="BH410" s="98" t="e">
        <f t="shared" si="275"/>
        <v>#REF!</v>
      </c>
      <c r="BI410" s="89"/>
      <c r="BJ410" s="98" t="str">
        <f t="shared" si="276"/>
        <v/>
      </c>
      <c r="BK410" s="98" t="str">
        <f t="shared" si="277"/>
        <v/>
      </c>
      <c r="BL410" s="89"/>
      <c r="BM410" s="98" t="str">
        <f t="shared" si="278"/>
        <v/>
      </c>
      <c r="BN410" s="98" t="str">
        <f t="shared" si="279"/>
        <v/>
      </c>
      <c r="BO410" s="89"/>
      <c r="BP410" s="98" t="str">
        <f t="shared" si="280"/>
        <v/>
      </c>
      <c r="BQ410" s="98" t="str">
        <f t="shared" si="281"/>
        <v/>
      </c>
      <c r="BR410" s="89"/>
      <c r="BS410" s="98" t="str">
        <f t="shared" si="282"/>
        <v/>
      </c>
      <c r="BT410" s="98" t="str">
        <f t="shared" si="283"/>
        <v/>
      </c>
      <c r="BU410" s="89"/>
      <c r="BV410" s="63"/>
    </row>
    <row r="411" spans="1:74" s="59" customFormat="1" x14ac:dyDescent="0.25">
      <c r="A411" s="83">
        <v>4</v>
      </c>
      <c r="B411" s="109" t="str">
        <f t="shared" si="261"/>
        <v xml:space="preserve">: </v>
      </c>
      <c r="C411" s="106"/>
      <c r="D411" s="106"/>
      <c r="E411" s="108"/>
      <c r="F411" s="106"/>
      <c r="G411" s="108"/>
      <c r="H411" s="107"/>
      <c r="I411" s="106"/>
      <c r="J411" s="106"/>
      <c r="K411" s="104"/>
      <c r="L411" s="110"/>
      <c r="M411" s="104"/>
      <c r="N411" s="151" t="s">
        <v>106</v>
      </c>
      <c r="O411" s="105"/>
      <c r="P411" s="104"/>
      <c r="Q411" s="64"/>
      <c r="R411" s="103"/>
      <c r="S411" s="101" t="str">
        <f t="shared" si="262"/>
        <v/>
      </c>
      <c r="T411" s="102" t="str">
        <f t="shared" si="263"/>
        <v/>
      </c>
      <c r="U411" s="101" t="str">
        <f t="shared" si="264"/>
        <v/>
      </c>
      <c r="V411" s="100" t="str">
        <f t="shared" si="265"/>
        <v>%</v>
      </c>
      <c r="W411" s="89"/>
      <c r="X411" s="89"/>
      <c r="Z411" s="63"/>
      <c r="AP411" s="63"/>
      <c r="AQ411" s="89"/>
      <c r="AR411" s="89"/>
      <c r="AS411" s="99"/>
      <c r="AT411" s="89"/>
      <c r="AU411" s="98" t="e">
        <f t="shared" si="266"/>
        <v>#REF!</v>
      </c>
      <c r="AV411" s="98" t="e">
        <f t="shared" si="267"/>
        <v>#REF!</v>
      </c>
      <c r="AW411" s="89"/>
      <c r="AX411" s="98" t="e">
        <f t="shared" si="268"/>
        <v>#REF!</v>
      </c>
      <c r="AY411" s="98" t="e">
        <f t="shared" si="269"/>
        <v>#REF!</v>
      </c>
      <c r="AZ411" s="89"/>
      <c r="BA411" s="98" t="e">
        <f t="shared" si="270"/>
        <v>#REF!</v>
      </c>
      <c r="BB411" s="98" t="e">
        <f t="shared" si="271"/>
        <v>#REF!</v>
      </c>
      <c r="BC411" s="89"/>
      <c r="BD411" s="98" t="e">
        <f t="shared" si="272"/>
        <v>#REF!</v>
      </c>
      <c r="BE411" s="98" t="e">
        <f t="shared" si="273"/>
        <v>#REF!</v>
      </c>
      <c r="BF411" s="89"/>
      <c r="BG411" s="98" t="e">
        <f t="shared" si="274"/>
        <v>#REF!</v>
      </c>
      <c r="BH411" s="98" t="e">
        <f t="shared" si="275"/>
        <v>#REF!</v>
      </c>
      <c r="BI411" s="89"/>
      <c r="BJ411" s="98" t="str">
        <f t="shared" si="276"/>
        <v/>
      </c>
      <c r="BK411" s="98" t="str">
        <f t="shared" si="277"/>
        <v/>
      </c>
      <c r="BL411" s="89"/>
      <c r="BM411" s="98" t="str">
        <f t="shared" si="278"/>
        <v/>
      </c>
      <c r="BN411" s="98" t="str">
        <f t="shared" si="279"/>
        <v/>
      </c>
      <c r="BO411" s="89"/>
      <c r="BP411" s="98" t="str">
        <f t="shared" si="280"/>
        <v/>
      </c>
      <c r="BQ411" s="98" t="str">
        <f t="shared" si="281"/>
        <v/>
      </c>
      <c r="BR411" s="89"/>
      <c r="BS411" s="98" t="str">
        <f t="shared" si="282"/>
        <v/>
      </c>
      <c r="BT411" s="98" t="str">
        <f t="shared" si="283"/>
        <v/>
      </c>
      <c r="BU411" s="89"/>
      <c r="BV411" s="63"/>
    </row>
    <row r="412" spans="1:74" s="59" customFormat="1" x14ac:dyDescent="0.25">
      <c r="A412" s="83">
        <v>5</v>
      </c>
      <c r="B412" s="109" t="str">
        <f t="shared" si="261"/>
        <v xml:space="preserve">: </v>
      </c>
      <c r="C412" s="106"/>
      <c r="D412" s="106"/>
      <c r="E412" s="108"/>
      <c r="F412" s="106"/>
      <c r="G412" s="108"/>
      <c r="H412" s="107"/>
      <c r="I412" s="106"/>
      <c r="J412" s="106"/>
      <c r="K412" s="104"/>
      <c r="L412" s="110"/>
      <c r="M412" s="104"/>
      <c r="N412" s="151" t="s">
        <v>106</v>
      </c>
      <c r="O412" s="105"/>
      <c r="P412" s="104"/>
      <c r="Q412" s="64"/>
      <c r="R412" s="103"/>
      <c r="S412" s="101" t="str">
        <f t="shared" si="262"/>
        <v/>
      </c>
      <c r="T412" s="102" t="str">
        <f t="shared" si="263"/>
        <v/>
      </c>
      <c r="U412" s="101" t="str">
        <f t="shared" si="264"/>
        <v/>
      </c>
      <c r="V412" s="100" t="str">
        <f t="shared" si="265"/>
        <v>%</v>
      </c>
      <c r="W412" s="89"/>
      <c r="X412" s="89"/>
      <c r="Z412" s="63"/>
      <c r="AP412" s="63"/>
      <c r="AQ412" s="89"/>
      <c r="AR412" s="89"/>
      <c r="AS412" s="99"/>
      <c r="AT412" s="89"/>
      <c r="AU412" s="98" t="e">
        <f t="shared" si="266"/>
        <v>#REF!</v>
      </c>
      <c r="AV412" s="98" t="e">
        <f t="shared" si="267"/>
        <v>#REF!</v>
      </c>
      <c r="AW412" s="89"/>
      <c r="AX412" s="98" t="e">
        <f t="shared" si="268"/>
        <v>#REF!</v>
      </c>
      <c r="AY412" s="98" t="e">
        <f t="shared" si="269"/>
        <v>#REF!</v>
      </c>
      <c r="AZ412" s="89"/>
      <c r="BA412" s="98" t="e">
        <f t="shared" si="270"/>
        <v>#REF!</v>
      </c>
      <c r="BB412" s="98" t="e">
        <f t="shared" si="271"/>
        <v>#REF!</v>
      </c>
      <c r="BC412" s="89"/>
      <c r="BD412" s="98" t="e">
        <f t="shared" si="272"/>
        <v>#REF!</v>
      </c>
      <c r="BE412" s="98" t="e">
        <f t="shared" si="273"/>
        <v>#REF!</v>
      </c>
      <c r="BF412" s="89"/>
      <c r="BG412" s="98" t="e">
        <f t="shared" si="274"/>
        <v>#REF!</v>
      </c>
      <c r="BH412" s="98" t="e">
        <f t="shared" si="275"/>
        <v>#REF!</v>
      </c>
      <c r="BI412" s="89"/>
      <c r="BJ412" s="98" t="str">
        <f t="shared" si="276"/>
        <v/>
      </c>
      <c r="BK412" s="98" t="str">
        <f t="shared" si="277"/>
        <v/>
      </c>
      <c r="BL412" s="89"/>
      <c r="BM412" s="98" t="str">
        <f t="shared" si="278"/>
        <v/>
      </c>
      <c r="BN412" s="98" t="str">
        <f t="shared" si="279"/>
        <v/>
      </c>
      <c r="BO412" s="89"/>
      <c r="BP412" s="98" t="str">
        <f t="shared" si="280"/>
        <v/>
      </c>
      <c r="BQ412" s="98" t="str">
        <f t="shared" si="281"/>
        <v/>
      </c>
      <c r="BR412" s="89"/>
      <c r="BS412" s="98" t="str">
        <f t="shared" si="282"/>
        <v/>
      </c>
      <c r="BT412" s="98" t="str">
        <f t="shared" si="283"/>
        <v/>
      </c>
      <c r="BU412" s="89"/>
      <c r="BV412" s="63"/>
    </row>
    <row r="413" spans="1:74" s="59" customFormat="1" x14ac:dyDescent="0.25">
      <c r="A413" s="83">
        <v>6</v>
      </c>
      <c r="B413" s="109" t="str">
        <f t="shared" si="261"/>
        <v xml:space="preserve">: </v>
      </c>
      <c r="C413" s="106"/>
      <c r="D413" s="106"/>
      <c r="E413" s="108"/>
      <c r="F413" s="106"/>
      <c r="G413" s="108"/>
      <c r="H413" s="107"/>
      <c r="I413" s="106"/>
      <c r="J413" s="106"/>
      <c r="K413" s="104"/>
      <c r="L413" s="110"/>
      <c r="M413" s="104"/>
      <c r="N413" s="151" t="s">
        <v>106</v>
      </c>
      <c r="O413" s="105"/>
      <c r="P413" s="104"/>
      <c r="Q413" s="64"/>
      <c r="R413" s="103"/>
      <c r="S413" s="101" t="str">
        <f t="shared" si="262"/>
        <v/>
      </c>
      <c r="T413" s="102" t="str">
        <f t="shared" si="263"/>
        <v/>
      </c>
      <c r="U413" s="101" t="str">
        <f t="shared" si="264"/>
        <v/>
      </c>
      <c r="V413" s="100" t="str">
        <f t="shared" si="265"/>
        <v>%</v>
      </c>
      <c r="W413" s="89"/>
      <c r="X413" s="89"/>
      <c r="Z413" s="63"/>
      <c r="AP413" s="63"/>
      <c r="AQ413" s="89"/>
      <c r="AR413" s="89"/>
      <c r="AS413" s="99"/>
      <c r="AT413" s="89"/>
      <c r="AU413" s="98" t="e">
        <f t="shared" si="266"/>
        <v>#REF!</v>
      </c>
      <c r="AV413" s="98" t="e">
        <f t="shared" si="267"/>
        <v>#REF!</v>
      </c>
      <c r="AW413" s="89"/>
      <c r="AX413" s="98" t="e">
        <f t="shared" si="268"/>
        <v>#REF!</v>
      </c>
      <c r="AY413" s="98" t="e">
        <f t="shared" si="269"/>
        <v>#REF!</v>
      </c>
      <c r="AZ413" s="89"/>
      <c r="BA413" s="98" t="e">
        <f t="shared" si="270"/>
        <v>#REF!</v>
      </c>
      <c r="BB413" s="98" t="e">
        <f t="shared" si="271"/>
        <v>#REF!</v>
      </c>
      <c r="BC413" s="89"/>
      <c r="BD413" s="98" t="e">
        <f t="shared" si="272"/>
        <v>#REF!</v>
      </c>
      <c r="BE413" s="98" t="e">
        <f t="shared" si="273"/>
        <v>#REF!</v>
      </c>
      <c r="BF413" s="89"/>
      <c r="BG413" s="98" t="e">
        <f t="shared" si="274"/>
        <v>#REF!</v>
      </c>
      <c r="BH413" s="98" t="e">
        <f t="shared" si="275"/>
        <v>#REF!</v>
      </c>
      <c r="BI413" s="89"/>
      <c r="BJ413" s="98" t="str">
        <f t="shared" si="276"/>
        <v/>
      </c>
      <c r="BK413" s="98" t="str">
        <f t="shared" si="277"/>
        <v/>
      </c>
      <c r="BL413" s="89"/>
      <c r="BM413" s="98" t="str">
        <f t="shared" si="278"/>
        <v/>
      </c>
      <c r="BN413" s="98" t="str">
        <f t="shared" si="279"/>
        <v/>
      </c>
      <c r="BO413" s="89"/>
      <c r="BP413" s="98" t="str">
        <f t="shared" si="280"/>
        <v/>
      </c>
      <c r="BQ413" s="98" t="str">
        <f t="shared" si="281"/>
        <v/>
      </c>
      <c r="BR413" s="89"/>
      <c r="BS413" s="98" t="str">
        <f t="shared" si="282"/>
        <v/>
      </c>
      <c r="BT413" s="98" t="str">
        <f t="shared" si="283"/>
        <v/>
      </c>
      <c r="BU413" s="89"/>
      <c r="BV413" s="63"/>
    </row>
    <row r="414" spans="1:74" s="59" customFormat="1" x14ac:dyDescent="0.25">
      <c r="A414" s="83">
        <v>7</v>
      </c>
      <c r="B414" s="109" t="str">
        <f t="shared" si="261"/>
        <v xml:space="preserve">: </v>
      </c>
      <c r="C414" s="106"/>
      <c r="D414" s="106"/>
      <c r="E414" s="108"/>
      <c r="F414" s="106"/>
      <c r="G414" s="108"/>
      <c r="H414" s="107"/>
      <c r="I414" s="106"/>
      <c r="J414" s="106"/>
      <c r="K414" s="104"/>
      <c r="L414" s="110"/>
      <c r="M414" s="104"/>
      <c r="N414" s="151" t="s">
        <v>106</v>
      </c>
      <c r="O414" s="105"/>
      <c r="P414" s="104"/>
      <c r="Q414" s="64"/>
      <c r="R414" s="103"/>
      <c r="S414" s="101" t="str">
        <f t="shared" si="262"/>
        <v/>
      </c>
      <c r="T414" s="102" t="str">
        <f t="shared" si="263"/>
        <v/>
      </c>
      <c r="U414" s="101" t="str">
        <f t="shared" si="264"/>
        <v/>
      </c>
      <c r="V414" s="100" t="str">
        <f t="shared" si="265"/>
        <v>%</v>
      </c>
      <c r="W414" s="89"/>
      <c r="X414" s="89"/>
      <c r="Z414" s="63"/>
      <c r="AP414" s="63"/>
      <c r="AQ414" s="89"/>
      <c r="AR414" s="89"/>
      <c r="AS414" s="99"/>
      <c r="AT414" s="89"/>
      <c r="AU414" s="98" t="e">
        <f t="shared" si="266"/>
        <v>#REF!</v>
      </c>
      <c r="AV414" s="98" t="e">
        <f t="shared" si="267"/>
        <v>#REF!</v>
      </c>
      <c r="AW414" s="89"/>
      <c r="AX414" s="98" t="e">
        <f t="shared" si="268"/>
        <v>#REF!</v>
      </c>
      <c r="AY414" s="98" t="e">
        <f t="shared" si="269"/>
        <v>#REF!</v>
      </c>
      <c r="AZ414" s="89"/>
      <c r="BA414" s="98" t="e">
        <f t="shared" si="270"/>
        <v>#REF!</v>
      </c>
      <c r="BB414" s="98" t="e">
        <f t="shared" si="271"/>
        <v>#REF!</v>
      </c>
      <c r="BC414" s="89"/>
      <c r="BD414" s="98" t="e">
        <f t="shared" si="272"/>
        <v>#REF!</v>
      </c>
      <c r="BE414" s="98" t="e">
        <f t="shared" si="273"/>
        <v>#REF!</v>
      </c>
      <c r="BF414" s="89"/>
      <c r="BG414" s="98" t="e">
        <f t="shared" si="274"/>
        <v>#REF!</v>
      </c>
      <c r="BH414" s="98" t="e">
        <f t="shared" si="275"/>
        <v>#REF!</v>
      </c>
      <c r="BI414" s="89"/>
      <c r="BJ414" s="98" t="str">
        <f t="shared" si="276"/>
        <v/>
      </c>
      <c r="BK414" s="98" t="str">
        <f t="shared" si="277"/>
        <v/>
      </c>
      <c r="BL414" s="89"/>
      <c r="BM414" s="98" t="str">
        <f t="shared" si="278"/>
        <v/>
      </c>
      <c r="BN414" s="98" t="str">
        <f t="shared" si="279"/>
        <v/>
      </c>
      <c r="BO414" s="89"/>
      <c r="BP414" s="98" t="str">
        <f t="shared" si="280"/>
        <v/>
      </c>
      <c r="BQ414" s="98" t="str">
        <f t="shared" si="281"/>
        <v/>
      </c>
      <c r="BR414" s="89"/>
      <c r="BS414" s="98" t="str">
        <f t="shared" si="282"/>
        <v/>
      </c>
      <c r="BT414" s="98" t="str">
        <f t="shared" si="283"/>
        <v/>
      </c>
      <c r="BU414" s="89"/>
      <c r="BV414" s="63"/>
    </row>
    <row r="415" spans="1:74" s="59" customFormat="1" x14ac:dyDescent="0.25">
      <c r="A415" s="83">
        <v>8</v>
      </c>
      <c r="B415" s="109" t="str">
        <f t="shared" si="261"/>
        <v xml:space="preserve">: </v>
      </c>
      <c r="C415" s="106"/>
      <c r="D415" s="106"/>
      <c r="E415" s="108"/>
      <c r="F415" s="106"/>
      <c r="G415" s="108"/>
      <c r="H415" s="107"/>
      <c r="I415" s="106"/>
      <c r="J415" s="106"/>
      <c r="K415" s="104"/>
      <c r="L415" s="110"/>
      <c r="M415" s="104"/>
      <c r="N415" s="151" t="s">
        <v>106</v>
      </c>
      <c r="O415" s="105"/>
      <c r="P415" s="104"/>
      <c r="Q415" s="64"/>
      <c r="R415" s="103"/>
      <c r="S415" s="101" t="str">
        <f t="shared" si="262"/>
        <v/>
      </c>
      <c r="T415" s="102" t="str">
        <f t="shared" si="263"/>
        <v/>
      </c>
      <c r="U415" s="101" t="str">
        <f t="shared" si="264"/>
        <v/>
      </c>
      <c r="V415" s="100" t="str">
        <f t="shared" si="265"/>
        <v>%</v>
      </c>
      <c r="W415" s="89"/>
      <c r="X415" s="89"/>
      <c r="Z415" s="63"/>
      <c r="AP415" s="63"/>
      <c r="AQ415" s="89"/>
      <c r="AR415" s="89"/>
      <c r="AS415" s="99"/>
      <c r="AT415" s="89"/>
      <c r="AU415" s="98" t="e">
        <f t="shared" si="266"/>
        <v>#REF!</v>
      </c>
      <c r="AV415" s="98" t="e">
        <f t="shared" si="267"/>
        <v>#REF!</v>
      </c>
      <c r="AW415" s="89"/>
      <c r="AX415" s="98" t="e">
        <f t="shared" si="268"/>
        <v>#REF!</v>
      </c>
      <c r="AY415" s="98" t="e">
        <f t="shared" si="269"/>
        <v>#REF!</v>
      </c>
      <c r="AZ415" s="89"/>
      <c r="BA415" s="98" t="e">
        <f t="shared" si="270"/>
        <v>#REF!</v>
      </c>
      <c r="BB415" s="98" t="e">
        <f t="shared" si="271"/>
        <v>#REF!</v>
      </c>
      <c r="BC415" s="89"/>
      <c r="BD415" s="98" t="e">
        <f t="shared" si="272"/>
        <v>#REF!</v>
      </c>
      <c r="BE415" s="98" t="e">
        <f t="shared" si="273"/>
        <v>#REF!</v>
      </c>
      <c r="BF415" s="89"/>
      <c r="BG415" s="98" t="e">
        <f t="shared" si="274"/>
        <v>#REF!</v>
      </c>
      <c r="BH415" s="98" t="e">
        <f t="shared" si="275"/>
        <v>#REF!</v>
      </c>
      <c r="BI415" s="89"/>
      <c r="BJ415" s="98" t="str">
        <f t="shared" si="276"/>
        <v/>
      </c>
      <c r="BK415" s="98" t="str">
        <f t="shared" si="277"/>
        <v/>
      </c>
      <c r="BL415" s="89"/>
      <c r="BM415" s="98" t="str">
        <f t="shared" si="278"/>
        <v/>
      </c>
      <c r="BN415" s="98" t="str">
        <f t="shared" si="279"/>
        <v/>
      </c>
      <c r="BO415" s="89"/>
      <c r="BP415" s="98" t="str">
        <f t="shared" si="280"/>
        <v/>
      </c>
      <c r="BQ415" s="98" t="str">
        <f t="shared" si="281"/>
        <v/>
      </c>
      <c r="BR415" s="89"/>
      <c r="BS415" s="98" t="str">
        <f t="shared" si="282"/>
        <v/>
      </c>
      <c r="BT415" s="98" t="str">
        <f t="shared" si="283"/>
        <v/>
      </c>
      <c r="BU415" s="89"/>
      <c r="BV415" s="63"/>
    </row>
    <row r="416" spans="1:74" s="59" customFormat="1" x14ac:dyDescent="0.25">
      <c r="A416" s="83">
        <v>9</v>
      </c>
      <c r="B416" s="109" t="str">
        <f t="shared" si="261"/>
        <v xml:space="preserve">: </v>
      </c>
      <c r="C416" s="106"/>
      <c r="D416" s="106"/>
      <c r="E416" s="108"/>
      <c r="F416" s="106"/>
      <c r="G416" s="108"/>
      <c r="H416" s="107"/>
      <c r="I416" s="106"/>
      <c r="J416" s="106"/>
      <c r="K416" s="104"/>
      <c r="L416" s="110"/>
      <c r="M416" s="104"/>
      <c r="N416" s="151" t="s">
        <v>106</v>
      </c>
      <c r="O416" s="105"/>
      <c r="P416" s="104"/>
      <c r="Q416" s="64"/>
      <c r="R416" s="103"/>
      <c r="S416" s="101" t="str">
        <f t="shared" si="262"/>
        <v/>
      </c>
      <c r="T416" s="102" t="str">
        <f t="shared" si="263"/>
        <v/>
      </c>
      <c r="U416" s="101" t="str">
        <f t="shared" si="264"/>
        <v/>
      </c>
      <c r="V416" s="100" t="str">
        <f t="shared" si="265"/>
        <v>%</v>
      </c>
      <c r="W416" s="89"/>
      <c r="X416" s="89"/>
      <c r="Z416" s="63"/>
      <c r="AP416" s="63"/>
      <c r="AQ416" s="89"/>
      <c r="AR416" s="89"/>
      <c r="AS416" s="99"/>
      <c r="AT416" s="89"/>
      <c r="AU416" s="98" t="e">
        <f t="shared" si="266"/>
        <v>#REF!</v>
      </c>
      <c r="AV416" s="98" t="e">
        <f t="shared" si="267"/>
        <v>#REF!</v>
      </c>
      <c r="AW416" s="89"/>
      <c r="AX416" s="98" t="e">
        <f t="shared" si="268"/>
        <v>#REF!</v>
      </c>
      <c r="AY416" s="98" t="e">
        <f t="shared" si="269"/>
        <v>#REF!</v>
      </c>
      <c r="AZ416" s="89"/>
      <c r="BA416" s="98" t="e">
        <f t="shared" si="270"/>
        <v>#REF!</v>
      </c>
      <c r="BB416" s="98" t="e">
        <f t="shared" si="271"/>
        <v>#REF!</v>
      </c>
      <c r="BC416" s="89"/>
      <c r="BD416" s="98" t="e">
        <f t="shared" si="272"/>
        <v>#REF!</v>
      </c>
      <c r="BE416" s="98" t="e">
        <f t="shared" si="273"/>
        <v>#REF!</v>
      </c>
      <c r="BF416" s="89"/>
      <c r="BG416" s="98" t="e">
        <f t="shared" si="274"/>
        <v>#REF!</v>
      </c>
      <c r="BH416" s="98" t="e">
        <f t="shared" si="275"/>
        <v>#REF!</v>
      </c>
      <c r="BI416" s="89"/>
      <c r="BJ416" s="98" t="str">
        <f t="shared" si="276"/>
        <v/>
      </c>
      <c r="BK416" s="98" t="str">
        <f t="shared" si="277"/>
        <v/>
      </c>
      <c r="BL416" s="89"/>
      <c r="BM416" s="98" t="str">
        <f t="shared" si="278"/>
        <v/>
      </c>
      <c r="BN416" s="98" t="str">
        <f t="shared" si="279"/>
        <v/>
      </c>
      <c r="BO416" s="89"/>
      <c r="BP416" s="98" t="str">
        <f t="shared" si="280"/>
        <v/>
      </c>
      <c r="BQ416" s="98" t="str">
        <f t="shared" si="281"/>
        <v/>
      </c>
      <c r="BR416" s="89"/>
      <c r="BS416" s="98" t="str">
        <f t="shared" si="282"/>
        <v/>
      </c>
      <c r="BT416" s="98" t="str">
        <f t="shared" si="283"/>
        <v/>
      </c>
      <c r="BU416" s="89"/>
      <c r="BV416" s="63"/>
    </row>
    <row r="417" spans="1:74" s="59" customFormat="1" x14ac:dyDescent="0.25">
      <c r="A417" s="83">
        <v>10</v>
      </c>
      <c r="B417" s="109" t="str">
        <f t="shared" si="261"/>
        <v xml:space="preserve">: </v>
      </c>
      <c r="C417" s="106"/>
      <c r="D417" s="106"/>
      <c r="E417" s="108"/>
      <c r="F417" s="106"/>
      <c r="G417" s="108"/>
      <c r="H417" s="107"/>
      <c r="I417" s="106"/>
      <c r="J417" s="106"/>
      <c r="K417" s="104"/>
      <c r="L417" s="110"/>
      <c r="M417" s="104"/>
      <c r="N417" s="151" t="s">
        <v>106</v>
      </c>
      <c r="O417" s="105"/>
      <c r="P417" s="104"/>
      <c r="Q417" s="64"/>
      <c r="R417" s="103"/>
      <c r="S417" s="101" t="str">
        <f t="shared" si="262"/>
        <v/>
      </c>
      <c r="T417" s="102" t="str">
        <f t="shared" si="263"/>
        <v/>
      </c>
      <c r="U417" s="101" t="str">
        <f t="shared" si="264"/>
        <v/>
      </c>
      <c r="V417" s="100" t="str">
        <f t="shared" si="265"/>
        <v>%</v>
      </c>
      <c r="W417" s="89"/>
      <c r="X417" s="89"/>
      <c r="Z417" s="63"/>
      <c r="AP417" s="63"/>
      <c r="AQ417" s="89"/>
      <c r="AR417" s="89"/>
      <c r="AS417" s="99"/>
      <c r="AT417" s="89"/>
      <c r="AU417" s="98" t="e">
        <f t="shared" si="266"/>
        <v>#REF!</v>
      </c>
      <c r="AV417" s="98" t="e">
        <f t="shared" si="267"/>
        <v>#REF!</v>
      </c>
      <c r="AW417" s="89"/>
      <c r="AX417" s="98" t="e">
        <f t="shared" si="268"/>
        <v>#REF!</v>
      </c>
      <c r="AY417" s="98" t="e">
        <f t="shared" si="269"/>
        <v>#REF!</v>
      </c>
      <c r="AZ417" s="89"/>
      <c r="BA417" s="98" t="e">
        <f t="shared" si="270"/>
        <v>#REF!</v>
      </c>
      <c r="BB417" s="98" t="e">
        <f t="shared" si="271"/>
        <v>#REF!</v>
      </c>
      <c r="BC417" s="89"/>
      <c r="BD417" s="98" t="e">
        <f t="shared" si="272"/>
        <v>#REF!</v>
      </c>
      <c r="BE417" s="98" t="e">
        <f t="shared" si="273"/>
        <v>#REF!</v>
      </c>
      <c r="BF417" s="89"/>
      <c r="BG417" s="98" t="e">
        <f t="shared" si="274"/>
        <v>#REF!</v>
      </c>
      <c r="BH417" s="98" t="e">
        <f t="shared" si="275"/>
        <v>#REF!</v>
      </c>
      <c r="BI417" s="89"/>
      <c r="BJ417" s="98" t="str">
        <f t="shared" si="276"/>
        <v/>
      </c>
      <c r="BK417" s="98" t="str">
        <f t="shared" si="277"/>
        <v/>
      </c>
      <c r="BL417" s="89"/>
      <c r="BM417" s="98" t="str">
        <f t="shared" si="278"/>
        <v/>
      </c>
      <c r="BN417" s="98" t="str">
        <f t="shared" si="279"/>
        <v/>
      </c>
      <c r="BO417" s="89"/>
      <c r="BP417" s="98" t="str">
        <f t="shared" si="280"/>
        <v/>
      </c>
      <c r="BQ417" s="98" t="str">
        <f t="shared" si="281"/>
        <v/>
      </c>
      <c r="BR417" s="89"/>
      <c r="BS417" s="98" t="str">
        <f t="shared" si="282"/>
        <v/>
      </c>
      <c r="BT417" s="98" t="str">
        <f t="shared" si="283"/>
        <v/>
      </c>
      <c r="BU417" s="89"/>
      <c r="BV417" s="63"/>
    </row>
    <row r="418" spans="1:74" s="59" customFormat="1" x14ac:dyDescent="0.25">
      <c r="A418" s="83">
        <v>11</v>
      </c>
      <c r="B418" s="109" t="str">
        <f t="shared" si="261"/>
        <v xml:space="preserve">: </v>
      </c>
      <c r="C418" s="106"/>
      <c r="D418" s="106"/>
      <c r="E418" s="108"/>
      <c r="F418" s="106"/>
      <c r="G418" s="108"/>
      <c r="H418" s="107"/>
      <c r="I418" s="106"/>
      <c r="J418" s="106"/>
      <c r="K418" s="104"/>
      <c r="L418" s="110"/>
      <c r="M418" s="104"/>
      <c r="N418" s="151" t="s">
        <v>106</v>
      </c>
      <c r="O418" s="105"/>
      <c r="P418" s="104"/>
      <c r="Q418" s="64"/>
      <c r="R418" s="103"/>
      <c r="S418" s="101" t="str">
        <f t="shared" si="262"/>
        <v/>
      </c>
      <c r="T418" s="102" t="str">
        <f t="shared" si="263"/>
        <v/>
      </c>
      <c r="U418" s="101" t="str">
        <f t="shared" si="264"/>
        <v/>
      </c>
      <c r="V418" s="100" t="str">
        <f t="shared" si="265"/>
        <v>%</v>
      </c>
      <c r="W418" s="89"/>
      <c r="X418" s="89"/>
      <c r="Z418" s="63"/>
      <c r="AP418" s="63"/>
      <c r="AQ418" s="89"/>
      <c r="AR418" s="89"/>
      <c r="AS418" s="99"/>
      <c r="AT418" s="89"/>
      <c r="AU418" s="98" t="e">
        <f t="shared" si="266"/>
        <v>#REF!</v>
      </c>
      <c r="AV418" s="98" t="e">
        <f t="shared" si="267"/>
        <v>#REF!</v>
      </c>
      <c r="AW418" s="89"/>
      <c r="AX418" s="98" t="e">
        <f t="shared" si="268"/>
        <v>#REF!</v>
      </c>
      <c r="AY418" s="98" t="e">
        <f t="shared" si="269"/>
        <v>#REF!</v>
      </c>
      <c r="AZ418" s="89"/>
      <c r="BA418" s="98" t="e">
        <f t="shared" si="270"/>
        <v>#REF!</v>
      </c>
      <c r="BB418" s="98" t="e">
        <f t="shared" si="271"/>
        <v>#REF!</v>
      </c>
      <c r="BC418" s="89"/>
      <c r="BD418" s="98" t="e">
        <f t="shared" si="272"/>
        <v>#REF!</v>
      </c>
      <c r="BE418" s="98" t="e">
        <f t="shared" si="273"/>
        <v>#REF!</v>
      </c>
      <c r="BF418" s="89"/>
      <c r="BG418" s="98" t="e">
        <f t="shared" si="274"/>
        <v>#REF!</v>
      </c>
      <c r="BH418" s="98" t="e">
        <f t="shared" si="275"/>
        <v>#REF!</v>
      </c>
      <c r="BI418" s="89"/>
      <c r="BJ418" s="98" t="str">
        <f t="shared" si="276"/>
        <v/>
      </c>
      <c r="BK418" s="98" t="str">
        <f t="shared" si="277"/>
        <v/>
      </c>
      <c r="BL418" s="89"/>
      <c r="BM418" s="98" t="str">
        <f t="shared" si="278"/>
        <v/>
      </c>
      <c r="BN418" s="98" t="str">
        <f t="shared" si="279"/>
        <v/>
      </c>
      <c r="BO418" s="89"/>
      <c r="BP418" s="98" t="str">
        <f t="shared" si="280"/>
        <v/>
      </c>
      <c r="BQ418" s="98" t="str">
        <f t="shared" si="281"/>
        <v/>
      </c>
      <c r="BR418" s="89"/>
      <c r="BS418" s="98" t="str">
        <f t="shared" si="282"/>
        <v/>
      </c>
      <c r="BT418" s="98" t="str">
        <f t="shared" si="283"/>
        <v/>
      </c>
      <c r="BU418" s="89"/>
      <c r="BV418" s="63"/>
    </row>
    <row r="419" spans="1:74" s="59" customFormat="1" x14ac:dyDescent="0.25">
      <c r="A419" s="83">
        <v>12</v>
      </c>
      <c r="B419" s="109" t="str">
        <f t="shared" si="261"/>
        <v xml:space="preserve">: </v>
      </c>
      <c r="C419" s="106"/>
      <c r="D419" s="106"/>
      <c r="E419" s="108"/>
      <c r="F419" s="106"/>
      <c r="G419" s="108"/>
      <c r="H419" s="107"/>
      <c r="I419" s="106"/>
      <c r="J419" s="106"/>
      <c r="K419" s="104"/>
      <c r="L419" s="110"/>
      <c r="M419" s="104"/>
      <c r="N419" s="151" t="s">
        <v>106</v>
      </c>
      <c r="O419" s="105"/>
      <c r="P419" s="104"/>
      <c r="Q419" s="64"/>
      <c r="R419" s="103"/>
      <c r="S419" s="101" t="str">
        <f t="shared" si="262"/>
        <v/>
      </c>
      <c r="T419" s="102" t="str">
        <f t="shared" si="263"/>
        <v/>
      </c>
      <c r="U419" s="101" t="str">
        <f t="shared" si="264"/>
        <v/>
      </c>
      <c r="V419" s="100" t="str">
        <f t="shared" si="265"/>
        <v>%</v>
      </c>
      <c r="W419" s="89"/>
      <c r="X419" s="89"/>
      <c r="Z419" s="63"/>
      <c r="AP419" s="63"/>
      <c r="AQ419" s="89"/>
      <c r="AR419" s="89"/>
      <c r="AS419" s="99"/>
      <c r="AT419" s="89"/>
      <c r="AU419" s="98" t="e">
        <f t="shared" si="266"/>
        <v>#REF!</v>
      </c>
      <c r="AV419" s="98" t="e">
        <f t="shared" si="267"/>
        <v>#REF!</v>
      </c>
      <c r="AW419" s="89"/>
      <c r="AX419" s="98" t="e">
        <f t="shared" si="268"/>
        <v>#REF!</v>
      </c>
      <c r="AY419" s="98" t="e">
        <f t="shared" si="269"/>
        <v>#REF!</v>
      </c>
      <c r="AZ419" s="89"/>
      <c r="BA419" s="98" t="e">
        <f t="shared" si="270"/>
        <v>#REF!</v>
      </c>
      <c r="BB419" s="98" t="e">
        <f t="shared" si="271"/>
        <v>#REF!</v>
      </c>
      <c r="BC419" s="89"/>
      <c r="BD419" s="98" t="e">
        <f t="shared" si="272"/>
        <v>#REF!</v>
      </c>
      <c r="BE419" s="98" t="e">
        <f t="shared" si="273"/>
        <v>#REF!</v>
      </c>
      <c r="BF419" s="89"/>
      <c r="BG419" s="98" t="e">
        <f t="shared" si="274"/>
        <v>#REF!</v>
      </c>
      <c r="BH419" s="98" t="e">
        <f t="shared" si="275"/>
        <v>#REF!</v>
      </c>
      <c r="BI419" s="89"/>
      <c r="BJ419" s="98" t="str">
        <f t="shared" si="276"/>
        <v/>
      </c>
      <c r="BK419" s="98" t="str">
        <f t="shared" si="277"/>
        <v/>
      </c>
      <c r="BL419" s="89"/>
      <c r="BM419" s="98" t="str">
        <f t="shared" si="278"/>
        <v/>
      </c>
      <c r="BN419" s="98" t="str">
        <f t="shared" si="279"/>
        <v/>
      </c>
      <c r="BO419" s="89"/>
      <c r="BP419" s="98" t="str">
        <f t="shared" si="280"/>
        <v/>
      </c>
      <c r="BQ419" s="98" t="str">
        <f t="shared" si="281"/>
        <v/>
      </c>
      <c r="BR419" s="89"/>
      <c r="BS419" s="98" t="str">
        <f t="shared" si="282"/>
        <v/>
      </c>
      <c r="BT419" s="98" t="str">
        <f t="shared" si="283"/>
        <v/>
      </c>
      <c r="BU419" s="89"/>
      <c r="BV419" s="63"/>
    </row>
    <row r="420" spans="1:74" s="59" customFormat="1" x14ac:dyDescent="0.25">
      <c r="A420" s="83">
        <v>13</v>
      </c>
      <c r="B420" s="109" t="str">
        <f t="shared" si="261"/>
        <v xml:space="preserve">: </v>
      </c>
      <c r="C420" s="106"/>
      <c r="D420" s="106"/>
      <c r="E420" s="108"/>
      <c r="F420" s="106"/>
      <c r="G420" s="108"/>
      <c r="H420" s="107"/>
      <c r="I420" s="106"/>
      <c r="J420" s="106"/>
      <c r="K420" s="104"/>
      <c r="L420" s="110"/>
      <c r="M420" s="104"/>
      <c r="N420" s="151" t="s">
        <v>106</v>
      </c>
      <c r="O420" s="105"/>
      <c r="P420" s="104"/>
      <c r="Q420" s="64"/>
      <c r="R420" s="103"/>
      <c r="S420" s="101" t="str">
        <f t="shared" si="262"/>
        <v/>
      </c>
      <c r="T420" s="102" t="str">
        <f t="shared" si="263"/>
        <v/>
      </c>
      <c r="U420" s="101" t="str">
        <f t="shared" si="264"/>
        <v/>
      </c>
      <c r="V420" s="100" t="str">
        <f t="shared" si="265"/>
        <v>%</v>
      </c>
      <c r="W420" s="89"/>
      <c r="X420" s="89"/>
      <c r="Z420" s="63"/>
      <c r="AP420" s="63"/>
      <c r="AQ420" s="89"/>
      <c r="AR420" s="89"/>
      <c r="AS420" s="99"/>
      <c r="AT420" s="89"/>
      <c r="AU420" s="98" t="e">
        <f t="shared" si="266"/>
        <v>#REF!</v>
      </c>
      <c r="AV420" s="98" t="e">
        <f t="shared" si="267"/>
        <v>#REF!</v>
      </c>
      <c r="AW420" s="89"/>
      <c r="AX420" s="98" t="e">
        <f t="shared" si="268"/>
        <v>#REF!</v>
      </c>
      <c r="AY420" s="98" t="e">
        <f t="shared" si="269"/>
        <v>#REF!</v>
      </c>
      <c r="AZ420" s="89"/>
      <c r="BA420" s="98" t="e">
        <f t="shared" si="270"/>
        <v>#REF!</v>
      </c>
      <c r="BB420" s="98" t="e">
        <f t="shared" si="271"/>
        <v>#REF!</v>
      </c>
      <c r="BC420" s="89"/>
      <c r="BD420" s="98" t="e">
        <f t="shared" si="272"/>
        <v>#REF!</v>
      </c>
      <c r="BE420" s="98" t="e">
        <f t="shared" si="273"/>
        <v>#REF!</v>
      </c>
      <c r="BF420" s="89"/>
      <c r="BG420" s="98" t="e">
        <f t="shared" si="274"/>
        <v>#REF!</v>
      </c>
      <c r="BH420" s="98" t="e">
        <f t="shared" si="275"/>
        <v>#REF!</v>
      </c>
      <c r="BI420" s="89"/>
      <c r="BJ420" s="98" t="str">
        <f t="shared" si="276"/>
        <v/>
      </c>
      <c r="BK420" s="98" t="str">
        <f t="shared" si="277"/>
        <v/>
      </c>
      <c r="BL420" s="89"/>
      <c r="BM420" s="98" t="str">
        <f t="shared" si="278"/>
        <v/>
      </c>
      <c r="BN420" s="98" t="str">
        <f t="shared" si="279"/>
        <v/>
      </c>
      <c r="BO420" s="89"/>
      <c r="BP420" s="98" t="str">
        <f t="shared" si="280"/>
        <v/>
      </c>
      <c r="BQ420" s="98" t="str">
        <f t="shared" si="281"/>
        <v/>
      </c>
      <c r="BR420" s="89"/>
      <c r="BS420" s="98" t="str">
        <f t="shared" si="282"/>
        <v/>
      </c>
      <c r="BT420" s="98" t="str">
        <f t="shared" si="283"/>
        <v/>
      </c>
      <c r="BU420" s="89"/>
      <c r="BV420" s="63"/>
    </row>
    <row r="421" spans="1:74" s="59" customFormat="1" x14ac:dyDescent="0.25">
      <c r="A421" s="83">
        <v>14</v>
      </c>
      <c r="B421" s="109" t="str">
        <f t="shared" si="261"/>
        <v xml:space="preserve">: </v>
      </c>
      <c r="C421" s="106"/>
      <c r="D421" s="106"/>
      <c r="E421" s="108"/>
      <c r="F421" s="106"/>
      <c r="G421" s="108"/>
      <c r="H421" s="107"/>
      <c r="I421" s="106"/>
      <c r="J421" s="106"/>
      <c r="K421" s="104"/>
      <c r="L421" s="110"/>
      <c r="M421" s="104"/>
      <c r="N421" s="151" t="s">
        <v>106</v>
      </c>
      <c r="O421" s="105"/>
      <c r="P421" s="104"/>
      <c r="Q421" s="64"/>
      <c r="R421" s="103"/>
      <c r="S421" s="101" t="str">
        <f t="shared" si="262"/>
        <v/>
      </c>
      <c r="T421" s="102" t="str">
        <f t="shared" si="263"/>
        <v/>
      </c>
      <c r="U421" s="101" t="str">
        <f t="shared" si="264"/>
        <v/>
      </c>
      <c r="V421" s="100" t="str">
        <f t="shared" si="265"/>
        <v>%</v>
      </c>
      <c r="W421" s="89"/>
      <c r="X421" s="89"/>
      <c r="Z421" s="63"/>
      <c r="AP421" s="63"/>
      <c r="AQ421" s="89"/>
      <c r="AR421" s="89"/>
      <c r="AS421" s="99"/>
      <c r="AT421" s="89"/>
      <c r="AU421" s="98" t="e">
        <f t="shared" si="266"/>
        <v>#REF!</v>
      </c>
      <c r="AV421" s="98" t="e">
        <f t="shared" si="267"/>
        <v>#REF!</v>
      </c>
      <c r="AW421" s="89"/>
      <c r="AX421" s="98" t="e">
        <f t="shared" si="268"/>
        <v>#REF!</v>
      </c>
      <c r="AY421" s="98" t="e">
        <f t="shared" si="269"/>
        <v>#REF!</v>
      </c>
      <c r="AZ421" s="89"/>
      <c r="BA421" s="98" t="e">
        <f t="shared" si="270"/>
        <v>#REF!</v>
      </c>
      <c r="BB421" s="98" t="e">
        <f t="shared" si="271"/>
        <v>#REF!</v>
      </c>
      <c r="BC421" s="89"/>
      <c r="BD421" s="98" t="e">
        <f t="shared" si="272"/>
        <v>#REF!</v>
      </c>
      <c r="BE421" s="98" t="e">
        <f t="shared" si="273"/>
        <v>#REF!</v>
      </c>
      <c r="BF421" s="89"/>
      <c r="BG421" s="98" t="e">
        <f t="shared" si="274"/>
        <v>#REF!</v>
      </c>
      <c r="BH421" s="98" t="e">
        <f t="shared" si="275"/>
        <v>#REF!</v>
      </c>
      <c r="BI421" s="89"/>
      <c r="BJ421" s="98" t="str">
        <f t="shared" si="276"/>
        <v/>
      </c>
      <c r="BK421" s="98" t="str">
        <f t="shared" si="277"/>
        <v/>
      </c>
      <c r="BL421" s="89"/>
      <c r="BM421" s="98" t="str">
        <f t="shared" si="278"/>
        <v/>
      </c>
      <c r="BN421" s="98" t="str">
        <f t="shared" si="279"/>
        <v/>
      </c>
      <c r="BO421" s="89"/>
      <c r="BP421" s="98" t="str">
        <f t="shared" si="280"/>
        <v/>
      </c>
      <c r="BQ421" s="98" t="str">
        <f t="shared" si="281"/>
        <v/>
      </c>
      <c r="BR421" s="89"/>
      <c r="BS421" s="98" t="str">
        <f t="shared" si="282"/>
        <v/>
      </c>
      <c r="BT421" s="98" t="str">
        <f t="shared" si="283"/>
        <v/>
      </c>
      <c r="BU421" s="89"/>
      <c r="BV421" s="63"/>
    </row>
    <row r="422" spans="1:74" s="59" customFormat="1" x14ac:dyDescent="0.25">
      <c r="A422" s="83">
        <v>15</v>
      </c>
      <c r="B422" s="109" t="str">
        <f t="shared" si="261"/>
        <v xml:space="preserve">: </v>
      </c>
      <c r="C422" s="106"/>
      <c r="D422" s="106"/>
      <c r="E422" s="108"/>
      <c r="F422" s="106"/>
      <c r="G422" s="108"/>
      <c r="H422" s="107"/>
      <c r="I422" s="106"/>
      <c r="J422" s="106"/>
      <c r="K422" s="104"/>
      <c r="L422" s="110"/>
      <c r="M422" s="104"/>
      <c r="N422" s="151" t="s">
        <v>106</v>
      </c>
      <c r="O422" s="105"/>
      <c r="P422" s="104"/>
      <c r="Q422" s="64"/>
      <c r="R422" s="103"/>
      <c r="S422" s="101" t="str">
        <f t="shared" si="262"/>
        <v/>
      </c>
      <c r="T422" s="102" t="str">
        <f t="shared" si="263"/>
        <v/>
      </c>
      <c r="U422" s="101" t="str">
        <f t="shared" si="264"/>
        <v/>
      </c>
      <c r="V422" s="100" t="str">
        <f t="shared" si="265"/>
        <v>%</v>
      </c>
      <c r="W422" s="89"/>
      <c r="X422" s="89"/>
      <c r="Z422" s="63"/>
      <c r="AP422" s="63"/>
      <c r="AQ422" s="89"/>
      <c r="AR422" s="89"/>
      <c r="AS422" s="99"/>
      <c r="AT422" s="89"/>
      <c r="AU422" s="98" t="e">
        <f t="shared" si="266"/>
        <v>#REF!</v>
      </c>
      <c r="AV422" s="98" t="e">
        <f t="shared" si="267"/>
        <v>#REF!</v>
      </c>
      <c r="AW422" s="89"/>
      <c r="AX422" s="98" t="e">
        <f t="shared" si="268"/>
        <v>#REF!</v>
      </c>
      <c r="AY422" s="98" t="e">
        <f t="shared" si="269"/>
        <v>#REF!</v>
      </c>
      <c r="AZ422" s="89"/>
      <c r="BA422" s="98" t="e">
        <f t="shared" si="270"/>
        <v>#REF!</v>
      </c>
      <c r="BB422" s="98" t="e">
        <f t="shared" si="271"/>
        <v>#REF!</v>
      </c>
      <c r="BC422" s="89"/>
      <c r="BD422" s="98" t="e">
        <f t="shared" si="272"/>
        <v>#REF!</v>
      </c>
      <c r="BE422" s="98" t="e">
        <f t="shared" si="273"/>
        <v>#REF!</v>
      </c>
      <c r="BF422" s="89"/>
      <c r="BG422" s="98" t="e">
        <f t="shared" si="274"/>
        <v>#REF!</v>
      </c>
      <c r="BH422" s="98" t="e">
        <f t="shared" si="275"/>
        <v>#REF!</v>
      </c>
      <c r="BI422" s="89"/>
      <c r="BJ422" s="98" t="str">
        <f t="shared" si="276"/>
        <v/>
      </c>
      <c r="BK422" s="98" t="str">
        <f t="shared" si="277"/>
        <v/>
      </c>
      <c r="BL422" s="89"/>
      <c r="BM422" s="98" t="str">
        <f t="shared" si="278"/>
        <v/>
      </c>
      <c r="BN422" s="98" t="str">
        <f t="shared" si="279"/>
        <v/>
      </c>
      <c r="BO422" s="89"/>
      <c r="BP422" s="98" t="str">
        <f t="shared" si="280"/>
        <v/>
      </c>
      <c r="BQ422" s="98" t="str">
        <f t="shared" si="281"/>
        <v/>
      </c>
      <c r="BR422" s="89"/>
      <c r="BS422" s="98" t="str">
        <f t="shared" si="282"/>
        <v/>
      </c>
      <c r="BT422" s="98" t="str">
        <f t="shared" si="283"/>
        <v/>
      </c>
      <c r="BU422" s="89"/>
      <c r="BV422" s="63"/>
    </row>
    <row r="423" spans="1:74" s="59" customFormat="1" x14ac:dyDescent="0.25">
      <c r="A423" s="83">
        <v>16</v>
      </c>
      <c r="B423" s="109" t="str">
        <f t="shared" si="261"/>
        <v xml:space="preserve">: </v>
      </c>
      <c r="C423" s="106"/>
      <c r="D423" s="106"/>
      <c r="E423" s="108"/>
      <c r="F423" s="106"/>
      <c r="G423" s="108"/>
      <c r="H423" s="107"/>
      <c r="I423" s="106"/>
      <c r="J423" s="106"/>
      <c r="K423" s="104"/>
      <c r="L423" s="110"/>
      <c r="M423" s="104"/>
      <c r="N423" s="151" t="s">
        <v>106</v>
      </c>
      <c r="O423" s="105"/>
      <c r="P423" s="104"/>
      <c r="Q423" s="64"/>
      <c r="R423" s="103"/>
      <c r="S423" s="101" t="str">
        <f t="shared" si="262"/>
        <v/>
      </c>
      <c r="T423" s="102" t="str">
        <f t="shared" si="263"/>
        <v/>
      </c>
      <c r="U423" s="101" t="str">
        <f t="shared" si="264"/>
        <v/>
      </c>
      <c r="V423" s="100" t="str">
        <f t="shared" si="265"/>
        <v>%</v>
      </c>
      <c r="W423" s="89"/>
      <c r="X423" s="89"/>
      <c r="Z423" s="63"/>
      <c r="AP423" s="63"/>
      <c r="AQ423" s="89"/>
      <c r="AR423" s="89"/>
      <c r="AS423" s="99"/>
      <c r="AT423" s="89"/>
      <c r="AU423" s="98" t="e">
        <f t="shared" si="266"/>
        <v>#REF!</v>
      </c>
      <c r="AV423" s="98" t="e">
        <f t="shared" si="267"/>
        <v>#REF!</v>
      </c>
      <c r="AW423" s="89"/>
      <c r="AX423" s="98" t="e">
        <f t="shared" si="268"/>
        <v>#REF!</v>
      </c>
      <c r="AY423" s="98" t="e">
        <f t="shared" si="269"/>
        <v>#REF!</v>
      </c>
      <c r="AZ423" s="89"/>
      <c r="BA423" s="98" t="e">
        <f t="shared" si="270"/>
        <v>#REF!</v>
      </c>
      <c r="BB423" s="98" t="e">
        <f t="shared" si="271"/>
        <v>#REF!</v>
      </c>
      <c r="BC423" s="89"/>
      <c r="BD423" s="98" t="e">
        <f t="shared" si="272"/>
        <v>#REF!</v>
      </c>
      <c r="BE423" s="98" t="e">
        <f t="shared" si="273"/>
        <v>#REF!</v>
      </c>
      <c r="BF423" s="89"/>
      <c r="BG423" s="98" t="e">
        <f t="shared" si="274"/>
        <v>#REF!</v>
      </c>
      <c r="BH423" s="98" t="e">
        <f t="shared" si="275"/>
        <v>#REF!</v>
      </c>
      <c r="BI423" s="89"/>
      <c r="BJ423" s="98" t="str">
        <f t="shared" si="276"/>
        <v/>
      </c>
      <c r="BK423" s="98" t="str">
        <f t="shared" si="277"/>
        <v/>
      </c>
      <c r="BL423" s="89"/>
      <c r="BM423" s="98" t="str">
        <f t="shared" si="278"/>
        <v/>
      </c>
      <c r="BN423" s="98" t="str">
        <f t="shared" si="279"/>
        <v/>
      </c>
      <c r="BO423" s="89"/>
      <c r="BP423" s="98" t="str">
        <f t="shared" si="280"/>
        <v/>
      </c>
      <c r="BQ423" s="98" t="str">
        <f t="shared" si="281"/>
        <v/>
      </c>
      <c r="BR423" s="89"/>
      <c r="BS423" s="98" t="str">
        <f t="shared" si="282"/>
        <v/>
      </c>
      <c r="BT423" s="98" t="str">
        <f t="shared" si="283"/>
        <v/>
      </c>
      <c r="BU423" s="89"/>
      <c r="BV423" s="63"/>
    </row>
    <row r="424" spans="1:74" s="59" customFormat="1" x14ac:dyDescent="0.25">
      <c r="A424" s="83">
        <v>17</v>
      </c>
      <c r="B424" s="109" t="str">
        <f t="shared" si="261"/>
        <v xml:space="preserve">: </v>
      </c>
      <c r="C424" s="106"/>
      <c r="D424" s="106"/>
      <c r="E424" s="108"/>
      <c r="F424" s="106"/>
      <c r="G424" s="108"/>
      <c r="H424" s="107"/>
      <c r="I424" s="106"/>
      <c r="J424" s="106"/>
      <c r="K424" s="104"/>
      <c r="L424" s="110"/>
      <c r="M424" s="104"/>
      <c r="N424" s="151" t="s">
        <v>106</v>
      </c>
      <c r="O424" s="105"/>
      <c r="P424" s="104"/>
      <c r="Q424" s="64"/>
      <c r="R424" s="103"/>
      <c r="S424" s="101" t="str">
        <f t="shared" si="262"/>
        <v/>
      </c>
      <c r="T424" s="102" t="str">
        <f t="shared" si="263"/>
        <v/>
      </c>
      <c r="U424" s="101" t="str">
        <f t="shared" si="264"/>
        <v/>
      </c>
      <c r="V424" s="100" t="str">
        <f t="shared" si="265"/>
        <v>%</v>
      </c>
      <c r="W424" s="89"/>
      <c r="X424" s="89"/>
      <c r="Z424" s="63"/>
      <c r="AP424" s="63"/>
      <c r="AQ424" s="89"/>
      <c r="AR424" s="89"/>
      <c r="AS424" s="99"/>
      <c r="AT424" s="89"/>
      <c r="AU424" s="98" t="e">
        <f t="shared" si="266"/>
        <v>#REF!</v>
      </c>
      <c r="AV424" s="98" t="e">
        <f t="shared" si="267"/>
        <v>#REF!</v>
      </c>
      <c r="AW424" s="89"/>
      <c r="AX424" s="98" t="e">
        <f t="shared" si="268"/>
        <v>#REF!</v>
      </c>
      <c r="AY424" s="98" t="e">
        <f t="shared" si="269"/>
        <v>#REF!</v>
      </c>
      <c r="AZ424" s="89"/>
      <c r="BA424" s="98" t="e">
        <f t="shared" si="270"/>
        <v>#REF!</v>
      </c>
      <c r="BB424" s="98" t="e">
        <f t="shared" si="271"/>
        <v>#REF!</v>
      </c>
      <c r="BC424" s="89"/>
      <c r="BD424" s="98" t="e">
        <f t="shared" si="272"/>
        <v>#REF!</v>
      </c>
      <c r="BE424" s="98" t="e">
        <f t="shared" si="273"/>
        <v>#REF!</v>
      </c>
      <c r="BF424" s="89"/>
      <c r="BG424" s="98" t="e">
        <f t="shared" si="274"/>
        <v>#REF!</v>
      </c>
      <c r="BH424" s="98" t="e">
        <f t="shared" si="275"/>
        <v>#REF!</v>
      </c>
      <c r="BI424" s="89"/>
      <c r="BJ424" s="98" t="str">
        <f t="shared" si="276"/>
        <v/>
      </c>
      <c r="BK424" s="98" t="str">
        <f t="shared" si="277"/>
        <v/>
      </c>
      <c r="BL424" s="89"/>
      <c r="BM424" s="98" t="str">
        <f t="shared" si="278"/>
        <v/>
      </c>
      <c r="BN424" s="98" t="str">
        <f t="shared" si="279"/>
        <v/>
      </c>
      <c r="BO424" s="89"/>
      <c r="BP424" s="98" t="str">
        <f t="shared" si="280"/>
        <v/>
      </c>
      <c r="BQ424" s="98" t="str">
        <f t="shared" si="281"/>
        <v/>
      </c>
      <c r="BR424" s="89"/>
      <c r="BS424" s="98" t="str">
        <f t="shared" si="282"/>
        <v/>
      </c>
      <c r="BT424" s="98" t="str">
        <f t="shared" si="283"/>
        <v/>
      </c>
      <c r="BU424" s="89"/>
      <c r="BV424" s="63"/>
    </row>
    <row r="425" spans="1:74" s="59" customFormat="1" x14ac:dyDescent="0.25">
      <c r="A425" s="83">
        <v>18</v>
      </c>
      <c r="B425" s="109" t="str">
        <f t="shared" si="261"/>
        <v xml:space="preserve">: </v>
      </c>
      <c r="C425" s="106"/>
      <c r="D425" s="106"/>
      <c r="E425" s="108"/>
      <c r="F425" s="106"/>
      <c r="G425" s="108"/>
      <c r="H425" s="107"/>
      <c r="I425" s="106"/>
      <c r="J425" s="106"/>
      <c r="K425" s="104"/>
      <c r="L425" s="104"/>
      <c r="M425" s="104"/>
      <c r="N425" s="151" t="s">
        <v>106</v>
      </c>
      <c r="O425" s="105"/>
      <c r="P425" s="104"/>
      <c r="Q425" s="64"/>
      <c r="R425" s="103"/>
      <c r="S425" s="101" t="str">
        <f t="shared" si="262"/>
        <v/>
      </c>
      <c r="T425" s="102" t="str">
        <f t="shared" si="263"/>
        <v/>
      </c>
      <c r="U425" s="101" t="str">
        <f t="shared" si="264"/>
        <v/>
      </c>
      <c r="V425" s="100" t="str">
        <f t="shared" si="265"/>
        <v>%</v>
      </c>
      <c r="W425" s="89"/>
      <c r="X425" s="89"/>
      <c r="Z425" s="63"/>
      <c r="AP425" s="63"/>
      <c r="AQ425" s="89"/>
      <c r="AR425" s="89"/>
      <c r="AS425" s="99"/>
      <c r="AT425" s="89"/>
      <c r="AU425" s="98" t="e">
        <f t="shared" si="266"/>
        <v>#REF!</v>
      </c>
      <c r="AV425" s="98" t="e">
        <f t="shared" si="267"/>
        <v>#REF!</v>
      </c>
      <c r="AW425" s="89"/>
      <c r="AX425" s="98" t="e">
        <f t="shared" si="268"/>
        <v>#REF!</v>
      </c>
      <c r="AY425" s="98" t="e">
        <f t="shared" si="269"/>
        <v>#REF!</v>
      </c>
      <c r="AZ425" s="89"/>
      <c r="BA425" s="98" t="e">
        <f t="shared" si="270"/>
        <v>#REF!</v>
      </c>
      <c r="BB425" s="98" t="e">
        <f t="shared" si="271"/>
        <v>#REF!</v>
      </c>
      <c r="BC425" s="89"/>
      <c r="BD425" s="98" t="e">
        <f t="shared" si="272"/>
        <v>#REF!</v>
      </c>
      <c r="BE425" s="98" t="e">
        <f t="shared" si="273"/>
        <v>#REF!</v>
      </c>
      <c r="BF425" s="89"/>
      <c r="BG425" s="98" t="e">
        <f t="shared" si="274"/>
        <v>#REF!</v>
      </c>
      <c r="BH425" s="98" t="e">
        <f t="shared" si="275"/>
        <v>#REF!</v>
      </c>
      <c r="BI425" s="89"/>
      <c r="BJ425" s="98" t="str">
        <f t="shared" si="276"/>
        <v/>
      </c>
      <c r="BK425" s="98" t="str">
        <f t="shared" si="277"/>
        <v/>
      </c>
      <c r="BL425" s="89"/>
      <c r="BM425" s="98" t="str">
        <f t="shared" si="278"/>
        <v/>
      </c>
      <c r="BN425" s="98" t="str">
        <f t="shared" si="279"/>
        <v/>
      </c>
      <c r="BO425" s="89"/>
      <c r="BP425" s="98" t="str">
        <f t="shared" si="280"/>
        <v/>
      </c>
      <c r="BQ425" s="98" t="str">
        <f t="shared" si="281"/>
        <v/>
      </c>
      <c r="BR425" s="89"/>
      <c r="BS425" s="98" t="str">
        <f t="shared" si="282"/>
        <v/>
      </c>
      <c r="BT425" s="98" t="str">
        <f t="shared" si="283"/>
        <v/>
      </c>
      <c r="BU425" s="89"/>
      <c r="BV425" s="63"/>
    </row>
    <row r="426" spans="1:74" s="59" customFormat="1" x14ac:dyDescent="0.25">
      <c r="A426" s="83">
        <v>19</v>
      </c>
      <c r="B426" s="109" t="str">
        <f t="shared" si="261"/>
        <v xml:space="preserve">: </v>
      </c>
      <c r="C426" s="106"/>
      <c r="D426" s="106"/>
      <c r="E426" s="108"/>
      <c r="F426" s="106"/>
      <c r="G426" s="108"/>
      <c r="H426" s="107"/>
      <c r="I426" s="106"/>
      <c r="J426" s="106"/>
      <c r="K426" s="104"/>
      <c r="L426" s="104"/>
      <c r="M426" s="104"/>
      <c r="N426" s="151" t="s">
        <v>106</v>
      </c>
      <c r="O426" s="105"/>
      <c r="P426" s="104"/>
      <c r="Q426" s="64"/>
      <c r="R426" s="103"/>
      <c r="S426" s="101" t="str">
        <f t="shared" si="262"/>
        <v/>
      </c>
      <c r="T426" s="102" t="str">
        <f t="shared" si="263"/>
        <v/>
      </c>
      <c r="U426" s="101" t="str">
        <f t="shared" si="264"/>
        <v/>
      </c>
      <c r="V426" s="100" t="str">
        <f t="shared" si="265"/>
        <v>%</v>
      </c>
      <c r="W426" s="89"/>
      <c r="X426" s="89"/>
      <c r="Z426" s="63"/>
      <c r="AP426" s="63"/>
      <c r="AQ426" s="89"/>
      <c r="AR426" s="89"/>
      <c r="AS426" s="99"/>
      <c r="AT426" s="89"/>
      <c r="AU426" s="98" t="e">
        <f t="shared" si="266"/>
        <v>#REF!</v>
      </c>
      <c r="AV426" s="98" t="e">
        <f t="shared" si="267"/>
        <v>#REF!</v>
      </c>
      <c r="AW426" s="89"/>
      <c r="AX426" s="98" t="e">
        <f t="shared" si="268"/>
        <v>#REF!</v>
      </c>
      <c r="AY426" s="98" t="e">
        <f t="shared" si="269"/>
        <v>#REF!</v>
      </c>
      <c r="AZ426" s="89"/>
      <c r="BA426" s="98" t="e">
        <f t="shared" si="270"/>
        <v>#REF!</v>
      </c>
      <c r="BB426" s="98" t="e">
        <f t="shared" si="271"/>
        <v>#REF!</v>
      </c>
      <c r="BC426" s="89"/>
      <c r="BD426" s="98" t="e">
        <f t="shared" si="272"/>
        <v>#REF!</v>
      </c>
      <c r="BE426" s="98" t="e">
        <f t="shared" si="273"/>
        <v>#REF!</v>
      </c>
      <c r="BF426" s="89"/>
      <c r="BG426" s="98" t="e">
        <f t="shared" si="274"/>
        <v>#REF!</v>
      </c>
      <c r="BH426" s="98" t="e">
        <f t="shared" si="275"/>
        <v>#REF!</v>
      </c>
      <c r="BI426" s="89"/>
      <c r="BJ426" s="98" t="str">
        <f t="shared" si="276"/>
        <v/>
      </c>
      <c r="BK426" s="98" t="str">
        <f t="shared" si="277"/>
        <v/>
      </c>
      <c r="BL426" s="89"/>
      <c r="BM426" s="98" t="str">
        <f t="shared" si="278"/>
        <v/>
      </c>
      <c r="BN426" s="98" t="str">
        <f t="shared" si="279"/>
        <v/>
      </c>
      <c r="BO426" s="89"/>
      <c r="BP426" s="98" t="str">
        <f t="shared" si="280"/>
        <v/>
      </c>
      <c r="BQ426" s="98" t="str">
        <f t="shared" si="281"/>
        <v/>
      </c>
      <c r="BR426" s="89"/>
      <c r="BS426" s="98" t="str">
        <f t="shared" si="282"/>
        <v/>
      </c>
      <c r="BT426" s="98" t="str">
        <f t="shared" si="283"/>
        <v/>
      </c>
      <c r="BU426" s="89"/>
      <c r="BV426" s="63"/>
    </row>
    <row r="427" spans="1:74" s="59" customFormat="1" x14ac:dyDescent="0.25">
      <c r="A427" s="83">
        <v>20</v>
      </c>
      <c r="B427" s="109" t="str">
        <f t="shared" si="261"/>
        <v xml:space="preserve">: </v>
      </c>
      <c r="C427" s="106"/>
      <c r="D427" s="106"/>
      <c r="E427" s="108"/>
      <c r="F427" s="106"/>
      <c r="G427" s="108"/>
      <c r="H427" s="107"/>
      <c r="I427" s="106"/>
      <c r="J427" s="106"/>
      <c r="K427" s="104"/>
      <c r="L427" s="104"/>
      <c r="M427" s="104"/>
      <c r="N427" s="151" t="s">
        <v>106</v>
      </c>
      <c r="O427" s="105"/>
      <c r="P427" s="104"/>
      <c r="Q427" s="64"/>
      <c r="R427" s="103"/>
      <c r="S427" s="101" t="str">
        <f t="shared" si="262"/>
        <v/>
      </c>
      <c r="T427" s="102" t="str">
        <f t="shared" si="263"/>
        <v/>
      </c>
      <c r="U427" s="101" t="str">
        <f t="shared" si="264"/>
        <v/>
      </c>
      <c r="V427" s="100" t="str">
        <f t="shared" si="265"/>
        <v>%</v>
      </c>
      <c r="W427" s="89"/>
      <c r="X427" s="89"/>
      <c r="Z427" s="63"/>
      <c r="AP427" s="63"/>
      <c r="AQ427" s="89"/>
      <c r="AR427" s="89"/>
      <c r="AS427" s="99"/>
      <c r="AT427" s="89"/>
      <c r="AU427" s="98" t="e">
        <f t="shared" si="266"/>
        <v>#REF!</v>
      </c>
      <c r="AV427" s="98" t="e">
        <f t="shared" si="267"/>
        <v>#REF!</v>
      </c>
      <c r="AW427" s="89"/>
      <c r="AX427" s="98" t="e">
        <f t="shared" si="268"/>
        <v>#REF!</v>
      </c>
      <c r="AY427" s="98" t="e">
        <f t="shared" si="269"/>
        <v>#REF!</v>
      </c>
      <c r="AZ427" s="89"/>
      <c r="BA427" s="98" t="e">
        <f t="shared" si="270"/>
        <v>#REF!</v>
      </c>
      <c r="BB427" s="98" t="e">
        <f t="shared" si="271"/>
        <v>#REF!</v>
      </c>
      <c r="BC427" s="89"/>
      <c r="BD427" s="98" t="e">
        <f t="shared" si="272"/>
        <v>#REF!</v>
      </c>
      <c r="BE427" s="98" t="e">
        <f t="shared" si="273"/>
        <v>#REF!</v>
      </c>
      <c r="BF427" s="89"/>
      <c r="BG427" s="98" t="e">
        <f t="shared" si="274"/>
        <v>#REF!</v>
      </c>
      <c r="BH427" s="98" t="e">
        <f t="shared" si="275"/>
        <v>#REF!</v>
      </c>
      <c r="BI427" s="89"/>
      <c r="BJ427" s="98" t="str">
        <f t="shared" si="276"/>
        <v/>
      </c>
      <c r="BK427" s="98" t="str">
        <f t="shared" si="277"/>
        <v/>
      </c>
      <c r="BL427" s="89"/>
      <c r="BM427" s="98" t="str">
        <f t="shared" si="278"/>
        <v/>
      </c>
      <c r="BN427" s="98" t="str">
        <f t="shared" si="279"/>
        <v/>
      </c>
      <c r="BO427" s="89"/>
      <c r="BP427" s="98" t="str">
        <f t="shared" si="280"/>
        <v/>
      </c>
      <c r="BQ427" s="98" t="str">
        <f t="shared" si="281"/>
        <v/>
      </c>
      <c r="BR427" s="89"/>
      <c r="BS427" s="98" t="str">
        <f t="shared" si="282"/>
        <v/>
      </c>
      <c r="BT427" s="98" t="str">
        <f t="shared" si="283"/>
        <v/>
      </c>
      <c r="BU427" s="89"/>
      <c r="BV427" s="63"/>
    </row>
    <row r="428" spans="1:74" s="59" customFormat="1" x14ac:dyDescent="0.25">
      <c r="A428" s="83"/>
      <c r="B428" s="91" t="s">
        <v>64</v>
      </c>
      <c r="C428" s="92"/>
      <c r="D428" s="92"/>
      <c r="E428" s="92"/>
      <c r="F428" s="92"/>
      <c r="G428" s="92"/>
      <c r="H428" s="64"/>
      <c r="I428" s="89"/>
      <c r="J428" s="94"/>
      <c r="K428" s="64"/>
      <c r="L428" s="64"/>
      <c r="M428" s="64" t="s">
        <v>63</v>
      </c>
      <c r="N428" s="162"/>
      <c r="O428" s="162"/>
      <c r="P428" s="64"/>
      <c r="Q428" s="64"/>
      <c r="R428" s="94" t="s">
        <v>62</v>
      </c>
      <c r="S428" s="97" t="e">
        <f>AVERAGE(S408:S427)</f>
        <v>#DIV/0!</v>
      </c>
      <c r="T428" s="97" t="e">
        <f>IF(S436="Y",SUM(T408:T427)/SUM(O408:O427),AVERAGE(T408:T427))</f>
        <v>#DIV/0!</v>
      </c>
      <c r="U428" s="96" t="e">
        <f>SUM(U408:U427)/SUM(O408:O427)</f>
        <v>#DIV/0!</v>
      </c>
      <c r="V428" s="89"/>
      <c r="W428" s="89"/>
      <c r="X428" s="89"/>
      <c r="Z428" s="95"/>
      <c r="AP428" s="63"/>
      <c r="AQ428" s="89"/>
      <c r="AR428" s="89"/>
      <c r="AS428" s="89"/>
      <c r="AT428" s="94" t="s">
        <v>62</v>
      </c>
      <c r="AU428" s="93" t="e">
        <f>AVERAGE(AU408:AU427)</f>
        <v>#REF!</v>
      </c>
      <c r="AV428" s="93" t="e">
        <f>SUM(AV408:AV427)/COUNTIF(AV408:AV427,"&gt;0")</f>
        <v>#REF!</v>
      </c>
      <c r="AW428" s="89"/>
      <c r="AX428" s="93" t="e">
        <f>AVERAGE(AX408:AX427)</f>
        <v>#REF!</v>
      </c>
      <c r="AY428" s="93" t="e">
        <f>SUM(AY408:AY427)/COUNTIF(AY408:AY427,"&gt;0")</f>
        <v>#REF!</v>
      </c>
      <c r="AZ428" s="89"/>
      <c r="BA428" s="93" t="e">
        <f>AVERAGE(BA408:BA427)</f>
        <v>#REF!</v>
      </c>
      <c r="BB428" s="93" t="e">
        <f>SUM(BB408:BB427)/COUNTIF(BB408:BB427,"&gt;0")</f>
        <v>#REF!</v>
      </c>
      <c r="BC428" s="89"/>
      <c r="BD428" s="93" t="e">
        <f>AVERAGE(BD408:BD427)</f>
        <v>#REF!</v>
      </c>
      <c r="BE428" s="93" t="e">
        <f>SUM(BE408:BE427)/COUNTIF(BE408:BE427,"&gt;0")</f>
        <v>#REF!</v>
      </c>
      <c r="BF428" s="89"/>
      <c r="BG428" s="93" t="e">
        <f>AVERAGE(BG408:BG427)</f>
        <v>#REF!</v>
      </c>
      <c r="BH428" s="93" t="e">
        <f>SUM(BH408:BH427)/COUNTIF(BH408:BH427,"&gt;0")</f>
        <v>#REF!</v>
      </c>
      <c r="BI428" s="94"/>
      <c r="BJ428" s="93" t="e">
        <f>AVERAGE(BJ408:BJ427)</f>
        <v>#DIV/0!</v>
      </c>
      <c r="BK428" s="93" t="e">
        <f>SUM(BK408:BK427)/COUNTIF(BK408:BK427,"&gt;0")</f>
        <v>#DIV/0!</v>
      </c>
      <c r="BL428" s="89"/>
      <c r="BM428" s="93" t="e">
        <f>AVERAGE(BM408:BM427)</f>
        <v>#DIV/0!</v>
      </c>
      <c r="BN428" s="93" t="e">
        <f>SUM(BN408:BN427)/COUNTIF(BN408:BN427,"&gt;0")</f>
        <v>#DIV/0!</v>
      </c>
      <c r="BO428" s="89"/>
      <c r="BP428" s="93" t="e">
        <f>AVERAGE(BP408:BP427)</f>
        <v>#DIV/0!</v>
      </c>
      <c r="BQ428" s="93" t="e">
        <f>SUM(BQ408:BQ427)/COUNTIF(BQ408:BQ427,"&gt;0")</f>
        <v>#DIV/0!</v>
      </c>
      <c r="BR428" s="89"/>
      <c r="BS428" s="93" t="e">
        <f>AVERAGE(BS408:BS427)</f>
        <v>#DIV/0!</v>
      </c>
      <c r="BT428" s="93" t="e">
        <f>SUM(BT408:BT427)/COUNTIF(BT408:BT427,"&gt;0")</f>
        <v>#DIV/0!</v>
      </c>
      <c r="BU428" s="89"/>
      <c r="BV428" s="63"/>
    </row>
    <row r="429" spans="1:74" s="59" customFormat="1" x14ac:dyDescent="0.25">
      <c r="A429" s="83"/>
      <c r="B429" s="91" t="s">
        <v>61</v>
      </c>
      <c r="C429" s="92" t="s">
        <v>60</v>
      </c>
      <c r="D429" s="184"/>
      <c r="E429" s="183"/>
      <c r="F429" s="183"/>
      <c r="G429" s="183"/>
      <c r="H429" s="183"/>
      <c r="I429" s="183"/>
      <c r="J429" s="183"/>
      <c r="K429" s="182"/>
      <c r="L429" s="64"/>
      <c r="M429" s="64"/>
      <c r="N429" s="64"/>
      <c r="O429" s="64"/>
      <c r="P429" s="64"/>
      <c r="Q429" s="64"/>
      <c r="R429" s="77" t="s">
        <v>57</v>
      </c>
      <c r="S429" s="88" t="e">
        <f>S428+V429*S432</f>
        <v>#DIV/0!</v>
      </c>
      <c r="T429" s="88" t="e">
        <f>T428+V429*T432</f>
        <v>#DIV/0!</v>
      </c>
      <c r="U429" s="88" t="e">
        <f>U428+V429*U432</f>
        <v>#DIV/0!</v>
      </c>
      <c r="V429" s="86">
        <v>1</v>
      </c>
      <c r="W429" s="64" t="s">
        <v>59</v>
      </c>
      <c r="X429" s="89"/>
      <c r="Y429" s="89" t="s">
        <v>58</v>
      </c>
      <c r="Z429" s="87"/>
      <c r="AP429" s="63"/>
      <c r="AQ429" s="89"/>
      <c r="AR429" s="89"/>
      <c r="AS429" s="89"/>
      <c r="AT429" s="77" t="s">
        <v>57</v>
      </c>
      <c r="AU429" s="76" t="e">
        <f>AU428+(AU434*AU431)</f>
        <v>#REF!</v>
      </c>
      <c r="AV429" s="76" t="e">
        <f>AV428+(AV434*AU431)</f>
        <v>#REF!</v>
      </c>
      <c r="AW429" s="89"/>
      <c r="AX429" s="76" t="e">
        <f>AX428+(AX434*AX431)</f>
        <v>#REF!</v>
      </c>
      <c r="AY429" s="76" t="e">
        <f>AY428+(AY434*AX431)</f>
        <v>#REF!</v>
      </c>
      <c r="AZ429" s="89"/>
      <c r="BA429" s="76" t="e">
        <f>BA428+(BA434*BA431)</f>
        <v>#REF!</v>
      </c>
      <c r="BB429" s="76" t="e">
        <f>BB428+(BB434*BA431)</f>
        <v>#REF!</v>
      </c>
      <c r="BC429" s="89"/>
      <c r="BD429" s="76" t="e">
        <f>BD428+(BD434*BD431)</f>
        <v>#REF!</v>
      </c>
      <c r="BE429" s="76" t="e">
        <f>BE428+(BE434*BD431)</f>
        <v>#REF!</v>
      </c>
      <c r="BF429" s="89"/>
      <c r="BG429" s="76" t="e">
        <f>BG428+(BG434*BG431)</f>
        <v>#REF!</v>
      </c>
      <c r="BH429" s="76" t="e">
        <f>BH428+(BH434*BG431)</f>
        <v>#REF!</v>
      </c>
      <c r="BI429" s="77"/>
      <c r="BJ429" s="76" t="e">
        <f>BJ428+(BJ434*BJ431)</f>
        <v>#DIV/0!</v>
      </c>
      <c r="BK429" s="76" t="e">
        <f>BK428+(BK434*BJ431)</f>
        <v>#DIV/0!</v>
      </c>
      <c r="BL429" s="89"/>
      <c r="BM429" s="76" t="e">
        <f>BM428+(BM434*BM431)</f>
        <v>#DIV/0!</v>
      </c>
      <c r="BN429" s="76" t="e">
        <f>BN428+(BN434*BM431)</f>
        <v>#DIV/0!</v>
      </c>
      <c r="BO429" s="89"/>
      <c r="BP429" s="76" t="e">
        <f>BP428+(BP434*BP431)</f>
        <v>#DIV/0!</v>
      </c>
      <c r="BQ429" s="76" t="e">
        <f>BQ428+(BQ434*BP431)</f>
        <v>#DIV/0!</v>
      </c>
      <c r="BR429" s="89"/>
      <c r="BS429" s="76" t="e">
        <f>BS428+(BS434*BS431)</f>
        <v>#DIV/0!</v>
      </c>
      <c r="BT429" s="76" t="e">
        <f>BT428+(BT434*BS431)</f>
        <v>#DIV/0!</v>
      </c>
      <c r="BU429" s="89"/>
      <c r="BV429" s="63"/>
    </row>
    <row r="430" spans="1:74" s="59" customFormat="1" x14ac:dyDescent="0.25">
      <c r="A430" s="83"/>
      <c r="B430" s="91" t="s">
        <v>56</v>
      </c>
      <c r="C430" s="83"/>
      <c r="D430" s="178"/>
      <c r="E430" s="177"/>
      <c r="F430" s="177"/>
      <c r="G430" s="177"/>
      <c r="H430" s="177"/>
      <c r="I430" s="177"/>
      <c r="J430" s="177"/>
      <c r="K430" s="176"/>
      <c r="L430" s="89"/>
      <c r="M430" s="89"/>
      <c r="N430" s="64"/>
      <c r="O430" s="64"/>
      <c r="P430" s="64"/>
      <c r="Q430" s="64"/>
      <c r="R430" s="77" t="s">
        <v>54</v>
      </c>
      <c r="S430" s="88" t="e">
        <f>IF($Y430="Y",MIN(S408:S427),S428-$V430*S432)</f>
        <v>#DIV/0!</v>
      </c>
      <c r="T430" s="88" t="e">
        <f>IF($Y430="Y",MIN(T408:T427),T428-$V430*T432)</f>
        <v>#DIV/0!</v>
      </c>
      <c r="U430" s="88" t="e">
        <f>IF($Y430="Y",MIN(U408:U427),U428-$V430*U432)</f>
        <v>#DIV/0!</v>
      </c>
      <c r="V430" s="86">
        <v>1</v>
      </c>
      <c r="W430" s="64" t="s">
        <v>55</v>
      </c>
      <c r="X430" s="89"/>
      <c r="Y430" s="90" t="s">
        <v>47</v>
      </c>
      <c r="Z430" s="87"/>
      <c r="AP430" s="63"/>
      <c r="AQ430" s="89"/>
      <c r="AR430" s="89"/>
      <c r="AS430" s="89"/>
      <c r="AT430" s="77" t="s">
        <v>54</v>
      </c>
      <c r="AU430" s="76" t="e">
        <f>AU428-(AU434*AU432)</f>
        <v>#REF!</v>
      </c>
      <c r="AV430" s="76" t="e">
        <f>AV428-(AV434*AU432)</f>
        <v>#REF!</v>
      </c>
      <c r="AW430" s="89"/>
      <c r="AX430" s="76" t="e">
        <f>AX428-(AX434*AX432)</f>
        <v>#REF!</v>
      </c>
      <c r="AY430" s="76" t="e">
        <f>AY428-(AY434*AX432)</f>
        <v>#REF!</v>
      </c>
      <c r="AZ430" s="89"/>
      <c r="BA430" s="76" t="e">
        <f>BA428-(BA434*BA432)</f>
        <v>#REF!</v>
      </c>
      <c r="BB430" s="76" t="e">
        <f>BB428-(BB434*BA432)</f>
        <v>#REF!</v>
      </c>
      <c r="BC430" s="89"/>
      <c r="BD430" s="76" t="e">
        <f>BD428-(BD434*BD432)</f>
        <v>#REF!</v>
      </c>
      <c r="BE430" s="76" t="e">
        <f>BE428-(BE434*BD432)</f>
        <v>#REF!</v>
      </c>
      <c r="BF430" s="89"/>
      <c r="BG430" s="76" t="e">
        <f>BG428-(BG434*BG432)</f>
        <v>#REF!</v>
      </c>
      <c r="BH430" s="76" t="e">
        <f>BH428-(BH434*BG432)</f>
        <v>#REF!</v>
      </c>
      <c r="BI430" s="77"/>
      <c r="BJ430" s="76" t="e">
        <f>BJ428-(BJ434*BJ432)</f>
        <v>#DIV/0!</v>
      </c>
      <c r="BK430" s="76" t="e">
        <f>BK428-(BK434*BJ432)</f>
        <v>#DIV/0!</v>
      </c>
      <c r="BL430" s="89"/>
      <c r="BM430" s="76" t="e">
        <f>BM428-(BM434*BM432)</f>
        <v>#DIV/0!</v>
      </c>
      <c r="BN430" s="76" t="e">
        <f>BN428-(BN434*BM432)</f>
        <v>#DIV/0!</v>
      </c>
      <c r="BO430" s="89"/>
      <c r="BP430" s="76" t="e">
        <f>BP428-(BP434*BP432)</f>
        <v>#DIV/0!</v>
      </c>
      <c r="BQ430" s="76" t="e">
        <f>BQ428-(BQ434*BP432)</f>
        <v>#DIV/0!</v>
      </c>
      <c r="BR430" s="89"/>
      <c r="BS430" s="76" t="e">
        <f>BS428-(BS434*BS432)</f>
        <v>#DIV/0!</v>
      </c>
      <c r="BT430" s="76" t="e">
        <f>BT428-(BT434*BS432)</f>
        <v>#DIV/0!</v>
      </c>
      <c r="BU430" s="89"/>
      <c r="BV430" s="63"/>
    </row>
    <row r="431" spans="1:74" s="59" customFormat="1" ht="14.25" x14ac:dyDescent="0.2">
      <c r="A431" s="83"/>
      <c r="B431" s="83"/>
      <c r="C431" s="83"/>
      <c r="D431" s="178"/>
      <c r="E431" s="177"/>
      <c r="F431" s="177"/>
      <c r="G431" s="177"/>
      <c r="H431" s="177"/>
      <c r="I431" s="177"/>
      <c r="J431" s="177"/>
      <c r="K431" s="176"/>
      <c r="L431" s="64"/>
      <c r="M431" s="64"/>
      <c r="N431" s="64"/>
      <c r="O431" s="64"/>
      <c r="P431" s="64"/>
      <c r="Q431" s="64"/>
      <c r="R431" s="77" t="s">
        <v>51</v>
      </c>
      <c r="S431" s="88" t="e">
        <f>IF((0.67*S432)&gt;S428,"no","yes")</f>
        <v>#DIV/0!</v>
      </c>
      <c r="T431" s="88" t="e">
        <f>IF((0.67*T432)&gt;T428,"no","yes")</f>
        <v>#DIV/0!</v>
      </c>
      <c r="U431" s="88" t="e">
        <f>IF((0.67*U432)&gt;U428,"no","yes")</f>
        <v>#DIV/0!</v>
      </c>
      <c r="V431" s="64"/>
      <c r="W431" s="64"/>
      <c r="X431" s="64"/>
      <c r="Z431" s="87"/>
      <c r="AP431" s="63"/>
      <c r="AQ431" s="64"/>
      <c r="AR431" s="64"/>
      <c r="AS431" s="181" t="s">
        <v>53</v>
      </c>
      <c r="AT431" s="180"/>
      <c r="AU431" s="86">
        <v>1</v>
      </c>
      <c r="AV431" s="64"/>
      <c r="AW431" s="64"/>
      <c r="AX431" s="86">
        <v>1</v>
      </c>
      <c r="AY431" s="64"/>
      <c r="AZ431" s="64"/>
      <c r="BA431" s="86">
        <v>1</v>
      </c>
      <c r="BB431" s="64"/>
      <c r="BC431" s="64"/>
      <c r="BD431" s="86">
        <v>1</v>
      </c>
      <c r="BE431" s="64"/>
      <c r="BF431" s="64"/>
      <c r="BG431" s="86">
        <v>1</v>
      </c>
      <c r="BH431" s="64"/>
      <c r="BI431" s="77"/>
      <c r="BJ431" s="86">
        <v>1</v>
      </c>
      <c r="BK431" s="64"/>
      <c r="BL431" s="64"/>
      <c r="BM431" s="86">
        <v>1</v>
      </c>
      <c r="BN431" s="64"/>
      <c r="BO431" s="64"/>
      <c r="BP431" s="86">
        <v>1</v>
      </c>
      <c r="BQ431" s="64"/>
      <c r="BR431" s="64"/>
      <c r="BS431" s="86">
        <v>1</v>
      </c>
      <c r="BT431" s="64"/>
      <c r="BU431" s="64"/>
      <c r="BV431" s="63"/>
    </row>
    <row r="432" spans="1:74" s="59" customFormat="1" ht="14.25" x14ac:dyDescent="0.2">
      <c r="A432" s="75" t="str">
        <f ca="1">HYPERLINK("#"&amp;"'"&amp;A$1&amp;"'!a1","Back to top")</f>
        <v>Back to top</v>
      </c>
      <c r="B432" s="75"/>
      <c r="C432" s="83"/>
      <c r="D432" s="178"/>
      <c r="E432" s="177"/>
      <c r="F432" s="177"/>
      <c r="G432" s="177"/>
      <c r="H432" s="177"/>
      <c r="I432" s="177"/>
      <c r="J432" s="177"/>
      <c r="K432" s="176"/>
      <c r="L432" s="64"/>
      <c r="M432" s="64"/>
      <c r="N432" s="64"/>
      <c r="O432" s="64"/>
      <c r="P432" s="64"/>
      <c r="Q432" s="64"/>
      <c r="R432" s="77" t="s">
        <v>50</v>
      </c>
      <c r="S432" s="88" t="e">
        <f>_xlfn.STDEV.P(S408:S427)</f>
        <v>#DIV/0!</v>
      </c>
      <c r="T432" s="88" t="e">
        <f t="array" ref="T432">IF(S436="Y",SQRT(SUM(IFERROR(O408:O427*(S408:S427-(T428))^2,0))/((COUNTIFS(O408:O427,"&lt;&gt;"&amp;"")-1)/COUNTIFS(O408:O427,"&lt;&gt;"&amp;"")*SUM(O408:O427))),_xlfn.STDEV.P(T408:T427))</f>
        <v>#DIV/0!</v>
      </c>
      <c r="U432" s="88" t="e">
        <f t="array" ref="U432">SQRT(SUM(IFERROR(O408:O427*(S408:S427-(U428))^2,0))/((COUNTIFS(O408:O427,"&lt;&gt;"&amp;"")-1)/COUNTIFS(O408:O427,"&lt;&gt;"&amp;"")*SUM(O408:O427)))</f>
        <v>#DIV/0!</v>
      </c>
      <c r="V432" s="64"/>
      <c r="W432" s="64"/>
      <c r="X432" s="64"/>
      <c r="Z432" s="87"/>
      <c r="AP432" s="63"/>
      <c r="AQ432" s="64"/>
      <c r="AR432" s="64"/>
      <c r="AS432" s="181"/>
      <c r="AT432" s="180"/>
      <c r="AU432" s="86">
        <v>1</v>
      </c>
      <c r="AV432" s="64"/>
      <c r="AW432" s="64"/>
      <c r="AX432" s="86">
        <v>1</v>
      </c>
      <c r="AY432" s="64"/>
      <c r="AZ432" s="64"/>
      <c r="BA432" s="86">
        <v>1</v>
      </c>
      <c r="BB432" s="64"/>
      <c r="BC432" s="64"/>
      <c r="BD432" s="86">
        <v>1</v>
      </c>
      <c r="BE432" s="64"/>
      <c r="BF432" s="64"/>
      <c r="BG432" s="86">
        <v>1</v>
      </c>
      <c r="BH432" s="64"/>
      <c r="BI432" s="77"/>
      <c r="BJ432" s="86">
        <v>1</v>
      </c>
      <c r="BK432" s="64"/>
      <c r="BL432" s="64"/>
      <c r="BM432" s="86">
        <v>1</v>
      </c>
      <c r="BN432" s="64"/>
      <c r="BO432" s="64"/>
      <c r="BP432" s="86">
        <v>1</v>
      </c>
      <c r="BQ432" s="64"/>
      <c r="BR432" s="64"/>
      <c r="BS432" s="86">
        <v>1</v>
      </c>
      <c r="BT432" s="64"/>
      <c r="BU432" s="64"/>
      <c r="BV432" s="63"/>
    </row>
    <row r="433" spans="1:74" s="59" customFormat="1" x14ac:dyDescent="0.25">
      <c r="A433" s="83"/>
      <c r="B433" s="83"/>
      <c r="C433" s="83"/>
      <c r="D433" s="178"/>
      <c r="E433" s="177"/>
      <c r="F433" s="177"/>
      <c r="G433" s="177"/>
      <c r="H433" s="177"/>
      <c r="I433" s="177"/>
      <c r="J433" s="177"/>
      <c r="K433" s="176"/>
      <c r="L433" s="64"/>
      <c r="M433" s="64"/>
      <c r="N433" s="64"/>
      <c r="O433" s="64"/>
      <c r="P433" s="64"/>
      <c r="Q433" s="64"/>
      <c r="R433" s="73" t="s">
        <v>48</v>
      </c>
      <c r="S433" s="85">
        <f>COUNTIF(S408:S427,"&gt;0")</f>
        <v>0</v>
      </c>
      <c r="T433" s="85">
        <f>COUNTIF(T408:T427,"&gt;0")</f>
        <v>0</v>
      </c>
      <c r="U433" s="81"/>
      <c r="V433" s="84" t="s">
        <v>52</v>
      </c>
      <c r="W433" s="64"/>
      <c r="X433" s="64"/>
      <c r="Z433" s="63"/>
      <c r="AP433" s="63"/>
      <c r="AQ433" s="64"/>
      <c r="AR433" s="64"/>
      <c r="AS433" s="64"/>
      <c r="AT433" s="77" t="s">
        <v>51</v>
      </c>
      <c r="AU433" s="76" t="e">
        <f>IF((0.67*AU434)&gt;AU428,"no","yes")</f>
        <v>#REF!</v>
      </c>
      <c r="AV433" s="76" t="e">
        <f>IF((0.67*AV434)&gt;AV428,"no","yes")</f>
        <v>#REF!</v>
      </c>
      <c r="AW433" s="64"/>
      <c r="AX433" s="76" t="e">
        <f>IF((0.67*AX434)&gt;AX428,"no","yes")</f>
        <v>#REF!</v>
      </c>
      <c r="AY433" s="76" t="e">
        <f>IF((0.67*AY434)&gt;AY428,"no","yes")</f>
        <v>#REF!</v>
      </c>
      <c r="AZ433" s="64"/>
      <c r="BA433" s="76" t="e">
        <f>IF((0.67*BA434)&gt;BA428,"no","yes")</f>
        <v>#REF!</v>
      </c>
      <c r="BB433" s="76" t="e">
        <f>IF((0.67*BB434)&gt;BB428,"no","yes")</f>
        <v>#REF!</v>
      </c>
      <c r="BC433" s="64"/>
      <c r="BD433" s="76" t="e">
        <f>IF((0.67*BD434)&gt;BD428,"no","yes")</f>
        <v>#REF!</v>
      </c>
      <c r="BE433" s="76" t="e">
        <f>IF((0.67*BE434)&gt;BE428,"no","yes")</f>
        <v>#REF!</v>
      </c>
      <c r="BF433" s="64"/>
      <c r="BG433" s="76" t="e">
        <f>IF((0.67*BG434)&gt;BG428,"no","yes")</f>
        <v>#REF!</v>
      </c>
      <c r="BH433" s="76" t="e">
        <f>IF((0.67*BH434)&gt;BH428,"no","yes")</f>
        <v>#REF!</v>
      </c>
      <c r="BI433" s="73"/>
      <c r="BJ433" s="76" t="e">
        <f>IF((0.67*BJ434)&gt;BJ428,"no","yes")</f>
        <v>#DIV/0!</v>
      </c>
      <c r="BK433" s="76" t="e">
        <f>IF((0.67*BK434)&gt;BK428,"no","yes")</f>
        <v>#DIV/0!</v>
      </c>
      <c r="BL433" s="64"/>
      <c r="BM433" s="76" t="e">
        <f>IF((0.67*BM434)&gt;BM428,"no","yes")</f>
        <v>#DIV/0!</v>
      </c>
      <c r="BN433" s="76" t="e">
        <f>IF((0.67*BN434)&gt;BN428,"no","yes")</f>
        <v>#DIV/0!</v>
      </c>
      <c r="BO433" s="64"/>
      <c r="BP433" s="76" t="e">
        <f>IF((0.67*BP434)&gt;BP428,"no","yes")</f>
        <v>#DIV/0!</v>
      </c>
      <c r="BQ433" s="76" t="e">
        <f>IF((0.67*BQ434)&gt;BQ428,"no","yes")</f>
        <v>#DIV/0!</v>
      </c>
      <c r="BR433" s="64"/>
      <c r="BS433" s="76" t="e">
        <f>IF((0.67*BS434)&gt;BS428,"no","yes")</f>
        <v>#DIV/0!</v>
      </c>
      <c r="BT433" s="76" t="e">
        <f>IF((0.67*BT434)&gt;BT428,"no","yes")</f>
        <v>#DIV/0!</v>
      </c>
      <c r="BU433" s="64"/>
      <c r="BV433" s="63"/>
    </row>
    <row r="434" spans="1:74" s="59" customFormat="1" ht="14.25" x14ac:dyDescent="0.2">
      <c r="A434" s="83"/>
      <c r="B434" s="83"/>
      <c r="C434" s="83"/>
      <c r="D434" s="178"/>
      <c r="E434" s="177"/>
      <c r="F434" s="177"/>
      <c r="G434" s="177"/>
      <c r="H434" s="177"/>
      <c r="I434" s="177"/>
      <c r="J434" s="177"/>
      <c r="K434" s="176"/>
      <c r="L434" s="64"/>
      <c r="M434" s="64"/>
      <c r="N434" s="64"/>
      <c r="O434" s="64"/>
      <c r="P434" s="64"/>
      <c r="Q434" s="64"/>
      <c r="R434" s="64"/>
      <c r="S434" s="81"/>
      <c r="T434" s="81"/>
      <c r="U434" s="81"/>
      <c r="V434" s="80"/>
      <c r="W434" s="79"/>
      <c r="X434" s="78"/>
      <c r="Z434" s="63"/>
      <c r="AP434" s="63"/>
      <c r="AQ434" s="64"/>
      <c r="AR434" s="64"/>
      <c r="AS434" s="64"/>
      <c r="AT434" s="77" t="s">
        <v>50</v>
      </c>
      <c r="AU434" s="76" t="e">
        <f>_xlfn.STDEV.P(AU408:AU427)</f>
        <v>#REF!</v>
      </c>
      <c r="AV434" s="76" t="e">
        <f>_xlfn.STDEV.P(AV408:AV427)</f>
        <v>#REF!</v>
      </c>
      <c r="AW434" s="64"/>
      <c r="AX434" s="76" t="e">
        <f>_xlfn.STDEV.P(AX408:AX427)</f>
        <v>#REF!</v>
      </c>
      <c r="AY434" s="76" t="e">
        <f>_xlfn.STDEV.P(AY408:AY427)</f>
        <v>#REF!</v>
      </c>
      <c r="AZ434" s="64"/>
      <c r="BA434" s="76" t="e">
        <f>_xlfn.STDEV.P(BA408:BA427)</f>
        <v>#REF!</v>
      </c>
      <c r="BB434" s="76" t="e">
        <f>_xlfn.STDEV.P(BB408:BB427)</f>
        <v>#REF!</v>
      </c>
      <c r="BC434" s="64"/>
      <c r="BD434" s="76" t="e">
        <f>_xlfn.STDEV.P(BD408:BD427)</f>
        <v>#REF!</v>
      </c>
      <c r="BE434" s="76" t="e">
        <f>_xlfn.STDEV.P(BE408:BE427)</f>
        <v>#REF!</v>
      </c>
      <c r="BF434" s="64"/>
      <c r="BG434" s="76" t="e">
        <f>_xlfn.STDEV.P(BG408:BG427)</f>
        <v>#REF!</v>
      </c>
      <c r="BH434" s="76" t="e">
        <f>_xlfn.STDEV.P(BH408:BH427)</f>
        <v>#REF!</v>
      </c>
      <c r="BI434" s="64"/>
      <c r="BJ434" s="76" t="e">
        <f>_xlfn.STDEV.P(BJ408:BJ427)</f>
        <v>#DIV/0!</v>
      </c>
      <c r="BK434" s="76" t="e">
        <f>_xlfn.STDEV.P(BK408:BK427)</f>
        <v>#DIV/0!</v>
      </c>
      <c r="BL434" s="64"/>
      <c r="BM434" s="76" t="e">
        <f>_xlfn.STDEV.P(BM408:BM427)</f>
        <v>#DIV/0!</v>
      </c>
      <c r="BN434" s="76" t="e">
        <f>_xlfn.STDEV.P(BN408:BN427)</f>
        <v>#DIV/0!</v>
      </c>
      <c r="BO434" s="64"/>
      <c r="BP434" s="76" t="e">
        <f>_xlfn.STDEV.P(BP408:BP427)</f>
        <v>#DIV/0!</v>
      </c>
      <c r="BQ434" s="76" t="e">
        <f>_xlfn.STDEV.P(BQ408:BQ427)</f>
        <v>#DIV/0!</v>
      </c>
      <c r="BR434" s="64"/>
      <c r="BS434" s="76" t="e">
        <f>_xlfn.STDEV.P(BS408:BS427)</f>
        <v>#DIV/0!</v>
      </c>
      <c r="BT434" s="76" t="e">
        <f>_xlfn.STDEV.P(BT408:BT427)</f>
        <v>#DIV/0!</v>
      </c>
      <c r="BV434" s="63"/>
    </row>
    <row r="435" spans="1:74" s="59" customFormat="1" x14ac:dyDescent="0.2">
      <c r="A435" s="83"/>
      <c r="B435" s="83"/>
      <c r="C435" s="83"/>
      <c r="D435" s="178"/>
      <c r="E435" s="177"/>
      <c r="F435" s="177"/>
      <c r="G435" s="177"/>
      <c r="H435" s="177"/>
      <c r="I435" s="177"/>
      <c r="J435" s="177"/>
      <c r="K435" s="176"/>
      <c r="L435" s="64"/>
      <c r="M435" s="64"/>
      <c r="N435" s="64"/>
      <c r="O435" s="64"/>
      <c r="P435" s="64"/>
      <c r="Q435" s="64"/>
      <c r="R435" s="64"/>
      <c r="S435" s="179" t="s">
        <v>49</v>
      </c>
      <c r="T435" s="81"/>
      <c r="U435" s="81"/>
      <c r="V435" s="70"/>
      <c r="W435" s="69"/>
      <c r="X435" s="68"/>
      <c r="Z435" s="63"/>
      <c r="AP435" s="63"/>
      <c r="AQ435" s="64"/>
      <c r="AR435" s="64"/>
      <c r="AS435" s="64"/>
      <c r="AT435" s="73" t="s">
        <v>48</v>
      </c>
      <c r="AU435" s="72">
        <f>COUNTIF(AU408:AU427,"&gt;0")</f>
        <v>0</v>
      </c>
      <c r="AV435" s="72">
        <f>COUNTIF(AV408:AV427,"&gt;0")</f>
        <v>0</v>
      </c>
      <c r="AW435" s="64"/>
      <c r="AX435" s="72">
        <f>COUNTIF(AX408:AX427,"&gt;0")</f>
        <v>0</v>
      </c>
      <c r="AY435" s="72">
        <f>COUNTIF(AY408:AY427,"&gt;0")</f>
        <v>0</v>
      </c>
      <c r="AZ435" s="64"/>
      <c r="BA435" s="72">
        <f>COUNTIF(BA408:BA427,"&gt;0")</f>
        <v>0</v>
      </c>
      <c r="BB435" s="72">
        <f>COUNTIF(BB408:BB427,"&gt;0")</f>
        <v>0</v>
      </c>
      <c r="BC435" s="64"/>
      <c r="BD435" s="72">
        <f>COUNTIF(BD408:BD427,"&gt;0")</f>
        <v>0</v>
      </c>
      <c r="BE435" s="72">
        <f>COUNTIF(BE408:BE427,"&gt;0")</f>
        <v>0</v>
      </c>
      <c r="BF435" s="64"/>
      <c r="BG435" s="72">
        <f>COUNTIF(BG408:BG427,"&gt;0")</f>
        <v>0</v>
      </c>
      <c r="BH435" s="72">
        <f>COUNTIF(BH408:BH427,"&gt;0")</f>
        <v>0</v>
      </c>
      <c r="BI435" s="64"/>
      <c r="BJ435" s="72">
        <f>COUNTIF(BJ408:BJ427,"&gt;0")</f>
        <v>0</v>
      </c>
      <c r="BK435" s="72">
        <f>COUNTIF(BK408:BK427,"&gt;0")</f>
        <v>0</v>
      </c>
      <c r="BL435" s="64"/>
      <c r="BM435" s="72">
        <f>COUNTIF(BM408:BM427,"&gt;0")</f>
        <v>0</v>
      </c>
      <c r="BN435" s="72">
        <f>COUNTIF(BN408:BN427,"&gt;0")</f>
        <v>0</v>
      </c>
      <c r="BO435" s="64"/>
      <c r="BP435" s="72">
        <f>COUNTIF(BP408:BP427,"&gt;0")</f>
        <v>0</v>
      </c>
      <c r="BQ435" s="72">
        <f>COUNTIF(BQ408:BQ427,"&gt;0")</f>
        <v>0</v>
      </c>
      <c r="BR435" s="64"/>
      <c r="BS435" s="72">
        <f>COUNTIF(BS408:BS427,"&gt;0")</f>
        <v>0</v>
      </c>
      <c r="BT435" s="72">
        <f>COUNTIF(BT408:BT427,"&gt;0")</f>
        <v>0</v>
      </c>
      <c r="BV435" s="63"/>
    </row>
    <row r="436" spans="1:74" s="59" customFormat="1" ht="14.25" x14ac:dyDescent="0.2">
      <c r="A436" s="83"/>
      <c r="B436" s="83"/>
      <c r="C436" s="83"/>
      <c r="D436" s="178"/>
      <c r="E436" s="177"/>
      <c r="F436" s="177"/>
      <c r="G436" s="177"/>
      <c r="H436" s="177"/>
      <c r="I436" s="177"/>
      <c r="J436" s="177"/>
      <c r="K436" s="176"/>
      <c r="L436" s="64"/>
      <c r="M436" s="64"/>
      <c r="N436" s="64"/>
      <c r="O436" s="64"/>
      <c r="P436" s="64"/>
      <c r="Q436" s="64"/>
      <c r="R436" s="64"/>
      <c r="S436" s="137" t="s">
        <v>47</v>
      </c>
      <c r="T436" s="64"/>
      <c r="U436" s="64"/>
      <c r="V436" s="70"/>
      <c r="W436" s="69"/>
      <c r="X436" s="68"/>
      <c r="Z436" s="63"/>
      <c r="AP436" s="63"/>
      <c r="BV436" s="63"/>
    </row>
    <row r="437" spans="1:74" s="59" customFormat="1" ht="18" x14ac:dyDescent="0.25">
      <c r="A437" s="83"/>
      <c r="B437" s="83"/>
      <c r="C437" s="64"/>
      <c r="D437" s="175"/>
      <c r="E437" s="174"/>
      <c r="F437" s="174"/>
      <c r="G437" s="174"/>
      <c r="H437" s="174"/>
      <c r="I437" s="174"/>
      <c r="J437" s="174"/>
      <c r="K437" s="173"/>
      <c r="L437" s="64"/>
      <c r="M437" s="64"/>
      <c r="N437" s="64"/>
      <c r="O437" s="64"/>
      <c r="P437" s="64"/>
      <c r="Q437" s="64"/>
      <c r="R437" s="64"/>
      <c r="S437" s="64"/>
      <c r="T437" s="64"/>
      <c r="U437" s="64"/>
      <c r="V437" s="67"/>
      <c r="W437" s="66"/>
      <c r="X437" s="65"/>
      <c r="Z437" s="63"/>
      <c r="AP437" s="60"/>
      <c r="BV437" s="60"/>
    </row>
    <row r="438" spans="1:74" s="59" customFormat="1" ht="14.25" x14ac:dyDescent="0.2">
      <c r="A438" s="83"/>
      <c r="B438" s="83"/>
      <c r="C438" s="83"/>
      <c r="D438" s="83"/>
      <c r="E438" s="135"/>
      <c r="F438" s="135"/>
      <c r="G438" s="135"/>
      <c r="H438" s="135"/>
      <c r="I438" s="64"/>
      <c r="J438" s="64"/>
      <c r="K438" s="83"/>
      <c r="L438" s="64"/>
      <c r="M438" s="64"/>
      <c r="N438" s="64"/>
      <c r="O438" s="64"/>
      <c r="P438" s="64"/>
      <c r="Q438" s="64"/>
      <c r="R438" s="64"/>
      <c r="S438" s="64"/>
      <c r="T438" s="64"/>
      <c r="U438" s="64"/>
      <c r="V438" s="64"/>
      <c r="W438" s="64"/>
      <c r="X438" s="64"/>
      <c r="Z438" s="63"/>
      <c r="AP438" s="63"/>
      <c r="AT438" s="135"/>
      <c r="BV438" s="63"/>
    </row>
    <row r="439" spans="1:74" s="59" customFormat="1" x14ac:dyDescent="0.25">
      <c r="Z439" s="63"/>
      <c r="AP439" s="63"/>
      <c r="AT439" s="89"/>
      <c r="AU439" s="128"/>
      <c r="AV439" s="128"/>
      <c r="AW439" s="128"/>
      <c r="AX439" s="89"/>
      <c r="AY439" s="89"/>
      <c r="AZ439" s="128"/>
      <c r="BA439" s="128"/>
      <c r="BB439" s="128"/>
      <c r="BC439" s="89"/>
      <c r="BD439" s="89"/>
      <c r="BE439" s="128"/>
      <c r="BF439" s="128"/>
      <c r="BG439" s="128"/>
      <c r="BH439" s="89"/>
      <c r="BI439" s="89"/>
      <c r="BJ439" s="128"/>
      <c r="BK439" s="128"/>
      <c r="BL439" s="128"/>
      <c r="BM439" s="89"/>
      <c r="BN439" s="89"/>
      <c r="BO439" s="128"/>
      <c r="BP439" s="128"/>
      <c r="BQ439" s="128"/>
      <c r="BR439" s="89"/>
      <c r="BS439" s="89"/>
      <c r="BT439" s="128"/>
      <c r="BU439" s="89"/>
      <c r="BV439" s="63"/>
    </row>
    <row r="440" spans="1:74" s="59" customFormat="1" x14ac:dyDescent="0.25">
      <c r="Z440" s="63"/>
      <c r="AP440" s="63"/>
      <c r="AT440" s="89"/>
      <c r="AU440" s="128"/>
      <c r="AV440" s="128"/>
      <c r="AW440" s="128"/>
      <c r="AX440" s="89"/>
      <c r="AY440" s="89"/>
      <c r="AZ440" s="128"/>
      <c r="BA440" s="128"/>
      <c r="BB440" s="128"/>
      <c r="BC440" s="89"/>
      <c r="BD440" s="89"/>
      <c r="BE440" s="128"/>
      <c r="BF440" s="128"/>
      <c r="BG440" s="128"/>
      <c r="BH440" s="89"/>
      <c r="BI440" s="89"/>
      <c r="BJ440" s="128"/>
      <c r="BK440" s="128"/>
      <c r="BL440" s="128"/>
      <c r="BM440" s="89"/>
      <c r="BN440" s="89"/>
      <c r="BO440" s="128"/>
      <c r="BP440" s="128"/>
      <c r="BQ440" s="128"/>
      <c r="BR440" s="89"/>
      <c r="BS440" s="89"/>
      <c r="BT440" s="128"/>
      <c r="BU440" s="89"/>
      <c r="BV440" s="63"/>
    </row>
    <row r="441" spans="1:74" s="2" customFormat="1" ht="15.75" x14ac:dyDescent="0.25">
      <c r="A441" s="134">
        <f>A405+1</f>
        <v>12</v>
      </c>
      <c r="B441" s="134"/>
      <c r="C441" s="133" t="s">
        <v>235</v>
      </c>
      <c r="D441" s="132"/>
      <c r="E441" s="132"/>
      <c r="F441" s="132"/>
      <c r="G441" s="132"/>
      <c r="H441" s="132"/>
      <c r="K441" s="132"/>
      <c r="L441" s="132"/>
      <c r="M441" s="131"/>
      <c r="N441" s="131"/>
      <c r="O441" s="131"/>
      <c r="AQ441" s="130">
        <f>A441</f>
        <v>12</v>
      </c>
      <c r="AR441" s="130" t="str">
        <f>C441</f>
        <v>Total Energy Used per SOLUTION functional unit</v>
      </c>
    </row>
    <row r="442" spans="1:74" s="59" customFormat="1" x14ac:dyDescent="0.25">
      <c r="A442" s="83"/>
      <c r="B442" s="83"/>
      <c r="C442" s="83"/>
      <c r="D442" s="129"/>
      <c r="E442" s="129"/>
      <c r="F442" s="129"/>
      <c r="G442" s="129"/>
      <c r="H442" s="129"/>
      <c r="K442" s="129"/>
      <c r="L442" s="129"/>
      <c r="M442" s="64"/>
      <c r="N442" s="64"/>
      <c r="O442" s="64"/>
      <c r="Z442" s="63"/>
      <c r="AP442" s="63"/>
      <c r="AQ442" s="89"/>
      <c r="AR442" s="89"/>
      <c r="AS442" s="89"/>
      <c r="AT442" s="89"/>
      <c r="AU442" s="128" t="e">
        <f>IF($AT$44="Region",'[1]Advanced Controls'!$A$59,'[1]AEZ Data'!$A$78)</f>
        <v>#REF!</v>
      </c>
      <c r="AV442" s="128"/>
      <c r="AW442" s="89"/>
      <c r="AX442" s="128" t="e">
        <f>IF($AT$44="Region",'[1]Advanced Controls'!$A$60,'[1]AEZ Data'!$A$80)</f>
        <v>#REF!</v>
      </c>
      <c r="AY442" s="128"/>
      <c r="AZ442" s="89"/>
      <c r="BA442" s="128" t="e">
        <f>IF($AT$44="Region",'[1]Advanced Controls'!$A$61,'[1]AEZ Data'!$A$79)</f>
        <v>#REF!</v>
      </c>
      <c r="BB442" s="128"/>
      <c r="BC442" s="89"/>
      <c r="BD442" s="128" t="e">
        <f>IF($AT$44="Region",'[1]Advanced Controls'!$A$62,'[1]AEZ Data'!$A$81)</f>
        <v>#REF!</v>
      </c>
      <c r="BE442" s="128"/>
      <c r="BF442" s="89"/>
      <c r="BG442" s="128" t="e">
        <f>IF($AT$44="Region",'[1]Advanced Controls'!$A$63,'[1]AEZ Data'!$A$82)</f>
        <v>#REF!</v>
      </c>
      <c r="BH442" s="128"/>
      <c r="BI442" s="89"/>
      <c r="BJ442" s="128" t="s">
        <v>90</v>
      </c>
      <c r="BK442" s="128"/>
      <c r="BL442" s="89"/>
      <c r="BM442" s="128" t="s">
        <v>89</v>
      </c>
      <c r="BN442" s="128"/>
      <c r="BO442" s="89"/>
      <c r="BP442" s="128" t="s">
        <v>88</v>
      </c>
      <c r="BQ442" s="128"/>
      <c r="BR442" s="89"/>
      <c r="BS442" s="128" t="s">
        <v>87</v>
      </c>
      <c r="BT442" s="128"/>
      <c r="BU442" s="89"/>
      <c r="BV442" s="63"/>
    </row>
    <row r="443" spans="1:74" s="59" customFormat="1" ht="45.75" thickBot="1" x14ac:dyDescent="0.3">
      <c r="A443" s="92" t="s">
        <v>86</v>
      </c>
      <c r="B443" s="127" t="s">
        <v>85</v>
      </c>
      <c r="C443" s="124" t="s">
        <v>84</v>
      </c>
      <c r="D443" s="126" t="s">
        <v>83</v>
      </c>
      <c r="E443" s="126" t="s">
        <v>82</v>
      </c>
      <c r="F443" s="124" t="s">
        <v>81</v>
      </c>
      <c r="G443" s="125" t="s">
        <v>80</v>
      </c>
      <c r="H443" s="124" t="s">
        <v>79</v>
      </c>
      <c r="I443" s="124" t="s">
        <v>78</v>
      </c>
      <c r="J443" s="124" t="s">
        <v>77</v>
      </c>
      <c r="K443" s="123" t="s">
        <v>76</v>
      </c>
      <c r="L443" s="122" t="s">
        <v>75</v>
      </c>
      <c r="M443" s="121" t="s">
        <v>74</v>
      </c>
      <c r="N443" s="119" t="s">
        <v>73</v>
      </c>
      <c r="O443" s="120" t="s">
        <v>72</v>
      </c>
      <c r="P443" s="119" t="s">
        <v>71</v>
      </c>
      <c r="Q443" s="114"/>
      <c r="R443" s="118" t="s">
        <v>70</v>
      </c>
      <c r="S443" s="117" t="s">
        <v>66</v>
      </c>
      <c r="T443" s="117" t="s">
        <v>65</v>
      </c>
      <c r="U443" s="117" t="s">
        <v>69</v>
      </c>
      <c r="V443" s="116" t="s">
        <v>68</v>
      </c>
      <c r="W443" s="114"/>
      <c r="X443" s="114"/>
      <c r="Z443" s="63"/>
      <c r="AP443" s="63"/>
      <c r="AQ443" s="114"/>
      <c r="AR443" s="114"/>
      <c r="AS443" s="116" t="s">
        <v>67</v>
      </c>
      <c r="AT443" s="114"/>
      <c r="AU443" s="115" t="s">
        <v>66</v>
      </c>
      <c r="AV443" s="115" t="s">
        <v>65</v>
      </c>
      <c r="AW443" s="114"/>
      <c r="AX443" s="115" t="s">
        <v>66</v>
      </c>
      <c r="AY443" s="115" t="s">
        <v>65</v>
      </c>
      <c r="AZ443" s="114"/>
      <c r="BA443" s="115" t="s">
        <v>66</v>
      </c>
      <c r="BB443" s="115" t="s">
        <v>65</v>
      </c>
      <c r="BC443" s="114"/>
      <c r="BD443" s="115" t="s">
        <v>66</v>
      </c>
      <c r="BE443" s="115" t="s">
        <v>65</v>
      </c>
      <c r="BF443" s="114"/>
      <c r="BG443" s="115" t="s">
        <v>66</v>
      </c>
      <c r="BH443" s="115" t="s">
        <v>65</v>
      </c>
      <c r="BI443" s="114"/>
      <c r="BJ443" s="115" t="s">
        <v>66</v>
      </c>
      <c r="BK443" s="115" t="s">
        <v>65</v>
      </c>
      <c r="BL443" s="114"/>
      <c r="BM443" s="115" t="s">
        <v>66</v>
      </c>
      <c r="BN443" s="115" t="s">
        <v>65</v>
      </c>
      <c r="BO443" s="114"/>
      <c r="BP443" s="115" t="s">
        <v>66</v>
      </c>
      <c r="BQ443" s="115" t="s">
        <v>65</v>
      </c>
      <c r="BR443" s="114"/>
      <c r="BS443" s="115" t="s">
        <v>66</v>
      </c>
      <c r="BT443" s="115" t="s">
        <v>65</v>
      </c>
      <c r="BU443" s="114"/>
      <c r="BV443" s="63"/>
    </row>
    <row r="444" spans="1:74" s="59" customFormat="1" x14ac:dyDescent="0.25">
      <c r="A444" s="83">
        <v>1</v>
      </c>
      <c r="B444" s="109" t="str">
        <f t="shared" ref="B444:B463" si="284">CONCATENATE(E444,": ",C444)</f>
        <v xml:space="preserve">: </v>
      </c>
      <c r="C444" s="108"/>
      <c r="D444" s="108"/>
      <c r="E444" s="108"/>
      <c r="F444" s="113"/>
      <c r="G444" s="108"/>
      <c r="H444" s="107"/>
      <c r="I444" s="106"/>
      <c r="J444" s="106"/>
      <c r="K444" s="110"/>
      <c r="L444" s="110"/>
      <c r="M444" s="104"/>
      <c r="N444" s="151" t="s">
        <v>234</v>
      </c>
      <c r="O444" s="105"/>
      <c r="P444" s="104"/>
      <c r="Q444" s="64"/>
      <c r="R444" s="103"/>
      <c r="S444" s="101" t="str">
        <f t="shared" ref="S444:S463" si="285">IF(R444="Y","",IF(AND(M444="",K444=""),"",IF(M444="",K444,M444)))</f>
        <v/>
      </c>
      <c r="T444" s="102" t="str">
        <f t="shared" ref="T444:T463" si="286">IF(S444="","",IF($S$472="Y",U444,IF(S444&gt;=$S$464-$AB$35*$S$468,IF(S444&lt;=$S$464+$AB$35*$S$468,S444,""),"")))</f>
        <v/>
      </c>
      <c r="U444" s="101" t="str">
        <f t="shared" ref="U444:U463" si="287">IF(R444="Y","",IF(AND(M444="",K444=""),"",IF(M444="",K444*O444,M444*O444)))</f>
        <v/>
      </c>
      <c r="V444" s="100" t="str">
        <f t="shared" ref="V444:V463" si="288">IF(AND(N444="",L444=""),"",IF(N444="",L444,N444))</f>
        <v>TWh / ha / year</v>
      </c>
      <c r="W444" s="89"/>
      <c r="X444" s="89"/>
      <c r="Z444" s="63"/>
      <c r="AP444" s="63"/>
      <c r="AQ444" s="89"/>
      <c r="AR444" s="89"/>
      <c r="AS444" s="112" t="str">
        <f>$U444</f>
        <v/>
      </c>
      <c r="AT444" s="89"/>
      <c r="AU444" s="98" t="e">
        <f t="shared" ref="AU444:AU463" si="289">IF($AT$44="region",IF($E444=AU$762,$S444,""),IF($G444=AU$762,$S444,""))</f>
        <v>#REF!</v>
      </c>
      <c r="AV444" s="98" t="e">
        <f t="shared" ref="AV444:AV463" si="290">IF($AT$44="Region",IF($E444=AU$762,$T444,""),IF($G444=AU$762,$T444,""))</f>
        <v>#REF!</v>
      </c>
      <c r="AW444" s="89"/>
      <c r="AX444" s="98" t="e">
        <f t="shared" ref="AX444:AX463" si="291">IF($AT$44="region",IF($E444=AX$762,$S444,""),IF($G444=AX$762,$S444,""))</f>
        <v>#REF!</v>
      </c>
      <c r="AY444" s="98" t="e">
        <f t="shared" ref="AY444:AY463" si="292">IF($AT$44="Region",IF($E444=AX$762,$T444,""),IF($G444=AX$762,$T444,""))</f>
        <v>#REF!</v>
      </c>
      <c r="AZ444" s="89"/>
      <c r="BA444" s="98" t="e">
        <f t="shared" ref="BA444:BA463" si="293">IF($AT$44="region",IF($E444=BA$762,$S444,""),IF($G444=BA$762,$S444,""))</f>
        <v>#REF!</v>
      </c>
      <c r="BB444" s="98" t="e">
        <f t="shared" ref="BB444:BB463" si="294">IF($AT$44="Region",IF($E444=BA$762,$T444,""),IF($G444=BA$762,$T444,""))</f>
        <v>#REF!</v>
      </c>
      <c r="BC444" s="89"/>
      <c r="BD444" s="98" t="e">
        <f t="shared" ref="BD444:BD463" si="295">IF($AT$44="region",IF($E444=BD$762,$S444,""),IF($G444=BD$762,$S444,""))</f>
        <v>#REF!</v>
      </c>
      <c r="BE444" s="98" t="e">
        <f t="shared" ref="BE444:BE463" si="296">IF($AT$44="Region",IF($E444=BD$762,$T444,""),IF($G444=BD$762,$T444,""))</f>
        <v>#REF!</v>
      </c>
      <c r="BF444" s="89"/>
      <c r="BG444" s="98" t="e">
        <f t="shared" ref="BG444:BG463" si="297">IF($AT$44="region",IF($E444=BG$762,$S444,""),IF($G444=BG$762,$S444,""))</f>
        <v>#REF!</v>
      </c>
      <c r="BH444" s="98" t="e">
        <f t="shared" ref="BH444:BH463" si="298">IF($AT$44="Region",IF($E444=BG$762,$T444,""),IF($G444=BG$762,$T444,""))</f>
        <v>#REF!</v>
      </c>
      <c r="BI444" s="89"/>
      <c r="BJ444" s="98" t="str">
        <f t="shared" ref="BJ444:BJ463" si="299">IF($E444=$BJ$47,S444,"")</f>
        <v/>
      </c>
      <c r="BK444" s="98" t="str">
        <f t="shared" ref="BK444:BK463" si="300">IF($E444=$BJ$47,T444,"")</f>
        <v/>
      </c>
      <c r="BL444" s="89"/>
      <c r="BM444" s="98" t="str">
        <f t="shared" ref="BM444:BM463" si="301">IF($E444=$BM$47,S444,"")</f>
        <v/>
      </c>
      <c r="BN444" s="98" t="str">
        <f t="shared" ref="BN444:BN463" si="302">IF($E444=$BM$47,T444,"")</f>
        <v/>
      </c>
      <c r="BO444" s="89"/>
      <c r="BP444" s="98" t="str">
        <f t="shared" ref="BP444:BP463" si="303">IF($E444=$BP$47,S444,"")</f>
        <v/>
      </c>
      <c r="BQ444" s="98" t="str">
        <f t="shared" ref="BQ444:BQ463" si="304">IF($E444=$BP$47,T444,"")</f>
        <v/>
      </c>
      <c r="BR444" s="89"/>
      <c r="BS444" s="98" t="str">
        <f t="shared" ref="BS444:BS463" si="305">IF($E444=$BS$47,S444,"")</f>
        <v/>
      </c>
      <c r="BT444" s="98" t="str">
        <f t="shared" ref="BT444:BT463" si="306">IF($E444=$BS$47,T444,"")</f>
        <v/>
      </c>
      <c r="BU444" s="89"/>
      <c r="BV444" s="63"/>
    </row>
    <row r="445" spans="1:74" s="59" customFormat="1" x14ac:dyDescent="0.25">
      <c r="A445" s="83">
        <v>2</v>
      </c>
      <c r="B445" s="109" t="str">
        <f t="shared" si="284"/>
        <v xml:space="preserve">: </v>
      </c>
      <c r="C445" s="108"/>
      <c r="D445" s="108"/>
      <c r="E445" s="108"/>
      <c r="F445" s="108"/>
      <c r="G445" s="108"/>
      <c r="H445" s="107"/>
      <c r="I445" s="106"/>
      <c r="J445" s="106"/>
      <c r="K445" s="105"/>
      <c r="L445" s="110"/>
      <c r="M445" s="104"/>
      <c r="N445" s="151" t="s">
        <v>234</v>
      </c>
      <c r="O445" s="105"/>
      <c r="P445" s="104"/>
      <c r="Q445" s="64"/>
      <c r="R445" s="103"/>
      <c r="S445" s="101" t="str">
        <f t="shared" si="285"/>
        <v/>
      </c>
      <c r="T445" s="102" t="str">
        <f t="shared" si="286"/>
        <v/>
      </c>
      <c r="U445" s="101" t="str">
        <f t="shared" si="287"/>
        <v/>
      </c>
      <c r="V445" s="100" t="str">
        <f t="shared" si="288"/>
        <v>TWh / ha / year</v>
      </c>
      <c r="W445" s="89"/>
      <c r="X445" s="89"/>
      <c r="Z445" s="63"/>
      <c r="AP445" s="63"/>
      <c r="AQ445" s="89"/>
      <c r="AR445" s="89"/>
      <c r="AS445" s="99"/>
      <c r="AT445" s="89"/>
      <c r="AU445" s="98" t="e">
        <f t="shared" si="289"/>
        <v>#REF!</v>
      </c>
      <c r="AV445" s="98" t="e">
        <f t="shared" si="290"/>
        <v>#REF!</v>
      </c>
      <c r="AW445" s="89"/>
      <c r="AX445" s="98" t="e">
        <f t="shared" si="291"/>
        <v>#REF!</v>
      </c>
      <c r="AY445" s="98" t="e">
        <f t="shared" si="292"/>
        <v>#REF!</v>
      </c>
      <c r="AZ445" s="89"/>
      <c r="BA445" s="98" t="e">
        <f t="shared" si="293"/>
        <v>#REF!</v>
      </c>
      <c r="BB445" s="98" t="e">
        <f t="shared" si="294"/>
        <v>#REF!</v>
      </c>
      <c r="BC445" s="89"/>
      <c r="BD445" s="98" t="e">
        <f t="shared" si="295"/>
        <v>#REF!</v>
      </c>
      <c r="BE445" s="98" t="e">
        <f t="shared" si="296"/>
        <v>#REF!</v>
      </c>
      <c r="BF445" s="89"/>
      <c r="BG445" s="98" t="e">
        <f t="shared" si="297"/>
        <v>#REF!</v>
      </c>
      <c r="BH445" s="98" t="e">
        <f t="shared" si="298"/>
        <v>#REF!</v>
      </c>
      <c r="BI445" s="89"/>
      <c r="BJ445" s="98" t="str">
        <f t="shared" si="299"/>
        <v/>
      </c>
      <c r="BK445" s="98" t="str">
        <f t="shared" si="300"/>
        <v/>
      </c>
      <c r="BL445" s="89"/>
      <c r="BM445" s="98" t="str">
        <f t="shared" si="301"/>
        <v/>
      </c>
      <c r="BN445" s="98" t="str">
        <f t="shared" si="302"/>
        <v/>
      </c>
      <c r="BO445" s="89"/>
      <c r="BP445" s="98" t="str">
        <f t="shared" si="303"/>
        <v/>
      </c>
      <c r="BQ445" s="98" t="str">
        <f t="shared" si="304"/>
        <v/>
      </c>
      <c r="BR445" s="89"/>
      <c r="BS445" s="98" t="str">
        <f t="shared" si="305"/>
        <v/>
      </c>
      <c r="BT445" s="98" t="str">
        <f t="shared" si="306"/>
        <v/>
      </c>
      <c r="BU445" s="89"/>
      <c r="BV445" s="63"/>
    </row>
    <row r="446" spans="1:74" s="59" customFormat="1" x14ac:dyDescent="0.25">
      <c r="A446" s="83">
        <v>3</v>
      </c>
      <c r="B446" s="109" t="str">
        <f t="shared" si="284"/>
        <v xml:space="preserve">: </v>
      </c>
      <c r="C446" s="106"/>
      <c r="D446" s="106"/>
      <c r="E446" s="108"/>
      <c r="F446" s="106"/>
      <c r="G446" s="108"/>
      <c r="H446" s="107"/>
      <c r="I446" s="106"/>
      <c r="J446" s="106"/>
      <c r="K446" s="104"/>
      <c r="L446" s="110"/>
      <c r="M446" s="104"/>
      <c r="N446" s="151" t="s">
        <v>234</v>
      </c>
      <c r="O446" s="105"/>
      <c r="P446" s="104"/>
      <c r="Q446" s="64"/>
      <c r="R446" s="103"/>
      <c r="S446" s="101" t="str">
        <f t="shared" si="285"/>
        <v/>
      </c>
      <c r="T446" s="102" t="str">
        <f t="shared" si="286"/>
        <v/>
      </c>
      <c r="U446" s="101" t="str">
        <f t="shared" si="287"/>
        <v/>
      </c>
      <c r="V446" s="100" t="str">
        <f t="shared" si="288"/>
        <v>TWh / ha / year</v>
      </c>
      <c r="W446" s="89"/>
      <c r="X446" s="89"/>
      <c r="Z446" s="63"/>
      <c r="AP446" s="63"/>
      <c r="AQ446" s="89"/>
      <c r="AR446" s="89"/>
      <c r="AS446" s="99"/>
      <c r="AT446" s="89"/>
      <c r="AU446" s="98" t="e">
        <f t="shared" si="289"/>
        <v>#REF!</v>
      </c>
      <c r="AV446" s="98" t="e">
        <f t="shared" si="290"/>
        <v>#REF!</v>
      </c>
      <c r="AW446" s="89"/>
      <c r="AX446" s="98" t="e">
        <f t="shared" si="291"/>
        <v>#REF!</v>
      </c>
      <c r="AY446" s="98" t="e">
        <f t="shared" si="292"/>
        <v>#REF!</v>
      </c>
      <c r="AZ446" s="89"/>
      <c r="BA446" s="98" t="e">
        <f t="shared" si="293"/>
        <v>#REF!</v>
      </c>
      <c r="BB446" s="98" t="e">
        <f t="shared" si="294"/>
        <v>#REF!</v>
      </c>
      <c r="BC446" s="89"/>
      <c r="BD446" s="98" t="e">
        <f t="shared" si="295"/>
        <v>#REF!</v>
      </c>
      <c r="BE446" s="98" t="e">
        <f t="shared" si="296"/>
        <v>#REF!</v>
      </c>
      <c r="BF446" s="89"/>
      <c r="BG446" s="98" t="e">
        <f t="shared" si="297"/>
        <v>#REF!</v>
      </c>
      <c r="BH446" s="98" t="e">
        <f t="shared" si="298"/>
        <v>#REF!</v>
      </c>
      <c r="BI446" s="89"/>
      <c r="BJ446" s="98" t="str">
        <f t="shared" si="299"/>
        <v/>
      </c>
      <c r="BK446" s="98" t="str">
        <f t="shared" si="300"/>
        <v/>
      </c>
      <c r="BL446" s="89"/>
      <c r="BM446" s="98" t="str">
        <f t="shared" si="301"/>
        <v/>
      </c>
      <c r="BN446" s="98" t="str">
        <f t="shared" si="302"/>
        <v/>
      </c>
      <c r="BO446" s="89"/>
      <c r="BP446" s="98" t="str">
        <f t="shared" si="303"/>
        <v/>
      </c>
      <c r="BQ446" s="98" t="str">
        <f t="shared" si="304"/>
        <v/>
      </c>
      <c r="BR446" s="89"/>
      <c r="BS446" s="98" t="str">
        <f t="shared" si="305"/>
        <v/>
      </c>
      <c r="BT446" s="98" t="str">
        <f t="shared" si="306"/>
        <v/>
      </c>
      <c r="BU446" s="89"/>
      <c r="BV446" s="63"/>
    </row>
    <row r="447" spans="1:74" s="59" customFormat="1" x14ac:dyDescent="0.25">
      <c r="A447" s="83">
        <v>4</v>
      </c>
      <c r="B447" s="109" t="str">
        <f t="shared" si="284"/>
        <v xml:space="preserve">: </v>
      </c>
      <c r="C447" s="106"/>
      <c r="D447" s="106"/>
      <c r="E447" s="108"/>
      <c r="F447" s="106"/>
      <c r="G447" s="108"/>
      <c r="H447" s="107"/>
      <c r="I447" s="106"/>
      <c r="J447" s="106"/>
      <c r="K447" s="104"/>
      <c r="L447" s="110"/>
      <c r="M447" s="104"/>
      <c r="N447" s="151" t="s">
        <v>234</v>
      </c>
      <c r="O447" s="105"/>
      <c r="P447" s="104"/>
      <c r="Q447" s="64"/>
      <c r="R447" s="103"/>
      <c r="S447" s="101" t="str">
        <f t="shared" si="285"/>
        <v/>
      </c>
      <c r="T447" s="102" t="str">
        <f t="shared" si="286"/>
        <v/>
      </c>
      <c r="U447" s="101" t="str">
        <f t="shared" si="287"/>
        <v/>
      </c>
      <c r="V447" s="100" t="str">
        <f t="shared" si="288"/>
        <v>TWh / ha / year</v>
      </c>
      <c r="W447" s="89"/>
      <c r="X447" s="89"/>
      <c r="Z447" s="63"/>
      <c r="AP447" s="63"/>
      <c r="AQ447" s="89"/>
      <c r="AR447" s="89"/>
      <c r="AS447" s="99"/>
      <c r="AT447" s="89"/>
      <c r="AU447" s="98" t="e">
        <f t="shared" si="289"/>
        <v>#REF!</v>
      </c>
      <c r="AV447" s="98" t="e">
        <f t="shared" si="290"/>
        <v>#REF!</v>
      </c>
      <c r="AW447" s="89"/>
      <c r="AX447" s="98" t="e">
        <f t="shared" si="291"/>
        <v>#REF!</v>
      </c>
      <c r="AY447" s="98" t="e">
        <f t="shared" si="292"/>
        <v>#REF!</v>
      </c>
      <c r="AZ447" s="89"/>
      <c r="BA447" s="98" t="e">
        <f t="shared" si="293"/>
        <v>#REF!</v>
      </c>
      <c r="BB447" s="98" t="e">
        <f t="shared" si="294"/>
        <v>#REF!</v>
      </c>
      <c r="BC447" s="89"/>
      <c r="BD447" s="98" t="e">
        <f t="shared" si="295"/>
        <v>#REF!</v>
      </c>
      <c r="BE447" s="98" t="e">
        <f t="shared" si="296"/>
        <v>#REF!</v>
      </c>
      <c r="BF447" s="89"/>
      <c r="BG447" s="98" t="e">
        <f t="shared" si="297"/>
        <v>#REF!</v>
      </c>
      <c r="BH447" s="98" t="e">
        <f t="shared" si="298"/>
        <v>#REF!</v>
      </c>
      <c r="BI447" s="89"/>
      <c r="BJ447" s="98" t="str">
        <f t="shared" si="299"/>
        <v/>
      </c>
      <c r="BK447" s="98" t="str">
        <f t="shared" si="300"/>
        <v/>
      </c>
      <c r="BL447" s="89"/>
      <c r="BM447" s="98" t="str">
        <f t="shared" si="301"/>
        <v/>
      </c>
      <c r="BN447" s="98" t="str">
        <f t="shared" si="302"/>
        <v/>
      </c>
      <c r="BO447" s="89"/>
      <c r="BP447" s="98" t="str">
        <f t="shared" si="303"/>
        <v/>
      </c>
      <c r="BQ447" s="98" t="str">
        <f t="shared" si="304"/>
        <v/>
      </c>
      <c r="BR447" s="89"/>
      <c r="BS447" s="98" t="str">
        <f t="shared" si="305"/>
        <v/>
      </c>
      <c r="BT447" s="98" t="str">
        <f t="shared" si="306"/>
        <v/>
      </c>
      <c r="BU447" s="89"/>
      <c r="BV447" s="63"/>
    </row>
    <row r="448" spans="1:74" s="59" customFormat="1" x14ac:dyDescent="0.25">
      <c r="A448" s="83">
        <v>5</v>
      </c>
      <c r="B448" s="109" t="str">
        <f t="shared" si="284"/>
        <v xml:space="preserve">: </v>
      </c>
      <c r="C448" s="106"/>
      <c r="D448" s="106"/>
      <c r="E448" s="108"/>
      <c r="F448" s="106"/>
      <c r="G448" s="108"/>
      <c r="H448" s="107"/>
      <c r="I448" s="106"/>
      <c r="J448" s="106"/>
      <c r="K448" s="104"/>
      <c r="L448" s="110"/>
      <c r="M448" s="104"/>
      <c r="N448" s="151" t="s">
        <v>234</v>
      </c>
      <c r="O448" s="105"/>
      <c r="P448" s="104"/>
      <c r="Q448" s="64"/>
      <c r="R448" s="103"/>
      <c r="S448" s="101" t="str">
        <f t="shared" si="285"/>
        <v/>
      </c>
      <c r="T448" s="102" t="str">
        <f t="shared" si="286"/>
        <v/>
      </c>
      <c r="U448" s="101" t="str">
        <f t="shared" si="287"/>
        <v/>
      </c>
      <c r="V448" s="100" t="str">
        <f t="shared" si="288"/>
        <v>TWh / ha / year</v>
      </c>
      <c r="W448" s="89"/>
      <c r="X448" s="89"/>
      <c r="Z448" s="63"/>
      <c r="AP448" s="63"/>
      <c r="AQ448" s="89"/>
      <c r="AR448" s="89"/>
      <c r="AS448" s="99"/>
      <c r="AT448" s="89"/>
      <c r="AU448" s="98" t="e">
        <f t="shared" si="289"/>
        <v>#REF!</v>
      </c>
      <c r="AV448" s="98" t="e">
        <f t="shared" si="290"/>
        <v>#REF!</v>
      </c>
      <c r="AW448" s="89"/>
      <c r="AX448" s="98" t="e">
        <f t="shared" si="291"/>
        <v>#REF!</v>
      </c>
      <c r="AY448" s="98" t="e">
        <f t="shared" si="292"/>
        <v>#REF!</v>
      </c>
      <c r="AZ448" s="89"/>
      <c r="BA448" s="98" t="e">
        <f t="shared" si="293"/>
        <v>#REF!</v>
      </c>
      <c r="BB448" s="98" t="e">
        <f t="shared" si="294"/>
        <v>#REF!</v>
      </c>
      <c r="BC448" s="89"/>
      <c r="BD448" s="98" t="e">
        <f t="shared" si="295"/>
        <v>#REF!</v>
      </c>
      <c r="BE448" s="98" t="e">
        <f t="shared" si="296"/>
        <v>#REF!</v>
      </c>
      <c r="BF448" s="89"/>
      <c r="BG448" s="98" t="e">
        <f t="shared" si="297"/>
        <v>#REF!</v>
      </c>
      <c r="BH448" s="98" t="e">
        <f t="shared" si="298"/>
        <v>#REF!</v>
      </c>
      <c r="BI448" s="89"/>
      <c r="BJ448" s="98" t="str">
        <f t="shared" si="299"/>
        <v/>
      </c>
      <c r="BK448" s="98" t="str">
        <f t="shared" si="300"/>
        <v/>
      </c>
      <c r="BL448" s="89"/>
      <c r="BM448" s="98" t="str">
        <f t="shared" si="301"/>
        <v/>
      </c>
      <c r="BN448" s="98" t="str">
        <f t="shared" si="302"/>
        <v/>
      </c>
      <c r="BO448" s="89"/>
      <c r="BP448" s="98" t="str">
        <f t="shared" si="303"/>
        <v/>
      </c>
      <c r="BQ448" s="98" t="str">
        <f t="shared" si="304"/>
        <v/>
      </c>
      <c r="BR448" s="89"/>
      <c r="BS448" s="98" t="str">
        <f t="shared" si="305"/>
        <v/>
      </c>
      <c r="BT448" s="98" t="str">
        <f t="shared" si="306"/>
        <v/>
      </c>
      <c r="BU448" s="89"/>
      <c r="BV448" s="63"/>
    </row>
    <row r="449" spans="1:74" s="59" customFormat="1" x14ac:dyDescent="0.25">
      <c r="A449" s="83">
        <v>6</v>
      </c>
      <c r="B449" s="109" t="str">
        <f t="shared" si="284"/>
        <v xml:space="preserve">: </v>
      </c>
      <c r="C449" s="106"/>
      <c r="D449" s="106"/>
      <c r="E449" s="108"/>
      <c r="F449" s="106"/>
      <c r="G449" s="108"/>
      <c r="H449" s="107"/>
      <c r="I449" s="106"/>
      <c r="J449" s="106"/>
      <c r="K449" s="104"/>
      <c r="L449" s="110"/>
      <c r="M449" s="104"/>
      <c r="N449" s="151" t="s">
        <v>234</v>
      </c>
      <c r="O449" s="105"/>
      <c r="P449" s="104"/>
      <c r="Q449" s="64"/>
      <c r="R449" s="103"/>
      <c r="S449" s="101" t="str">
        <f t="shared" si="285"/>
        <v/>
      </c>
      <c r="T449" s="102" t="str">
        <f t="shared" si="286"/>
        <v/>
      </c>
      <c r="U449" s="101" t="str">
        <f t="shared" si="287"/>
        <v/>
      </c>
      <c r="V449" s="100" t="str">
        <f t="shared" si="288"/>
        <v>TWh / ha / year</v>
      </c>
      <c r="W449" s="89"/>
      <c r="X449" s="89"/>
      <c r="Z449" s="63"/>
      <c r="AP449" s="63"/>
      <c r="AQ449" s="89"/>
      <c r="AR449" s="89"/>
      <c r="AS449" s="99"/>
      <c r="AT449" s="89"/>
      <c r="AU449" s="98" t="e">
        <f t="shared" si="289"/>
        <v>#REF!</v>
      </c>
      <c r="AV449" s="98" t="e">
        <f t="shared" si="290"/>
        <v>#REF!</v>
      </c>
      <c r="AW449" s="89"/>
      <c r="AX449" s="98" t="e">
        <f t="shared" si="291"/>
        <v>#REF!</v>
      </c>
      <c r="AY449" s="98" t="e">
        <f t="shared" si="292"/>
        <v>#REF!</v>
      </c>
      <c r="AZ449" s="89"/>
      <c r="BA449" s="98" t="e">
        <f t="shared" si="293"/>
        <v>#REF!</v>
      </c>
      <c r="BB449" s="98" t="e">
        <f t="shared" si="294"/>
        <v>#REF!</v>
      </c>
      <c r="BC449" s="89"/>
      <c r="BD449" s="98" t="e">
        <f t="shared" si="295"/>
        <v>#REF!</v>
      </c>
      <c r="BE449" s="98" t="e">
        <f t="shared" si="296"/>
        <v>#REF!</v>
      </c>
      <c r="BF449" s="89"/>
      <c r="BG449" s="98" t="e">
        <f t="shared" si="297"/>
        <v>#REF!</v>
      </c>
      <c r="BH449" s="98" t="e">
        <f t="shared" si="298"/>
        <v>#REF!</v>
      </c>
      <c r="BI449" s="89"/>
      <c r="BJ449" s="98" t="str">
        <f t="shared" si="299"/>
        <v/>
      </c>
      <c r="BK449" s="98" t="str">
        <f t="shared" si="300"/>
        <v/>
      </c>
      <c r="BL449" s="89"/>
      <c r="BM449" s="98" t="str">
        <f t="shared" si="301"/>
        <v/>
      </c>
      <c r="BN449" s="98" t="str">
        <f t="shared" si="302"/>
        <v/>
      </c>
      <c r="BO449" s="89"/>
      <c r="BP449" s="98" t="str">
        <f t="shared" si="303"/>
        <v/>
      </c>
      <c r="BQ449" s="98" t="str">
        <f t="shared" si="304"/>
        <v/>
      </c>
      <c r="BR449" s="89"/>
      <c r="BS449" s="98" t="str">
        <f t="shared" si="305"/>
        <v/>
      </c>
      <c r="BT449" s="98" t="str">
        <f t="shared" si="306"/>
        <v/>
      </c>
      <c r="BU449" s="89"/>
      <c r="BV449" s="63"/>
    </row>
    <row r="450" spans="1:74" s="59" customFormat="1" x14ac:dyDescent="0.25">
      <c r="A450" s="83">
        <v>7</v>
      </c>
      <c r="B450" s="109" t="str">
        <f t="shared" si="284"/>
        <v xml:space="preserve">: </v>
      </c>
      <c r="C450" s="106"/>
      <c r="D450" s="106"/>
      <c r="E450" s="108"/>
      <c r="F450" s="106"/>
      <c r="G450" s="108"/>
      <c r="H450" s="107"/>
      <c r="I450" s="106"/>
      <c r="J450" s="106"/>
      <c r="K450" s="104"/>
      <c r="L450" s="110"/>
      <c r="M450" s="104"/>
      <c r="N450" s="151" t="s">
        <v>234</v>
      </c>
      <c r="O450" s="105"/>
      <c r="P450" s="104"/>
      <c r="Q450" s="64"/>
      <c r="R450" s="103"/>
      <c r="S450" s="101" t="str">
        <f t="shared" si="285"/>
        <v/>
      </c>
      <c r="T450" s="102" t="str">
        <f t="shared" si="286"/>
        <v/>
      </c>
      <c r="U450" s="101" t="str">
        <f t="shared" si="287"/>
        <v/>
      </c>
      <c r="V450" s="100" t="str">
        <f t="shared" si="288"/>
        <v>TWh / ha / year</v>
      </c>
      <c r="W450" s="89"/>
      <c r="X450" s="89"/>
      <c r="Z450" s="63"/>
      <c r="AP450" s="63"/>
      <c r="AQ450" s="89"/>
      <c r="AR450" s="89"/>
      <c r="AS450" s="99"/>
      <c r="AT450" s="89"/>
      <c r="AU450" s="98" t="e">
        <f t="shared" si="289"/>
        <v>#REF!</v>
      </c>
      <c r="AV450" s="98" t="e">
        <f t="shared" si="290"/>
        <v>#REF!</v>
      </c>
      <c r="AW450" s="89"/>
      <c r="AX450" s="98" t="e">
        <f t="shared" si="291"/>
        <v>#REF!</v>
      </c>
      <c r="AY450" s="98" t="e">
        <f t="shared" si="292"/>
        <v>#REF!</v>
      </c>
      <c r="AZ450" s="89"/>
      <c r="BA450" s="98" t="e">
        <f t="shared" si="293"/>
        <v>#REF!</v>
      </c>
      <c r="BB450" s="98" t="e">
        <f t="shared" si="294"/>
        <v>#REF!</v>
      </c>
      <c r="BC450" s="89"/>
      <c r="BD450" s="98" t="e">
        <f t="shared" si="295"/>
        <v>#REF!</v>
      </c>
      <c r="BE450" s="98" t="e">
        <f t="shared" si="296"/>
        <v>#REF!</v>
      </c>
      <c r="BF450" s="89"/>
      <c r="BG450" s="98" t="e">
        <f t="shared" si="297"/>
        <v>#REF!</v>
      </c>
      <c r="BH450" s="98" t="e">
        <f t="shared" si="298"/>
        <v>#REF!</v>
      </c>
      <c r="BI450" s="89"/>
      <c r="BJ450" s="98" t="str">
        <f t="shared" si="299"/>
        <v/>
      </c>
      <c r="BK450" s="98" t="str">
        <f t="shared" si="300"/>
        <v/>
      </c>
      <c r="BL450" s="89"/>
      <c r="BM450" s="98" t="str">
        <f t="shared" si="301"/>
        <v/>
      </c>
      <c r="BN450" s="98" t="str">
        <f t="shared" si="302"/>
        <v/>
      </c>
      <c r="BO450" s="89"/>
      <c r="BP450" s="98" t="str">
        <f t="shared" si="303"/>
        <v/>
      </c>
      <c r="BQ450" s="98" t="str">
        <f t="shared" si="304"/>
        <v/>
      </c>
      <c r="BR450" s="89"/>
      <c r="BS450" s="98" t="str">
        <f t="shared" si="305"/>
        <v/>
      </c>
      <c r="BT450" s="98" t="str">
        <f t="shared" si="306"/>
        <v/>
      </c>
      <c r="BU450" s="89"/>
      <c r="BV450" s="63"/>
    </row>
    <row r="451" spans="1:74" s="59" customFormat="1" x14ac:dyDescent="0.25">
      <c r="A451" s="83">
        <v>8</v>
      </c>
      <c r="B451" s="109" t="str">
        <f t="shared" si="284"/>
        <v xml:space="preserve">: </v>
      </c>
      <c r="C451" s="106"/>
      <c r="D451" s="106"/>
      <c r="E451" s="108"/>
      <c r="F451" s="106"/>
      <c r="G451" s="108"/>
      <c r="H451" s="107"/>
      <c r="I451" s="106"/>
      <c r="J451" s="106"/>
      <c r="K451" s="104"/>
      <c r="L451" s="110"/>
      <c r="M451" s="104"/>
      <c r="N451" s="151" t="s">
        <v>234</v>
      </c>
      <c r="O451" s="105"/>
      <c r="P451" s="104"/>
      <c r="Q451" s="64"/>
      <c r="R451" s="103"/>
      <c r="S451" s="101" t="str">
        <f t="shared" si="285"/>
        <v/>
      </c>
      <c r="T451" s="102" t="str">
        <f t="shared" si="286"/>
        <v/>
      </c>
      <c r="U451" s="101" t="str">
        <f t="shared" si="287"/>
        <v/>
      </c>
      <c r="V451" s="100" t="str">
        <f t="shared" si="288"/>
        <v>TWh / ha / year</v>
      </c>
      <c r="W451" s="89"/>
      <c r="X451" s="89"/>
      <c r="Z451" s="63"/>
      <c r="AP451" s="63"/>
      <c r="AQ451" s="89"/>
      <c r="AR451" s="89"/>
      <c r="AS451" s="99"/>
      <c r="AT451" s="89"/>
      <c r="AU451" s="98" t="e">
        <f t="shared" si="289"/>
        <v>#REF!</v>
      </c>
      <c r="AV451" s="98" t="e">
        <f t="shared" si="290"/>
        <v>#REF!</v>
      </c>
      <c r="AW451" s="89"/>
      <c r="AX451" s="98" t="e">
        <f t="shared" si="291"/>
        <v>#REF!</v>
      </c>
      <c r="AY451" s="98" t="e">
        <f t="shared" si="292"/>
        <v>#REF!</v>
      </c>
      <c r="AZ451" s="89"/>
      <c r="BA451" s="98" t="e">
        <f t="shared" si="293"/>
        <v>#REF!</v>
      </c>
      <c r="BB451" s="98" t="e">
        <f t="shared" si="294"/>
        <v>#REF!</v>
      </c>
      <c r="BC451" s="89"/>
      <c r="BD451" s="98" t="e">
        <f t="shared" si="295"/>
        <v>#REF!</v>
      </c>
      <c r="BE451" s="98" t="e">
        <f t="shared" si="296"/>
        <v>#REF!</v>
      </c>
      <c r="BF451" s="89"/>
      <c r="BG451" s="98" t="e">
        <f t="shared" si="297"/>
        <v>#REF!</v>
      </c>
      <c r="BH451" s="98" t="e">
        <f t="shared" si="298"/>
        <v>#REF!</v>
      </c>
      <c r="BI451" s="89"/>
      <c r="BJ451" s="98" t="str">
        <f t="shared" si="299"/>
        <v/>
      </c>
      <c r="BK451" s="98" t="str">
        <f t="shared" si="300"/>
        <v/>
      </c>
      <c r="BL451" s="89"/>
      <c r="BM451" s="98" t="str">
        <f t="shared" si="301"/>
        <v/>
      </c>
      <c r="BN451" s="98" t="str">
        <f t="shared" si="302"/>
        <v/>
      </c>
      <c r="BO451" s="89"/>
      <c r="BP451" s="98" t="str">
        <f t="shared" si="303"/>
        <v/>
      </c>
      <c r="BQ451" s="98" t="str">
        <f t="shared" si="304"/>
        <v/>
      </c>
      <c r="BR451" s="89"/>
      <c r="BS451" s="98" t="str">
        <f t="shared" si="305"/>
        <v/>
      </c>
      <c r="BT451" s="98" t="str">
        <f t="shared" si="306"/>
        <v/>
      </c>
      <c r="BU451" s="89"/>
      <c r="BV451" s="63"/>
    </row>
    <row r="452" spans="1:74" s="59" customFormat="1" x14ac:dyDescent="0.25">
      <c r="A452" s="83">
        <v>9</v>
      </c>
      <c r="B452" s="109" t="str">
        <f t="shared" si="284"/>
        <v xml:space="preserve">: </v>
      </c>
      <c r="C452" s="106"/>
      <c r="D452" s="106"/>
      <c r="E452" s="108"/>
      <c r="F452" s="106"/>
      <c r="G452" s="108"/>
      <c r="H452" s="107"/>
      <c r="I452" s="106"/>
      <c r="J452" s="106"/>
      <c r="K452" s="104"/>
      <c r="L452" s="110"/>
      <c r="M452" s="104"/>
      <c r="N452" s="151" t="s">
        <v>234</v>
      </c>
      <c r="O452" s="105"/>
      <c r="P452" s="104"/>
      <c r="Q452" s="64"/>
      <c r="R452" s="103"/>
      <c r="S452" s="101" t="str">
        <f t="shared" si="285"/>
        <v/>
      </c>
      <c r="T452" s="102" t="str">
        <f t="shared" si="286"/>
        <v/>
      </c>
      <c r="U452" s="101" t="str">
        <f t="shared" si="287"/>
        <v/>
      </c>
      <c r="V452" s="100" t="str">
        <f t="shared" si="288"/>
        <v>TWh / ha / year</v>
      </c>
      <c r="W452" s="89"/>
      <c r="X452" s="89"/>
      <c r="Z452" s="63"/>
      <c r="AP452" s="63"/>
      <c r="AQ452" s="89"/>
      <c r="AR452" s="89"/>
      <c r="AS452" s="99"/>
      <c r="AT452" s="89"/>
      <c r="AU452" s="98" t="e">
        <f t="shared" si="289"/>
        <v>#REF!</v>
      </c>
      <c r="AV452" s="98" t="e">
        <f t="shared" si="290"/>
        <v>#REF!</v>
      </c>
      <c r="AW452" s="89"/>
      <c r="AX452" s="98" t="e">
        <f t="shared" si="291"/>
        <v>#REF!</v>
      </c>
      <c r="AY452" s="98" t="e">
        <f t="shared" si="292"/>
        <v>#REF!</v>
      </c>
      <c r="AZ452" s="89"/>
      <c r="BA452" s="98" t="e">
        <f t="shared" si="293"/>
        <v>#REF!</v>
      </c>
      <c r="BB452" s="98" t="e">
        <f t="shared" si="294"/>
        <v>#REF!</v>
      </c>
      <c r="BC452" s="89"/>
      <c r="BD452" s="98" t="e">
        <f t="shared" si="295"/>
        <v>#REF!</v>
      </c>
      <c r="BE452" s="98" t="e">
        <f t="shared" si="296"/>
        <v>#REF!</v>
      </c>
      <c r="BF452" s="89"/>
      <c r="BG452" s="98" t="e">
        <f t="shared" si="297"/>
        <v>#REF!</v>
      </c>
      <c r="BH452" s="98" t="e">
        <f t="shared" si="298"/>
        <v>#REF!</v>
      </c>
      <c r="BI452" s="89"/>
      <c r="BJ452" s="98" t="str">
        <f t="shared" si="299"/>
        <v/>
      </c>
      <c r="BK452" s="98" t="str">
        <f t="shared" si="300"/>
        <v/>
      </c>
      <c r="BL452" s="89"/>
      <c r="BM452" s="98" t="str">
        <f t="shared" si="301"/>
        <v/>
      </c>
      <c r="BN452" s="98" t="str">
        <f t="shared" si="302"/>
        <v/>
      </c>
      <c r="BO452" s="89"/>
      <c r="BP452" s="98" t="str">
        <f t="shared" si="303"/>
        <v/>
      </c>
      <c r="BQ452" s="98" t="str">
        <f t="shared" si="304"/>
        <v/>
      </c>
      <c r="BR452" s="89"/>
      <c r="BS452" s="98" t="str">
        <f t="shared" si="305"/>
        <v/>
      </c>
      <c r="BT452" s="98" t="str">
        <f t="shared" si="306"/>
        <v/>
      </c>
      <c r="BU452" s="89"/>
      <c r="BV452" s="63"/>
    </row>
    <row r="453" spans="1:74" s="59" customFormat="1" x14ac:dyDescent="0.25">
      <c r="A453" s="83">
        <v>10</v>
      </c>
      <c r="B453" s="109" t="str">
        <f t="shared" si="284"/>
        <v xml:space="preserve">: </v>
      </c>
      <c r="C453" s="106"/>
      <c r="D453" s="106"/>
      <c r="E453" s="108"/>
      <c r="F453" s="106"/>
      <c r="G453" s="108"/>
      <c r="H453" s="107"/>
      <c r="I453" s="106"/>
      <c r="J453" s="106"/>
      <c r="K453" s="104"/>
      <c r="L453" s="110"/>
      <c r="M453" s="104"/>
      <c r="N453" s="151" t="s">
        <v>234</v>
      </c>
      <c r="O453" s="105"/>
      <c r="P453" s="104"/>
      <c r="Q453" s="64"/>
      <c r="R453" s="103"/>
      <c r="S453" s="101" t="str">
        <f t="shared" si="285"/>
        <v/>
      </c>
      <c r="T453" s="102" t="str">
        <f t="shared" si="286"/>
        <v/>
      </c>
      <c r="U453" s="101" t="str">
        <f t="shared" si="287"/>
        <v/>
      </c>
      <c r="V453" s="100" t="str">
        <f t="shared" si="288"/>
        <v>TWh / ha / year</v>
      </c>
      <c r="W453" s="89"/>
      <c r="X453" s="89"/>
      <c r="Z453" s="63"/>
      <c r="AP453" s="63"/>
      <c r="AQ453" s="89"/>
      <c r="AR453" s="89"/>
      <c r="AS453" s="99"/>
      <c r="AT453" s="89"/>
      <c r="AU453" s="98" t="e">
        <f t="shared" si="289"/>
        <v>#REF!</v>
      </c>
      <c r="AV453" s="98" t="e">
        <f t="shared" si="290"/>
        <v>#REF!</v>
      </c>
      <c r="AW453" s="89"/>
      <c r="AX453" s="98" t="e">
        <f t="shared" si="291"/>
        <v>#REF!</v>
      </c>
      <c r="AY453" s="98" t="e">
        <f t="shared" si="292"/>
        <v>#REF!</v>
      </c>
      <c r="AZ453" s="89"/>
      <c r="BA453" s="98" t="e">
        <f t="shared" si="293"/>
        <v>#REF!</v>
      </c>
      <c r="BB453" s="98" t="e">
        <f t="shared" si="294"/>
        <v>#REF!</v>
      </c>
      <c r="BC453" s="89"/>
      <c r="BD453" s="98" t="e">
        <f t="shared" si="295"/>
        <v>#REF!</v>
      </c>
      <c r="BE453" s="98" t="e">
        <f t="shared" si="296"/>
        <v>#REF!</v>
      </c>
      <c r="BF453" s="89"/>
      <c r="BG453" s="98" t="e">
        <f t="shared" si="297"/>
        <v>#REF!</v>
      </c>
      <c r="BH453" s="98" t="e">
        <f t="shared" si="298"/>
        <v>#REF!</v>
      </c>
      <c r="BI453" s="89"/>
      <c r="BJ453" s="98" t="str">
        <f t="shared" si="299"/>
        <v/>
      </c>
      <c r="BK453" s="98" t="str">
        <f t="shared" si="300"/>
        <v/>
      </c>
      <c r="BL453" s="89"/>
      <c r="BM453" s="98" t="str">
        <f t="shared" si="301"/>
        <v/>
      </c>
      <c r="BN453" s="98" t="str">
        <f t="shared" si="302"/>
        <v/>
      </c>
      <c r="BO453" s="89"/>
      <c r="BP453" s="98" t="str">
        <f t="shared" si="303"/>
        <v/>
      </c>
      <c r="BQ453" s="98" t="str">
        <f t="shared" si="304"/>
        <v/>
      </c>
      <c r="BR453" s="89"/>
      <c r="BS453" s="98" t="str">
        <f t="shared" si="305"/>
        <v/>
      </c>
      <c r="BT453" s="98" t="str">
        <f t="shared" si="306"/>
        <v/>
      </c>
      <c r="BU453" s="89"/>
      <c r="BV453" s="63"/>
    </row>
    <row r="454" spans="1:74" s="59" customFormat="1" x14ac:dyDescent="0.25">
      <c r="A454" s="83">
        <v>11</v>
      </c>
      <c r="B454" s="109" t="str">
        <f t="shared" si="284"/>
        <v xml:space="preserve">: </v>
      </c>
      <c r="C454" s="106"/>
      <c r="D454" s="106"/>
      <c r="E454" s="108"/>
      <c r="F454" s="106"/>
      <c r="G454" s="108"/>
      <c r="H454" s="107"/>
      <c r="I454" s="106"/>
      <c r="J454" s="106"/>
      <c r="K454" s="104"/>
      <c r="L454" s="110"/>
      <c r="M454" s="104"/>
      <c r="N454" s="151" t="s">
        <v>234</v>
      </c>
      <c r="O454" s="105"/>
      <c r="P454" s="104"/>
      <c r="Q454" s="64"/>
      <c r="R454" s="103"/>
      <c r="S454" s="101" t="str">
        <f t="shared" si="285"/>
        <v/>
      </c>
      <c r="T454" s="102" t="str">
        <f t="shared" si="286"/>
        <v/>
      </c>
      <c r="U454" s="101" t="str">
        <f t="shared" si="287"/>
        <v/>
      </c>
      <c r="V454" s="100" t="str">
        <f t="shared" si="288"/>
        <v>TWh / ha / year</v>
      </c>
      <c r="W454" s="89"/>
      <c r="X454" s="89"/>
      <c r="Z454" s="63"/>
      <c r="AP454" s="63"/>
      <c r="AQ454" s="89"/>
      <c r="AR454" s="89"/>
      <c r="AS454" s="99"/>
      <c r="AT454" s="89"/>
      <c r="AU454" s="98" t="e">
        <f t="shared" si="289"/>
        <v>#REF!</v>
      </c>
      <c r="AV454" s="98" t="e">
        <f t="shared" si="290"/>
        <v>#REF!</v>
      </c>
      <c r="AW454" s="89"/>
      <c r="AX454" s="98" t="e">
        <f t="shared" si="291"/>
        <v>#REF!</v>
      </c>
      <c r="AY454" s="98" t="e">
        <f t="shared" si="292"/>
        <v>#REF!</v>
      </c>
      <c r="AZ454" s="89"/>
      <c r="BA454" s="98" t="e">
        <f t="shared" si="293"/>
        <v>#REF!</v>
      </c>
      <c r="BB454" s="98" t="e">
        <f t="shared" si="294"/>
        <v>#REF!</v>
      </c>
      <c r="BC454" s="89"/>
      <c r="BD454" s="98" t="e">
        <f t="shared" si="295"/>
        <v>#REF!</v>
      </c>
      <c r="BE454" s="98" t="e">
        <f t="shared" si="296"/>
        <v>#REF!</v>
      </c>
      <c r="BF454" s="89"/>
      <c r="BG454" s="98" t="e">
        <f t="shared" si="297"/>
        <v>#REF!</v>
      </c>
      <c r="BH454" s="98" t="e">
        <f t="shared" si="298"/>
        <v>#REF!</v>
      </c>
      <c r="BI454" s="89"/>
      <c r="BJ454" s="98" t="str">
        <f t="shared" si="299"/>
        <v/>
      </c>
      <c r="BK454" s="98" t="str">
        <f t="shared" si="300"/>
        <v/>
      </c>
      <c r="BL454" s="89"/>
      <c r="BM454" s="98" t="str">
        <f t="shared" si="301"/>
        <v/>
      </c>
      <c r="BN454" s="98" t="str">
        <f t="shared" si="302"/>
        <v/>
      </c>
      <c r="BO454" s="89"/>
      <c r="BP454" s="98" t="str">
        <f t="shared" si="303"/>
        <v/>
      </c>
      <c r="BQ454" s="98" t="str">
        <f t="shared" si="304"/>
        <v/>
      </c>
      <c r="BR454" s="89"/>
      <c r="BS454" s="98" t="str">
        <f t="shared" si="305"/>
        <v/>
      </c>
      <c r="BT454" s="98" t="str">
        <f t="shared" si="306"/>
        <v/>
      </c>
      <c r="BU454" s="89"/>
      <c r="BV454" s="63"/>
    </row>
    <row r="455" spans="1:74" s="59" customFormat="1" x14ac:dyDescent="0.25">
      <c r="A455" s="83">
        <v>12</v>
      </c>
      <c r="B455" s="109" t="str">
        <f t="shared" si="284"/>
        <v xml:space="preserve">: </v>
      </c>
      <c r="C455" s="106"/>
      <c r="D455" s="106"/>
      <c r="E455" s="108"/>
      <c r="F455" s="106"/>
      <c r="G455" s="108"/>
      <c r="H455" s="107"/>
      <c r="I455" s="106"/>
      <c r="J455" s="106"/>
      <c r="K455" s="104"/>
      <c r="L455" s="110"/>
      <c r="M455" s="104"/>
      <c r="N455" s="151" t="s">
        <v>234</v>
      </c>
      <c r="O455" s="105"/>
      <c r="P455" s="104"/>
      <c r="Q455" s="64"/>
      <c r="R455" s="103"/>
      <c r="S455" s="101" t="str">
        <f t="shared" si="285"/>
        <v/>
      </c>
      <c r="T455" s="102" t="str">
        <f t="shared" si="286"/>
        <v/>
      </c>
      <c r="U455" s="101" t="str">
        <f t="shared" si="287"/>
        <v/>
      </c>
      <c r="V455" s="100" t="str">
        <f t="shared" si="288"/>
        <v>TWh / ha / year</v>
      </c>
      <c r="W455" s="89"/>
      <c r="X455" s="89"/>
      <c r="Z455" s="63"/>
      <c r="AP455" s="63"/>
      <c r="AQ455" s="89"/>
      <c r="AR455" s="89"/>
      <c r="AS455" s="99"/>
      <c r="AT455" s="89"/>
      <c r="AU455" s="98" t="e">
        <f t="shared" si="289"/>
        <v>#REF!</v>
      </c>
      <c r="AV455" s="98" t="e">
        <f t="shared" si="290"/>
        <v>#REF!</v>
      </c>
      <c r="AW455" s="89"/>
      <c r="AX455" s="98" t="e">
        <f t="shared" si="291"/>
        <v>#REF!</v>
      </c>
      <c r="AY455" s="98" t="e">
        <f t="shared" si="292"/>
        <v>#REF!</v>
      </c>
      <c r="AZ455" s="89"/>
      <c r="BA455" s="98" t="e">
        <f t="shared" si="293"/>
        <v>#REF!</v>
      </c>
      <c r="BB455" s="98" t="e">
        <f t="shared" si="294"/>
        <v>#REF!</v>
      </c>
      <c r="BC455" s="89"/>
      <c r="BD455" s="98" t="e">
        <f t="shared" si="295"/>
        <v>#REF!</v>
      </c>
      <c r="BE455" s="98" t="e">
        <f t="shared" si="296"/>
        <v>#REF!</v>
      </c>
      <c r="BF455" s="89"/>
      <c r="BG455" s="98" t="e">
        <f t="shared" si="297"/>
        <v>#REF!</v>
      </c>
      <c r="BH455" s="98" t="e">
        <f t="shared" si="298"/>
        <v>#REF!</v>
      </c>
      <c r="BI455" s="89"/>
      <c r="BJ455" s="98" t="str">
        <f t="shared" si="299"/>
        <v/>
      </c>
      <c r="BK455" s="98" t="str">
        <f t="shared" si="300"/>
        <v/>
      </c>
      <c r="BL455" s="89"/>
      <c r="BM455" s="98" t="str">
        <f t="shared" si="301"/>
        <v/>
      </c>
      <c r="BN455" s="98" t="str">
        <f t="shared" si="302"/>
        <v/>
      </c>
      <c r="BO455" s="89"/>
      <c r="BP455" s="98" t="str">
        <f t="shared" si="303"/>
        <v/>
      </c>
      <c r="BQ455" s="98" t="str">
        <f t="shared" si="304"/>
        <v/>
      </c>
      <c r="BR455" s="89"/>
      <c r="BS455" s="98" t="str">
        <f t="shared" si="305"/>
        <v/>
      </c>
      <c r="BT455" s="98" t="str">
        <f t="shared" si="306"/>
        <v/>
      </c>
      <c r="BU455" s="89"/>
      <c r="BV455" s="63"/>
    </row>
    <row r="456" spans="1:74" s="59" customFormat="1" x14ac:dyDescent="0.25">
      <c r="A456" s="83">
        <v>13</v>
      </c>
      <c r="B456" s="109" t="str">
        <f t="shared" si="284"/>
        <v xml:space="preserve">: </v>
      </c>
      <c r="C456" s="106"/>
      <c r="D456" s="106"/>
      <c r="E456" s="108"/>
      <c r="F456" s="106"/>
      <c r="G456" s="108"/>
      <c r="H456" s="107"/>
      <c r="I456" s="106"/>
      <c r="J456" s="106"/>
      <c r="K456" s="104"/>
      <c r="L456" s="110"/>
      <c r="M456" s="104"/>
      <c r="N456" s="151" t="s">
        <v>234</v>
      </c>
      <c r="O456" s="105"/>
      <c r="P456" s="104"/>
      <c r="Q456" s="64"/>
      <c r="R456" s="103"/>
      <c r="S456" s="101" t="str">
        <f t="shared" si="285"/>
        <v/>
      </c>
      <c r="T456" s="102" t="str">
        <f t="shared" si="286"/>
        <v/>
      </c>
      <c r="U456" s="101" t="str">
        <f t="shared" si="287"/>
        <v/>
      </c>
      <c r="V456" s="100" t="str">
        <f t="shared" si="288"/>
        <v>TWh / ha / year</v>
      </c>
      <c r="W456" s="89"/>
      <c r="X456" s="89"/>
      <c r="Z456" s="63"/>
      <c r="AP456" s="63"/>
      <c r="AQ456" s="89"/>
      <c r="AR456" s="89"/>
      <c r="AS456" s="99"/>
      <c r="AT456" s="89"/>
      <c r="AU456" s="98" t="e">
        <f t="shared" si="289"/>
        <v>#REF!</v>
      </c>
      <c r="AV456" s="98" t="e">
        <f t="shared" si="290"/>
        <v>#REF!</v>
      </c>
      <c r="AW456" s="89"/>
      <c r="AX456" s="98" t="e">
        <f t="shared" si="291"/>
        <v>#REF!</v>
      </c>
      <c r="AY456" s="98" t="e">
        <f t="shared" si="292"/>
        <v>#REF!</v>
      </c>
      <c r="AZ456" s="89"/>
      <c r="BA456" s="98" t="e">
        <f t="shared" si="293"/>
        <v>#REF!</v>
      </c>
      <c r="BB456" s="98" t="e">
        <f t="shared" si="294"/>
        <v>#REF!</v>
      </c>
      <c r="BC456" s="89"/>
      <c r="BD456" s="98" t="e">
        <f t="shared" si="295"/>
        <v>#REF!</v>
      </c>
      <c r="BE456" s="98" t="e">
        <f t="shared" si="296"/>
        <v>#REF!</v>
      </c>
      <c r="BF456" s="89"/>
      <c r="BG456" s="98" t="e">
        <f t="shared" si="297"/>
        <v>#REF!</v>
      </c>
      <c r="BH456" s="98" t="e">
        <f t="shared" si="298"/>
        <v>#REF!</v>
      </c>
      <c r="BI456" s="89"/>
      <c r="BJ456" s="98" t="str">
        <f t="shared" si="299"/>
        <v/>
      </c>
      <c r="BK456" s="98" t="str">
        <f t="shared" si="300"/>
        <v/>
      </c>
      <c r="BL456" s="89"/>
      <c r="BM456" s="98" t="str">
        <f t="shared" si="301"/>
        <v/>
      </c>
      <c r="BN456" s="98" t="str">
        <f t="shared" si="302"/>
        <v/>
      </c>
      <c r="BO456" s="89"/>
      <c r="BP456" s="98" t="str">
        <f t="shared" si="303"/>
        <v/>
      </c>
      <c r="BQ456" s="98" t="str">
        <f t="shared" si="304"/>
        <v/>
      </c>
      <c r="BR456" s="89"/>
      <c r="BS456" s="98" t="str">
        <f t="shared" si="305"/>
        <v/>
      </c>
      <c r="BT456" s="98" t="str">
        <f t="shared" si="306"/>
        <v/>
      </c>
      <c r="BU456" s="89"/>
      <c r="BV456" s="63"/>
    </row>
    <row r="457" spans="1:74" s="59" customFormat="1" x14ac:dyDescent="0.25">
      <c r="A457" s="83">
        <v>14</v>
      </c>
      <c r="B457" s="109" t="str">
        <f t="shared" si="284"/>
        <v xml:space="preserve">: </v>
      </c>
      <c r="C457" s="106"/>
      <c r="D457" s="106"/>
      <c r="E457" s="108"/>
      <c r="F457" s="106"/>
      <c r="G457" s="108"/>
      <c r="H457" s="107"/>
      <c r="I457" s="106"/>
      <c r="J457" s="106"/>
      <c r="K457" s="104"/>
      <c r="L457" s="110"/>
      <c r="M457" s="104"/>
      <c r="N457" s="151" t="s">
        <v>234</v>
      </c>
      <c r="O457" s="105"/>
      <c r="P457" s="104"/>
      <c r="Q457" s="64"/>
      <c r="R457" s="103"/>
      <c r="S457" s="101" t="str">
        <f t="shared" si="285"/>
        <v/>
      </c>
      <c r="T457" s="102" t="str">
        <f t="shared" si="286"/>
        <v/>
      </c>
      <c r="U457" s="101" t="str">
        <f t="shared" si="287"/>
        <v/>
      </c>
      <c r="V457" s="100" t="str">
        <f t="shared" si="288"/>
        <v>TWh / ha / year</v>
      </c>
      <c r="W457" s="89"/>
      <c r="X457" s="89"/>
      <c r="Z457" s="63"/>
      <c r="AP457" s="63"/>
      <c r="AQ457" s="89"/>
      <c r="AR457" s="89"/>
      <c r="AS457" s="99"/>
      <c r="AT457" s="89"/>
      <c r="AU457" s="98" t="e">
        <f t="shared" si="289"/>
        <v>#REF!</v>
      </c>
      <c r="AV457" s="98" t="e">
        <f t="shared" si="290"/>
        <v>#REF!</v>
      </c>
      <c r="AW457" s="89"/>
      <c r="AX457" s="98" t="e">
        <f t="shared" si="291"/>
        <v>#REF!</v>
      </c>
      <c r="AY457" s="98" t="e">
        <f t="shared" si="292"/>
        <v>#REF!</v>
      </c>
      <c r="AZ457" s="89"/>
      <c r="BA457" s="98" t="e">
        <f t="shared" si="293"/>
        <v>#REF!</v>
      </c>
      <c r="BB457" s="98" t="e">
        <f t="shared" si="294"/>
        <v>#REF!</v>
      </c>
      <c r="BC457" s="89"/>
      <c r="BD457" s="98" t="e">
        <f t="shared" si="295"/>
        <v>#REF!</v>
      </c>
      <c r="BE457" s="98" t="e">
        <f t="shared" si="296"/>
        <v>#REF!</v>
      </c>
      <c r="BF457" s="89"/>
      <c r="BG457" s="98" t="e">
        <f t="shared" si="297"/>
        <v>#REF!</v>
      </c>
      <c r="BH457" s="98" t="e">
        <f t="shared" si="298"/>
        <v>#REF!</v>
      </c>
      <c r="BI457" s="89"/>
      <c r="BJ457" s="98" t="str">
        <f t="shared" si="299"/>
        <v/>
      </c>
      <c r="BK457" s="98" t="str">
        <f t="shared" si="300"/>
        <v/>
      </c>
      <c r="BL457" s="89"/>
      <c r="BM457" s="98" t="str">
        <f t="shared" si="301"/>
        <v/>
      </c>
      <c r="BN457" s="98" t="str">
        <f t="shared" si="302"/>
        <v/>
      </c>
      <c r="BO457" s="89"/>
      <c r="BP457" s="98" t="str">
        <f t="shared" si="303"/>
        <v/>
      </c>
      <c r="BQ457" s="98" t="str">
        <f t="shared" si="304"/>
        <v/>
      </c>
      <c r="BR457" s="89"/>
      <c r="BS457" s="98" t="str">
        <f t="shared" si="305"/>
        <v/>
      </c>
      <c r="BT457" s="98" t="str">
        <f t="shared" si="306"/>
        <v/>
      </c>
      <c r="BU457" s="89"/>
      <c r="BV457" s="63"/>
    </row>
    <row r="458" spans="1:74" s="59" customFormat="1" x14ac:dyDescent="0.25">
      <c r="A458" s="83">
        <v>15</v>
      </c>
      <c r="B458" s="109" t="str">
        <f t="shared" si="284"/>
        <v xml:space="preserve">: </v>
      </c>
      <c r="C458" s="106"/>
      <c r="D458" s="106"/>
      <c r="E458" s="108"/>
      <c r="F458" s="106"/>
      <c r="G458" s="108"/>
      <c r="H458" s="107"/>
      <c r="I458" s="106"/>
      <c r="J458" s="106"/>
      <c r="K458" s="104"/>
      <c r="L458" s="110"/>
      <c r="M458" s="104"/>
      <c r="N458" s="151" t="s">
        <v>234</v>
      </c>
      <c r="O458" s="105"/>
      <c r="P458" s="104"/>
      <c r="Q458" s="64"/>
      <c r="R458" s="103"/>
      <c r="S458" s="101" t="str">
        <f t="shared" si="285"/>
        <v/>
      </c>
      <c r="T458" s="102" t="str">
        <f t="shared" si="286"/>
        <v/>
      </c>
      <c r="U458" s="101" t="str">
        <f t="shared" si="287"/>
        <v/>
      </c>
      <c r="V458" s="100" t="str">
        <f t="shared" si="288"/>
        <v>TWh / ha / year</v>
      </c>
      <c r="W458" s="89"/>
      <c r="X458" s="89"/>
      <c r="Z458" s="63"/>
      <c r="AP458" s="63"/>
      <c r="AQ458" s="89"/>
      <c r="AR458" s="89"/>
      <c r="AS458" s="99"/>
      <c r="AT458" s="89"/>
      <c r="AU458" s="98" t="e">
        <f t="shared" si="289"/>
        <v>#REF!</v>
      </c>
      <c r="AV458" s="98" t="e">
        <f t="shared" si="290"/>
        <v>#REF!</v>
      </c>
      <c r="AW458" s="89"/>
      <c r="AX458" s="98" t="e">
        <f t="shared" si="291"/>
        <v>#REF!</v>
      </c>
      <c r="AY458" s="98" t="e">
        <f t="shared" si="292"/>
        <v>#REF!</v>
      </c>
      <c r="AZ458" s="89"/>
      <c r="BA458" s="98" t="e">
        <f t="shared" si="293"/>
        <v>#REF!</v>
      </c>
      <c r="BB458" s="98" t="e">
        <f t="shared" si="294"/>
        <v>#REF!</v>
      </c>
      <c r="BC458" s="89"/>
      <c r="BD458" s="98" t="e">
        <f t="shared" si="295"/>
        <v>#REF!</v>
      </c>
      <c r="BE458" s="98" t="e">
        <f t="shared" si="296"/>
        <v>#REF!</v>
      </c>
      <c r="BF458" s="89"/>
      <c r="BG458" s="98" t="e">
        <f t="shared" si="297"/>
        <v>#REF!</v>
      </c>
      <c r="BH458" s="98" t="e">
        <f t="shared" si="298"/>
        <v>#REF!</v>
      </c>
      <c r="BI458" s="89"/>
      <c r="BJ458" s="98" t="str">
        <f t="shared" si="299"/>
        <v/>
      </c>
      <c r="BK458" s="98" t="str">
        <f t="shared" si="300"/>
        <v/>
      </c>
      <c r="BL458" s="89"/>
      <c r="BM458" s="98" t="str">
        <f t="shared" si="301"/>
        <v/>
      </c>
      <c r="BN458" s="98" t="str">
        <f t="shared" si="302"/>
        <v/>
      </c>
      <c r="BO458" s="89"/>
      <c r="BP458" s="98" t="str">
        <f t="shared" si="303"/>
        <v/>
      </c>
      <c r="BQ458" s="98" t="str">
        <f t="shared" si="304"/>
        <v/>
      </c>
      <c r="BR458" s="89"/>
      <c r="BS458" s="98" t="str">
        <f t="shared" si="305"/>
        <v/>
      </c>
      <c r="BT458" s="98" t="str">
        <f t="shared" si="306"/>
        <v/>
      </c>
      <c r="BU458" s="89"/>
      <c r="BV458" s="63"/>
    </row>
    <row r="459" spans="1:74" s="59" customFormat="1" x14ac:dyDescent="0.25">
      <c r="A459" s="83">
        <v>16</v>
      </c>
      <c r="B459" s="109" t="str">
        <f t="shared" si="284"/>
        <v xml:space="preserve">: </v>
      </c>
      <c r="C459" s="106"/>
      <c r="D459" s="106"/>
      <c r="E459" s="108"/>
      <c r="F459" s="106"/>
      <c r="G459" s="108"/>
      <c r="H459" s="107"/>
      <c r="I459" s="106"/>
      <c r="J459" s="106"/>
      <c r="K459" s="104"/>
      <c r="L459" s="110"/>
      <c r="M459" s="104"/>
      <c r="N459" s="151" t="s">
        <v>234</v>
      </c>
      <c r="O459" s="105"/>
      <c r="P459" s="104"/>
      <c r="Q459" s="64"/>
      <c r="R459" s="103"/>
      <c r="S459" s="101" t="str">
        <f t="shared" si="285"/>
        <v/>
      </c>
      <c r="T459" s="102" t="str">
        <f t="shared" si="286"/>
        <v/>
      </c>
      <c r="U459" s="101" t="str">
        <f t="shared" si="287"/>
        <v/>
      </c>
      <c r="V459" s="100" t="str">
        <f t="shared" si="288"/>
        <v>TWh / ha / year</v>
      </c>
      <c r="W459" s="89"/>
      <c r="X459" s="89"/>
      <c r="Z459" s="63"/>
      <c r="AP459" s="63"/>
      <c r="AQ459" s="89"/>
      <c r="AR459" s="89"/>
      <c r="AS459" s="99"/>
      <c r="AT459" s="89"/>
      <c r="AU459" s="98" t="e">
        <f t="shared" si="289"/>
        <v>#REF!</v>
      </c>
      <c r="AV459" s="98" t="e">
        <f t="shared" si="290"/>
        <v>#REF!</v>
      </c>
      <c r="AW459" s="89"/>
      <c r="AX459" s="98" t="e">
        <f t="shared" si="291"/>
        <v>#REF!</v>
      </c>
      <c r="AY459" s="98" t="e">
        <f t="shared" si="292"/>
        <v>#REF!</v>
      </c>
      <c r="AZ459" s="89"/>
      <c r="BA459" s="98" t="e">
        <f t="shared" si="293"/>
        <v>#REF!</v>
      </c>
      <c r="BB459" s="98" t="e">
        <f t="shared" si="294"/>
        <v>#REF!</v>
      </c>
      <c r="BC459" s="89"/>
      <c r="BD459" s="98" t="e">
        <f t="shared" si="295"/>
        <v>#REF!</v>
      </c>
      <c r="BE459" s="98" t="e">
        <f t="shared" si="296"/>
        <v>#REF!</v>
      </c>
      <c r="BF459" s="89"/>
      <c r="BG459" s="98" t="e">
        <f t="shared" si="297"/>
        <v>#REF!</v>
      </c>
      <c r="BH459" s="98" t="e">
        <f t="shared" si="298"/>
        <v>#REF!</v>
      </c>
      <c r="BI459" s="89"/>
      <c r="BJ459" s="98" t="str">
        <f t="shared" si="299"/>
        <v/>
      </c>
      <c r="BK459" s="98" t="str">
        <f t="shared" si="300"/>
        <v/>
      </c>
      <c r="BL459" s="89"/>
      <c r="BM459" s="98" t="str">
        <f t="shared" si="301"/>
        <v/>
      </c>
      <c r="BN459" s="98" t="str">
        <f t="shared" si="302"/>
        <v/>
      </c>
      <c r="BO459" s="89"/>
      <c r="BP459" s="98" t="str">
        <f t="shared" si="303"/>
        <v/>
      </c>
      <c r="BQ459" s="98" t="str">
        <f t="shared" si="304"/>
        <v/>
      </c>
      <c r="BR459" s="89"/>
      <c r="BS459" s="98" t="str">
        <f t="shared" si="305"/>
        <v/>
      </c>
      <c r="BT459" s="98" t="str">
        <f t="shared" si="306"/>
        <v/>
      </c>
      <c r="BU459" s="89"/>
      <c r="BV459" s="63"/>
    </row>
    <row r="460" spans="1:74" s="59" customFormat="1" x14ac:dyDescent="0.25">
      <c r="A460" s="83">
        <v>17</v>
      </c>
      <c r="B460" s="109" t="str">
        <f t="shared" si="284"/>
        <v xml:space="preserve">: </v>
      </c>
      <c r="C460" s="106"/>
      <c r="D460" s="106"/>
      <c r="E460" s="108"/>
      <c r="F460" s="106"/>
      <c r="G460" s="108"/>
      <c r="H460" s="107"/>
      <c r="I460" s="106"/>
      <c r="J460" s="106"/>
      <c r="K460" s="104"/>
      <c r="L460" s="110"/>
      <c r="M460" s="104"/>
      <c r="N460" s="151" t="s">
        <v>234</v>
      </c>
      <c r="O460" s="105"/>
      <c r="P460" s="104"/>
      <c r="Q460" s="64"/>
      <c r="R460" s="103"/>
      <c r="S460" s="101" t="str">
        <f t="shared" si="285"/>
        <v/>
      </c>
      <c r="T460" s="102" t="str">
        <f t="shared" si="286"/>
        <v/>
      </c>
      <c r="U460" s="101" t="str">
        <f t="shared" si="287"/>
        <v/>
      </c>
      <c r="V460" s="100" t="str">
        <f t="shared" si="288"/>
        <v>TWh / ha / year</v>
      </c>
      <c r="W460" s="89"/>
      <c r="X460" s="89"/>
      <c r="Z460" s="63"/>
      <c r="AP460" s="63"/>
      <c r="AQ460" s="89"/>
      <c r="AR460" s="89"/>
      <c r="AS460" s="99"/>
      <c r="AT460" s="89"/>
      <c r="AU460" s="98" t="e">
        <f t="shared" si="289"/>
        <v>#REF!</v>
      </c>
      <c r="AV460" s="98" t="e">
        <f t="shared" si="290"/>
        <v>#REF!</v>
      </c>
      <c r="AW460" s="89"/>
      <c r="AX460" s="98" t="e">
        <f t="shared" si="291"/>
        <v>#REF!</v>
      </c>
      <c r="AY460" s="98" t="e">
        <f t="shared" si="292"/>
        <v>#REF!</v>
      </c>
      <c r="AZ460" s="89"/>
      <c r="BA460" s="98" t="e">
        <f t="shared" si="293"/>
        <v>#REF!</v>
      </c>
      <c r="BB460" s="98" t="e">
        <f t="shared" si="294"/>
        <v>#REF!</v>
      </c>
      <c r="BC460" s="89"/>
      <c r="BD460" s="98" t="e">
        <f t="shared" si="295"/>
        <v>#REF!</v>
      </c>
      <c r="BE460" s="98" t="e">
        <f t="shared" si="296"/>
        <v>#REF!</v>
      </c>
      <c r="BF460" s="89"/>
      <c r="BG460" s="98" t="e">
        <f t="shared" si="297"/>
        <v>#REF!</v>
      </c>
      <c r="BH460" s="98" t="e">
        <f t="shared" si="298"/>
        <v>#REF!</v>
      </c>
      <c r="BI460" s="89"/>
      <c r="BJ460" s="98" t="str">
        <f t="shared" si="299"/>
        <v/>
      </c>
      <c r="BK460" s="98" t="str">
        <f t="shared" si="300"/>
        <v/>
      </c>
      <c r="BL460" s="89"/>
      <c r="BM460" s="98" t="str">
        <f t="shared" si="301"/>
        <v/>
      </c>
      <c r="BN460" s="98" t="str">
        <f t="shared" si="302"/>
        <v/>
      </c>
      <c r="BO460" s="89"/>
      <c r="BP460" s="98" t="str">
        <f t="shared" si="303"/>
        <v/>
      </c>
      <c r="BQ460" s="98" t="str">
        <f t="shared" si="304"/>
        <v/>
      </c>
      <c r="BR460" s="89"/>
      <c r="BS460" s="98" t="str">
        <f t="shared" si="305"/>
        <v/>
      </c>
      <c r="BT460" s="98" t="str">
        <f t="shared" si="306"/>
        <v/>
      </c>
      <c r="BU460" s="89"/>
      <c r="BV460" s="63"/>
    </row>
    <row r="461" spans="1:74" s="59" customFormat="1" x14ac:dyDescent="0.25">
      <c r="A461" s="83">
        <v>18</v>
      </c>
      <c r="B461" s="109" t="str">
        <f t="shared" si="284"/>
        <v xml:space="preserve">: </v>
      </c>
      <c r="C461" s="106"/>
      <c r="D461" s="106"/>
      <c r="E461" s="108"/>
      <c r="F461" s="106"/>
      <c r="G461" s="108"/>
      <c r="H461" s="107"/>
      <c r="I461" s="106"/>
      <c r="J461" s="106"/>
      <c r="K461" s="104"/>
      <c r="L461" s="104"/>
      <c r="M461" s="104"/>
      <c r="N461" s="151" t="s">
        <v>234</v>
      </c>
      <c r="O461" s="105"/>
      <c r="P461" s="104"/>
      <c r="Q461" s="64"/>
      <c r="R461" s="103"/>
      <c r="S461" s="101" t="str">
        <f t="shared" si="285"/>
        <v/>
      </c>
      <c r="T461" s="102" t="str">
        <f t="shared" si="286"/>
        <v/>
      </c>
      <c r="U461" s="101" t="str">
        <f t="shared" si="287"/>
        <v/>
      </c>
      <c r="V461" s="100" t="str">
        <f t="shared" si="288"/>
        <v>TWh / ha / year</v>
      </c>
      <c r="W461" s="89"/>
      <c r="X461" s="89"/>
      <c r="Z461" s="63"/>
      <c r="AP461" s="63"/>
      <c r="AQ461" s="89"/>
      <c r="AR461" s="89"/>
      <c r="AS461" s="99"/>
      <c r="AT461" s="89"/>
      <c r="AU461" s="98" t="e">
        <f t="shared" si="289"/>
        <v>#REF!</v>
      </c>
      <c r="AV461" s="98" t="e">
        <f t="shared" si="290"/>
        <v>#REF!</v>
      </c>
      <c r="AW461" s="89"/>
      <c r="AX461" s="98" t="e">
        <f t="shared" si="291"/>
        <v>#REF!</v>
      </c>
      <c r="AY461" s="98" t="e">
        <f t="shared" si="292"/>
        <v>#REF!</v>
      </c>
      <c r="AZ461" s="89"/>
      <c r="BA461" s="98" t="e">
        <f t="shared" si="293"/>
        <v>#REF!</v>
      </c>
      <c r="BB461" s="98" t="e">
        <f t="shared" si="294"/>
        <v>#REF!</v>
      </c>
      <c r="BC461" s="89"/>
      <c r="BD461" s="98" t="e">
        <f t="shared" si="295"/>
        <v>#REF!</v>
      </c>
      <c r="BE461" s="98" t="e">
        <f t="shared" si="296"/>
        <v>#REF!</v>
      </c>
      <c r="BF461" s="89"/>
      <c r="BG461" s="98" t="e">
        <f t="shared" si="297"/>
        <v>#REF!</v>
      </c>
      <c r="BH461" s="98" t="e">
        <f t="shared" si="298"/>
        <v>#REF!</v>
      </c>
      <c r="BI461" s="89"/>
      <c r="BJ461" s="98" t="str">
        <f t="shared" si="299"/>
        <v/>
      </c>
      <c r="BK461" s="98" t="str">
        <f t="shared" si="300"/>
        <v/>
      </c>
      <c r="BL461" s="89"/>
      <c r="BM461" s="98" t="str">
        <f t="shared" si="301"/>
        <v/>
      </c>
      <c r="BN461" s="98" t="str">
        <f t="shared" si="302"/>
        <v/>
      </c>
      <c r="BO461" s="89"/>
      <c r="BP461" s="98" t="str">
        <f t="shared" si="303"/>
        <v/>
      </c>
      <c r="BQ461" s="98" t="str">
        <f t="shared" si="304"/>
        <v/>
      </c>
      <c r="BR461" s="89"/>
      <c r="BS461" s="98" t="str">
        <f t="shared" si="305"/>
        <v/>
      </c>
      <c r="BT461" s="98" t="str">
        <f t="shared" si="306"/>
        <v/>
      </c>
      <c r="BU461" s="89"/>
      <c r="BV461" s="63"/>
    </row>
    <row r="462" spans="1:74" s="59" customFormat="1" x14ac:dyDescent="0.25">
      <c r="A462" s="83">
        <v>19</v>
      </c>
      <c r="B462" s="109" t="str">
        <f t="shared" si="284"/>
        <v xml:space="preserve">: </v>
      </c>
      <c r="C462" s="106"/>
      <c r="D462" s="106"/>
      <c r="E462" s="108"/>
      <c r="F462" s="106"/>
      <c r="G462" s="108"/>
      <c r="H462" s="107"/>
      <c r="I462" s="106"/>
      <c r="J462" s="106"/>
      <c r="K462" s="104"/>
      <c r="L462" s="104"/>
      <c r="M462" s="104"/>
      <c r="N462" s="151" t="s">
        <v>234</v>
      </c>
      <c r="O462" s="105"/>
      <c r="P462" s="104"/>
      <c r="Q462" s="64"/>
      <c r="R462" s="103"/>
      <c r="S462" s="101" t="str">
        <f t="shared" si="285"/>
        <v/>
      </c>
      <c r="T462" s="102" t="str">
        <f t="shared" si="286"/>
        <v/>
      </c>
      <c r="U462" s="101" t="str">
        <f t="shared" si="287"/>
        <v/>
      </c>
      <c r="V462" s="100" t="str">
        <f t="shared" si="288"/>
        <v>TWh / ha / year</v>
      </c>
      <c r="W462" s="89"/>
      <c r="X462" s="89"/>
      <c r="Z462" s="63"/>
      <c r="AP462" s="63"/>
      <c r="AQ462" s="89"/>
      <c r="AR462" s="89"/>
      <c r="AS462" s="99"/>
      <c r="AT462" s="89"/>
      <c r="AU462" s="98" t="e">
        <f t="shared" si="289"/>
        <v>#REF!</v>
      </c>
      <c r="AV462" s="98" t="e">
        <f t="shared" si="290"/>
        <v>#REF!</v>
      </c>
      <c r="AW462" s="89"/>
      <c r="AX462" s="98" t="e">
        <f t="shared" si="291"/>
        <v>#REF!</v>
      </c>
      <c r="AY462" s="98" t="e">
        <f t="shared" si="292"/>
        <v>#REF!</v>
      </c>
      <c r="AZ462" s="89"/>
      <c r="BA462" s="98" t="e">
        <f t="shared" si="293"/>
        <v>#REF!</v>
      </c>
      <c r="BB462" s="98" t="e">
        <f t="shared" si="294"/>
        <v>#REF!</v>
      </c>
      <c r="BC462" s="89"/>
      <c r="BD462" s="98" t="e">
        <f t="shared" si="295"/>
        <v>#REF!</v>
      </c>
      <c r="BE462" s="98" t="e">
        <f t="shared" si="296"/>
        <v>#REF!</v>
      </c>
      <c r="BF462" s="89"/>
      <c r="BG462" s="98" t="e">
        <f t="shared" si="297"/>
        <v>#REF!</v>
      </c>
      <c r="BH462" s="98" t="e">
        <f t="shared" si="298"/>
        <v>#REF!</v>
      </c>
      <c r="BI462" s="89"/>
      <c r="BJ462" s="98" t="str">
        <f t="shared" si="299"/>
        <v/>
      </c>
      <c r="BK462" s="98" t="str">
        <f t="shared" si="300"/>
        <v/>
      </c>
      <c r="BL462" s="89"/>
      <c r="BM462" s="98" t="str">
        <f t="shared" si="301"/>
        <v/>
      </c>
      <c r="BN462" s="98" t="str">
        <f t="shared" si="302"/>
        <v/>
      </c>
      <c r="BO462" s="89"/>
      <c r="BP462" s="98" t="str">
        <f t="shared" si="303"/>
        <v/>
      </c>
      <c r="BQ462" s="98" t="str">
        <f t="shared" si="304"/>
        <v/>
      </c>
      <c r="BR462" s="89"/>
      <c r="BS462" s="98" t="str">
        <f t="shared" si="305"/>
        <v/>
      </c>
      <c r="BT462" s="98" t="str">
        <f t="shared" si="306"/>
        <v/>
      </c>
      <c r="BU462" s="89"/>
      <c r="BV462" s="63"/>
    </row>
    <row r="463" spans="1:74" s="59" customFormat="1" x14ac:dyDescent="0.25">
      <c r="A463" s="83">
        <v>20</v>
      </c>
      <c r="B463" s="109" t="str">
        <f t="shared" si="284"/>
        <v xml:space="preserve">: </v>
      </c>
      <c r="C463" s="106"/>
      <c r="D463" s="106"/>
      <c r="E463" s="108"/>
      <c r="F463" s="106"/>
      <c r="G463" s="108"/>
      <c r="H463" s="107"/>
      <c r="I463" s="106"/>
      <c r="J463" s="106"/>
      <c r="K463" s="104"/>
      <c r="L463" s="104"/>
      <c r="M463" s="104"/>
      <c r="N463" s="151" t="s">
        <v>234</v>
      </c>
      <c r="O463" s="105"/>
      <c r="P463" s="104"/>
      <c r="Q463" s="64"/>
      <c r="R463" s="103"/>
      <c r="S463" s="101" t="str">
        <f t="shared" si="285"/>
        <v/>
      </c>
      <c r="T463" s="102" t="str">
        <f t="shared" si="286"/>
        <v/>
      </c>
      <c r="U463" s="101" t="str">
        <f t="shared" si="287"/>
        <v/>
      </c>
      <c r="V463" s="100" t="str">
        <f t="shared" si="288"/>
        <v>TWh / ha / year</v>
      </c>
      <c r="W463" s="89"/>
      <c r="X463" s="89"/>
      <c r="Z463" s="63"/>
      <c r="AP463" s="63"/>
      <c r="AQ463" s="89"/>
      <c r="AR463" s="89"/>
      <c r="AS463" s="99"/>
      <c r="AT463" s="89"/>
      <c r="AU463" s="98" t="e">
        <f t="shared" si="289"/>
        <v>#REF!</v>
      </c>
      <c r="AV463" s="98" t="e">
        <f t="shared" si="290"/>
        <v>#REF!</v>
      </c>
      <c r="AW463" s="89"/>
      <c r="AX463" s="98" t="e">
        <f t="shared" si="291"/>
        <v>#REF!</v>
      </c>
      <c r="AY463" s="98" t="e">
        <f t="shared" si="292"/>
        <v>#REF!</v>
      </c>
      <c r="AZ463" s="89"/>
      <c r="BA463" s="98" t="e">
        <f t="shared" si="293"/>
        <v>#REF!</v>
      </c>
      <c r="BB463" s="98" t="e">
        <f t="shared" si="294"/>
        <v>#REF!</v>
      </c>
      <c r="BC463" s="89"/>
      <c r="BD463" s="98" t="e">
        <f t="shared" si="295"/>
        <v>#REF!</v>
      </c>
      <c r="BE463" s="98" t="e">
        <f t="shared" si="296"/>
        <v>#REF!</v>
      </c>
      <c r="BF463" s="89"/>
      <c r="BG463" s="98" t="e">
        <f t="shared" si="297"/>
        <v>#REF!</v>
      </c>
      <c r="BH463" s="98" t="e">
        <f t="shared" si="298"/>
        <v>#REF!</v>
      </c>
      <c r="BI463" s="89"/>
      <c r="BJ463" s="98" t="str">
        <f t="shared" si="299"/>
        <v/>
      </c>
      <c r="BK463" s="98" t="str">
        <f t="shared" si="300"/>
        <v/>
      </c>
      <c r="BL463" s="89"/>
      <c r="BM463" s="98" t="str">
        <f t="shared" si="301"/>
        <v/>
      </c>
      <c r="BN463" s="98" t="str">
        <f t="shared" si="302"/>
        <v/>
      </c>
      <c r="BO463" s="89"/>
      <c r="BP463" s="98" t="str">
        <f t="shared" si="303"/>
        <v/>
      </c>
      <c r="BQ463" s="98" t="str">
        <f t="shared" si="304"/>
        <v/>
      </c>
      <c r="BR463" s="89"/>
      <c r="BS463" s="98" t="str">
        <f t="shared" si="305"/>
        <v/>
      </c>
      <c r="BT463" s="98" t="str">
        <f t="shared" si="306"/>
        <v/>
      </c>
      <c r="BU463" s="89"/>
      <c r="BV463" s="63"/>
    </row>
    <row r="464" spans="1:74" s="59" customFormat="1" x14ac:dyDescent="0.25">
      <c r="A464" s="83"/>
      <c r="B464" s="91" t="s">
        <v>64</v>
      </c>
      <c r="C464" s="92"/>
      <c r="D464" s="92"/>
      <c r="E464" s="92"/>
      <c r="F464" s="92"/>
      <c r="G464" s="92"/>
      <c r="I464" s="89"/>
      <c r="J464" s="94"/>
      <c r="K464" s="64"/>
      <c r="L464" s="64"/>
      <c r="M464" s="64" t="s">
        <v>63</v>
      </c>
      <c r="N464" s="64"/>
      <c r="O464" s="64"/>
      <c r="P464" s="64"/>
      <c r="Q464" s="64"/>
      <c r="R464" s="94" t="s">
        <v>62</v>
      </c>
      <c r="S464" s="97" t="e">
        <f>AVERAGE(S444:S463)</f>
        <v>#DIV/0!</v>
      </c>
      <c r="T464" s="97" t="e">
        <f>IF(S472="Y",SUM(T444:T463)/SUM(O444:O463),AVERAGE(T444:T463))</f>
        <v>#DIV/0!</v>
      </c>
      <c r="U464" s="96" t="e">
        <f>SUM(U444:U463)/SUM(O444:O463)</f>
        <v>#DIV/0!</v>
      </c>
      <c r="V464" s="89"/>
      <c r="W464" s="89"/>
      <c r="X464" s="89"/>
      <c r="Z464" s="95"/>
      <c r="AP464" s="63"/>
      <c r="AQ464" s="89"/>
      <c r="AR464" s="89"/>
      <c r="AS464" s="89"/>
      <c r="AT464" s="94" t="s">
        <v>62</v>
      </c>
      <c r="AU464" s="93" t="e">
        <f>AVERAGE(AU444:AU463)</f>
        <v>#REF!</v>
      </c>
      <c r="AV464" s="93" t="e">
        <f>SUM(AV444:AV463)/COUNTIF(AV444:AV463,"&gt;0")</f>
        <v>#REF!</v>
      </c>
      <c r="AW464" s="89"/>
      <c r="AX464" s="93" t="e">
        <f>AVERAGE(AX444:AX463)</f>
        <v>#REF!</v>
      </c>
      <c r="AY464" s="93" t="e">
        <f>SUM(AY444:AY463)/COUNTIF(AY444:AY463,"&gt;0")</f>
        <v>#REF!</v>
      </c>
      <c r="AZ464" s="89"/>
      <c r="BA464" s="93" t="e">
        <f>AVERAGE(BA444:BA463)</f>
        <v>#REF!</v>
      </c>
      <c r="BB464" s="93" t="e">
        <f>SUM(BB444:BB463)/COUNTIF(BB444:BB463,"&gt;0")</f>
        <v>#REF!</v>
      </c>
      <c r="BC464" s="89"/>
      <c r="BD464" s="93" t="e">
        <f>AVERAGE(BD444:BD463)</f>
        <v>#REF!</v>
      </c>
      <c r="BE464" s="93" t="e">
        <f>SUM(BE444:BE463)/COUNTIF(BE444:BE463,"&gt;0")</f>
        <v>#REF!</v>
      </c>
      <c r="BF464" s="89"/>
      <c r="BG464" s="93" t="e">
        <f>AVERAGE(BG444:BG463)</f>
        <v>#REF!</v>
      </c>
      <c r="BH464" s="93" t="e">
        <f>SUM(BH444:BH463)/COUNTIF(BH444:BH463,"&gt;0")</f>
        <v>#REF!</v>
      </c>
      <c r="BI464" s="94"/>
      <c r="BJ464" s="93" t="e">
        <f>AVERAGE(BJ444:BJ463)</f>
        <v>#DIV/0!</v>
      </c>
      <c r="BK464" s="93" t="e">
        <f>SUM(BK444:BK463)/COUNTIF(BK444:BK463,"&gt;0")</f>
        <v>#DIV/0!</v>
      </c>
      <c r="BL464" s="89"/>
      <c r="BM464" s="93" t="e">
        <f>AVERAGE(BM444:BM463)</f>
        <v>#DIV/0!</v>
      </c>
      <c r="BN464" s="93" t="e">
        <f>SUM(BN444:BN463)/COUNTIF(BN444:BN463,"&gt;0")</f>
        <v>#DIV/0!</v>
      </c>
      <c r="BO464" s="89"/>
      <c r="BP464" s="93" t="e">
        <f>AVERAGE(BP444:BP463)</f>
        <v>#DIV/0!</v>
      </c>
      <c r="BQ464" s="93" t="e">
        <f>SUM(BQ444:BQ463)/COUNTIF(BQ444:BQ463,"&gt;0")</f>
        <v>#DIV/0!</v>
      </c>
      <c r="BR464" s="89"/>
      <c r="BS464" s="93" t="e">
        <f>AVERAGE(BS444:BS463)</f>
        <v>#DIV/0!</v>
      </c>
      <c r="BT464" s="93" t="e">
        <f>SUM(BT444:BT463)/COUNTIF(BT444:BT463,"&gt;0")</f>
        <v>#DIV/0!</v>
      </c>
      <c r="BU464" s="89"/>
      <c r="BV464" s="63"/>
    </row>
    <row r="465" spans="1:74" s="59" customFormat="1" x14ac:dyDescent="0.25">
      <c r="A465" s="83"/>
      <c r="B465" s="91" t="s">
        <v>61</v>
      </c>
      <c r="C465" s="92" t="s">
        <v>60</v>
      </c>
      <c r="D465" s="399"/>
      <c r="E465" s="400"/>
      <c r="F465" s="400"/>
      <c r="G465" s="400"/>
      <c r="H465" s="400"/>
      <c r="I465" s="400"/>
      <c r="J465" s="400"/>
      <c r="K465" s="401"/>
      <c r="L465" s="64"/>
      <c r="M465" s="64"/>
      <c r="N465" s="64"/>
      <c r="O465" s="64"/>
      <c r="P465" s="64"/>
      <c r="Q465" s="64"/>
      <c r="R465" s="77" t="s">
        <v>57</v>
      </c>
      <c r="S465" s="88" t="e">
        <f>S464+V465*S468</f>
        <v>#DIV/0!</v>
      </c>
      <c r="T465" s="88" t="e">
        <f>T464+V465*T468</f>
        <v>#DIV/0!</v>
      </c>
      <c r="U465" s="88" t="e">
        <f>U464+V465*U468</f>
        <v>#DIV/0!</v>
      </c>
      <c r="V465" s="86">
        <v>1</v>
      </c>
      <c r="W465" s="64" t="s">
        <v>59</v>
      </c>
      <c r="X465" s="89"/>
      <c r="Y465" s="89" t="s">
        <v>58</v>
      </c>
      <c r="Z465" s="87"/>
      <c r="AP465" s="63"/>
      <c r="AQ465" s="89"/>
      <c r="AR465" s="89"/>
      <c r="AS465" s="89"/>
      <c r="AT465" s="77" t="s">
        <v>57</v>
      </c>
      <c r="AU465" s="76" t="e">
        <f>AU464+(AU470*AU467)</f>
        <v>#REF!</v>
      </c>
      <c r="AV465" s="76" t="e">
        <f>AV464+(AV470*AU467)</f>
        <v>#REF!</v>
      </c>
      <c r="AW465" s="89"/>
      <c r="AX465" s="76" t="e">
        <f>AX464+(AX470*AX467)</f>
        <v>#REF!</v>
      </c>
      <c r="AY465" s="76" t="e">
        <f>AY464+(AY470*AX467)</f>
        <v>#REF!</v>
      </c>
      <c r="AZ465" s="89"/>
      <c r="BA465" s="76" t="e">
        <f>BA464+(BA470*BA467)</f>
        <v>#REF!</v>
      </c>
      <c r="BB465" s="76" t="e">
        <f>BB464+(BB470*BA467)</f>
        <v>#REF!</v>
      </c>
      <c r="BC465" s="89"/>
      <c r="BD465" s="76" t="e">
        <f>BD464+(BD470*BD467)</f>
        <v>#REF!</v>
      </c>
      <c r="BE465" s="76" t="e">
        <f>BE464+(BE470*BD467)</f>
        <v>#REF!</v>
      </c>
      <c r="BF465" s="89"/>
      <c r="BG465" s="76" t="e">
        <f>BG464+(BG470*BG467)</f>
        <v>#REF!</v>
      </c>
      <c r="BH465" s="76" t="e">
        <f>BH464+(BH470*BG467)</f>
        <v>#REF!</v>
      </c>
      <c r="BI465" s="77"/>
      <c r="BJ465" s="76" t="e">
        <f>BJ464+(BJ470*BJ467)</f>
        <v>#DIV/0!</v>
      </c>
      <c r="BK465" s="76" t="e">
        <f>BK464+(BK470*BJ467)</f>
        <v>#DIV/0!</v>
      </c>
      <c r="BL465" s="89"/>
      <c r="BM465" s="76" t="e">
        <f>BM464+(BM470*BM467)</f>
        <v>#DIV/0!</v>
      </c>
      <c r="BN465" s="76" t="e">
        <f>BN464+(BN470*BM467)</f>
        <v>#DIV/0!</v>
      </c>
      <c r="BO465" s="89"/>
      <c r="BP465" s="76" t="e">
        <f>BP464+(BP470*BP467)</f>
        <v>#DIV/0!</v>
      </c>
      <c r="BQ465" s="76" t="e">
        <f>BQ464+(BQ470*BP467)</f>
        <v>#DIV/0!</v>
      </c>
      <c r="BR465" s="89"/>
      <c r="BS465" s="76" t="e">
        <f>BS464+(BS470*BS467)</f>
        <v>#DIV/0!</v>
      </c>
      <c r="BT465" s="76" t="e">
        <f>BT464+(BT470*BS467)</f>
        <v>#DIV/0!</v>
      </c>
      <c r="BU465" s="89"/>
      <c r="BV465" s="63"/>
    </row>
    <row r="466" spans="1:74" s="59" customFormat="1" x14ac:dyDescent="0.25">
      <c r="A466" s="83"/>
      <c r="B466" s="91" t="s">
        <v>56</v>
      </c>
      <c r="C466" s="83"/>
      <c r="D466" s="402"/>
      <c r="E466" s="403"/>
      <c r="F466" s="403"/>
      <c r="G466" s="403"/>
      <c r="H466" s="403"/>
      <c r="I466" s="403"/>
      <c r="J466" s="403"/>
      <c r="K466" s="404"/>
      <c r="L466" s="89"/>
      <c r="M466" s="89"/>
      <c r="N466" s="64"/>
      <c r="O466" s="64"/>
      <c r="P466" s="64"/>
      <c r="Q466" s="64"/>
      <c r="R466" s="77" t="s">
        <v>54</v>
      </c>
      <c r="S466" s="88" t="e">
        <f>IF($Y466="Y",MIN(S444:S463),S464-$V466*S468)</f>
        <v>#DIV/0!</v>
      </c>
      <c r="T466" s="88" t="e">
        <f>IF($Y466="Y",MIN(T444:T463),T464-$V466*T468)</f>
        <v>#DIV/0!</v>
      </c>
      <c r="U466" s="88" t="e">
        <f>IF($Y466="Y",MIN(U444:U463),U464-$V466*U468)</f>
        <v>#DIV/0!</v>
      </c>
      <c r="V466" s="86">
        <v>1</v>
      </c>
      <c r="W466" s="64" t="s">
        <v>55</v>
      </c>
      <c r="X466" s="89"/>
      <c r="Y466" s="90" t="s">
        <v>47</v>
      </c>
      <c r="Z466" s="87"/>
      <c r="AP466" s="63"/>
      <c r="AQ466" s="89"/>
      <c r="AR466" s="89"/>
      <c r="AS466" s="89"/>
      <c r="AT466" s="77" t="s">
        <v>54</v>
      </c>
      <c r="AU466" s="76" t="e">
        <f>AU464-(AU470*AU468)</f>
        <v>#REF!</v>
      </c>
      <c r="AV466" s="76" t="e">
        <f>AV464-(AV470*AU468)</f>
        <v>#REF!</v>
      </c>
      <c r="AW466" s="89"/>
      <c r="AX466" s="76" t="e">
        <f>AX464-(AX470*AX468)</f>
        <v>#REF!</v>
      </c>
      <c r="AY466" s="76" t="e">
        <f>AY464-(AY470*AX468)</f>
        <v>#REF!</v>
      </c>
      <c r="AZ466" s="89"/>
      <c r="BA466" s="76" t="e">
        <f>BA464-(BA470*BA468)</f>
        <v>#REF!</v>
      </c>
      <c r="BB466" s="76" t="e">
        <f>BB464-(BB470*BA468)</f>
        <v>#REF!</v>
      </c>
      <c r="BC466" s="89"/>
      <c r="BD466" s="76" t="e">
        <f>BD464-(BD470*BD468)</f>
        <v>#REF!</v>
      </c>
      <c r="BE466" s="76" t="e">
        <f>BE464-(BE470*BD468)</f>
        <v>#REF!</v>
      </c>
      <c r="BF466" s="89"/>
      <c r="BG466" s="76" t="e">
        <f>BG464-(BG470*BG468)</f>
        <v>#REF!</v>
      </c>
      <c r="BH466" s="76" t="e">
        <f>BH464-(BH470*BG468)</f>
        <v>#REF!</v>
      </c>
      <c r="BI466" s="77"/>
      <c r="BJ466" s="76" t="e">
        <f>BJ464-(BJ470*BJ468)</f>
        <v>#DIV/0!</v>
      </c>
      <c r="BK466" s="76" t="e">
        <f>BK464-(BK470*BJ468)</f>
        <v>#DIV/0!</v>
      </c>
      <c r="BL466" s="89"/>
      <c r="BM466" s="76" t="e">
        <f>BM464-(BM470*BM468)</f>
        <v>#DIV/0!</v>
      </c>
      <c r="BN466" s="76" t="e">
        <f>BN464-(BN470*BM468)</f>
        <v>#DIV/0!</v>
      </c>
      <c r="BO466" s="89"/>
      <c r="BP466" s="76" t="e">
        <f>BP464-(BP470*BP468)</f>
        <v>#DIV/0!</v>
      </c>
      <c r="BQ466" s="76" t="e">
        <f>BQ464-(BQ470*BP468)</f>
        <v>#DIV/0!</v>
      </c>
      <c r="BR466" s="89"/>
      <c r="BS466" s="76" t="e">
        <f>BS464-(BS470*BS468)</f>
        <v>#DIV/0!</v>
      </c>
      <c r="BT466" s="76" t="e">
        <f>BT464-(BT470*BS468)</f>
        <v>#DIV/0!</v>
      </c>
      <c r="BU466" s="89"/>
      <c r="BV466" s="63"/>
    </row>
    <row r="467" spans="1:74" s="59" customFormat="1" ht="14.25" x14ac:dyDescent="0.2">
      <c r="A467" s="83"/>
      <c r="B467" s="83"/>
      <c r="C467" s="83"/>
      <c r="D467" s="402"/>
      <c r="E467" s="403"/>
      <c r="F467" s="403"/>
      <c r="G467" s="403"/>
      <c r="H467" s="403"/>
      <c r="I467" s="403"/>
      <c r="J467" s="403"/>
      <c r="K467" s="404"/>
      <c r="L467" s="64"/>
      <c r="M467" s="64"/>
      <c r="N467" s="64"/>
      <c r="O467" s="64"/>
      <c r="P467" s="64"/>
      <c r="Q467" s="64"/>
      <c r="R467" s="77" t="s">
        <v>51</v>
      </c>
      <c r="S467" s="88" t="e">
        <f>IF((0.67*S468)&gt;S464,"no","yes")</f>
        <v>#DIV/0!</v>
      </c>
      <c r="T467" s="88" t="e">
        <f>IF((0.67*T468)&gt;T464,"no","yes")</f>
        <v>#DIV/0!</v>
      </c>
      <c r="U467" s="88" t="e">
        <f>IF((0.67*U468)&gt;U464,"no","yes")</f>
        <v>#DIV/0!</v>
      </c>
      <c r="V467" s="64"/>
      <c r="W467" s="64"/>
      <c r="X467" s="64"/>
      <c r="Z467" s="87"/>
      <c r="AP467" s="63"/>
      <c r="AQ467" s="64"/>
      <c r="AR467" s="64"/>
      <c r="AS467" s="360" t="s">
        <v>53</v>
      </c>
      <c r="AT467" s="361"/>
      <c r="AU467" s="86">
        <v>1</v>
      </c>
      <c r="AV467" s="64"/>
      <c r="AW467" s="64"/>
      <c r="AX467" s="86">
        <v>1</v>
      </c>
      <c r="AY467" s="64"/>
      <c r="AZ467" s="64"/>
      <c r="BA467" s="86">
        <v>1</v>
      </c>
      <c r="BB467" s="64"/>
      <c r="BC467" s="64"/>
      <c r="BD467" s="86">
        <v>1</v>
      </c>
      <c r="BE467" s="64"/>
      <c r="BF467" s="64"/>
      <c r="BG467" s="86">
        <v>1</v>
      </c>
      <c r="BH467" s="64"/>
      <c r="BI467" s="77"/>
      <c r="BJ467" s="86">
        <v>1</v>
      </c>
      <c r="BK467" s="64"/>
      <c r="BL467" s="64"/>
      <c r="BM467" s="86">
        <v>1</v>
      </c>
      <c r="BN467" s="64"/>
      <c r="BO467" s="64"/>
      <c r="BP467" s="86">
        <v>1</v>
      </c>
      <c r="BQ467" s="64"/>
      <c r="BR467" s="64"/>
      <c r="BS467" s="86">
        <v>1</v>
      </c>
      <c r="BT467" s="64"/>
      <c r="BU467" s="64"/>
      <c r="BV467" s="63"/>
    </row>
    <row r="468" spans="1:74" s="59" customFormat="1" ht="14.25" x14ac:dyDescent="0.2">
      <c r="A468" s="83"/>
      <c r="B468" s="83"/>
      <c r="C468" s="83"/>
      <c r="D468" s="402"/>
      <c r="E468" s="403"/>
      <c r="F468" s="403"/>
      <c r="G468" s="403"/>
      <c r="H468" s="403"/>
      <c r="I468" s="403"/>
      <c r="J468" s="403"/>
      <c r="K468" s="404"/>
      <c r="L468" s="64"/>
      <c r="M468" s="64"/>
      <c r="N468" s="64"/>
      <c r="O468" s="64"/>
      <c r="P468" s="64"/>
      <c r="Q468" s="64"/>
      <c r="R468" s="77" t="s">
        <v>50</v>
      </c>
      <c r="S468" s="88" t="e">
        <f>_xlfn.STDEV.P(S444:S463)</f>
        <v>#DIV/0!</v>
      </c>
      <c r="T468" s="88" t="e">
        <f t="array" ref="T468">IF(S472="Y",SQRT(SUM(IFERROR(O444:O463*(S444:S463-(T464))^2,0))/((COUNTIFS(O444:O463,"&lt;&gt;"&amp;"")-1)/COUNTIFS(O444:O463,"&lt;&gt;"&amp;"")*SUM(O444:O463))),_xlfn.STDEV.P(T444:T463))</f>
        <v>#DIV/0!</v>
      </c>
      <c r="U468" s="88" t="e">
        <f t="array" ref="U468">SQRT(SUM(IFERROR(O444:O463*(S444:S463-(U464))^2,0))/((COUNTIFS(O444:O463,"&lt;&gt;"&amp;"")-1)/COUNTIFS(O444:O463,"&lt;&gt;"&amp;"")*SUM(O444:O463)))</f>
        <v>#DIV/0!</v>
      </c>
      <c r="V468" s="64"/>
      <c r="W468" s="64"/>
      <c r="X468" s="64"/>
      <c r="Z468" s="87"/>
      <c r="AP468" s="63"/>
      <c r="AQ468" s="64"/>
      <c r="AR468" s="64"/>
      <c r="AS468" s="360"/>
      <c r="AT468" s="361"/>
      <c r="AU468" s="86">
        <v>1</v>
      </c>
      <c r="AV468" s="64"/>
      <c r="AW468" s="64"/>
      <c r="AX468" s="86">
        <v>1</v>
      </c>
      <c r="AY468" s="64"/>
      <c r="AZ468" s="64"/>
      <c r="BA468" s="86">
        <v>1</v>
      </c>
      <c r="BB468" s="64"/>
      <c r="BC468" s="64"/>
      <c r="BD468" s="86">
        <v>1</v>
      </c>
      <c r="BE468" s="64"/>
      <c r="BF468" s="64"/>
      <c r="BG468" s="86">
        <v>1</v>
      </c>
      <c r="BH468" s="64"/>
      <c r="BI468" s="77"/>
      <c r="BJ468" s="86">
        <v>1</v>
      </c>
      <c r="BK468" s="64"/>
      <c r="BL468" s="64"/>
      <c r="BM468" s="86">
        <v>1</v>
      </c>
      <c r="BN468" s="64"/>
      <c r="BO468" s="64"/>
      <c r="BP468" s="86">
        <v>1</v>
      </c>
      <c r="BQ468" s="64"/>
      <c r="BR468" s="64"/>
      <c r="BS468" s="86">
        <v>1</v>
      </c>
      <c r="BT468" s="64"/>
      <c r="BU468" s="64"/>
      <c r="BV468" s="63"/>
    </row>
    <row r="469" spans="1:74" s="59" customFormat="1" x14ac:dyDescent="0.25">
      <c r="A469" s="64"/>
      <c r="B469" s="64"/>
      <c r="C469" s="83"/>
      <c r="D469" s="402"/>
      <c r="E469" s="403"/>
      <c r="F469" s="403"/>
      <c r="G469" s="403"/>
      <c r="H469" s="403"/>
      <c r="I469" s="403"/>
      <c r="J469" s="403"/>
      <c r="K469" s="404"/>
      <c r="L469" s="64"/>
      <c r="M469" s="64"/>
      <c r="N469" s="64"/>
      <c r="O469" s="64"/>
      <c r="P469" s="64"/>
      <c r="Q469" s="64"/>
      <c r="R469" s="73" t="s">
        <v>48</v>
      </c>
      <c r="S469" s="85">
        <f>COUNTIF(S444:S463,"&gt;0")</f>
        <v>0</v>
      </c>
      <c r="T469" s="85">
        <f>COUNTIF(T444:T463,"&gt;0")</f>
        <v>0</v>
      </c>
      <c r="U469" s="81"/>
      <c r="V469" s="84" t="s">
        <v>52</v>
      </c>
      <c r="W469" s="64"/>
      <c r="X469" s="64"/>
      <c r="Z469" s="63"/>
      <c r="AP469" s="63"/>
      <c r="AQ469" s="64"/>
      <c r="AR469" s="64"/>
      <c r="AS469" s="64"/>
      <c r="AT469" s="77" t="s">
        <v>51</v>
      </c>
      <c r="AU469" s="76" t="e">
        <f>IF((0.67*AU470)&gt;AU464,"no","yes")</f>
        <v>#REF!</v>
      </c>
      <c r="AV469" s="76" t="e">
        <f>IF((0.67*AV470)&gt;AV464,"no","yes")</f>
        <v>#REF!</v>
      </c>
      <c r="AW469" s="64"/>
      <c r="AX469" s="76" t="e">
        <f>IF((0.67*AX470)&gt;AX464,"no","yes")</f>
        <v>#REF!</v>
      </c>
      <c r="AY469" s="76" t="e">
        <f>IF((0.67*AY470)&gt;AY464,"no","yes")</f>
        <v>#REF!</v>
      </c>
      <c r="AZ469" s="64"/>
      <c r="BA469" s="76" t="e">
        <f>IF((0.67*BA470)&gt;BA464,"no","yes")</f>
        <v>#REF!</v>
      </c>
      <c r="BB469" s="76" t="e">
        <f>IF((0.67*BB470)&gt;BB464,"no","yes")</f>
        <v>#REF!</v>
      </c>
      <c r="BC469" s="64"/>
      <c r="BD469" s="76" t="e">
        <f>IF((0.67*BD470)&gt;BD464,"no","yes")</f>
        <v>#REF!</v>
      </c>
      <c r="BE469" s="76" t="e">
        <f>IF((0.67*BE470)&gt;BE464,"no","yes")</f>
        <v>#REF!</v>
      </c>
      <c r="BF469" s="64"/>
      <c r="BG469" s="76" t="e">
        <f>IF((0.67*BG470)&gt;BG464,"no","yes")</f>
        <v>#REF!</v>
      </c>
      <c r="BH469" s="76" t="e">
        <f>IF((0.67*BH470)&gt;BH464,"no","yes")</f>
        <v>#REF!</v>
      </c>
      <c r="BI469" s="73"/>
      <c r="BJ469" s="76" t="e">
        <f>IF((0.67*BJ470)&gt;BJ464,"no","yes")</f>
        <v>#DIV/0!</v>
      </c>
      <c r="BK469" s="76" t="e">
        <f>IF((0.67*BK470)&gt;BK464,"no","yes")</f>
        <v>#DIV/0!</v>
      </c>
      <c r="BL469" s="64"/>
      <c r="BM469" s="76" t="e">
        <f>IF((0.67*BM470)&gt;BM464,"no","yes")</f>
        <v>#DIV/0!</v>
      </c>
      <c r="BN469" s="76" t="e">
        <f>IF((0.67*BN470)&gt;BN464,"no","yes")</f>
        <v>#DIV/0!</v>
      </c>
      <c r="BO469" s="64"/>
      <c r="BP469" s="76" t="e">
        <f>IF((0.67*BP470)&gt;BP464,"no","yes")</f>
        <v>#DIV/0!</v>
      </c>
      <c r="BQ469" s="76" t="e">
        <f>IF((0.67*BQ470)&gt;BQ464,"no","yes")</f>
        <v>#DIV/0!</v>
      </c>
      <c r="BR469" s="64"/>
      <c r="BS469" s="76" t="e">
        <f>IF((0.67*BS470)&gt;BS464,"no","yes")</f>
        <v>#DIV/0!</v>
      </c>
      <c r="BT469" s="76" t="e">
        <f>IF((0.67*BT470)&gt;BT464,"no","yes")</f>
        <v>#DIV/0!</v>
      </c>
      <c r="BU469" s="64"/>
      <c r="BV469" s="63"/>
    </row>
    <row r="470" spans="1:74" s="59" customFormat="1" ht="14.25" x14ac:dyDescent="0.2">
      <c r="C470" s="83"/>
      <c r="D470" s="402"/>
      <c r="E470" s="403"/>
      <c r="F470" s="403"/>
      <c r="G470" s="403"/>
      <c r="H470" s="403"/>
      <c r="I470" s="403"/>
      <c r="J470" s="403"/>
      <c r="K470" s="404"/>
      <c r="L470" s="64"/>
      <c r="M470" s="64"/>
      <c r="N470" s="64"/>
      <c r="O470" s="64"/>
      <c r="P470" s="64"/>
      <c r="Q470" s="64"/>
      <c r="R470" s="64"/>
      <c r="S470" s="162"/>
      <c r="T470" s="64"/>
      <c r="U470" s="64"/>
      <c r="V470" s="80"/>
      <c r="W470" s="79"/>
      <c r="X470" s="78"/>
      <c r="Z470" s="63"/>
      <c r="AP470" s="63"/>
      <c r="AQ470" s="64"/>
      <c r="AR470" s="64"/>
      <c r="AS470" s="64"/>
      <c r="AT470" s="77" t="s">
        <v>50</v>
      </c>
      <c r="AU470" s="76" t="e">
        <f>_xlfn.STDEV.P(AU444:AU463)</f>
        <v>#REF!</v>
      </c>
      <c r="AV470" s="76" t="e">
        <f>_xlfn.STDEV.P(AV444:AV463)</f>
        <v>#REF!</v>
      </c>
      <c r="AW470" s="64"/>
      <c r="AX470" s="76" t="e">
        <f>_xlfn.STDEV.P(AX444:AX463)</f>
        <v>#REF!</v>
      </c>
      <c r="AY470" s="76" t="e">
        <f>_xlfn.STDEV.P(AY444:AY463)</f>
        <v>#REF!</v>
      </c>
      <c r="AZ470" s="64"/>
      <c r="BA470" s="76" t="e">
        <f>_xlfn.STDEV.P(BA444:BA463)</f>
        <v>#REF!</v>
      </c>
      <c r="BB470" s="76" t="e">
        <f>_xlfn.STDEV.P(BB444:BB463)</f>
        <v>#REF!</v>
      </c>
      <c r="BC470" s="64"/>
      <c r="BD470" s="76" t="e">
        <f>_xlfn.STDEV.P(BD444:BD463)</f>
        <v>#REF!</v>
      </c>
      <c r="BE470" s="76" t="e">
        <f>_xlfn.STDEV.P(BE444:BE463)</f>
        <v>#REF!</v>
      </c>
      <c r="BF470" s="64"/>
      <c r="BG470" s="76" t="e">
        <f>_xlfn.STDEV.P(BG444:BG463)</f>
        <v>#REF!</v>
      </c>
      <c r="BH470" s="76" t="e">
        <f>_xlfn.STDEV.P(BH444:BH463)</f>
        <v>#REF!</v>
      </c>
      <c r="BI470" s="64"/>
      <c r="BJ470" s="76" t="e">
        <f>_xlfn.STDEV.P(BJ444:BJ463)</f>
        <v>#DIV/0!</v>
      </c>
      <c r="BK470" s="76" t="e">
        <f>_xlfn.STDEV.P(BK444:BK463)</f>
        <v>#DIV/0!</v>
      </c>
      <c r="BL470" s="64"/>
      <c r="BM470" s="76" t="e">
        <f>_xlfn.STDEV.P(BM444:BM463)</f>
        <v>#DIV/0!</v>
      </c>
      <c r="BN470" s="76" t="e">
        <f>_xlfn.STDEV.P(BN444:BN463)</f>
        <v>#DIV/0!</v>
      </c>
      <c r="BO470" s="64"/>
      <c r="BP470" s="76" t="e">
        <f>_xlfn.STDEV.P(BP444:BP463)</f>
        <v>#DIV/0!</v>
      </c>
      <c r="BQ470" s="76" t="e">
        <f>_xlfn.STDEV.P(BQ444:BQ463)</f>
        <v>#DIV/0!</v>
      </c>
      <c r="BR470" s="64"/>
      <c r="BS470" s="76" t="e">
        <f>_xlfn.STDEV.P(BS444:BS463)</f>
        <v>#DIV/0!</v>
      </c>
      <c r="BT470" s="76" t="e">
        <f>_xlfn.STDEV.P(BT444:BT463)</f>
        <v>#DIV/0!</v>
      </c>
      <c r="BV470" s="63"/>
    </row>
    <row r="471" spans="1:74" s="59" customFormat="1" x14ac:dyDescent="0.2">
      <c r="A471" s="75" t="str">
        <f ca="1">HYPERLINK("#"&amp;"'"&amp;A$1&amp;"'!a1","Back to top")</f>
        <v>Back to top</v>
      </c>
      <c r="B471" s="75"/>
      <c r="C471" s="64"/>
      <c r="D471" s="405"/>
      <c r="E471" s="406"/>
      <c r="F471" s="406"/>
      <c r="G471" s="406"/>
      <c r="H471" s="406"/>
      <c r="I471" s="406"/>
      <c r="J471" s="406"/>
      <c r="K471" s="407"/>
      <c r="S471" s="74" t="s">
        <v>49</v>
      </c>
      <c r="U471" s="64"/>
      <c r="V471" s="70"/>
      <c r="W471" s="69"/>
      <c r="X471" s="68"/>
      <c r="Z471" s="63"/>
      <c r="AP471" s="63"/>
      <c r="AQ471" s="64"/>
      <c r="AR471" s="64"/>
      <c r="AS471" s="64"/>
      <c r="AT471" s="73" t="s">
        <v>48</v>
      </c>
      <c r="AU471" s="72">
        <f>COUNTIF(AU444:AU463,"&gt;0")</f>
        <v>0</v>
      </c>
      <c r="AV471" s="72">
        <f>COUNTIF(AV444:AV463,"&gt;0")</f>
        <v>0</v>
      </c>
      <c r="AW471" s="64"/>
      <c r="AX471" s="72">
        <f>COUNTIF(AX444:AX463,"&gt;0")</f>
        <v>0</v>
      </c>
      <c r="AY471" s="72">
        <f>COUNTIF(AY444:AY463,"&gt;0")</f>
        <v>0</v>
      </c>
      <c r="AZ471" s="64"/>
      <c r="BA471" s="72">
        <f>COUNTIF(BA444:BA463,"&gt;0")</f>
        <v>0</v>
      </c>
      <c r="BB471" s="72">
        <f>COUNTIF(BB444:BB463,"&gt;0")</f>
        <v>0</v>
      </c>
      <c r="BC471" s="64"/>
      <c r="BD471" s="72">
        <f>COUNTIF(BD444:BD463,"&gt;0")</f>
        <v>0</v>
      </c>
      <c r="BE471" s="72">
        <f>COUNTIF(BE444:BE463,"&gt;0")</f>
        <v>0</v>
      </c>
      <c r="BF471" s="64"/>
      <c r="BG471" s="72">
        <f>COUNTIF(BG444:BG463,"&gt;0")</f>
        <v>0</v>
      </c>
      <c r="BH471" s="72">
        <f>COUNTIF(BH444:BH463,"&gt;0")</f>
        <v>0</v>
      </c>
      <c r="BI471" s="64"/>
      <c r="BJ471" s="72">
        <f>COUNTIF(BJ444:BJ463,"&gt;0")</f>
        <v>0</v>
      </c>
      <c r="BK471" s="72">
        <f>COUNTIF(BK444:BK463,"&gt;0")</f>
        <v>0</v>
      </c>
      <c r="BL471" s="64"/>
      <c r="BM471" s="72">
        <f>COUNTIF(BM444:BM463,"&gt;0")</f>
        <v>0</v>
      </c>
      <c r="BN471" s="72">
        <f>COUNTIF(BN444:BN463,"&gt;0")</f>
        <v>0</v>
      </c>
      <c r="BO471" s="64"/>
      <c r="BP471" s="72">
        <f>COUNTIF(BP444:BP463,"&gt;0")</f>
        <v>0</v>
      </c>
      <c r="BQ471" s="72">
        <f>COUNTIF(BQ444:BQ463,"&gt;0")</f>
        <v>0</v>
      </c>
      <c r="BR471" s="64"/>
      <c r="BS471" s="72">
        <f>COUNTIF(BS444:BS463,"&gt;0")</f>
        <v>0</v>
      </c>
      <c r="BT471" s="72">
        <f>COUNTIF(BT444:BT463,"&gt;0")</f>
        <v>0</v>
      </c>
      <c r="BV471" s="63"/>
    </row>
    <row r="472" spans="1:74" s="59" customFormat="1" x14ac:dyDescent="0.25">
      <c r="S472" s="137" t="s">
        <v>47</v>
      </c>
      <c r="U472" s="64"/>
      <c r="V472" s="70"/>
      <c r="W472" s="69"/>
      <c r="X472" s="68"/>
      <c r="Z472" s="63"/>
      <c r="AP472" s="63"/>
      <c r="AT472" s="89"/>
      <c r="AU472" s="128"/>
      <c r="AV472" s="128"/>
      <c r="AW472" s="128"/>
      <c r="AX472" s="89"/>
      <c r="AY472" s="89"/>
      <c r="AZ472" s="128"/>
      <c r="BA472" s="128"/>
      <c r="BB472" s="128"/>
      <c r="BC472" s="89"/>
      <c r="BD472" s="89"/>
      <c r="BE472" s="128"/>
      <c r="BF472" s="128"/>
      <c r="BG472" s="128"/>
      <c r="BH472" s="89"/>
      <c r="BI472" s="89"/>
      <c r="BJ472" s="128"/>
      <c r="BK472" s="128"/>
      <c r="BL472" s="128"/>
      <c r="BM472" s="89"/>
      <c r="BN472" s="89"/>
      <c r="BO472" s="128"/>
      <c r="BP472" s="128"/>
      <c r="BQ472" s="128"/>
      <c r="BR472" s="89"/>
      <c r="BS472" s="89"/>
      <c r="BT472" s="128"/>
      <c r="BU472" s="89"/>
      <c r="BV472" s="63"/>
    </row>
    <row r="473" spans="1:74" s="59" customFormat="1" x14ac:dyDescent="0.25">
      <c r="U473" s="64"/>
      <c r="V473" s="67"/>
      <c r="W473" s="66"/>
      <c r="X473" s="65"/>
      <c r="Z473" s="63"/>
      <c r="AP473" s="63"/>
      <c r="AT473" s="89"/>
      <c r="AU473" s="128"/>
      <c r="AV473" s="128"/>
      <c r="AW473" s="128"/>
      <c r="AX473" s="89"/>
      <c r="AY473" s="89"/>
      <c r="AZ473" s="128"/>
      <c r="BA473" s="128"/>
      <c r="BB473" s="128"/>
      <c r="BC473" s="89"/>
      <c r="BD473" s="89"/>
      <c r="BE473" s="128"/>
      <c r="BF473" s="128"/>
      <c r="BG473" s="128"/>
      <c r="BH473" s="89"/>
      <c r="BI473" s="89"/>
      <c r="BJ473" s="128"/>
      <c r="BK473" s="128"/>
      <c r="BL473" s="128"/>
      <c r="BM473" s="89"/>
      <c r="BN473" s="89"/>
      <c r="BO473" s="128"/>
      <c r="BP473" s="128"/>
      <c r="BQ473" s="128"/>
      <c r="BR473" s="89"/>
      <c r="BS473" s="89"/>
      <c r="BT473" s="128"/>
      <c r="BU473" s="89"/>
      <c r="BV473" s="63"/>
    </row>
    <row r="474" spans="1:74" s="59" customFormat="1" x14ac:dyDescent="0.25">
      <c r="Z474" s="63"/>
      <c r="AP474" s="63"/>
      <c r="AT474" s="89"/>
      <c r="AU474" s="128"/>
      <c r="AV474" s="128"/>
      <c r="AW474" s="128"/>
      <c r="AX474" s="89"/>
      <c r="AY474" s="89"/>
      <c r="AZ474" s="128"/>
      <c r="BA474" s="128"/>
      <c r="BB474" s="128"/>
      <c r="BC474" s="89"/>
      <c r="BD474" s="89"/>
      <c r="BE474" s="128"/>
      <c r="BF474" s="128"/>
      <c r="BG474" s="128"/>
      <c r="BH474" s="89"/>
      <c r="BI474" s="89"/>
      <c r="BJ474" s="128"/>
      <c r="BK474" s="128"/>
      <c r="BL474" s="128"/>
      <c r="BM474" s="89"/>
      <c r="BN474" s="89"/>
      <c r="BO474" s="128"/>
      <c r="BP474" s="128"/>
      <c r="BQ474" s="128"/>
      <c r="BR474" s="89"/>
      <c r="BS474" s="89"/>
      <c r="BT474" s="128"/>
      <c r="BU474" s="89"/>
      <c r="BV474" s="63"/>
    </row>
    <row r="475" spans="1:74" s="2" customFormat="1" ht="15.75" x14ac:dyDescent="0.25">
      <c r="A475" s="134">
        <f>A441+1</f>
        <v>13</v>
      </c>
      <c r="B475" s="134"/>
      <c r="C475" s="158" t="s">
        <v>233</v>
      </c>
      <c r="D475" s="132"/>
      <c r="E475" s="132"/>
      <c r="F475" s="132"/>
      <c r="G475" s="132"/>
      <c r="H475" s="132"/>
      <c r="K475" s="132"/>
      <c r="L475" s="132"/>
      <c r="M475" s="131"/>
      <c r="N475" s="131"/>
      <c r="O475" s="131"/>
      <c r="AQ475" s="130">
        <f>A475</f>
        <v>13</v>
      </c>
      <c r="AR475" s="130" t="str">
        <f>C475</f>
        <v>Fuel Consumed per CONVENTIONAL Functional Unit</v>
      </c>
    </row>
    <row r="476" spans="1:74" s="59" customFormat="1" x14ac:dyDescent="0.25">
      <c r="A476" s="83"/>
      <c r="B476" s="83"/>
      <c r="C476" s="83"/>
      <c r="D476" s="129"/>
      <c r="E476" s="129"/>
      <c r="F476" s="129"/>
      <c r="G476" s="129"/>
      <c r="H476" s="129"/>
      <c r="K476" s="129"/>
      <c r="L476" s="129"/>
      <c r="M476" s="64"/>
      <c r="N476" s="64"/>
      <c r="O476" s="64"/>
      <c r="Z476" s="63"/>
      <c r="AP476" s="63"/>
      <c r="AQ476" s="89"/>
      <c r="AR476" s="89"/>
      <c r="AS476" s="89"/>
      <c r="AT476" s="89"/>
      <c r="AU476" s="128" t="e">
        <f>IF($AT$44="Region",'[1]Advanced Controls'!$A$59,'[1]AEZ Data'!$A$78)</f>
        <v>#REF!</v>
      </c>
      <c r="AV476" s="128"/>
      <c r="AW476" s="89"/>
      <c r="AX476" s="128" t="e">
        <f>IF($AT$44="Region",'[1]Advanced Controls'!$A$60,'[1]AEZ Data'!$A$80)</f>
        <v>#REF!</v>
      </c>
      <c r="AY476" s="128"/>
      <c r="AZ476" s="89"/>
      <c r="BA476" s="128" t="e">
        <f>IF($AT$44="Region",'[1]Advanced Controls'!$A$61,'[1]AEZ Data'!$A$79)</f>
        <v>#REF!</v>
      </c>
      <c r="BB476" s="128"/>
      <c r="BC476" s="89"/>
      <c r="BD476" s="128" t="e">
        <f>IF($AT$44="Region",'[1]Advanced Controls'!$A$62,'[1]AEZ Data'!$A$81)</f>
        <v>#REF!</v>
      </c>
      <c r="BE476" s="128"/>
      <c r="BF476" s="89"/>
      <c r="BG476" s="128" t="e">
        <f>IF($AT$44="Region",'[1]Advanced Controls'!$A$63,'[1]AEZ Data'!$A$82)</f>
        <v>#REF!</v>
      </c>
      <c r="BH476" s="128"/>
      <c r="BI476" s="89"/>
      <c r="BJ476" s="128" t="s">
        <v>90</v>
      </c>
      <c r="BK476" s="128"/>
      <c r="BL476" s="89"/>
      <c r="BM476" s="128" t="s">
        <v>89</v>
      </c>
      <c r="BN476" s="128"/>
      <c r="BO476" s="89"/>
      <c r="BP476" s="128" t="s">
        <v>88</v>
      </c>
      <c r="BQ476" s="128"/>
      <c r="BR476" s="89"/>
      <c r="BS476" s="128" t="s">
        <v>87</v>
      </c>
      <c r="BT476" s="128"/>
      <c r="BU476" s="89"/>
      <c r="BV476" s="63"/>
    </row>
    <row r="477" spans="1:74" s="59" customFormat="1" ht="45.75" thickBot="1" x14ac:dyDescent="0.3">
      <c r="A477" s="92" t="s">
        <v>86</v>
      </c>
      <c r="B477" s="127" t="s">
        <v>85</v>
      </c>
      <c r="C477" s="124" t="s">
        <v>84</v>
      </c>
      <c r="D477" s="126" t="s">
        <v>83</v>
      </c>
      <c r="E477" s="126" t="s">
        <v>82</v>
      </c>
      <c r="F477" s="124" t="s">
        <v>81</v>
      </c>
      <c r="G477" s="125" t="s">
        <v>80</v>
      </c>
      <c r="H477" s="124" t="s">
        <v>79</v>
      </c>
      <c r="I477" s="124" t="s">
        <v>78</v>
      </c>
      <c r="J477" s="124" t="s">
        <v>77</v>
      </c>
      <c r="K477" s="123" t="s">
        <v>76</v>
      </c>
      <c r="L477" s="122" t="s">
        <v>75</v>
      </c>
      <c r="M477" s="121" t="s">
        <v>74</v>
      </c>
      <c r="N477" s="119" t="s">
        <v>73</v>
      </c>
      <c r="O477" s="120" t="s">
        <v>72</v>
      </c>
      <c r="P477" s="119" t="s">
        <v>71</v>
      </c>
      <c r="Q477" s="114"/>
      <c r="R477" s="118" t="s">
        <v>70</v>
      </c>
      <c r="S477" s="117" t="s">
        <v>66</v>
      </c>
      <c r="T477" s="117" t="s">
        <v>65</v>
      </c>
      <c r="U477" s="117" t="s">
        <v>69</v>
      </c>
      <c r="V477" s="116" t="s">
        <v>68</v>
      </c>
      <c r="W477" s="114"/>
      <c r="X477" s="114"/>
      <c r="Z477" s="63"/>
      <c r="AP477" s="63"/>
      <c r="AQ477" s="114"/>
      <c r="AR477" s="114"/>
      <c r="AS477" s="116" t="s">
        <v>67</v>
      </c>
      <c r="AT477" s="114"/>
      <c r="AU477" s="115" t="s">
        <v>66</v>
      </c>
      <c r="AV477" s="115" t="s">
        <v>65</v>
      </c>
      <c r="AW477" s="114"/>
      <c r="AX477" s="115" t="s">
        <v>66</v>
      </c>
      <c r="AY477" s="115" t="s">
        <v>65</v>
      </c>
      <c r="AZ477" s="114"/>
      <c r="BA477" s="115" t="s">
        <v>66</v>
      </c>
      <c r="BB477" s="115" t="s">
        <v>65</v>
      </c>
      <c r="BC477" s="114"/>
      <c r="BD477" s="115" t="s">
        <v>66</v>
      </c>
      <c r="BE477" s="115" t="s">
        <v>65</v>
      </c>
      <c r="BF477" s="114"/>
      <c r="BG477" s="115" t="s">
        <v>66</v>
      </c>
      <c r="BH477" s="115" t="s">
        <v>65</v>
      </c>
      <c r="BI477" s="114"/>
      <c r="BJ477" s="115" t="s">
        <v>66</v>
      </c>
      <c r="BK477" s="115" t="s">
        <v>65</v>
      </c>
      <c r="BL477" s="114"/>
      <c r="BM477" s="115" t="s">
        <v>66</v>
      </c>
      <c r="BN477" s="115" t="s">
        <v>65</v>
      </c>
      <c r="BO477" s="114"/>
      <c r="BP477" s="115" t="s">
        <v>66</v>
      </c>
      <c r="BQ477" s="115" t="s">
        <v>65</v>
      </c>
      <c r="BR477" s="114"/>
      <c r="BS477" s="115" t="s">
        <v>66</v>
      </c>
      <c r="BT477" s="115" t="s">
        <v>65</v>
      </c>
      <c r="BU477" s="114"/>
      <c r="BV477" s="63"/>
    </row>
    <row r="478" spans="1:74" s="59" customFormat="1" x14ac:dyDescent="0.25">
      <c r="A478" s="83">
        <v>1</v>
      </c>
      <c r="B478" s="109" t="str">
        <f t="shared" ref="B478:B497" si="307">CONCATENATE(E478,": ",C478)</f>
        <v xml:space="preserve">: </v>
      </c>
      <c r="C478" s="108"/>
      <c r="D478" s="108"/>
      <c r="E478" s="108"/>
      <c r="F478" s="113"/>
      <c r="G478" s="108"/>
      <c r="H478" s="107"/>
      <c r="I478" s="106"/>
      <c r="J478" s="106"/>
      <c r="K478" s="110"/>
      <c r="L478" s="110"/>
      <c r="M478" s="104"/>
      <c r="N478" s="151" t="str">
        <f>IFERROR(CONCATENATE(VLOOKUP('[1]Advanced Controls'!$H$123,'[1]Emissions Factors'!$Q$21:$U$39,5,FALSE)," / ha"),"Select Fuel on Adv. Controls")</f>
        <v>Select Fuel on Adv. Controls</v>
      </c>
      <c r="O478" s="105"/>
      <c r="P478" s="104"/>
      <c r="Q478" s="64"/>
      <c r="R478" s="103"/>
      <c r="S478" s="101" t="str">
        <f t="shared" ref="S478:S497" si="308">IF(R478="Y","",IF(AND(M478="",K478=""),"",IF(M478="",K478,M478)))</f>
        <v/>
      </c>
      <c r="T478" s="102" t="str">
        <f t="shared" ref="T478:T497" si="309">IF(S478="","",IF($S$506="Y",U478,IF(S478&gt;=$S$498-$AB$35*$S$502,IF(S478&lt;=$S$498+$AB$35*$S$502,S478,""),"")))</f>
        <v/>
      </c>
      <c r="U478" s="101" t="str">
        <f t="shared" ref="U478:U497" si="310">IF(R478="Y","",IF(AND(M478="",K478=""),"",IF(M478="",K478*O478,M478*O478)))</f>
        <v/>
      </c>
      <c r="V478" s="100" t="str">
        <f t="shared" ref="V478:V497" si="311">IF(AND(N478="",L478=""),"",IF(N478="",L478,N478))</f>
        <v>Select Fuel on Adv. Controls</v>
      </c>
      <c r="W478" s="89"/>
      <c r="X478" s="89"/>
      <c r="Z478" s="63"/>
      <c r="AP478" s="63"/>
      <c r="AQ478" s="89"/>
      <c r="AR478" s="89"/>
      <c r="AS478" s="112" t="str">
        <f>$U478</f>
        <v/>
      </c>
      <c r="AT478" s="89"/>
      <c r="AU478" s="98" t="e">
        <f t="shared" ref="AU478:AU497" si="312">IF($AT$44="region",IF($E478=AU$762,$S478,""),IF($G478=AU$762,$S478,""))</f>
        <v>#REF!</v>
      </c>
      <c r="AV478" s="98" t="e">
        <f t="shared" ref="AV478:AV497" si="313">IF($AT$44="Region",IF($E478=AU$762,$T478,""),IF($G478=AU$762,$T478,""))</f>
        <v>#REF!</v>
      </c>
      <c r="AW478" s="89"/>
      <c r="AX478" s="98" t="e">
        <f t="shared" ref="AX478:AX497" si="314">IF($AT$44="region",IF($E478=AX$762,$S478,""),IF($G478=AX$762,$S478,""))</f>
        <v>#REF!</v>
      </c>
      <c r="AY478" s="98" t="e">
        <f t="shared" ref="AY478:AY497" si="315">IF($AT$44="Region",IF($E478=AX$762,$T478,""),IF($G478=AX$762,$T478,""))</f>
        <v>#REF!</v>
      </c>
      <c r="AZ478" s="89"/>
      <c r="BA478" s="98" t="e">
        <f t="shared" ref="BA478:BA497" si="316">IF($AT$44="region",IF($E478=BA$762,$S478,""),IF($G478=BA$762,$S478,""))</f>
        <v>#REF!</v>
      </c>
      <c r="BB478" s="98" t="e">
        <f t="shared" ref="BB478:BB497" si="317">IF($AT$44="Region",IF($E478=BA$762,$T478,""),IF($G478=BA$762,$T478,""))</f>
        <v>#REF!</v>
      </c>
      <c r="BC478" s="89"/>
      <c r="BD478" s="98" t="e">
        <f t="shared" ref="BD478:BD497" si="318">IF($AT$44="region",IF($E478=BD$762,$S478,""),IF($G478=BD$762,$S478,""))</f>
        <v>#REF!</v>
      </c>
      <c r="BE478" s="98" t="e">
        <f t="shared" ref="BE478:BE497" si="319">IF($AT$44="Region",IF($E478=BD$762,$T478,""),IF($G478=BD$762,$T478,""))</f>
        <v>#REF!</v>
      </c>
      <c r="BF478" s="89"/>
      <c r="BG478" s="98" t="e">
        <f t="shared" ref="BG478:BG497" si="320">IF($AT$44="region",IF($E478=BG$762,$S478,""),IF($G478=BG$762,$S478,""))</f>
        <v>#REF!</v>
      </c>
      <c r="BH478" s="98" t="e">
        <f t="shared" ref="BH478:BH497" si="321">IF($AT$44="Region",IF($E478=BG$762,$T478,""),IF($G478=BG$762,$T478,""))</f>
        <v>#REF!</v>
      </c>
      <c r="BI478" s="89"/>
      <c r="BJ478" s="98" t="str">
        <f t="shared" ref="BJ478:BJ497" si="322">IF($E478=$BJ$47,S478,"")</f>
        <v/>
      </c>
      <c r="BK478" s="98" t="str">
        <f t="shared" ref="BK478:BK497" si="323">IF($E478=$BJ$47,T478,"")</f>
        <v/>
      </c>
      <c r="BL478" s="89"/>
      <c r="BM478" s="98" t="str">
        <f t="shared" ref="BM478:BM497" si="324">IF($E478=$BM$47,S478,"")</f>
        <v/>
      </c>
      <c r="BN478" s="98" t="str">
        <f t="shared" ref="BN478:BN497" si="325">IF($E478=$BM$47,T478,"")</f>
        <v/>
      </c>
      <c r="BO478" s="89"/>
      <c r="BP478" s="98" t="str">
        <f t="shared" ref="BP478:BP497" si="326">IF($E478=$BP$47,S478,"")</f>
        <v/>
      </c>
      <c r="BQ478" s="98" t="str">
        <f t="shared" ref="BQ478:BQ497" si="327">IF($E478=$BP$47,T478,"")</f>
        <v/>
      </c>
      <c r="BR478" s="89"/>
      <c r="BS478" s="98" t="str">
        <f t="shared" ref="BS478:BS497" si="328">IF($E478=$BS$47,S478,"")</f>
        <v/>
      </c>
      <c r="BT478" s="98" t="str">
        <f t="shared" ref="BT478:BT497" si="329">IF($E478=$BS$47,T478,"")</f>
        <v/>
      </c>
      <c r="BU478" s="89"/>
      <c r="BV478" s="63"/>
    </row>
    <row r="479" spans="1:74" s="59" customFormat="1" x14ac:dyDescent="0.25">
      <c r="A479" s="83">
        <v>2</v>
      </c>
      <c r="B479" s="109" t="str">
        <f t="shared" si="307"/>
        <v xml:space="preserve">: </v>
      </c>
      <c r="C479" s="108"/>
      <c r="D479" s="108"/>
      <c r="E479" s="108"/>
      <c r="F479" s="108"/>
      <c r="G479" s="108"/>
      <c r="H479" s="107"/>
      <c r="I479" s="106"/>
      <c r="J479" s="106"/>
      <c r="K479" s="105"/>
      <c r="L479" s="110"/>
      <c r="M479" s="104"/>
      <c r="N479" s="151" t="str">
        <f>IFERROR(CONCATENATE(VLOOKUP('[1]Advanced Controls'!$H$123,'[1]Emissions Factors'!$Q$21:$U$39,5,FALSE)," / ha"),"Select Fuel on Adv. Controls")</f>
        <v>Select Fuel on Adv. Controls</v>
      </c>
      <c r="O479" s="105"/>
      <c r="P479" s="104"/>
      <c r="Q479" s="64"/>
      <c r="R479" s="103"/>
      <c r="S479" s="101" t="str">
        <f t="shared" si="308"/>
        <v/>
      </c>
      <c r="T479" s="102" t="str">
        <f t="shared" si="309"/>
        <v/>
      </c>
      <c r="U479" s="101" t="str">
        <f t="shared" si="310"/>
        <v/>
      </c>
      <c r="V479" s="100" t="str">
        <f t="shared" si="311"/>
        <v>Select Fuel on Adv. Controls</v>
      </c>
      <c r="W479" s="89"/>
      <c r="X479" s="89"/>
      <c r="Z479" s="63"/>
      <c r="AP479" s="63"/>
      <c r="AQ479" s="89"/>
      <c r="AR479" s="89"/>
      <c r="AS479" s="99"/>
      <c r="AT479" s="89"/>
      <c r="AU479" s="98" t="e">
        <f t="shared" si="312"/>
        <v>#REF!</v>
      </c>
      <c r="AV479" s="98" t="e">
        <f t="shared" si="313"/>
        <v>#REF!</v>
      </c>
      <c r="AW479" s="89"/>
      <c r="AX479" s="98" t="e">
        <f t="shared" si="314"/>
        <v>#REF!</v>
      </c>
      <c r="AY479" s="98" t="e">
        <f t="shared" si="315"/>
        <v>#REF!</v>
      </c>
      <c r="AZ479" s="89"/>
      <c r="BA479" s="98" t="e">
        <f t="shared" si="316"/>
        <v>#REF!</v>
      </c>
      <c r="BB479" s="98" t="e">
        <f t="shared" si="317"/>
        <v>#REF!</v>
      </c>
      <c r="BC479" s="89"/>
      <c r="BD479" s="98" t="e">
        <f t="shared" si="318"/>
        <v>#REF!</v>
      </c>
      <c r="BE479" s="98" t="e">
        <f t="shared" si="319"/>
        <v>#REF!</v>
      </c>
      <c r="BF479" s="89"/>
      <c r="BG479" s="98" t="e">
        <f t="shared" si="320"/>
        <v>#REF!</v>
      </c>
      <c r="BH479" s="98" t="e">
        <f t="shared" si="321"/>
        <v>#REF!</v>
      </c>
      <c r="BI479" s="89"/>
      <c r="BJ479" s="98" t="str">
        <f t="shared" si="322"/>
        <v/>
      </c>
      <c r="BK479" s="98" t="str">
        <f t="shared" si="323"/>
        <v/>
      </c>
      <c r="BL479" s="89"/>
      <c r="BM479" s="98" t="str">
        <f t="shared" si="324"/>
        <v/>
      </c>
      <c r="BN479" s="98" t="str">
        <f t="shared" si="325"/>
        <v/>
      </c>
      <c r="BO479" s="89"/>
      <c r="BP479" s="98" t="str">
        <f t="shared" si="326"/>
        <v/>
      </c>
      <c r="BQ479" s="98" t="str">
        <f t="shared" si="327"/>
        <v/>
      </c>
      <c r="BR479" s="89"/>
      <c r="BS479" s="98" t="str">
        <f t="shared" si="328"/>
        <v/>
      </c>
      <c r="BT479" s="98" t="str">
        <f t="shared" si="329"/>
        <v/>
      </c>
      <c r="BU479" s="89"/>
      <c r="BV479" s="63"/>
    </row>
    <row r="480" spans="1:74" s="59" customFormat="1" x14ac:dyDescent="0.25">
      <c r="A480" s="83">
        <v>3</v>
      </c>
      <c r="B480" s="109" t="str">
        <f t="shared" si="307"/>
        <v xml:space="preserve">: </v>
      </c>
      <c r="C480" s="106"/>
      <c r="D480" s="106"/>
      <c r="E480" s="108"/>
      <c r="F480" s="106"/>
      <c r="G480" s="108"/>
      <c r="H480" s="107"/>
      <c r="I480" s="106"/>
      <c r="J480" s="106"/>
      <c r="K480" s="104"/>
      <c r="L480" s="110"/>
      <c r="M480" s="104"/>
      <c r="N480" s="151" t="str">
        <f>IFERROR(CONCATENATE(VLOOKUP('[1]Advanced Controls'!$H$123,'[1]Emissions Factors'!$Q$21:$U$39,5,FALSE)," / ha"),"Select Fuel on Adv. Controls")</f>
        <v>Select Fuel on Adv. Controls</v>
      </c>
      <c r="O480" s="105"/>
      <c r="P480" s="104"/>
      <c r="Q480" s="64"/>
      <c r="R480" s="103"/>
      <c r="S480" s="101" t="str">
        <f t="shared" si="308"/>
        <v/>
      </c>
      <c r="T480" s="102" t="str">
        <f t="shared" si="309"/>
        <v/>
      </c>
      <c r="U480" s="101" t="str">
        <f t="shared" si="310"/>
        <v/>
      </c>
      <c r="V480" s="100" t="str">
        <f t="shared" si="311"/>
        <v>Select Fuel on Adv. Controls</v>
      </c>
      <c r="W480" s="89"/>
      <c r="X480" s="89"/>
      <c r="Z480" s="63"/>
      <c r="AP480" s="63"/>
      <c r="AQ480" s="89"/>
      <c r="AR480" s="89"/>
      <c r="AS480" s="99"/>
      <c r="AT480" s="89"/>
      <c r="AU480" s="98" t="e">
        <f t="shared" si="312"/>
        <v>#REF!</v>
      </c>
      <c r="AV480" s="98" t="e">
        <f t="shared" si="313"/>
        <v>#REF!</v>
      </c>
      <c r="AW480" s="89"/>
      <c r="AX480" s="98" t="e">
        <f t="shared" si="314"/>
        <v>#REF!</v>
      </c>
      <c r="AY480" s="98" t="e">
        <f t="shared" si="315"/>
        <v>#REF!</v>
      </c>
      <c r="AZ480" s="89"/>
      <c r="BA480" s="98" t="e">
        <f t="shared" si="316"/>
        <v>#REF!</v>
      </c>
      <c r="BB480" s="98" t="e">
        <f t="shared" si="317"/>
        <v>#REF!</v>
      </c>
      <c r="BC480" s="89"/>
      <c r="BD480" s="98" t="e">
        <f t="shared" si="318"/>
        <v>#REF!</v>
      </c>
      <c r="BE480" s="98" t="e">
        <f t="shared" si="319"/>
        <v>#REF!</v>
      </c>
      <c r="BF480" s="89"/>
      <c r="BG480" s="98" t="e">
        <f t="shared" si="320"/>
        <v>#REF!</v>
      </c>
      <c r="BH480" s="98" t="e">
        <f t="shared" si="321"/>
        <v>#REF!</v>
      </c>
      <c r="BI480" s="89"/>
      <c r="BJ480" s="98" t="str">
        <f t="shared" si="322"/>
        <v/>
      </c>
      <c r="BK480" s="98" t="str">
        <f t="shared" si="323"/>
        <v/>
      </c>
      <c r="BL480" s="89"/>
      <c r="BM480" s="98" t="str">
        <f t="shared" si="324"/>
        <v/>
      </c>
      <c r="BN480" s="98" t="str">
        <f t="shared" si="325"/>
        <v/>
      </c>
      <c r="BO480" s="89"/>
      <c r="BP480" s="98" t="str">
        <f t="shared" si="326"/>
        <v/>
      </c>
      <c r="BQ480" s="98" t="str">
        <f t="shared" si="327"/>
        <v/>
      </c>
      <c r="BR480" s="89"/>
      <c r="BS480" s="98" t="str">
        <f t="shared" si="328"/>
        <v/>
      </c>
      <c r="BT480" s="98" t="str">
        <f t="shared" si="329"/>
        <v/>
      </c>
      <c r="BU480" s="89"/>
      <c r="BV480" s="63"/>
    </row>
    <row r="481" spans="1:74" s="59" customFormat="1" x14ac:dyDescent="0.25">
      <c r="A481" s="83">
        <v>4</v>
      </c>
      <c r="B481" s="109" t="str">
        <f t="shared" si="307"/>
        <v xml:space="preserve">: </v>
      </c>
      <c r="C481" s="106"/>
      <c r="D481" s="106"/>
      <c r="E481" s="108"/>
      <c r="F481" s="106"/>
      <c r="G481" s="108"/>
      <c r="H481" s="107"/>
      <c r="I481" s="106"/>
      <c r="J481" s="106"/>
      <c r="K481" s="104"/>
      <c r="L481" s="110"/>
      <c r="M481" s="104"/>
      <c r="N481" s="151" t="str">
        <f>IFERROR(CONCATENATE(VLOOKUP('[1]Advanced Controls'!$H$123,'[1]Emissions Factors'!$Q$21:$U$39,5,FALSE)," / ha"),"Select Fuel on Adv. Controls")</f>
        <v>Select Fuel on Adv. Controls</v>
      </c>
      <c r="O481" s="105"/>
      <c r="P481" s="104"/>
      <c r="Q481" s="64"/>
      <c r="R481" s="103"/>
      <c r="S481" s="101" t="str">
        <f t="shared" si="308"/>
        <v/>
      </c>
      <c r="T481" s="102" t="str">
        <f t="shared" si="309"/>
        <v/>
      </c>
      <c r="U481" s="101" t="str">
        <f t="shared" si="310"/>
        <v/>
      </c>
      <c r="V481" s="100" t="str">
        <f t="shared" si="311"/>
        <v>Select Fuel on Adv. Controls</v>
      </c>
      <c r="W481" s="89"/>
      <c r="X481" s="89"/>
      <c r="Z481" s="63"/>
      <c r="AP481" s="63"/>
      <c r="AQ481" s="89"/>
      <c r="AR481" s="89"/>
      <c r="AS481" s="99"/>
      <c r="AT481" s="89"/>
      <c r="AU481" s="98" t="e">
        <f t="shared" si="312"/>
        <v>#REF!</v>
      </c>
      <c r="AV481" s="98" t="e">
        <f t="shared" si="313"/>
        <v>#REF!</v>
      </c>
      <c r="AW481" s="89"/>
      <c r="AX481" s="98" t="e">
        <f t="shared" si="314"/>
        <v>#REF!</v>
      </c>
      <c r="AY481" s="98" t="e">
        <f t="shared" si="315"/>
        <v>#REF!</v>
      </c>
      <c r="AZ481" s="89"/>
      <c r="BA481" s="98" t="e">
        <f t="shared" si="316"/>
        <v>#REF!</v>
      </c>
      <c r="BB481" s="98" t="e">
        <f t="shared" si="317"/>
        <v>#REF!</v>
      </c>
      <c r="BC481" s="89"/>
      <c r="BD481" s="98" t="e">
        <f t="shared" si="318"/>
        <v>#REF!</v>
      </c>
      <c r="BE481" s="98" t="e">
        <f t="shared" si="319"/>
        <v>#REF!</v>
      </c>
      <c r="BF481" s="89"/>
      <c r="BG481" s="98" t="e">
        <f t="shared" si="320"/>
        <v>#REF!</v>
      </c>
      <c r="BH481" s="98" t="e">
        <f t="shared" si="321"/>
        <v>#REF!</v>
      </c>
      <c r="BI481" s="89"/>
      <c r="BJ481" s="98" t="str">
        <f t="shared" si="322"/>
        <v/>
      </c>
      <c r="BK481" s="98" t="str">
        <f t="shared" si="323"/>
        <v/>
      </c>
      <c r="BL481" s="89"/>
      <c r="BM481" s="98" t="str">
        <f t="shared" si="324"/>
        <v/>
      </c>
      <c r="BN481" s="98" t="str">
        <f t="shared" si="325"/>
        <v/>
      </c>
      <c r="BO481" s="89"/>
      <c r="BP481" s="98" t="str">
        <f t="shared" si="326"/>
        <v/>
      </c>
      <c r="BQ481" s="98" t="str">
        <f t="shared" si="327"/>
        <v/>
      </c>
      <c r="BR481" s="89"/>
      <c r="BS481" s="98" t="str">
        <f t="shared" si="328"/>
        <v/>
      </c>
      <c r="BT481" s="98" t="str">
        <f t="shared" si="329"/>
        <v/>
      </c>
      <c r="BU481" s="89"/>
      <c r="BV481" s="63"/>
    </row>
    <row r="482" spans="1:74" s="59" customFormat="1" x14ac:dyDescent="0.25">
      <c r="A482" s="83">
        <v>5</v>
      </c>
      <c r="B482" s="109" t="str">
        <f t="shared" si="307"/>
        <v xml:space="preserve">: </v>
      </c>
      <c r="C482" s="106"/>
      <c r="D482" s="106"/>
      <c r="E482" s="108"/>
      <c r="F482" s="106"/>
      <c r="G482" s="108"/>
      <c r="H482" s="107"/>
      <c r="I482" s="106"/>
      <c r="J482" s="106"/>
      <c r="K482" s="104"/>
      <c r="L482" s="110"/>
      <c r="M482" s="104"/>
      <c r="N482" s="151" t="str">
        <f>IFERROR(CONCATENATE(VLOOKUP('[1]Advanced Controls'!$H$123,'[1]Emissions Factors'!$Q$21:$U$39,5,FALSE)," / ha"),"Select Fuel on Adv. Controls")</f>
        <v>Select Fuel on Adv. Controls</v>
      </c>
      <c r="O482" s="105"/>
      <c r="P482" s="104"/>
      <c r="Q482" s="64"/>
      <c r="R482" s="103"/>
      <c r="S482" s="101" t="str">
        <f t="shared" si="308"/>
        <v/>
      </c>
      <c r="T482" s="102" t="str">
        <f t="shared" si="309"/>
        <v/>
      </c>
      <c r="U482" s="101" t="str">
        <f t="shared" si="310"/>
        <v/>
      </c>
      <c r="V482" s="100" t="str">
        <f t="shared" si="311"/>
        <v>Select Fuel on Adv. Controls</v>
      </c>
      <c r="W482" s="89"/>
      <c r="X482" s="89"/>
      <c r="Z482" s="63"/>
      <c r="AP482" s="63"/>
      <c r="AQ482" s="89"/>
      <c r="AR482" s="89"/>
      <c r="AS482" s="99"/>
      <c r="AT482" s="89"/>
      <c r="AU482" s="98" t="e">
        <f t="shared" si="312"/>
        <v>#REF!</v>
      </c>
      <c r="AV482" s="98" t="e">
        <f t="shared" si="313"/>
        <v>#REF!</v>
      </c>
      <c r="AW482" s="89"/>
      <c r="AX482" s="98" t="e">
        <f t="shared" si="314"/>
        <v>#REF!</v>
      </c>
      <c r="AY482" s="98" t="e">
        <f t="shared" si="315"/>
        <v>#REF!</v>
      </c>
      <c r="AZ482" s="89"/>
      <c r="BA482" s="98" t="e">
        <f t="shared" si="316"/>
        <v>#REF!</v>
      </c>
      <c r="BB482" s="98" t="e">
        <f t="shared" si="317"/>
        <v>#REF!</v>
      </c>
      <c r="BC482" s="89"/>
      <c r="BD482" s="98" t="e">
        <f t="shared" si="318"/>
        <v>#REF!</v>
      </c>
      <c r="BE482" s="98" t="e">
        <f t="shared" si="319"/>
        <v>#REF!</v>
      </c>
      <c r="BF482" s="89"/>
      <c r="BG482" s="98" t="e">
        <f t="shared" si="320"/>
        <v>#REF!</v>
      </c>
      <c r="BH482" s="98" t="e">
        <f t="shared" si="321"/>
        <v>#REF!</v>
      </c>
      <c r="BI482" s="89"/>
      <c r="BJ482" s="98" t="str">
        <f t="shared" si="322"/>
        <v/>
      </c>
      <c r="BK482" s="98" t="str">
        <f t="shared" si="323"/>
        <v/>
      </c>
      <c r="BL482" s="89"/>
      <c r="BM482" s="98" t="str">
        <f t="shared" si="324"/>
        <v/>
      </c>
      <c r="BN482" s="98" t="str">
        <f t="shared" si="325"/>
        <v/>
      </c>
      <c r="BO482" s="89"/>
      <c r="BP482" s="98" t="str">
        <f t="shared" si="326"/>
        <v/>
      </c>
      <c r="BQ482" s="98" t="str">
        <f t="shared" si="327"/>
        <v/>
      </c>
      <c r="BR482" s="89"/>
      <c r="BS482" s="98" t="str">
        <f t="shared" si="328"/>
        <v/>
      </c>
      <c r="BT482" s="98" t="str">
        <f t="shared" si="329"/>
        <v/>
      </c>
      <c r="BU482" s="89"/>
      <c r="BV482" s="63"/>
    </row>
    <row r="483" spans="1:74" s="59" customFormat="1" x14ac:dyDescent="0.25">
      <c r="A483" s="83">
        <v>6</v>
      </c>
      <c r="B483" s="109" t="str">
        <f t="shared" si="307"/>
        <v xml:space="preserve">: </v>
      </c>
      <c r="C483" s="106"/>
      <c r="D483" s="106"/>
      <c r="E483" s="108"/>
      <c r="F483" s="106"/>
      <c r="G483" s="108"/>
      <c r="H483" s="107"/>
      <c r="I483" s="106"/>
      <c r="J483" s="106"/>
      <c r="K483" s="104"/>
      <c r="L483" s="110"/>
      <c r="M483" s="104"/>
      <c r="N483" s="151" t="str">
        <f>IFERROR(CONCATENATE(VLOOKUP('[1]Advanced Controls'!$H$123,'[1]Emissions Factors'!$Q$21:$U$39,5,FALSE)," / ha"),"Select Fuel on Adv. Controls")</f>
        <v>Select Fuel on Adv. Controls</v>
      </c>
      <c r="O483" s="105"/>
      <c r="P483" s="104"/>
      <c r="Q483" s="64"/>
      <c r="R483" s="103"/>
      <c r="S483" s="101" t="str">
        <f t="shared" si="308"/>
        <v/>
      </c>
      <c r="T483" s="102" t="str">
        <f t="shared" si="309"/>
        <v/>
      </c>
      <c r="U483" s="101" t="str">
        <f t="shared" si="310"/>
        <v/>
      </c>
      <c r="V483" s="100" t="str">
        <f t="shared" si="311"/>
        <v>Select Fuel on Adv. Controls</v>
      </c>
      <c r="W483" s="89"/>
      <c r="X483" s="89"/>
      <c r="Z483" s="63"/>
      <c r="AP483" s="63"/>
      <c r="AQ483" s="89"/>
      <c r="AR483" s="89"/>
      <c r="AS483" s="99"/>
      <c r="AT483" s="89"/>
      <c r="AU483" s="98" t="e">
        <f t="shared" si="312"/>
        <v>#REF!</v>
      </c>
      <c r="AV483" s="98" t="e">
        <f t="shared" si="313"/>
        <v>#REF!</v>
      </c>
      <c r="AW483" s="89"/>
      <c r="AX483" s="98" t="e">
        <f t="shared" si="314"/>
        <v>#REF!</v>
      </c>
      <c r="AY483" s="98" t="e">
        <f t="shared" si="315"/>
        <v>#REF!</v>
      </c>
      <c r="AZ483" s="89"/>
      <c r="BA483" s="98" t="e">
        <f t="shared" si="316"/>
        <v>#REF!</v>
      </c>
      <c r="BB483" s="98" t="e">
        <f t="shared" si="317"/>
        <v>#REF!</v>
      </c>
      <c r="BC483" s="89"/>
      <c r="BD483" s="98" t="e">
        <f t="shared" si="318"/>
        <v>#REF!</v>
      </c>
      <c r="BE483" s="98" t="e">
        <f t="shared" si="319"/>
        <v>#REF!</v>
      </c>
      <c r="BF483" s="89"/>
      <c r="BG483" s="98" t="e">
        <f t="shared" si="320"/>
        <v>#REF!</v>
      </c>
      <c r="BH483" s="98" t="e">
        <f t="shared" si="321"/>
        <v>#REF!</v>
      </c>
      <c r="BI483" s="89"/>
      <c r="BJ483" s="98" t="str">
        <f t="shared" si="322"/>
        <v/>
      </c>
      <c r="BK483" s="98" t="str">
        <f t="shared" si="323"/>
        <v/>
      </c>
      <c r="BL483" s="89"/>
      <c r="BM483" s="98" t="str">
        <f t="shared" si="324"/>
        <v/>
      </c>
      <c r="BN483" s="98" t="str">
        <f t="shared" si="325"/>
        <v/>
      </c>
      <c r="BO483" s="89"/>
      <c r="BP483" s="98" t="str">
        <f t="shared" si="326"/>
        <v/>
      </c>
      <c r="BQ483" s="98" t="str">
        <f t="shared" si="327"/>
        <v/>
      </c>
      <c r="BR483" s="89"/>
      <c r="BS483" s="98" t="str">
        <f t="shared" si="328"/>
        <v/>
      </c>
      <c r="BT483" s="98" t="str">
        <f t="shared" si="329"/>
        <v/>
      </c>
      <c r="BU483" s="89"/>
      <c r="BV483" s="63"/>
    </row>
    <row r="484" spans="1:74" s="59" customFormat="1" x14ac:dyDescent="0.25">
      <c r="A484" s="83">
        <v>7</v>
      </c>
      <c r="B484" s="109" t="str">
        <f t="shared" si="307"/>
        <v xml:space="preserve">: </v>
      </c>
      <c r="C484" s="106"/>
      <c r="D484" s="106"/>
      <c r="E484" s="108"/>
      <c r="F484" s="106"/>
      <c r="G484" s="108"/>
      <c r="H484" s="107"/>
      <c r="I484" s="106"/>
      <c r="J484" s="106"/>
      <c r="K484" s="104"/>
      <c r="L484" s="110"/>
      <c r="M484" s="104"/>
      <c r="N484" s="151" t="str">
        <f>IFERROR(CONCATENATE(VLOOKUP('[1]Advanced Controls'!$H$123,'[1]Emissions Factors'!$Q$21:$U$39,5,FALSE)," / ha"),"Select Fuel on Adv. Controls")</f>
        <v>Select Fuel on Adv. Controls</v>
      </c>
      <c r="O484" s="105"/>
      <c r="P484" s="104"/>
      <c r="Q484" s="64"/>
      <c r="R484" s="103"/>
      <c r="S484" s="101" t="str">
        <f t="shared" si="308"/>
        <v/>
      </c>
      <c r="T484" s="102" t="str">
        <f t="shared" si="309"/>
        <v/>
      </c>
      <c r="U484" s="101" t="str">
        <f t="shared" si="310"/>
        <v/>
      </c>
      <c r="V484" s="100" t="str">
        <f t="shared" si="311"/>
        <v>Select Fuel on Adv. Controls</v>
      </c>
      <c r="W484" s="89"/>
      <c r="X484" s="89"/>
      <c r="Z484" s="63"/>
      <c r="AP484" s="63"/>
      <c r="AQ484" s="89"/>
      <c r="AR484" s="89"/>
      <c r="AS484" s="99"/>
      <c r="AT484" s="89"/>
      <c r="AU484" s="98" t="e">
        <f t="shared" si="312"/>
        <v>#REF!</v>
      </c>
      <c r="AV484" s="98" t="e">
        <f t="shared" si="313"/>
        <v>#REF!</v>
      </c>
      <c r="AW484" s="89"/>
      <c r="AX484" s="98" t="e">
        <f t="shared" si="314"/>
        <v>#REF!</v>
      </c>
      <c r="AY484" s="98" t="e">
        <f t="shared" si="315"/>
        <v>#REF!</v>
      </c>
      <c r="AZ484" s="89"/>
      <c r="BA484" s="98" t="e">
        <f t="shared" si="316"/>
        <v>#REF!</v>
      </c>
      <c r="BB484" s="98" t="e">
        <f t="shared" si="317"/>
        <v>#REF!</v>
      </c>
      <c r="BC484" s="89"/>
      <c r="BD484" s="98" t="e">
        <f t="shared" si="318"/>
        <v>#REF!</v>
      </c>
      <c r="BE484" s="98" t="e">
        <f t="shared" si="319"/>
        <v>#REF!</v>
      </c>
      <c r="BF484" s="89"/>
      <c r="BG484" s="98" t="e">
        <f t="shared" si="320"/>
        <v>#REF!</v>
      </c>
      <c r="BH484" s="98" t="e">
        <f t="shared" si="321"/>
        <v>#REF!</v>
      </c>
      <c r="BI484" s="89"/>
      <c r="BJ484" s="98" t="str">
        <f t="shared" si="322"/>
        <v/>
      </c>
      <c r="BK484" s="98" t="str">
        <f t="shared" si="323"/>
        <v/>
      </c>
      <c r="BL484" s="89"/>
      <c r="BM484" s="98" t="str">
        <f t="shared" si="324"/>
        <v/>
      </c>
      <c r="BN484" s="98" t="str">
        <f t="shared" si="325"/>
        <v/>
      </c>
      <c r="BO484" s="89"/>
      <c r="BP484" s="98" t="str">
        <f t="shared" si="326"/>
        <v/>
      </c>
      <c r="BQ484" s="98" t="str">
        <f t="shared" si="327"/>
        <v/>
      </c>
      <c r="BR484" s="89"/>
      <c r="BS484" s="98" t="str">
        <f t="shared" si="328"/>
        <v/>
      </c>
      <c r="BT484" s="98" t="str">
        <f t="shared" si="329"/>
        <v/>
      </c>
      <c r="BU484" s="89"/>
      <c r="BV484" s="63"/>
    </row>
    <row r="485" spans="1:74" s="59" customFormat="1" x14ac:dyDescent="0.25">
      <c r="A485" s="83">
        <v>8</v>
      </c>
      <c r="B485" s="109" t="str">
        <f t="shared" si="307"/>
        <v xml:space="preserve">: </v>
      </c>
      <c r="C485" s="106"/>
      <c r="D485" s="106"/>
      <c r="E485" s="108"/>
      <c r="F485" s="106"/>
      <c r="G485" s="108"/>
      <c r="H485" s="107"/>
      <c r="I485" s="106"/>
      <c r="J485" s="106"/>
      <c r="K485" s="104"/>
      <c r="L485" s="110"/>
      <c r="M485" s="104"/>
      <c r="N485" s="151" t="str">
        <f>IFERROR(CONCATENATE(VLOOKUP('[1]Advanced Controls'!$H$123,'[1]Emissions Factors'!$Q$21:$U$39,5,FALSE)," / ha"),"Select Fuel on Adv. Controls")</f>
        <v>Select Fuel on Adv. Controls</v>
      </c>
      <c r="O485" s="105"/>
      <c r="P485" s="104"/>
      <c r="Q485" s="64"/>
      <c r="R485" s="103"/>
      <c r="S485" s="101" t="str">
        <f t="shared" si="308"/>
        <v/>
      </c>
      <c r="T485" s="102" t="str">
        <f t="shared" si="309"/>
        <v/>
      </c>
      <c r="U485" s="101" t="str">
        <f t="shared" si="310"/>
        <v/>
      </c>
      <c r="V485" s="100" t="str">
        <f t="shared" si="311"/>
        <v>Select Fuel on Adv. Controls</v>
      </c>
      <c r="W485" s="89"/>
      <c r="X485" s="89"/>
      <c r="Z485" s="63"/>
      <c r="AP485" s="63"/>
      <c r="AQ485" s="89"/>
      <c r="AR485" s="89"/>
      <c r="AS485" s="99"/>
      <c r="AT485" s="89"/>
      <c r="AU485" s="98" t="e">
        <f t="shared" si="312"/>
        <v>#REF!</v>
      </c>
      <c r="AV485" s="98" t="e">
        <f t="shared" si="313"/>
        <v>#REF!</v>
      </c>
      <c r="AW485" s="89"/>
      <c r="AX485" s="98" t="e">
        <f t="shared" si="314"/>
        <v>#REF!</v>
      </c>
      <c r="AY485" s="98" t="e">
        <f t="shared" si="315"/>
        <v>#REF!</v>
      </c>
      <c r="AZ485" s="89"/>
      <c r="BA485" s="98" t="e">
        <f t="shared" si="316"/>
        <v>#REF!</v>
      </c>
      <c r="BB485" s="98" t="e">
        <f t="shared" si="317"/>
        <v>#REF!</v>
      </c>
      <c r="BC485" s="89"/>
      <c r="BD485" s="98" t="e">
        <f t="shared" si="318"/>
        <v>#REF!</v>
      </c>
      <c r="BE485" s="98" t="e">
        <f t="shared" si="319"/>
        <v>#REF!</v>
      </c>
      <c r="BF485" s="89"/>
      <c r="BG485" s="98" t="e">
        <f t="shared" si="320"/>
        <v>#REF!</v>
      </c>
      <c r="BH485" s="98" t="e">
        <f t="shared" si="321"/>
        <v>#REF!</v>
      </c>
      <c r="BI485" s="89"/>
      <c r="BJ485" s="98" t="str">
        <f t="shared" si="322"/>
        <v/>
      </c>
      <c r="BK485" s="98" t="str">
        <f t="shared" si="323"/>
        <v/>
      </c>
      <c r="BL485" s="89"/>
      <c r="BM485" s="98" t="str">
        <f t="shared" si="324"/>
        <v/>
      </c>
      <c r="BN485" s="98" t="str">
        <f t="shared" si="325"/>
        <v/>
      </c>
      <c r="BO485" s="89"/>
      <c r="BP485" s="98" t="str">
        <f t="shared" si="326"/>
        <v/>
      </c>
      <c r="BQ485" s="98" t="str">
        <f t="shared" si="327"/>
        <v/>
      </c>
      <c r="BR485" s="89"/>
      <c r="BS485" s="98" t="str">
        <f t="shared" si="328"/>
        <v/>
      </c>
      <c r="BT485" s="98" t="str">
        <f t="shared" si="329"/>
        <v/>
      </c>
      <c r="BU485" s="89"/>
      <c r="BV485" s="63"/>
    </row>
    <row r="486" spans="1:74" s="59" customFormat="1" x14ac:dyDescent="0.25">
      <c r="A486" s="83">
        <v>9</v>
      </c>
      <c r="B486" s="109" t="str">
        <f t="shared" si="307"/>
        <v xml:space="preserve">: </v>
      </c>
      <c r="C486" s="106"/>
      <c r="D486" s="106"/>
      <c r="E486" s="108"/>
      <c r="F486" s="106"/>
      <c r="G486" s="108"/>
      <c r="H486" s="107"/>
      <c r="I486" s="106"/>
      <c r="J486" s="106"/>
      <c r="K486" s="104"/>
      <c r="L486" s="110"/>
      <c r="M486" s="104"/>
      <c r="N486" s="151" t="str">
        <f>IFERROR(CONCATENATE(VLOOKUP('[1]Advanced Controls'!$H$123,'[1]Emissions Factors'!$Q$21:$U$39,5,FALSE)," / ha"),"Select Fuel on Adv. Controls")</f>
        <v>Select Fuel on Adv. Controls</v>
      </c>
      <c r="O486" s="105"/>
      <c r="P486" s="104"/>
      <c r="Q486" s="64"/>
      <c r="R486" s="103"/>
      <c r="S486" s="101" t="str">
        <f t="shared" si="308"/>
        <v/>
      </c>
      <c r="T486" s="102" t="str">
        <f t="shared" si="309"/>
        <v/>
      </c>
      <c r="U486" s="101" t="str">
        <f t="shared" si="310"/>
        <v/>
      </c>
      <c r="V486" s="100" t="str">
        <f t="shared" si="311"/>
        <v>Select Fuel on Adv. Controls</v>
      </c>
      <c r="W486" s="89"/>
      <c r="X486" s="89"/>
      <c r="Z486" s="63"/>
      <c r="AP486" s="63"/>
      <c r="AQ486" s="89"/>
      <c r="AR486" s="89"/>
      <c r="AS486" s="99"/>
      <c r="AT486" s="89"/>
      <c r="AU486" s="98" t="e">
        <f t="shared" si="312"/>
        <v>#REF!</v>
      </c>
      <c r="AV486" s="98" t="e">
        <f t="shared" si="313"/>
        <v>#REF!</v>
      </c>
      <c r="AW486" s="89"/>
      <c r="AX486" s="98" t="e">
        <f t="shared" si="314"/>
        <v>#REF!</v>
      </c>
      <c r="AY486" s="98" t="e">
        <f t="shared" si="315"/>
        <v>#REF!</v>
      </c>
      <c r="AZ486" s="89"/>
      <c r="BA486" s="98" t="e">
        <f t="shared" si="316"/>
        <v>#REF!</v>
      </c>
      <c r="BB486" s="98" t="e">
        <f t="shared" si="317"/>
        <v>#REF!</v>
      </c>
      <c r="BC486" s="89"/>
      <c r="BD486" s="98" t="e">
        <f t="shared" si="318"/>
        <v>#REF!</v>
      </c>
      <c r="BE486" s="98" t="e">
        <f t="shared" si="319"/>
        <v>#REF!</v>
      </c>
      <c r="BF486" s="89"/>
      <c r="BG486" s="98" t="e">
        <f t="shared" si="320"/>
        <v>#REF!</v>
      </c>
      <c r="BH486" s="98" t="e">
        <f t="shared" si="321"/>
        <v>#REF!</v>
      </c>
      <c r="BI486" s="89"/>
      <c r="BJ486" s="98" t="str">
        <f t="shared" si="322"/>
        <v/>
      </c>
      <c r="BK486" s="98" t="str">
        <f t="shared" si="323"/>
        <v/>
      </c>
      <c r="BL486" s="89"/>
      <c r="BM486" s="98" t="str">
        <f t="shared" si="324"/>
        <v/>
      </c>
      <c r="BN486" s="98" t="str">
        <f t="shared" si="325"/>
        <v/>
      </c>
      <c r="BO486" s="89"/>
      <c r="BP486" s="98" t="str">
        <f t="shared" si="326"/>
        <v/>
      </c>
      <c r="BQ486" s="98" t="str">
        <f t="shared" si="327"/>
        <v/>
      </c>
      <c r="BR486" s="89"/>
      <c r="BS486" s="98" t="str">
        <f t="shared" si="328"/>
        <v/>
      </c>
      <c r="BT486" s="98" t="str">
        <f t="shared" si="329"/>
        <v/>
      </c>
      <c r="BU486" s="89"/>
      <c r="BV486" s="63"/>
    </row>
    <row r="487" spans="1:74" s="59" customFormat="1" x14ac:dyDescent="0.25">
      <c r="A487" s="83">
        <v>10</v>
      </c>
      <c r="B487" s="109" t="str">
        <f t="shared" si="307"/>
        <v xml:space="preserve">: </v>
      </c>
      <c r="C487" s="106"/>
      <c r="D487" s="106"/>
      <c r="E487" s="108"/>
      <c r="F487" s="106"/>
      <c r="G487" s="108"/>
      <c r="H487" s="107"/>
      <c r="I487" s="106"/>
      <c r="J487" s="106"/>
      <c r="K487" s="104"/>
      <c r="L487" s="110"/>
      <c r="M487" s="104"/>
      <c r="N487" s="151" t="str">
        <f>IFERROR(CONCATENATE(VLOOKUP('[1]Advanced Controls'!$H$123,'[1]Emissions Factors'!$Q$21:$U$39,5,FALSE)," / ha"),"Select Fuel on Adv. Controls")</f>
        <v>Select Fuel on Adv. Controls</v>
      </c>
      <c r="O487" s="105"/>
      <c r="P487" s="104"/>
      <c r="Q487" s="64"/>
      <c r="R487" s="103"/>
      <c r="S487" s="101" t="str">
        <f t="shared" si="308"/>
        <v/>
      </c>
      <c r="T487" s="102" t="str">
        <f t="shared" si="309"/>
        <v/>
      </c>
      <c r="U487" s="101" t="str">
        <f t="shared" si="310"/>
        <v/>
      </c>
      <c r="V487" s="100" t="str">
        <f t="shared" si="311"/>
        <v>Select Fuel on Adv. Controls</v>
      </c>
      <c r="W487" s="89"/>
      <c r="X487" s="89"/>
      <c r="Z487" s="63"/>
      <c r="AP487" s="63"/>
      <c r="AQ487" s="89"/>
      <c r="AR487" s="89"/>
      <c r="AS487" s="99"/>
      <c r="AT487" s="89"/>
      <c r="AU487" s="98" t="e">
        <f t="shared" si="312"/>
        <v>#REF!</v>
      </c>
      <c r="AV487" s="98" t="e">
        <f t="shared" si="313"/>
        <v>#REF!</v>
      </c>
      <c r="AW487" s="89"/>
      <c r="AX487" s="98" t="e">
        <f t="shared" si="314"/>
        <v>#REF!</v>
      </c>
      <c r="AY487" s="98" t="e">
        <f t="shared" si="315"/>
        <v>#REF!</v>
      </c>
      <c r="AZ487" s="89"/>
      <c r="BA487" s="98" t="e">
        <f t="shared" si="316"/>
        <v>#REF!</v>
      </c>
      <c r="BB487" s="98" t="e">
        <f t="shared" si="317"/>
        <v>#REF!</v>
      </c>
      <c r="BC487" s="89"/>
      <c r="BD487" s="98" t="e">
        <f t="shared" si="318"/>
        <v>#REF!</v>
      </c>
      <c r="BE487" s="98" t="e">
        <f t="shared" si="319"/>
        <v>#REF!</v>
      </c>
      <c r="BF487" s="89"/>
      <c r="BG487" s="98" t="e">
        <f t="shared" si="320"/>
        <v>#REF!</v>
      </c>
      <c r="BH487" s="98" t="e">
        <f t="shared" si="321"/>
        <v>#REF!</v>
      </c>
      <c r="BI487" s="89"/>
      <c r="BJ487" s="98" t="str">
        <f t="shared" si="322"/>
        <v/>
      </c>
      <c r="BK487" s="98" t="str">
        <f t="shared" si="323"/>
        <v/>
      </c>
      <c r="BL487" s="89"/>
      <c r="BM487" s="98" t="str">
        <f t="shared" si="324"/>
        <v/>
      </c>
      <c r="BN487" s="98" t="str">
        <f t="shared" si="325"/>
        <v/>
      </c>
      <c r="BO487" s="89"/>
      <c r="BP487" s="98" t="str">
        <f t="shared" si="326"/>
        <v/>
      </c>
      <c r="BQ487" s="98" t="str">
        <f t="shared" si="327"/>
        <v/>
      </c>
      <c r="BR487" s="89"/>
      <c r="BS487" s="98" t="str">
        <f t="shared" si="328"/>
        <v/>
      </c>
      <c r="BT487" s="98" t="str">
        <f t="shared" si="329"/>
        <v/>
      </c>
      <c r="BU487" s="89"/>
      <c r="BV487" s="63"/>
    </row>
    <row r="488" spans="1:74" s="59" customFormat="1" x14ac:dyDescent="0.25">
      <c r="A488" s="83">
        <v>11</v>
      </c>
      <c r="B488" s="109" t="str">
        <f t="shared" si="307"/>
        <v xml:space="preserve">: </v>
      </c>
      <c r="C488" s="106"/>
      <c r="D488" s="106"/>
      <c r="E488" s="108"/>
      <c r="F488" s="106"/>
      <c r="G488" s="108"/>
      <c r="H488" s="107"/>
      <c r="I488" s="106"/>
      <c r="J488" s="106"/>
      <c r="K488" s="104"/>
      <c r="L488" s="110"/>
      <c r="M488" s="104"/>
      <c r="N488" s="151" t="str">
        <f>IFERROR(CONCATENATE(VLOOKUP('[1]Advanced Controls'!$H$123,'[1]Emissions Factors'!$Q$21:$U$39,5,FALSE)," / ha"),"Select Fuel on Adv. Controls")</f>
        <v>Select Fuel on Adv. Controls</v>
      </c>
      <c r="O488" s="105"/>
      <c r="P488" s="104"/>
      <c r="Q488" s="64"/>
      <c r="R488" s="103"/>
      <c r="S488" s="101" t="str">
        <f t="shared" si="308"/>
        <v/>
      </c>
      <c r="T488" s="102" t="str">
        <f t="shared" si="309"/>
        <v/>
      </c>
      <c r="U488" s="101" t="str">
        <f t="shared" si="310"/>
        <v/>
      </c>
      <c r="V488" s="100" t="str">
        <f t="shared" si="311"/>
        <v>Select Fuel on Adv. Controls</v>
      </c>
      <c r="W488" s="89"/>
      <c r="X488" s="89"/>
      <c r="Z488" s="63"/>
      <c r="AP488" s="63"/>
      <c r="AQ488" s="89"/>
      <c r="AR488" s="89"/>
      <c r="AS488" s="99"/>
      <c r="AT488" s="89"/>
      <c r="AU488" s="98" t="e">
        <f t="shared" si="312"/>
        <v>#REF!</v>
      </c>
      <c r="AV488" s="98" t="e">
        <f t="shared" si="313"/>
        <v>#REF!</v>
      </c>
      <c r="AW488" s="89"/>
      <c r="AX488" s="98" t="e">
        <f t="shared" si="314"/>
        <v>#REF!</v>
      </c>
      <c r="AY488" s="98" t="e">
        <f t="shared" si="315"/>
        <v>#REF!</v>
      </c>
      <c r="AZ488" s="89"/>
      <c r="BA488" s="98" t="e">
        <f t="shared" si="316"/>
        <v>#REF!</v>
      </c>
      <c r="BB488" s="98" t="e">
        <f t="shared" si="317"/>
        <v>#REF!</v>
      </c>
      <c r="BC488" s="89"/>
      <c r="BD488" s="98" t="e">
        <f t="shared" si="318"/>
        <v>#REF!</v>
      </c>
      <c r="BE488" s="98" t="e">
        <f t="shared" si="319"/>
        <v>#REF!</v>
      </c>
      <c r="BF488" s="89"/>
      <c r="BG488" s="98" t="e">
        <f t="shared" si="320"/>
        <v>#REF!</v>
      </c>
      <c r="BH488" s="98" t="e">
        <f t="shared" si="321"/>
        <v>#REF!</v>
      </c>
      <c r="BI488" s="89"/>
      <c r="BJ488" s="98" t="str">
        <f t="shared" si="322"/>
        <v/>
      </c>
      <c r="BK488" s="98" t="str">
        <f t="shared" si="323"/>
        <v/>
      </c>
      <c r="BL488" s="89"/>
      <c r="BM488" s="98" t="str">
        <f t="shared" si="324"/>
        <v/>
      </c>
      <c r="BN488" s="98" t="str">
        <f t="shared" si="325"/>
        <v/>
      </c>
      <c r="BO488" s="89"/>
      <c r="BP488" s="98" t="str">
        <f t="shared" si="326"/>
        <v/>
      </c>
      <c r="BQ488" s="98" t="str">
        <f t="shared" si="327"/>
        <v/>
      </c>
      <c r="BR488" s="89"/>
      <c r="BS488" s="98" t="str">
        <f t="shared" si="328"/>
        <v/>
      </c>
      <c r="BT488" s="98" t="str">
        <f t="shared" si="329"/>
        <v/>
      </c>
      <c r="BU488" s="89"/>
      <c r="BV488" s="63"/>
    </row>
    <row r="489" spans="1:74" s="59" customFormat="1" x14ac:dyDescent="0.25">
      <c r="A489" s="83">
        <v>12</v>
      </c>
      <c r="B489" s="109" t="str">
        <f t="shared" si="307"/>
        <v xml:space="preserve">: </v>
      </c>
      <c r="C489" s="106"/>
      <c r="D489" s="106"/>
      <c r="E489" s="108"/>
      <c r="F489" s="106"/>
      <c r="G489" s="108"/>
      <c r="H489" s="107"/>
      <c r="I489" s="106"/>
      <c r="J489" s="106"/>
      <c r="K489" s="104"/>
      <c r="L489" s="110"/>
      <c r="M489" s="104"/>
      <c r="N489" s="151" t="str">
        <f>IFERROR(CONCATENATE(VLOOKUP('[1]Advanced Controls'!$H$123,'[1]Emissions Factors'!$Q$21:$U$39,5,FALSE)," / ha"),"Select Fuel on Adv. Controls")</f>
        <v>Select Fuel on Adv. Controls</v>
      </c>
      <c r="O489" s="105"/>
      <c r="P489" s="104"/>
      <c r="Q489" s="64"/>
      <c r="R489" s="103"/>
      <c r="S489" s="101" t="str">
        <f t="shared" si="308"/>
        <v/>
      </c>
      <c r="T489" s="102" t="str">
        <f t="shared" si="309"/>
        <v/>
      </c>
      <c r="U489" s="101" t="str">
        <f t="shared" si="310"/>
        <v/>
      </c>
      <c r="V489" s="100" t="str">
        <f t="shared" si="311"/>
        <v>Select Fuel on Adv. Controls</v>
      </c>
      <c r="W489" s="89"/>
      <c r="X489" s="89"/>
      <c r="Z489" s="63"/>
      <c r="AP489" s="63"/>
      <c r="AQ489" s="89"/>
      <c r="AR489" s="89"/>
      <c r="AS489" s="99"/>
      <c r="AT489" s="89"/>
      <c r="AU489" s="98" t="e">
        <f t="shared" si="312"/>
        <v>#REF!</v>
      </c>
      <c r="AV489" s="98" t="e">
        <f t="shared" si="313"/>
        <v>#REF!</v>
      </c>
      <c r="AW489" s="89"/>
      <c r="AX489" s="98" t="e">
        <f t="shared" si="314"/>
        <v>#REF!</v>
      </c>
      <c r="AY489" s="98" t="e">
        <f t="shared" si="315"/>
        <v>#REF!</v>
      </c>
      <c r="AZ489" s="89"/>
      <c r="BA489" s="98" t="e">
        <f t="shared" si="316"/>
        <v>#REF!</v>
      </c>
      <c r="BB489" s="98" t="e">
        <f t="shared" si="317"/>
        <v>#REF!</v>
      </c>
      <c r="BC489" s="89"/>
      <c r="BD489" s="98" t="e">
        <f t="shared" si="318"/>
        <v>#REF!</v>
      </c>
      <c r="BE489" s="98" t="e">
        <f t="shared" si="319"/>
        <v>#REF!</v>
      </c>
      <c r="BF489" s="89"/>
      <c r="BG489" s="98" t="e">
        <f t="shared" si="320"/>
        <v>#REF!</v>
      </c>
      <c r="BH489" s="98" t="e">
        <f t="shared" si="321"/>
        <v>#REF!</v>
      </c>
      <c r="BI489" s="89"/>
      <c r="BJ489" s="98" t="str">
        <f t="shared" si="322"/>
        <v/>
      </c>
      <c r="BK489" s="98" t="str">
        <f t="shared" si="323"/>
        <v/>
      </c>
      <c r="BL489" s="89"/>
      <c r="BM489" s="98" t="str">
        <f t="shared" si="324"/>
        <v/>
      </c>
      <c r="BN489" s="98" t="str">
        <f t="shared" si="325"/>
        <v/>
      </c>
      <c r="BO489" s="89"/>
      <c r="BP489" s="98" t="str">
        <f t="shared" si="326"/>
        <v/>
      </c>
      <c r="BQ489" s="98" t="str">
        <f t="shared" si="327"/>
        <v/>
      </c>
      <c r="BR489" s="89"/>
      <c r="BS489" s="98" t="str">
        <f t="shared" si="328"/>
        <v/>
      </c>
      <c r="BT489" s="98" t="str">
        <f t="shared" si="329"/>
        <v/>
      </c>
      <c r="BU489" s="89"/>
      <c r="BV489" s="63"/>
    </row>
    <row r="490" spans="1:74" s="59" customFormat="1" x14ac:dyDescent="0.25">
      <c r="A490" s="83">
        <v>13</v>
      </c>
      <c r="B490" s="109" t="str">
        <f t="shared" si="307"/>
        <v xml:space="preserve">: </v>
      </c>
      <c r="C490" s="106"/>
      <c r="D490" s="106"/>
      <c r="E490" s="108"/>
      <c r="F490" s="106"/>
      <c r="G490" s="108"/>
      <c r="H490" s="107"/>
      <c r="I490" s="106"/>
      <c r="J490" s="106"/>
      <c r="K490" s="104"/>
      <c r="L490" s="110"/>
      <c r="M490" s="104"/>
      <c r="N490" s="151" t="str">
        <f>IFERROR(CONCATENATE(VLOOKUP('[1]Advanced Controls'!$H$123,'[1]Emissions Factors'!$Q$21:$U$39,5,FALSE)," / ha"),"Select Fuel on Adv. Controls")</f>
        <v>Select Fuel on Adv. Controls</v>
      </c>
      <c r="O490" s="105"/>
      <c r="P490" s="104"/>
      <c r="Q490" s="64"/>
      <c r="R490" s="103"/>
      <c r="S490" s="101" t="str">
        <f t="shared" si="308"/>
        <v/>
      </c>
      <c r="T490" s="102" t="str">
        <f t="shared" si="309"/>
        <v/>
      </c>
      <c r="U490" s="101" t="str">
        <f t="shared" si="310"/>
        <v/>
      </c>
      <c r="V490" s="100" t="str">
        <f t="shared" si="311"/>
        <v>Select Fuel on Adv. Controls</v>
      </c>
      <c r="W490" s="89"/>
      <c r="X490" s="89"/>
      <c r="Z490" s="63"/>
      <c r="AP490" s="63"/>
      <c r="AQ490" s="89"/>
      <c r="AR490" s="89"/>
      <c r="AS490" s="99"/>
      <c r="AT490" s="89"/>
      <c r="AU490" s="98" t="e">
        <f t="shared" si="312"/>
        <v>#REF!</v>
      </c>
      <c r="AV490" s="98" t="e">
        <f t="shared" si="313"/>
        <v>#REF!</v>
      </c>
      <c r="AW490" s="89"/>
      <c r="AX490" s="98" t="e">
        <f t="shared" si="314"/>
        <v>#REF!</v>
      </c>
      <c r="AY490" s="98" t="e">
        <f t="shared" si="315"/>
        <v>#REF!</v>
      </c>
      <c r="AZ490" s="89"/>
      <c r="BA490" s="98" t="e">
        <f t="shared" si="316"/>
        <v>#REF!</v>
      </c>
      <c r="BB490" s="98" t="e">
        <f t="shared" si="317"/>
        <v>#REF!</v>
      </c>
      <c r="BC490" s="89"/>
      <c r="BD490" s="98" t="e">
        <f t="shared" si="318"/>
        <v>#REF!</v>
      </c>
      <c r="BE490" s="98" t="e">
        <f t="shared" si="319"/>
        <v>#REF!</v>
      </c>
      <c r="BF490" s="89"/>
      <c r="BG490" s="98" t="e">
        <f t="shared" si="320"/>
        <v>#REF!</v>
      </c>
      <c r="BH490" s="98" t="e">
        <f t="shared" si="321"/>
        <v>#REF!</v>
      </c>
      <c r="BI490" s="89"/>
      <c r="BJ490" s="98" t="str">
        <f t="shared" si="322"/>
        <v/>
      </c>
      <c r="BK490" s="98" t="str">
        <f t="shared" si="323"/>
        <v/>
      </c>
      <c r="BL490" s="89"/>
      <c r="BM490" s="98" t="str">
        <f t="shared" si="324"/>
        <v/>
      </c>
      <c r="BN490" s="98" t="str">
        <f t="shared" si="325"/>
        <v/>
      </c>
      <c r="BO490" s="89"/>
      <c r="BP490" s="98" t="str">
        <f t="shared" si="326"/>
        <v/>
      </c>
      <c r="BQ490" s="98" t="str">
        <f t="shared" si="327"/>
        <v/>
      </c>
      <c r="BR490" s="89"/>
      <c r="BS490" s="98" t="str">
        <f t="shared" si="328"/>
        <v/>
      </c>
      <c r="BT490" s="98" t="str">
        <f t="shared" si="329"/>
        <v/>
      </c>
      <c r="BU490" s="89"/>
      <c r="BV490" s="63"/>
    </row>
    <row r="491" spans="1:74" s="59" customFormat="1" x14ac:dyDescent="0.25">
      <c r="A491" s="83">
        <v>14</v>
      </c>
      <c r="B491" s="109" t="str">
        <f t="shared" si="307"/>
        <v xml:space="preserve">: </v>
      </c>
      <c r="C491" s="106"/>
      <c r="D491" s="106"/>
      <c r="E491" s="108"/>
      <c r="F491" s="106"/>
      <c r="G491" s="108"/>
      <c r="H491" s="107"/>
      <c r="I491" s="106"/>
      <c r="J491" s="106"/>
      <c r="K491" s="104"/>
      <c r="L491" s="110"/>
      <c r="M491" s="104"/>
      <c r="N491" s="151" t="str">
        <f>IFERROR(CONCATENATE(VLOOKUP('[1]Advanced Controls'!$H$123,'[1]Emissions Factors'!$Q$21:$U$39,5,FALSE)," / ha"),"Select Fuel on Adv. Controls")</f>
        <v>Select Fuel on Adv. Controls</v>
      </c>
      <c r="O491" s="105"/>
      <c r="P491" s="104"/>
      <c r="Q491" s="64"/>
      <c r="R491" s="103"/>
      <c r="S491" s="101" t="str">
        <f t="shared" si="308"/>
        <v/>
      </c>
      <c r="T491" s="102" t="str">
        <f t="shared" si="309"/>
        <v/>
      </c>
      <c r="U491" s="101" t="str">
        <f t="shared" si="310"/>
        <v/>
      </c>
      <c r="V491" s="100" t="str">
        <f t="shared" si="311"/>
        <v>Select Fuel on Adv. Controls</v>
      </c>
      <c r="W491" s="89"/>
      <c r="X491" s="89"/>
      <c r="Z491" s="63"/>
      <c r="AP491" s="63"/>
      <c r="AQ491" s="89"/>
      <c r="AR491" s="89"/>
      <c r="AS491" s="99"/>
      <c r="AT491" s="89"/>
      <c r="AU491" s="98" t="e">
        <f t="shared" si="312"/>
        <v>#REF!</v>
      </c>
      <c r="AV491" s="98" t="e">
        <f t="shared" si="313"/>
        <v>#REF!</v>
      </c>
      <c r="AW491" s="89"/>
      <c r="AX491" s="98" t="e">
        <f t="shared" si="314"/>
        <v>#REF!</v>
      </c>
      <c r="AY491" s="98" t="e">
        <f t="shared" si="315"/>
        <v>#REF!</v>
      </c>
      <c r="AZ491" s="89"/>
      <c r="BA491" s="98" t="e">
        <f t="shared" si="316"/>
        <v>#REF!</v>
      </c>
      <c r="BB491" s="98" t="e">
        <f t="shared" si="317"/>
        <v>#REF!</v>
      </c>
      <c r="BC491" s="89"/>
      <c r="BD491" s="98" t="e">
        <f t="shared" si="318"/>
        <v>#REF!</v>
      </c>
      <c r="BE491" s="98" t="e">
        <f t="shared" si="319"/>
        <v>#REF!</v>
      </c>
      <c r="BF491" s="89"/>
      <c r="BG491" s="98" t="e">
        <f t="shared" si="320"/>
        <v>#REF!</v>
      </c>
      <c r="BH491" s="98" t="e">
        <f t="shared" si="321"/>
        <v>#REF!</v>
      </c>
      <c r="BI491" s="89"/>
      <c r="BJ491" s="98" t="str">
        <f t="shared" si="322"/>
        <v/>
      </c>
      <c r="BK491" s="98" t="str">
        <f t="shared" si="323"/>
        <v/>
      </c>
      <c r="BL491" s="89"/>
      <c r="BM491" s="98" t="str">
        <f t="shared" si="324"/>
        <v/>
      </c>
      <c r="BN491" s="98" t="str">
        <f t="shared" si="325"/>
        <v/>
      </c>
      <c r="BO491" s="89"/>
      <c r="BP491" s="98" t="str">
        <f t="shared" si="326"/>
        <v/>
      </c>
      <c r="BQ491" s="98" t="str">
        <f t="shared" si="327"/>
        <v/>
      </c>
      <c r="BR491" s="89"/>
      <c r="BS491" s="98" t="str">
        <f t="shared" si="328"/>
        <v/>
      </c>
      <c r="BT491" s="98" t="str">
        <f t="shared" si="329"/>
        <v/>
      </c>
      <c r="BU491" s="89"/>
      <c r="BV491" s="63"/>
    </row>
    <row r="492" spans="1:74" s="59" customFormat="1" x14ac:dyDescent="0.25">
      <c r="A492" s="83">
        <v>15</v>
      </c>
      <c r="B492" s="109" t="str">
        <f t="shared" si="307"/>
        <v xml:space="preserve">: </v>
      </c>
      <c r="C492" s="106"/>
      <c r="D492" s="106"/>
      <c r="E492" s="108"/>
      <c r="F492" s="106"/>
      <c r="G492" s="108"/>
      <c r="H492" s="107"/>
      <c r="I492" s="106"/>
      <c r="J492" s="106"/>
      <c r="K492" s="104"/>
      <c r="L492" s="110"/>
      <c r="M492" s="104"/>
      <c r="N492" s="151" t="str">
        <f>IFERROR(CONCATENATE(VLOOKUP('[1]Advanced Controls'!$H$123,'[1]Emissions Factors'!$Q$21:$U$39,5,FALSE)," / ha"),"Select Fuel on Adv. Controls")</f>
        <v>Select Fuel on Adv. Controls</v>
      </c>
      <c r="O492" s="105"/>
      <c r="P492" s="104"/>
      <c r="Q492" s="64"/>
      <c r="R492" s="103"/>
      <c r="S492" s="101" t="str">
        <f t="shared" si="308"/>
        <v/>
      </c>
      <c r="T492" s="102" t="str">
        <f t="shared" si="309"/>
        <v/>
      </c>
      <c r="U492" s="101" t="str">
        <f t="shared" si="310"/>
        <v/>
      </c>
      <c r="V492" s="100" t="str">
        <f t="shared" si="311"/>
        <v>Select Fuel on Adv. Controls</v>
      </c>
      <c r="W492" s="89"/>
      <c r="X492" s="89"/>
      <c r="Z492" s="63"/>
      <c r="AP492" s="63"/>
      <c r="AQ492" s="89"/>
      <c r="AR492" s="89"/>
      <c r="AS492" s="99"/>
      <c r="AT492" s="89"/>
      <c r="AU492" s="98" t="e">
        <f t="shared" si="312"/>
        <v>#REF!</v>
      </c>
      <c r="AV492" s="98" t="e">
        <f t="shared" si="313"/>
        <v>#REF!</v>
      </c>
      <c r="AW492" s="89"/>
      <c r="AX492" s="98" t="e">
        <f t="shared" si="314"/>
        <v>#REF!</v>
      </c>
      <c r="AY492" s="98" t="e">
        <f t="shared" si="315"/>
        <v>#REF!</v>
      </c>
      <c r="AZ492" s="89"/>
      <c r="BA492" s="98" t="e">
        <f t="shared" si="316"/>
        <v>#REF!</v>
      </c>
      <c r="BB492" s="98" t="e">
        <f t="shared" si="317"/>
        <v>#REF!</v>
      </c>
      <c r="BC492" s="89"/>
      <c r="BD492" s="98" t="e">
        <f t="shared" si="318"/>
        <v>#REF!</v>
      </c>
      <c r="BE492" s="98" t="e">
        <f t="shared" si="319"/>
        <v>#REF!</v>
      </c>
      <c r="BF492" s="89"/>
      <c r="BG492" s="98" t="e">
        <f t="shared" si="320"/>
        <v>#REF!</v>
      </c>
      <c r="BH492" s="98" t="e">
        <f t="shared" si="321"/>
        <v>#REF!</v>
      </c>
      <c r="BI492" s="89"/>
      <c r="BJ492" s="98" t="str">
        <f t="shared" si="322"/>
        <v/>
      </c>
      <c r="BK492" s="98" t="str">
        <f t="shared" si="323"/>
        <v/>
      </c>
      <c r="BL492" s="89"/>
      <c r="BM492" s="98" t="str">
        <f t="shared" si="324"/>
        <v/>
      </c>
      <c r="BN492" s="98" t="str">
        <f t="shared" si="325"/>
        <v/>
      </c>
      <c r="BO492" s="89"/>
      <c r="BP492" s="98" t="str">
        <f t="shared" si="326"/>
        <v/>
      </c>
      <c r="BQ492" s="98" t="str">
        <f t="shared" si="327"/>
        <v/>
      </c>
      <c r="BR492" s="89"/>
      <c r="BS492" s="98" t="str">
        <f t="shared" si="328"/>
        <v/>
      </c>
      <c r="BT492" s="98" t="str">
        <f t="shared" si="329"/>
        <v/>
      </c>
      <c r="BU492" s="89"/>
      <c r="BV492" s="63"/>
    </row>
    <row r="493" spans="1:74" s="59" customFormat="1" x14ac:dyDescent="0.25">
      <c r="A493" s="83">
        <v>16</v>
      </c>
      <c r="B493" s="109" t="str">
        <f t="shared" si="307"/>
        <v xml:space="preserve">: </v>
      </c>
      <c r="C493" s="106"/>
      <c r="D493" s="106"/>
      <c r="E493" s="108"/>
      <c r="F493" s="106"/>
      <c r="G493" s="108"/>
      <c r="H493" s="107"/>
      <c r="I493" s="106"/>
      <c r="J493" s="106"/>
      <c r="K493" s="104"/>
      <c r="L493" s="110"/>
      <c r="M493" s="104"/>
      <c r="N493" s="151" t="str">
        <f>IFERROR(CONCATENATE(VLOOKUP('[1]Advanced Controls'!$H$123,'[1]Emissions Factors'!$Q$21:$U$39,5,FALSE)," / ha"),"Select Fuel on Adv. Controls")</f>
        <v>Select Fuel on Adv. Controls</v>
      </c>
      <c r="O493" s="105"/>
      <c r="P493" s="104"/>
      <c r="Q493" s="64"/>
      <c r="R493" s="103"/>
      <c r="S493" s="101" t="str">
        <f t="shared" si="308"/>
        <v/>
      </c>
      <c r="T493" s="102" t="str">
        <f t="shared" si="309"/>
        <v/>
      </c>
      <c r="U493" s="101" t="str">
        <f t="shared" si="310"/>
        <v/>
      </c>
      <c r="V493" s="100" t="str">
        <f t="shared" si="311"/>
        <v>Select Fuel on Adv. Controls</v>
      </c>
      <c r="W493" s="89"/>
      <c r="X493" s="89"/>
      <c r="Z493" s="63"/>
      <c r="AP493" s="63"/>
      <c r="AQ493" s="89"/>
      <c r="AR493" s="89"/>
      <c r="AS493" s="99"/>
      <c r="AT493" s="89"/>
      <c r="AU493" s="98" t="e">
        <f t="shared" si="312"/>
        <v>#REF!</v>
      </c>
      <c r="AV493" s="98" t="e">
        <f t="shared" si="313"/>
        <v>#REF!</v>
      </c>
      <c r="AW493" s="89"/>
      <c r="AX493" s="98" t="e">
        <f t="shared" si="314"/>
        <v>#REF!</v>
      </c>
      <c r="AY493" s="98" t="e">
        <f t="shared" si="315"/>
        <v>#REF!</v>
      </c>
      <c r="AZ493" s="89"/>
      <c r="BA493" s="98" t="e">
        <f t="shared" si="316"/>
        <v>#REF!</v>
      </c>
      <c r="BB493" s="98" t="e">
        <f t="shared" si="317"/>
        <v>#REF!</v>
      </c>
      <c r="BC493" s="89"/>
      <c r="BD493" s="98" t="e">
        <f t="shared" si="318"/>
        <v>#REF!</v>
      </c>
      <c r="BE493" s="98" t="e">
        <f t="shared" si="319"/>
        <v>#REF!</v>
      </c>
      <c r="BF493" s="89"/>
      <c r="BG493" s="98" t="e">
        <f t="shared" si="320"/>
        <v>#REF!</v>
      </c>
      <c r="BH493" s="98" t="e">
        <f t="shared" si="321"/>
        <v>#REF!</v>
      </c>
      <c r="BI493" s="89"/>
      <c r="BJ493" s="98" t="str">
        <f t="shared" si="322"/>
        <v/>
      </c>
      <c r="BK493" s="98" t="str">
        <f t="shared" si="323"/>
        <v/>
      </c>
      <c r="BL493" s="89"/>
      <c r="BM493" s="98" t="str">
        <f t="shared" si="324"/>
        <v/>
      </c>
      <c r="BN493" s="98" t="str">
        <f t="shared" si="325"/>
        <v/>
      </c>
      <c r="BO493" s="89"/>
      <c r="BP493" s="98" t="str">
        <f t="shared" si="326"/>
        <v/>
      </c>
      <c r="BQ493" s="98" t="str">
        <f t="shared" si="327"/>
        <v/>
      </c>
      <c r="BR493" s="89"/>
      <c r="BS493" s="98" t="str">
        <f t="shared" si="328"/>
        <v/>
      </c>
      <c r="BT493" s="98" t="str">
        <f t="shared" si="329"/>
        <v/>
      </c>
      <c r="BU493" s="89"/>
      <c r="BV493" s="63"/>
    </row>
    <row r="494" spans="1:74" s="59" customFormat="1" x14ac:dyDescent="0.25">
      <c r="A494" s="83">
        <v>17</v>
      </c>
      <c r="B494" s="109" t="str">
        <f t="shared" si="307"/>
        <v xml:space="preserve">: </v>
      </c>
      <c r="C494" s="106"/>
      <c r="D494" s="106"/>
      <c r="E494" s="108"/>
      <c r="F494" s="106"/>
      <c r="G494" s="108"/>
      <c r="H494" s="107"/>
      <c r="I494" s="106"/>
      <c r="J494" s="106"/>
      <c r="K494" s="104"/>
      <c r="L494" s="110"/>
      <c r="M494" s="104"/>
      <c r="N494" s="151" t="str">
        <f>IFERROR(CONCATENATE(VLOOKUP('[1]Advanced Controls'!$H$123,'[1]Emissions Factors'!$Q$21:$U$39,5,FALSE)," / ha"),"Select Fuel on Adv. Controls")</f>
        <v>Select Fuel on Adv. Controls</v>
      </c>
      <c r="O494" s="105"/>
      <c r="P494" s="104"/>
      <c r="Q494" s="64"/>
      <c r="R494" s="103"/>
      <c r="S494" s="101" t="str">
        <f t="shared" si="308"/>
        <v/>
      </c>
      <c r="T494" s="102" t="str">
        <f t="shared" si="309"/>
        <v/>
      </c>
      <c r="U494" s="101" t="str">
        <f t="shared" si="310"/>
        <v/>
      </c>
      <c r="V494" s="100" t="str">
        <f t="shared" si="311"/>
        <v>Select Fuel on Adv. Controls</v>
      </c>
      <c r="W494" s="89"/>
      <c r="X494" s="89"/>
      <c r="Z494" s="63"/>
      <c r="AP494" s="63"/>
      <c r="AQ494" s="89"/>
      <c r="AR494" s="89"/>
      <c r="AS494" s="99"/>
      <c r="AT494" s="89"/>
      <c r="AU494" s="98" t="e">
        <f t="shared" si="312"/>
        <v>#REF!</v>
      </c>
      <c r="AV494" s="98" t="e">
        <f t="shared" si="313"/>
        <v>#REF!</v>
      </c>
      <c r="AW494" s="89"/>
      <c r="AX494" s="98" t="e">
        <f t="shared" si="314"/>
        <v>#REF!</v>
      </c>
      <c r="AY494" s="98" t="e">
        <f t="shared" si="315"/>
        <v>#REF!</v>
      </c>
      <c r="AZ494" s="89"/>
      <c r="BA494" s="98" t="e">
        <f t="shared" si="316"/>
        <v>#REF!</v>
      </c>
      <c r="BB494" s="98" t="e">
        <f t="shared" si="317"/>
        <v>#REF!</v>
      </c>
      <c r="BC494" s="89"/>
      <c r="BD494" s="98" t="e">
        <f t="shared" si="318"/>
        <v>#REF!</v>
      </c>
      <c r="BE494" s="98" t="e">
        <f t="shared" si="319"/>
        <v>#REF!</v>
      </c>
      <c r="BF494" s="89"/>
      <c r="BG494" s="98" t="e">
        <f t="shared" si="320"/>
        <v>#REF!</v>
      </c>
      <c r="BH494" s="98" t="e">
        <f t="shared" si="321"/>
        <v>#REF!</v>
      </c>
      <c r="BI494" s="89"/>
      <c r="BJ494" s="98" t="str">
        <f t="shared" si="322"/>
        <v/>
      </c>
      <c r="BK494" s="98" t="str">
        <f t="shared" si="323"/>
        <v/>
      </c>
      <c r="BL494" s="89"/>
      <c r="BM494" s="98" t="str">
        <f t="shared" si="324"/>
        <v/>
      </c>
      <c r="BN494" s="98" t="str">
        <f t="shared" si="325"/>
        <v/>
      </c>
      <c r="BO494" s="89"/>
      <c r="BP494" s="98" t="str">
        <f t="shared" si="326"/>
        <v/>
      </c>
      <c r="BQ494" s="98" t="str">
        <f t="shared" si="327"/>
        <v/>
      </c>
      <c r="BR494" s="89"/>
      <c r="BS494" s="98" t="str">
        <f t="shared" si="328"/>
        <v/>
      </c>
      <c r="BT494" s="98" t="str">
        <f t="shared" si="329"/>
        <v/>
      </c>
      <c r="BU494" s="89"/>
      <c r="BV494" s="63"/>
    </row>
    <row r="495" spans="1:74" s="59" customFormat="1" x14ac:dyDescent="0.25">
      <c r="A495" s="83">
        <v>18</v>
      </c>
      <c r="B495" s="109" t="str">
        <f t="shared" si="307"/>
        <v xml:space="preserve">: </v>
      </c>
      <c r="C495" s="106"/>
      <c r="D495" s="106"/>
      <c r="E495" s="108"/>
      <c r="F495" s="106"/>
      <c r="G495" s="108"/>
      <c r="H495" s="107"/>
      <c r="I495" s="106"/>
      <c r="J495" s="106"/>
      <c r="K495" s="104"/>
      <c r="L495" s="104"/>
      <c r="M495" s="104"/>
      <c r="N495" s="151" t="str">
        <f>IFERROR(CONCATENATE(VLOOKUP('[1]Advanced Controls'!$H$123,'[1]Emissions Factors'!$Q$21:$U$39,5,FALSE)," / ha"),"Select Fuel on Adv. Controls")</f>
        <v>Select Fuel on Adv. Controls</v>
      </c>
      <c r="O495" s="105"/>
      <c r="P495" s="104"/>
      <c r="Q495" s="64"/>
      <c r="R495" s="103"/>
      <c r="S495" s="101" t="str">
        <f t="shared" si="308"/>
        <v/>
      </c>
      <c r="T495" s="102" t="str">
        <f t="shared" si="309"/>
        <v/>
      </c>
      <c r="U495" s="101" t="str">
        <f t="shared" si="310"/>
        <v/>
      </c>
      <c r="V495" s="100" t="str">
        <f t="shared" si="311"/>
        <v>Select Fuel on Adv. Controls</v>
      </c>
      <c r="W495" s="89"/>
      <c r="X495" s="89"/>
      <c r="Z495" s="63"/>
      <c r="AP495" s="63"/>
      <c r="AQ495" s="89"/>
      <c r="AR495" s="89"/>
      <c r="AS495" s="99"/>
      <c r="AT495" s="89"/>
      <c r="AU495" s="98" t="e">
        <f t="shared" si="312"/>
        <v>#REF!</v>
      </c>
      <c r="AV495" s="98" t="e">
        <f t="shared" si="313"/>
        <v>#REF!</v>
      </c>
      <c r="AW495" s="89"/>
      <c r="AX495" s="98" t="e">
        <f t="shared" si="314"/>
        <v>#REF!</v>
      </c>
      <c r="AY495" s="98" t="e">
        <f t="shared" si="315"/>
        <v>#REF!</v>
      </c>
      <c r="AZ495" s="89"/>
      <c r="BA495" s="98" t="e">
        <f t="shared" si="316"/>
        <v>#REF!</v>
      </c>
      <c r="BB495" s="98" t="e">
        <f t="shared" si="317"/>
        <v>#REF!</v>
      </c>
      <c r="BC495" s="89"/>
      <c r="BD495" s="98" t="e">
        <f t="shared" si="318"/>
        <v>#REF!</v>
      </c>
      <c r="BE495" s="98" t="e">
        <f t="shared" si="319"/>
        <v>#REF!</v>
      </c>
      <c r="BF495" s="89"/>
      <c r="BG495" s="98" t="e">
        <f t="shared" si="320"/>
        <v>#REF!</v>
      </c>
      <c r="BH495" s="98" t="e">
        <f t="shared" si="321"/>
        <v>#REF!</v>
      </c>
      <c r="BI495" s="89"/>
      <c r="BJ495" s="98" t="str">
        <f t="shared" si="322"/>
        <v/>
      </c>
      <c r="BK495" s="98" t="str">
        <f t="shared" si="323"/>
        <v/>
      </c>
      <c r="BL495" s="89"/>
      <c r="BM495" s="98" t="str">
        <f t="shared" si="324"/>
        <v/>
      </c>
      <c r="BN495" s="98" t="str">
        <f t="shared" si="325"/>
        <v/>
      </c>
      <c r="BO495" s="89"/>
      <c r="BP495" s="98" t="str">
        <f t="shared" si="326"/>
        <v/>
      </c>
      <c r="BQ495" s="98" t="str">
        <f t="shared" si="327"/>
        <v/>
      </c>
      <c r="BR495" s="89"/>
      <c r="BS495" s="98" t="str">
        <f t="shared" si="328"/>
        <v/>
      </c>
      <c r="BT495" s="98" t="str">
        <f t="shared" si="329"/>
        <v/>
      </c>
      <c r="BU495" s="89"/>
      <c r="BV495" s="63"/>
    </row>
    <row r="496" spans="1:74" s="59" customFormat="1" x14ac:dyDescent="0.25">
      <c r="A496" s="83">
        <v>19</v>
      </c>
      <c r="B496" s="109" t="str">
        <f t="shared" si="307"/>
        <v xml:space="preserve">: </v>
      </c>
      <c r="C496" s="106"/>
      <c r="D496" s="106"/>
      <c r="E496" s="108"/>
      <c r="F496" s="106"/>
      <c r="G496" s="108"/>
      <c r="H496" s="107"/>
      <c r="I496" s="106"/>
      <c r="J496" s="106"/>
      <c r="K496" s="104"/>
      <c r="L496" s="104"/>
      <c r="M496" s="104"/>
      <c r="N496" s="151" t="str">
        <f>IFERROR(CONCATENATE(VLOOKUP('[1]Advanced Controls'!$H$123,'[1]Emissions Factors'!$Q$21:$U$39,5,FALSE)," / ha"),"Select Fuel on Adv. Controls")</f>
        <v>Select Fuel on Adv. Controls</v>
      </c>
      <c r="O496" s="105"/>
      <c r="P496" s="104"/>
      <c r="Q496" s="64"/>
      <c r="R496" s="103"/>
      <c r="S496" s="101" t="str">
        <f t="shared" si="308"/>
        <v/>
      </c>
      <c r="T496" s="102" t="str">
        <f t="shared" si="309"/>
        <v/>
      </c>
      <c r="U496" s="101" t="str">
        <f t="shared" si="310"/>
        <v/>
      </c>
      <c r="V496" s="100" t="str">
        <f t="shared" si="311"/>
        <v>Select Fuel on Adv. Controls</v>
      </c>
      <c r="W496" s="89"/>
      <c r="X496" s="89"/>
      <c r="Z496" s="63"/>
      <c r="AP496" s="63"/>
      <c r="AQ496" s="89"/>
      <c r="AR496" s="89"/>
      <c r="AS496" s="99"/>
      <c r="AT496" s="89"/>
      <c r="AU496" s="98" t="e">
        <f t="shared" si="312"/>
        <v>#REF!</v>
      </c>
      <c r="AV496" s="98" t="e">
        <f t="shared" si="313"/>
        <v>#REF!</v>
      </c>
      <c r="AW496" s="89"/>
      <c r="AX496" s="98" t="e">
        <f t="shared" si="314"/>
        <v>#REF!</v>
      </c>
      <c r="AY496" s="98" t="e">
        <f t="shared" si="315"/>
        <v>#REF!</v>
      </c>
      <c r="AZ496" s="89"/>
      <c r="BA496" s="98" t="e">
        <f t="shared" si="316"/>
        <v>#REF!</v>
      </c>
      <c r="BB496" s="98" t="e">
        <f t="shared" si="317"/>
        <v>#REF!</v>
      </c>
      <c r="BC496" s="89"/>
      <c r="BD496" s="98" t="e">
        <f t="shared" si="318"/>
        <v>#REF!</v>
      </c>
      <c r="BE496" s="98" t="e">
        <f t="shared" si="319"/>
        <v>#REF!</v>
      </c>
      <c r="BF496" s="89"/>
      <c r="BG496" s="98" t="e">
        <f t="shared" si="320"/>
        <v>#REF!</v>
      </c>
      <c r="BH496" s="98" t="e">
        <f t="shared" si="321"/>
        <v>#REF!</v>
      </c>
      <c r="BI496" s="89"/>
      <c r="BJ496" s="98" t="str">
        <f t="shared" si="322"/>
        <v/>
      </c>
      <c r="BK496" s="98" t="str">
        <f t="shared" si="323"/>
        <v/>
      </c>
      <c r="BL496" s="89"/>
      <c r="BM496" s="98" t="str">
        <f t="shared" si="324"/>
        <v/>
      </c>
      <c r="BN496" s="98" t="str">
        <f t="shared" si="325"/>
        <v/>
      </c>
      <c r="BO496" s="89"/>
      <c r="BP496" s="98" t="str">
        <f t="shared" si="326"/>
        <v/>
      </c>
      <c r="BQ496" s="98" t="str">
        <f t="shared" si="327"/>
        <v/>
      </c>
      <c r="BR496" s="89"/>
      <c r="BS496" s="98" t="str">
        <f t="shared" si="328"/>
        <v/>
      </c>
      <c r="BT496" s="98" t="str">
        <f t="shared" si="329"/>
        <v/>
      </c>
      <c r="BU496" s="89"/>
      <c r="BV496" s="63"/>
    </row>
    <row r="497" spans="1:74" s="59" customFormat="1" x14ac:dyDescent="0.25">
      <c r="A497" s="83">
        <v>20</v>
      </c>
      <c r="B497" s="109" t="str">
        <f t="shared" si="307"/>
        <v xml:space="preserve">: </v>
      </c>
      <c r="C497" s="106"/>
      <c r="D497" s="106"/>
      <c r="E497" s="108"/>
      <c r="F497" s="106"/>
      <c r="G497" s="108"/>
      <c r="H497" s="107"/>
      <c r="I497" s="106"/>
      <c r="J497" s="106"/>
      <c r="K497" s="104"/>
      <c r="L497" s="104"/>
      <c r="M497" s="104"/>
      <c r="N497" s="151" t="str">
        <f>IFERROR(CONCATENATE(VLOOKUP('[1]Advanced Controls'!$H$123,'[1]Emissions Factors'!$Q$21:$U$39,5,FALSE)," / ha"),"Select Fuel on Adv. Controls")</f>
        <v>Select Fuel on Adv. Controls</v>
      </c>
      <c r="O497" s="105"/>
      <c r="P497" s="104"/>
      <c r="Q497" s="64"/>
      <c r="R497" s="103"/>
      <c r="S497" s="101" t="str">
        <f t="shared" si="308"/>
        <v/>
      </c>
      <c r="T497" s="102" t="str">
        <f t="shared" si="309"/>
        <v/>
      </c>
      <c r="U497" s="101" t="str">
        <f t="shared" si="310"/>
        <v/>
      </c>
      <c r="V497" s="100" t="str">
        <f t="shared" si="311"/>
        <v>Select Fuel on Adv. Controls</v>
      </c>
      <c r="W497" s="89"/>
      <c r="X497" s="89"/>
      <c r="Z497" s="63"/>
      <c r="AP497" s="63"/>
      <c r="AQ497" s="89"/>
      <c r="AR497" s="89"/>
      <c r="AS497" s="99"/>
      <c r="AT497" s="89"/>
      <c r="AU497" s="98" t="e">
        <f t="shared" si="312"/>
        <v>#REF!</v>
      </c>
      <c r="AV497" s="98" t="e">
        <f t="shared" si="313"/>
        <v>#REF!</v>
      </c>
      <c r="AW497" s="89"/>
      <c r="AX497" s="98" t="e">
        <f t="shared" si="314"/>
        <v>#REF!</v>
      </c>
      <c r="AY497" s="98" t="e">
        <f t="shared" si="315"/>
        <v>#REF!</v>
      </c>
      <c r="AZ497" s="89"/>
      <c r="BA497" s="98" t="e">
        <f t="shared" si="316"/>
        <v>#REF!</v>
      </c>
      <c r="BB497" s="98" t="e">
        <f t="shared" si="317"/>
        <v>#REF!</v>
      </c>
      <c r="BC497" s="89"/>
      <c r="BD497" s="98" t="e">
        <f t="shared" si="318"/>
        <v>#REF!</v>
      </c>
      <c r="BE497" s="98" t="e">
        <f t="shared" si="319"/>
        <v>#REF!</v>
      </c>
      <c r="BF497" s="89"/>
      <c r="BG497" s="98" t="e">
        <f t="shared" si="320"/>
        <v>#REF!</v>
      </c>
      <c r="BH497" s="98" t="e">
        <f t="shared" si="321"/>
        <v>#REF!</v>
      </c>
      <c r="BI497" s="89"/>
      <c r="BJ497" s="98" t="str">
        <f t="shared" si="322"/>
        <v/>
      </c>
      <c r="BK497" s="98" t="str">
        <f t="shared" si="323"/>
        <v/>
      </c>
      <c r="BL497" s="89"/>
      <c r="BM497" s="98" t="str">
        <f t="shared" si="324"/>
        <v/>
      </c>
      <c r="BN497" s="98" t="str">
        <f t="shared" si="325"/>
        <v/>
      </c>
      <c r="BO497" s="89"/>
      <c r="BP497" s="98" t="str">
        <f t="shared" si="326"/>
        <v/>
      </c>
      <c r="BQ497" s="98" t="str">
        <f t="shared" si="327"/>
        <v/>
      </c>
      <c r="BR497" s="89"/>
      <c r="BS497" s="98" t="str">
        <f t="shared" si="328"/>
        <v/>
      </c>
      <c r="BT497" s="98" t="str">
        <f t="shared" si="329"/>
        <v/>
      </c>
      <c r="BU497" s="89"/>
      <c r="BV497" s="63"/>
    </row>
    <row r="498" spans="1:74" s="59" customFormat="1" x14ac:dyDescent="0.25">
      <c r="A498" s="83"/>
      <c r="B498" s="91" t="s">
        <v>64</v>
      </c>
      <c r="C498" s="92"/>
      <c r="D498" s="92"/>
      <c r="E498" s="92"/>
      <c r="F498" s="92"/>
      <c r="G498" s="92"/>
      <c r="H498" s="64"/>
      <c r="I498" s="89"/>
      <c r="J498" s="94"/>
      <c r="K498" s="64"/>
      <c r="L498" s="64"/>
      <c r="M498" s="64" t="s">
        <v>63</v>
      </c>
      <c r="N498" s="64"/>
      <c r="O498" s="64"/>
      <c r="P498" s="64"/>
      <c r="Q498" s="64"/>
      <c r="R498" s="94" t="s">
        <v>62</v>
      </c>
      <c r="S498" s="97" t="e">
        <f>AVERAGE(S478:S497)</f>
        <v>#DIV/0!</v>
      </c>
      <c r="T498" s="97" t="e">
        <f>IF(S506="Y",SUM(T478:T497)/SUM(O478:O497),AVERAGE(T478:T497))</f>
        <v>#DIV/0!</v>
      </c>
      <c r="U498" s="96" t="e">
        <f>SUM(U478:U497)/SUM(O478:O497)</f>
        <v>#DIV/0!</v>
      </c>
      <c r="V498" s="89"/>
      <c r="W498" s="89"/>
      <c r="X498" s="89"/>
      <c r="Z498" s="95"/>
      <c r="AP498" s="63"/>
      <c r="AQ498" s="89"/>
      <c r="AR498" s="89"/>
      <c r="AS498" s="89"/>
      <c r="AT498" s="94" t="s">
        <v>62</v>
      </c>
      <c r="AU498" s="93" t="e">
        <f>AVERAGE(AU478:AU497)</f>
        <v>#REF!</v>
      </c>
      <c r="AV498" s="93" t="e">
        <f>SUM(AV478:AV497)/COUNTIF(AV478:AV497,"&gt;0")</f>
        <v>#REF!</v>
      </c>
      <c r="AW498" s="89"/>
      <c r="AX498" s="93" t="e">
        <f>AVERAGE(AX478:AX497)</f>
        <v>#REF!</v>
      </c>
      <c r="AY498" s="93" t="e">
        <f>SUM(AY478:AY497)/COUNTIF(AY478:AY497,"&gt;0")</f>
        <v>#REF!</v>
      </c>
      <c r="AZ498" s="89"/>
      <c r="BA498" s="93" t="e">
        <f>AVERAGE(BA478:BA497)</f>
        <v>#REF!</v>
      </c>
      <c r="BB498" s="93" t="e">
        <f>SUM(BB478:BB497)/COUNTIF(BB478:BB497,"&gt;0")</f>
        <v>#REF!</v>
      </c>
      <c r="BC498" s="89"/>
      <c r="BD498" s="93" t="e">
        <f>AVERAGE(BD478:BD497)</f>
        <v>#REF!</v>
      </c>
      <c r="BE498" s="93" t="e">
        <f>SUM(BE478:BE497)/COUNTIF(BE478:BE497,"&gt;0")</f>
        <v>#REF!</v>
      </c>
      <c r="BF498" s="89"/>
      <c r="BG498" s="93" t="e">
        <f>AVERAGE(BG478:BG497)</f>
        <v>#REF!</v>
      </c>
      <c r="BH498" s="93" t="e">
        <f>SUM(BH478:BH497)/COUNTIF(BH478:BH497,"&gt;0")</f>
        <v>#REF!</v>
      </c>
      <c r="BI498" s="94"/>
      <c r="BJ498" s="93" t="e">
        <f>AVERAGE(BJ478:BJ497)</f>
        <v>#DIV/0!</v>
      </c>
      <c r="BK498" s="93" t="e">
        <f>SUM(BK478:BK497)/COUNTIF(BK478:BK497,"&gt;0")</f>
        <v>#DIV/0!</v>
      </c>
      <c r="BL498" s="89"/>
      <c r="BM498" s="93" t="e">
        <f>AVERAGE(BM478:BM497)</f>
        <v>#DIV/0!</v>
      </c>
      <c r="BN498" s="93" t="e">
        <f>SUM(BN478:BN497)/COUNTIF(BN478:BN497,"&gt;0")</f>
        <v>#DIV/0!</v>
      </c>
      <c r="BO498" s="89"/>
      <c r="BP498" s="93" t="e">
        <f>AVERAGE(BP478:BP497)</f>
        <v>#DIV/0!</v>
      </c>
      <c r="BQ498" s="93" t="e">
        <f>SUM(BQ478:BQ497)/COUNTIF(BQ478:BQ497,"&gt;0")</f>
        <v>#DIV/0!</v>
      </c>
      <c r="BR498" s="89"/>
      <c r="BS498" s="93" t="e">
        <f>AVERAGE(BS478:BS497)</f>
        <v>#DIV/0!</v>
      </c>
      <c r="BT498" s="93" t="e">
        <f>SUM(BT478:BT497)/COUNTIF(BT478:BT497,"&gt;0")</f>
        <v>#DIV/0!</v>
      </c>
      <c r="BU498" s="89"/>
      <c r="BV498" s="63"/>
    </row>
    <row r="499" spans="1:74" s="59" customFormat="1" x14ac:dyDescent="0.25">
      <c r="A499" s="83"/>
      <c r="B499" s="91" t="s">
        <v>61</v>
      </c>
      <c r="C499" s="92" t="s">
        <v>60</v>
      </c>
      <c r="D499" s="399"/>
      <c r="E499" s="400"/>
      <c r="F499" s="400"/>
      <c r="G499" s="400"/>
      <c r="H499" s="400"/>
      <c r="I499" s="400"/>
      <c r="J499" s="400"/>
      <c r="K499" s="401"/>
      <c r="L499" s="64"/>
      <c r="M499" s="64"/>
      <c r="N499" s="64"/>
      <c r="O499" s="64"/>
      <c r="P499" s="64"/>
      <c r="Q499" s="64"/>
      <c r="R499" s="77" t="s">
        <v>57</v>
      </c>
      <c r="S499" s="88" t="e">
        <f>S498+V499*S502</f>
        <v>#DIV/0!</v>
      </c>
      <c r="T499" s="88" t="e">
        <f>T498+V499*T502</f>
        <v>#DIV/0!</v>
      </c>
      <c r="U499" s="88" t="e">
        <f>U498+V499*U502</f>
        <v>#DIV/0!</v>
      </c>
      <c r="V499" s="86">
        <v>1</v>
      </c>
      <c r="W499" s="64" t="s">
        <v>59</v>
      </c>
      <c r="X499" s="89"/>
      <c r="Y499" s="89" t="s">
        <v>58</v>
      </c>
      <c r="Z499" s="87"/>
      <c r="AP499" s="63"/>
      <c r="AQ499" s="89"/>
      <c r="AR499" s="89"/>
      <c r="AS499" s="89"/>
      <c r="AT499" s="77" t="s">
        <v>57</v>
      </c>
      <c r="AU499" s="76" t="e">
        <f>AU498+(AU504*AU501)</f>
        <v>#REF!</v>
      </c>
      <c r="AV499" s="76" t="e">
        <f>AV498+(AV504*AU501)</f>
        <v>#REF!</v>
      </c>
      <c r="AW499" s="89"/>
      <c r="AX499" s="76" t="e">
        <f>AX498+(AX504*AX501)</f>
        <v>#REF!</v>
      </c>
      <c r="AY499" s="76" t="e">
        <f>AY498+(AY504*AX501)</f>
        <v>#REF!</v>
      </c>
      <c r="AZ499" s="89"/>
      <c r="BA499" s="76" t="e">
        <f>BA498+(BA504*BA501)</f>
        <v>#REF!</v>
      </c>
      <c r="BB499" s="76" t="e">
        <f>BB498+(BB504*BA501)</f>
        <v>#REF!</v>
      </c>
      <c r="BC499" s="89"/>
      <c r="BD499" s="76" t="e">
        <f>BD498+(BD504*BD501)</f>
        <v>#REF!</v>
      </c>
      <c r="BE499" s="76" t="e">
        <f>BE498+(BE504*BD501)</f>
        <v>#REF!</v>
      </c>
      <c r="BF499" s="89"/>
      <c r="BG499" s="76" t="e">
        <f>BG498+(BG504*BG501)</f>
        <v>#REF!</v>
      </c>
      <c r="BH499" s="76" t="e">
        <f>BH498+(BH504*BG501)</f>
        <v>#REF!</v>
      </c>
      <c r="BI499" s="77"/>
      <c r="BJ499" s="76" t="e">
        <f>BJ498+(BJ504*BJ501)</f>
        <v>#DIV/0!</v>
      </c>
      <c r="BK499" s="76" t="e">
        <f>BK498+(BK504*BJ501)</f>
        <v>#DIV/0!</v>
      </c>
      <c r="BL499" s="89"/>
      <c r="BM499" s="76" t="e">
        <f>BM498+(BM504*BM501)</f>
        <v>#DIV/0!</v>
      </c>
      <c r="BN499" s="76" t="e">
        <f>BN498+(BN504*BM501)</f>
        <v>#DIV/0!</v>
      </c>
      <c r="BO499" s="89"/>
      <c r="BP499" s="76" t="e">
        <f>BP498+(BP504*BP501)</f>
        <v>#DIV/0!</v>
      </c>
      <c r="BQ499" s="76" t="e">
        <f>BQ498+(BQ504*BP501)</f>
        <v>#DIV/0!</v>
      </c>
      <c r="BR499" s="89"/>
      <c r="BS499" s="76" t="e">
        <f>BS498+(BS504*BS501)</f>
        <v>#DIV/0!</v>
      </c>
      <c r="BT499" s="76" t="e">
        <f>BT498+(BT504*BS501)</f>
        <v>#DIV/0!</v>
      </c>
      <c r="BU499" s="89"/>
      <c r="BV499" s="63"/>
    </row>
    <row r="500" spans="1:74" s="59" customFormat="1" x14ac:dyDescent="0.25">
      <c r="A500" s="83"/>
      <c r="B500" s="91" t="s">
        <v>56</v>
      </c>
      <c r="C500" s="83"/>
      <c r="D500" s="402"/>
      <c r="E500" s="403"/>
      <c r="F500" s="403"/>
      <c r="G500" s="403"/>
      <c r="H500" s="403"/>
      <c r="I500" s="403"/>
      <c r="J500" s="403"/>
      <c r="K500" s="404"/>
      <c r="L500" s="89"/>
      <c r="M500" s="89"/>
      <c r="N500" s="64"/>
      <c r="O500" s="64"/>
      <c r="P500" s="64"/>
      <c r="Q500" s="64"/>
      <c r="R500" s="77" t="s">
        <v>54</v>
      </c>
      <c r="S500" s="88" t="e">
        <f>IF($Y500="Y",MIN(S478:S497),S498-$V500*S502)</f>
        <v>#DIV/0!</v>
      </c>
      <c r="T500" s="88" t="e">
        <f>IF($Y500="Y",MIN(T478:T497),T498-$V500*T502)</f>
        <v>#DIV/0!</v>
      </c>
      <c r="U500" s="88" t="e">
        <f>IF($Y500="Y",MIN(U478:U497),U498-$V500*U502)</f>
        <v>#DIV/0!</v>
      </c>
      <c r="V500" s="86">
        <v>1</v>
      </c>
      <c r="W500" s="64" t="s">
        <v>55</v>
      </c>
      <c r="X500" s="89"/>
      <c r="Y500" s="90" t="s">
        <v>47</v>
      </c>
      <c r="Z500" s="87"/>
      <c r="AP500" s="63"/>
      <c r="AQ500" s="89"/>
      <c r="AR500" s="89"/>
      <c r="AS500" s="89"/>
      <c r="AT500" s="77" t="s">
        <v>54</v>
      </c>
      <c r="AU500" s="76" t="e">
        <f>AU498-(AU504*AU502)</f>
        <v>#REF!</v>
      </c>
      <c r="AV500" s="76" t="e">
        <f>AV498-(AV504*AU502)</f>
        <v>#REF!</v>
      </c>
      <c r="AW500" s="89"/>
      <c r="AX500" s="76" t="e">
        <f>AX498-(AX504*AX502)</f>
        <v>#REF!</v>
      </c>
      <c r="AY500" s="76" t="e">
        <f>AY498-(AY504*AX502)</f>
        <v>#REF!</v>
      </c>
      <c r="AZ500" s="89"/>
      <c r="BA500" s="76" t="e">
        <f>BA498-(BA504*BA502)</f>
        <v>#REF!</v>
      </c>
      <c r="BB500" s="76" t="e">
        <f>BB498-(BB504*BA502)</f>
        <v>#REF!</v>
      </c>
      <c r="BC500" s="89"/>
      <c r="BD500" s="76" t="e">
        <f>BD498-(BD504*BD502)</f>
        <v>#REF!</v>
      </c>
      <c r="BE500" s="76" t="e">
        <f>BE498-(BE504*BD502)</f>
        <v>#REF!</v>
      </c>
      <c r="BF500" s="89"/>
      <c r="BG500" s="76" t="e">
        <f>BG498-(BG504*BG502)</f>
        <v>#REF!</v>
      </c>
      <c r="BH500" s="76" t="e">
        <f>BH498-(BH504*BG502)</f>
        <v>#REF!</v>
      </c>
      <c r="BI500" s="77"/>
      <c r="BJ500" s="76" t="e">
        <f>BJ498-(BJ504*BJ502)</f>
        <v>#DIV/0!</v>
      </c>
      <c r="BK500" s="76" t="e">
        <f>BK498-(BK504*BJ502)</f>
        <v>#DIV/0!</v>
      </c>
      <c r="BL500" s="89"/>
      <c r="BM500" s="76" t="e">
        <f>BM498-(BM504*BM502)</f>
        <v>#DIV/0!</v>
      </c>
      <c r="BN500" s="76" t="e">
        <f>BN498-(BN504*BM502)</f>
        <v>#DIV/0!</v>
      </c>
      <c r="BO500" s="89"/>
      <c r="BP500" s="76" t="e">
        <f>BP498-(BP504*BP502)</f>
        <v>#DIV/0!</v>
      </c>
      <c r="BQ500" s="76" t="e">
        <f>BQ498-(BQ504*BP502)</f>
        <v>#DIV/0!</v>
      </c>
      <c r="BR500" s="89"/>
      <c r="BS500" s="76" t="e">
        <f>BS498-(BS504*BS502)</f>
        <v>#DIV/0!</v>
      </c>
      <c r="BT500" s="76" t="e">
        <f>BT498-(BT504*BS502)</f>
        <v>#DIV/0!</v>
      </c>
      <c r="BU500" s="89"/>
      <c r="BV500" s="63"/>
    </row>
    <row r="501" spans="1:74" s="59" customFormat="1" ht="14.25" x14ac:dyDescent="0.2">
      <c r="A501" s="75" t="str">
        <f ca="1">HYPERLINK("#"&amp;"'"&amp;A$1&amp;"'!a1","Back to top")</f>
        <v>Back to top</v>
      </c>
      <c r="B501" s="75"/>
      <c r="C501" s="83"/>
      <c r="D501" s="402"/>
      <c r="E501" s="403"/>
      <c r="F501" s="403"/>
      <c r="G501" s="403"/>
      <c r="H501" s="403"/>
      <c r="I501" s="403"/>
      <c r="J501" s="403"/>
      <c r="K501" s="404"/>
      <c r="L501" s="64"/>
      <c r="M501" s="64"/>
      <c r="N501" s="64"/>
      <c r="O501" s="64"/>
      <c r="P501" s="64"/>
      <c r="Q501" s="64"/>
      <c r="R501" s="77" t="s">
        <v>51</v>
      </c>
      <c r="S501" s="88" t="e">
        <f>IF((0.67*S502)&gt;S498,"no","yes")</f>
        <v>#DIV/0!</v>
      </c>
      <c r="T501" s="88" t="e">
        <f>IF((0.67*T502)&gt;T498,"no","yes")</f>
        <v>#DIV/0!</v>
      </c>
      <c r="U501" s="88" t="e">
        <f>IF((0.67*U502)&gt;U498,"no","yes")</f>
        <v>#DIV/0!</v>
      </c>
      <c r="V501" s="64"/>
      <c r="W501" s="64"/>
      <c r="X501" s="64"/>
      <c r="Z501" s="87"/>
      <c r="AP501" s="63"/>
      <c r="AQ501" s="64"/>
      <c r="AR501" s="64"/>
      <c r="AS501" s="360" t="s">
        <v>53</v>
      </c>
      <c r="AT501" s="361"/>
      <c r="AU501" s="86">
        <v>1</v>
      </c>
      <c r="AV501" s="64"/>
      <c r="AW501" s="64"/>
      <c r="AX501" s="86">
        <v>1</v>
      </c>
      <c r="AY501" s="64"/>
      <c r="AZ501" s="64"/>
      <c r="BA501" s="86">
        <v>1</v>
      </c>
      <c r="BB501" s="64"/>
      <c r="BC501" s="64"/>
      <c r="BD501" s="86">
        <v>1</v>
      </c>
      <c r="BE501" s="64"/>
      <c r="BF501" s="64"/>
      <c r="BG501" s="86">
        <v>1</v>
      </c>
      <c r="BH501" s="64"/>
      <c r="BI501" s="77"/>
      <c r="BJ501" s="86">
        <v>1</v>
      </c>
      <c r="BK501" s="64"/>
      <c r="BL501" s="64"/>
      <c r="BM501" s="86">
        <v>1</v>
      </c>
      <c r="BN501" s="64"/>
      <c r="BO501" s="64"/>
      <c r="BP501" s="86">
        <v>1</v>
      </c>
      <c r="BQ501" s="64"/>
      <c r="BR501" s="64"/>
      <c r="BS501" s="86">
        <v>1</v>
      </c>
      <c r="BT501" s="64"/>
      <c r="BU501" s="64"/>
      <c r="BV501" s="63"/>
    </row>
    <row r="502" spans="1:74" s="59" customFormat="1" ht="14.25" x14ac:dyDescent="0.2">
      <c r="A502" s="83"/>
      <c r="B502" s="83"/>
      <c r="C502" s="83"/>
      <c r="D502" s="402"/>
      <c r="E502" s="403"/>
      <c r="F502" s="403"/>
      <c r="G502" s="403"/>
      <c r="H502" s="403"/>
      <c r="I502" s="403"/>
      <c r="J502" s="403"/>
      <c r="K502" s="404"/>
      <c r="L502" s="64"/>
      <c r="M502" s="64"/>
      <c r="N502" s="64"/>
      <c r="O502" s="64"/>
      <c r="P502" s="64"/>
      <c r="Q502" s="64"/>
      <c r="R502" s="77" t="s">
        <v>50</v>
      </c>
      <c r="S502" s="88" t="e">
        <f>_xlfn.STDEV.P(S478:S497)</f>
        <v>#DIV/0!</v>
      </c>
      <c r="T502" s="88" t="e">
        <f t="array" ref="T502">IF(S506="Y",SQRT(SUM(IFERROR(O478:O497*(S478:S497-(T498))^2,0))/((COUNTIFS(O478:O497,"&lt;&gt;"&amp;"")-1)/COUNTIFS(O478:O497,"&lt;&gt;"&amp;"")*SUM(O478:O497))),_xlfn.STDEV.P(T478:T497))</f>
        <v>#DIV/0!</v>
      </c>
      <c r="U502" s="88" t="e">
        <f t="array" ref="U502">SQRT(SUM(IFERROR(O478:O497*(S478:S497-(U498))^2,0))/((COUNTIFS(O478:O497,"&lt;&gt;"&amp;"")-1)/COUNTIFS(O478:O497,"&lt;&gt;"&amp;"")*SUM(O478:O497)))</f>
        <v>#DIV/0!</v>
      </c>
      <c r="V502" s="64"/>
      <c r="W502" s="64"/>
      <c r="X502" s="64"/>
      <c r="Z502" s="87"/>
      <c r="AP502" s="63"/>
      <c r="AQ502" s="64"/>
      <c r="AR502" s="64"/>
      <c r="AS502" s="360"/>
      <c r="AT502" s="361"/>
      <c r="AU502" s="86">
        <v>1</v>
      </c>
      <c r="AV502" s="64"/>
      <c r="AW502" s="64"/>
      <c r="AX502" s="86">
        <v>1</v>
      </c>
      <c r="AY502" s="64"/>
      <c r="AZ502" s="64"/>
      <c r="BA502" s="86">
        <v>1</v>
      </c>
      <c r="BB502" s="64"/>
      <c r="BC502" s="64"/>
      <c r="BD502" s="86">
        <v>1</v>
      </c>
      <c r="BE502" s="64"/>
      <c r="BF502" s="64"/>
      <c r="BG502" s="86">
        <v>1</v>
      </c>
      <c r="BH502" s="64"/>
      <c r="BI502" s="77"/>
      <c r="BJ502" s="86">
        <v>1</v>
      </c>
      <c r="BK502" s="64"/>
      <c r="BL502" s="64"/>
      <c r="BM502" s="86">
        <v>1</v>
      </c>
      <c r="BN502" s="64"/>
      <c r="BO502" s="64"/>
      <c r="BP502" s="86">
        <v>1</v>
      </c>
      <c r="BQ502" s="64"/>
      <c r="BR502" s="64"/>
      <c r="BS502" s="86">
        <v>1</v>
      </c>
      <c r="BT502" s="64"/>
      <c r="BU502" s="64"/>
      <c r="BV502" s="63"/>
    </row>
    <row r="503" spans="1:74" s="59" customFormat="1" x14ac:dyDescent="0.25">
      <c r="A503" s="64"/>
      <c r="B503" s="64"/>
      <c r="C503" s="83"/>
      <c r="D503" s="402"/>
      <c r="E503" s="403"/>
      <c r="F503" s="403"/>
      <c r="G503" s="403"/>
      <c r="H503" s="403"/>
      <c r="I503" s="403"/>
      <c r="J503" s="403"/>
      <c r="K503" s="404"/>
      <c r="L503" s="64"/>
      <c r="M503" s="64"/>
      <c r="N503" s="64"/>
      <c r="O503" s="64"/>
      <c r="P503" s="64"/>
      <c r="Q503" s="64"/>
      <c r="R503" s="73" t="s">
        <v>48</v>
      </c>
      <c r="S503" s="85">
        <f>COUNTIF(S478:S497,"&gt;0")</f>
        <v>0</v>
      </c>
      <c r="T503" s="85">
        <f>COUNTIF(T478:T497,"&gt;0")</f>
        <v>0</v>
      </c>
      <c r="U503" s="81"/>
      <c r="V503" s="84" t="s">
        <v>52</v>
      </c>
      <c r="W503" s="64"/>
      <c r="X503" s="64"/>
      <c r="Z503" s="63"/>
      <c r="AP503" s="63"/>
      <c r="AQ503" s="64"/>
      <c r="AR503" s="64"/>
      <c r="AS503" s="64"/>
      <c r="AT503" s="77" t="s">
        <v>51</v>
      </c>
      <c r="AU503" s="76" t="e">
        <f>IF((0.67*AU504)&gt;AU498,"no","yes")</f>
        <v>#REF!</v>
      </c>
      <c r="AV503" s="76" t="e">
        <f>IF((0.67*AV504)&gt;AV498,"no","yes")</f>
        <v>#REF!</v>
      </c>
      <c r="AW503" s="64"/>
      <c r="AX503" s="76" t="e">
        <f>IF((0.67*AX504)&gt;AX498,"no","yes")</f>
        <v>#REF!</v>
      </c>
      <c r="AY503" s="76" t="e">
        <f>IF((0.67*AY504)&gt;AY498,"no","yes")</f>
        <v>#REF!</v>
      </c>
      <c r="AZ503" s="64"/>
      <c r="BA503" s="76" t="e">
        <f>IF((0.67*BA504)&gt;BA498,"no","yes")</f>
        <v>#REF!</v>
      </c>
      <c r="BB503" s="76" t="e">
        <f>IF((0.67*BB504)&gt;BB498,"no","yes")</f>
        <v>#REF!</v>
      </c>
      <c r="BC503" s="64"/>
      <c r="BD503" s="76" t="e">
        <f>IF((0.67*BD504)&gt;BD498,"no","yes")</f>
        <v>#REF!</v>
      </c>
      <c r="BE503" s="76" t="e">
        <f>IF((0.67*BE504)&gt;BE498,"no","yes")</f>
        <v>#REF!</v>
      </c>
      <c r="BF503" s="64"/>
      <c r="BG503" s="76" t="e">
        <f>IF((0.67*BG504)&gt;BG498,"no","yes")</f>
        <v>#REF!</v>
      </c>
      <c r="BH503" s="76" t="e">
        <f>IF((0.67*BH504)&gt;BH498,"no","yes")</f>
        <v>#REF!</v>
      </c>
      <c r="BI503" s="73"/>
      <c r="BJ503" s="76" t="e">
        <f>IF((0.67*BJ504)&gt;BJ498,"no","yes")</f>
        <v>#DIV/0!</v>
      </c>
      <c r="BK503" s="76" t="e">
        <f>IF((0.67*BK504)&gt;BK498,"no","yes")</f>
        <v>#DIV/0!</v>
      </c>
      <c r="BL503" s="64"/>
      <c r="BM503" s="76" t="e">
        <f>IF((0.67*BM504)&gt;BM498,"no","yes")</f>
        <v>#DIV/0!</v>
      </c>
      <c r="BN503" s="76" t="e">
        <f>IF((0.67*BN504)&gt;BN498,"no","yes")</f>
        <v>#DIV/0!</v>
      </c>
      <c r="BO503" s="64"/>
      <c r="BP503" s="76" t="e">
        <f>IF((0.67*BP504)&gt;BP498,"no","yes")</f>
        <v>#DIV/0!</v>
      </c>
      <c r="BQ503" s="76" t="e">
        <f>IF((0.67*BQ504)&gt;BQ498,"no","yes")</f>
        <v>#DIV/0!</v>
      </c>
      <c r="BR503" s="64"/>
      <c r="BS503" s="76" t="e">
        <f>IF((0.67*BS504)&gt;BS498,"no","yes")</f>
        <v>#DIV/0!</v>
      </c>
      <c r="BT503" s="76" t="e">
        <f>IF((0.67*BT504)&gt;BT498,"no","yes")</f>
        <v>#DIV/0!</v>
      </c>
      <c r="BU503" s="64"/>
      <c r="BV503" s="63"/>
    </row>
    <row r="504" spans="1:74" s="59" customFormat="1" ht="14.25" x14ac:dyDescent="0.2">
      <c r="C504" s="83"/>
      <c r="D504" s="402"/>
      <c r="E504" s="403"/>
      <c r="F504" s="403"/>
      <c r="G504" s="403"/>
      <c r="H504" s="403"/>
      <c r="I504" s="403"/>
      <c r="J504" s="403"/>
      <c r="K504" s="404"/>
      <c r="L504" s="64"/>
      <c r="M504" s="64"/>
      <c r="N504" s="64"/>
      <c r="O504" s="64"/>
      <c r="P504" s="64"/>
      <c r="Q504" s="64"/>
      <c r="R504" s="64"/>
      <c r="S504" s="81"/>
      <c r="T504" s="81"/>
      <c r="U504" s="81"/>
      <c r="V504" s="80"/>
      <c r="W504" s="79"/>
      <c r="X504" s="78"/>
      <c r="Z504" s="63"/>
      <c r="AP504" s="63"/>
      <c r="AQ504" s="64"/>
      <c r="AR504" s="64"/>
      <c r="AS504" s="64"/>
      <c r="AT504" s="77" t="s">
        <v>50</v>
      </c>
      <c r="AU504" s="76" t="e">
        <f>_xlfn.STDEV.P(AU478:AU497)</f>
        <v>#REF!</v>
      </c>
      <c r="AV504" s="76" t="e">
        <f>_xlfn.STDEV.P(AV478:AV497)</f>
        <v>#REF!</v>
      </c>
      <c r="AW504" s="64"/>
      <c r="AX504" s="76" t="e">
        <f>_xlfn.STDEV.P(AX478:AX497)</f>
        <v>#REF!</v>
      </c>
      <c r="AY504" s="76" t="e">
        <f>_xlfn.STDEV.P(AY478:AY497)</f>
        <v>#REF!</v>
      </c>
      <c r="AZ504" s="64"/>
      <c r="BA504" s="76" t="e">
        <f>_xlfn.STDEV.P(BA478:BA497)</f>
        <v>#REF!</v>
      </c>
      <c r="BB504" s="76" t="e">
        <f>_xlfn.STDEV.P(BB478:BB497)</f>
        <v>#REF!</v>
      </c>
      <c r="BC504" s="64"/>
      <c r="BD504" s="76" t="e">
        <f>_xlfn.STDEV.P(BD478:BD497)</f>
        <v>#REF!</v>
      </c>
      <c r="BE504" s="76" t="e">
        <f>_xlfn.STDEV.P(BE478:BE497)</f>
        <v>#REF!</v>
      </c>
      <c r="BF504" s="64"/>
      <c r="BG504" s="76" t="e">
        <f>_xlfn.STDEV.P(BG478:BG497)</f>
        <v>#REF!</v>
      </c>
      <c r="BH504" s="76" t="e">
        <f>_xlfn.STDEV.P(BH478:BH497)</f>
        <v>#REF!</v>
      </c>
      <c r="BI504" s="64"/>
      <c r="BJ504" s="76" t="e">
        <f>_xlfn.STDEV.P(BJ478:BJ497)</f>
        <v>#DIV/0!</v>
      </c>
      <c r="BK504" s="76" t="e">
        <f>_xlfn.STDEV.P(BK478:BK497)</f>
        <v>#DIV/0!</v>
      </c>
      <c r="BL504" s="64"/>
      <c r="BM504" s="76" t="e">
        <f>_xlfn.STDEV.P(BM478:BM497)</f>
        <v>#DIV/0!</v>
      </c>
      <c r="BN504" s="76" t="e">
        <f>_xlfn.STDEV.P(BN478:BN497)</f>
        <v>#DIV/0!</v>
      </c>
      <c r="BO504" s="64"/>
      <c r="BP504" s="76" t="e">
        <f>_xlfn.STDEV.P(BP478:BP497)</f>
        <v>#DIV/0!</v>
      </c>
      <c r="BQ504" s="76" t="e">
        <f>_xlfn.STDEV.P(BQ478:BQ497)</f>
        <v>#DIV/0!</v>
      </c>
      <c r="BR504" s="64"/>
      <c r="BS504" s="76" t="e">
        <f>_xlfn.STDEV.P(BS478:BS497)</f>
        <v>#DIV/0!</v>
      </c>
      <c r="BT504" s="76" t="e">
        <f>_xlfn.STDEV.P(BT478:BT497)</f>
        <v>#DIV/0!</v>
      </c>
      <c r="BV504" s="63"/>
    </row>
    <row r="505" spans="1:74" s="59" customFormat="1" x14ac:dyDescent="0.2">
      <c r="C505" s="64"/>
      <c r="D505" s="405"/>
      <c r="E505" s="406"/>
      <c r="F505" s="406"/>
      <c r="G505" s="406"/>
      <c r="H505" s="406"/>
      <c r="I505" s="406"/>
      <c r="J505" s="406"/>
      <c r="K505" s="407"/>
      <c r="S505" s="138" t="s">
        <v>49</v>
      </c>
      <c r="U505" s="64"/>
      <c r="V505" s="70"/>
      <c r="W505" s="69"/>
      <c r="X505" s="68"/>
      <c r="Z505" s="63"/>
      <c r="AP505" s="63"/>
      <c r="AQ505" s="64"/>
      <c r="AR505" s="64"/>
      <c r="AS505" s="64"/>
      <c r="AT505" s="73" t="s">
        <v>48</v>
      </c>
      <c r="AU505" s="72">
        <f>COUNTIF(AU478:AU497,"&gt;0")</f>
        <v>0</v>
      </c>
      <c r="AV505" s="72">
        <f>COUNTIF(AV478:AV497,"&gt;0")</f>
        <v>0</v>
      </c>
      <c r="AW505" s="64"/>
      <c r="AX505" s="72">
        <f>COUNTIF(AX478:AX497,"&gt;0")</f>
        <v>0</v>
      </c>
      <c r="AY505" s="72">
        <f>COUNTIF(AY478:AY497,"&gt;0")</f>
        <v>0</v>
      </c>
      <c r="AZ505" s="64"/>
      <c r="BA505" s="72">
        <f>COUNTIF(BA478:BA497,"&gt;0")</f>
        <v>0</v>
      </c>
      <c r="BB505" s="72">
        <f>COUNTIF(BB478:BB497,"&gt;0")</f>
        <v>0</v>
      </c>
      <c r="BC505" s="64"/>
      <c r="BD505" s="72">
        <f>COUNTIF(BD478:BD497,"&gt;0")</f>
        <v>0</v>
      </c>
      <c r="BE505" s="72">
        <f>COUNTIF(BE478:BE497,"&gt;0")</f>
        <v>0</v>
      </c>
      <c r="BF505" s="64"/>
      <c r="BG505" s="72">
        <f>COUNTIF(BG478:BG497,"&gt;0")</f>
        <v>0</v>
      </c>
      <c r="BH505" s="72">
        <f>COUNTIF(BH478:BH497,"&gt;0")</f>
        <v>0</v>
      </c>
      <c r="BI505" s="64"/>
      <c r="BJ505" s="72">
        <f>COUNTIF(BJ478:BJ497,"&gt;0")</f>
        <v>0</v>
      </c>
      <c r="BK505" s="72">
        <f>COUNTIF(BK478:BK497,"&gt;0")</f>
        <v>0</v>
      </c>
      <c r="BL505" s="64"/>
      <c r="BM505" s="72">
        <f>COUNTIF(BM478:BM497,"&gt;0")</f>
        <v>0</v>
      </c>
      <c r="BN505" s="72">
        <f>COUNTIF(BN478:BN497,"&gt;0")</f>
        <v>0</v>
      </c>
      <c r="BO505" s="64"/>
      <c r="BP505" s="72">
        <f>COUNTIF(BP478:BP497,"&gt;0")</f>
        <v>0</v>
      </c>
      <c r="BQ505" s="72">
        <f>COUNTIF(BQ478:BQ497,"&gt;0")</f>
        <v>0</v>
      </c>
      <c r="BR505" s="64"/>
      <c r="BS505" s="72">
        <f>COUNTIF(BS478:BS497,"&gt;0")</f>
        <v>0</v>
      </c>
      <c r="BT505" s="72">
        <f>COUNTIF(BT478:BT497,"&gt;0")</f>
        <v>0</v>
      </c>
      <c r="BV505" s="63"/>
    </row>
    <row r="506" spans="1:74" s="59" customFormat="1" ht="14.25" x14ac:dyDescent="0.2">
      <c r="A506" s="148"/>
      <c r="B506" s="148"/>
      <c r="S506" s="137" t="s">
        <v>47</v>
      </c>
      <c r="U506" s="64"/>
      <c r="V506" s="70"/>
      <c r="W506" s="69"/>
      <c r="X506" s="68"/>
      <c r="Z506" s="63"/>
      <c r="AP506" s="63"/>
      <c r="BV506" s="63"/>
    </row>
    <row r="507" spans="1:74" s="59" customFormat="1" ht="14.25" x14ac:dyDescent="0.2">
      <c r="A507" s="148"/>
      <c r="B507" s="148"/>
      <c r="U507" s="64"/>
      <c r="V507" s="67"/>
      <c r="W507" s="66"/>
      <c r="X507" s="65"/>
      <c r="Z507" s="63"/>
      <c r="AP507" s="63"/>
      <c r="BV507" s="63"/>
    </row>
    <row r="508" spans="1:74" s="59" customFormat="1" ht="14.25" x14ac:dyDescent="0.2">
      <c r="A508" s="148"/>
      <c r="B508" s="148"/>
      <c r="U508" s="64"/>
      <c r="V508" s="64"/>
      <c r="W508" s="64"/>
      <c r="X508" s="64"/>
      <c r="Z508" s="63"/>
      <c r="AP508" s="63"/>
      <c r="BV508" s="63"/>
    </row>
    <row r="509" spans="1:74" s="2" customFormat="1" ht="15.75" x14ac:dyDescent="0.25">
      <c r="A509" s="134">
        <f>1+A475</f>
        <v>14</v>
      </c>
      <c r="B509" s="134"/>
      <c r="C509" s="158" t="s">
        <v>515</v>
      </c>
      <c r="D509" s="132"/>
      <c r="E509" s="132"/>
      <c r="F509" s="132"/>
      <c r="G509" s="132"/>
      <c r="H509" s="132"/>
      <c r="K509" s="132"/>
      <c r="L509" s="132"/>
      <c r="M509" s="131"/>
      <c r="N509" s="131"/>
      <c r="O509" s="131"/>
      <c r="AQ509" s="130">
        <f>A509</f>
        <v>14</v>
      </c>
      <c r="AR509" s="130" t="str">
        <f>C509</f>
        <v>Some Name Here</v>
      </c>
    </row>
    <row r="510" spans="1:74" s="59" customFormat="1" x14ac:dyDescent="0.25">
      <c r="A510" s="83"/>
      <c r="B510" s="83"/>
      <c r="C510" s="83"/>
      <c r="D510" s="129"/>
      <c r="E510" s="129"/>
      <c r="F510" s="129"/>
      <c r="G510" s="129"/>
      <c r="H510" s="129"/>
      <c r="K510" s="129"/>
      <c r="L510" s="129"/>
      <c r="M510" s="64"/>
      <c r="N510" s="64"/>
      <c r="O510" s="64"/>
      <c r="Z510" s="63"/>
      <c r="AP510" s="63"/>
      <c r="AQ510" s="89"/>
      <c r="AR510" s="89"/>
      <c r="AS510" s="89"/>
      <c r="AT510" s="89"/>
      <c r="AU510" s="128" t="e">
        <f>IF($AT$44="Region",'[1]Advanced Controls'!$A$59,'[1]AEZ Data'!$A$78)</f>
        <v>#REF!</v>
      </c>
      <c r="AV510" s="128"/>
      <c r="AW510" s="89"/>
      <c r="AX510" s="128" t="e">
        <f>IF($AT$44="Region",'[1]Advanced Controls'!$A$60,'[1]AEZ Data'!$A$80)</f>
        <v>#REF!</v>
      </c>
      <c r="AY510" s="128"/>
      <c r="AZ510" s="89"/>
      <c r="BA510" s="128" t="e">
        <f>IF($AT$44="Region",'[1]Advanced Controls'!$A$61,'[1]AEZ Data'!$A$79)</f>
        <v>#REF!</v>
      </c>
      <c r="BB510" s="128"/>
      <c r="BC510" s="89"/>
      <c r="BD510" s="128" t="e">
        <f>IF($AT$44="Region",'[1]Advanced Controls'!$A$62,'[1]AEZ Data'!$A$81)</f>
        <v>#REF!</v>
      </c>
      <c r="BE510" s="128"/>
      <c r="BF510" s="89"/>
      <c r="BG510" s="128" t="e">
        <f>IF($AT$44="Region",'[1]Advanced Controls'!$A$63,'[1]AEZ Data'!$A$82)</f>
        <v>#REF!</v>
      </c>
      <c r="BH510" s="128"/>
      <c r="BI510" s="89"/>
      <c r="BJ510" s="128" t="s">
        <v>90</v>
      </c>
      <c r="BK510" s="128"/>
      <c r="BL510" s="89"/>
      <c r="BM510" s="128" t="s">
        <v>89</v>
      </c>
      <c r="BN510" s="128"/>
      <c r="BO510" s="89"/>
      <c r="BP510" s="128" t="s">
        <v>88</v>
      </c>
      <c r="BQ510" s="128"/>
      <c r="BR510" s="89"/>
      <c r="BS510" s="128" t="s">
        <v>87</v>
      </c>
      <c r="BT510" s="128"/>
      <c r="BU510" s="89"/>
      <c r="BV510" s="63"/>
    </row>
    <row r="511" spans="1:74" s="59" customFormat="1" ht="45.75" thickBot="1" x14ac:dyDescent="0.3">
      <c r="A511" s="92" t="s">
        <v>86</v>
      </c>
      <c r="B511" s="127" t="s">
        <v>85</v>
      </c>
      <c r="C511" s="124" t="s">
        <v>84</v>
      </c>
      <c r="D511" s="126" t="s">
        <v>83</v>
      </c>
      <c r="E511" s="126" t="s">
        <v>82</v>
      </c>
      <c r="F511" s="124" t="s">
        <v>81</v>
      </c>
      <c r="G511" s="125" t="s">
        <v>80</v>
      </c>
      <c r="H511" s="124" t="s">
        <v>79</v>
      </c>
      <c r="I511" s="124" t="s">
        <v>78</v>
      </c>
      <c r="J511" s="124" t="s">
        <v>77</v>
      </c>
      <c r="K511" s="123" t="s">
        <v>76</v>
      </c>
      <c r="L511" s="122" t="s">
        <v>75</v>
      </c>
      <c r="M511" s="121" t="s">
        <v>74</v>
      </c>
      <c r="N511" s="119" t="s">
        <v>73</v>
      </c>
      <c r="O511" s="120" t="s">
        <v>72</v>
      </c>
      <c r="P511" s="119" t="s">
        <v>71</v>
      </c>
      <c r="Q511" s="114"/>
      <c r="R511" s="118" t="s">
        <v>70</v>
      </c>
      <c r="S511" s="117" t="s">
        <v>66</v>
      </c>
      <c r="T511" s="117" t="s">
        <v>65</v>
      </c>
      <c r="U511" s="117" t="s">
        <v>69</v>
      </c>
      <c r="V511" s="116" t="s">
        <v>68</v>
      </c>
      <c r="W511" s="114"/>
      <c r="X511" s="114"/>
      <c r="Z511" s="63"/>
      <c r="AP511" s="63"/>
      <c r="AQ511" s="114"/>
      <c r="AR511" s="114"/>
      <c r="AS511" s="116" t="s">
        <v>67</v>
      </c>
      <c r="AT511" s="114"/>
      <c r="AU511" s="115" t="s">
        <v>66</v>
      </c>
      <c r="AV511" s="115" t="s">
        <v>65</v>
      </c>
      <c r="AW511" s="114"/>
      <c r="AX511" s="115" t="s">
        <v>66</v>
      </c>
      <c r="AY511" s="115" t="s">
        <v>65</v>
      </c>
      <c r="AZ511" s="114"/>
      <c r="BA511" s="115" t="s">
        <v>66</v>
      </c>
      <c r="BB511" s="115" t="s">
        <v>65</v>
      </c>
      <c r="BC511" s="114"/>
      <c r="BD511" s="115" t="s">
        <v>66</v>
      </c>
      <c r="BE511" s="115" t="s">
        <v>65</v>
      </c>
      <c r="BF511" s="114"/>
      <c r="BG511" s="115" t="s">
        <v>66</v>
      </c>
      <c r="BH511" s="115" t="s">
        <v>65</v>
      </c>
      <c r="BI511" s="114"/>
      <c r="BJ511" s="115" t="s">
        <v>66</v>
      </c>
      <c r="BK511" s="115" t="s">
        <v>65</v>
      </c>
      <c r="BL511" s="114"/>
      <c r="BM511" s="115" t="s">
        <v>66</v>
      </c>
      <c r="BN511" s="115" t="s">
        <v>65</v>
      </c>
      <c r="BO511" s="114"/>
      <c r="BP511" s="115" t="s">
        <v>66</v>
      </c>
      <c r="BQ511" s="115" t="s">
        <v>65</v>
      </c>
      <c r="BR511" s="114"/>
      <c r="BS511" s="115" t="s">
        <v>66</v>
      </c>
      <c r="BT511" s="115" t="s">
        <v>65</v>
      </c>
      <c r="BU511" s="114"/>
      <c r="BV511" s="63"/>
    </row>
    <row r="512" spans="1:74" s="59" customFormat="1" x14ac:dyDescent="0.25">
      <c r="A512" s="83">
        <v>1</v>
      </c>
      <c r="B512" s="109" t="str">
        <f t="shared" ref="B512:B531" si="330">CONCATENATE(E512,": ",C512)</f>
        <v xml:space="preserve">: </v>
      </c>
      <c r="C512" s="108"/>
      <c r="D512" s="108"/>
      <c r="E512" s="108"/>
      <c r="F512" s="113"/>
      <c r="G512" s="108"/>
      <c r="H512" s="107"/>
      <c r="I512" s="106"/>
      <c r="J512" s="106"/>
      <c r="K512" s="110"/>
      <c r="L512" s="110"/>
      <c r="M512" s="104"/>
      <c r="N512" s="151" t="s">
        <v>106</v>
      </c>
      <c r="O512" s="105"/>
      <c r="P512" s="104"/>
      <c r="Q512" s="64"/>
      <c r="R512" s="103"/>
      <c r="S512" s="101" t="str">
        <f t="shared" ref="S512:S531" si="331">IF(R512="Y","",IF(AND(M512="",K512=""),"",IF(M512="",K512,M512)))</f>
        <v/>
      </c>
      <c r="T512" s="102" t="str">
        <f t="shared" ref="T512:T531" si="332">IF(S512="","",IF($S$540="Y",U512,IF(S512&gt;=$S$532-$AB$35*$S$536,IF(S512&lt;=$S$532+$AB$35*$S$536,S512,""),"")))</f>
        <v/>
      </c>
      <c r="U512" s="101" t="str">
        <f t="shared" ref="U512:U531" si="333">IF(R512="Y","",IF(AND(M512="",K512=""),"",IF(M512="",K512*O512,M512*O512)))</f>
        <v/>
      </c>
      <c r="V512" s="100" t="str">
        <f t="shared" ref="V512:V531" si="334">IF(AND(N512="",L512=""),"",IF(N512="",L512,N512))</f>
        <v>%</v>
      </c>
      <c r="W512" s="89"/>
      <c r="X512" s="89"/>
      <c r="Z512" s="63"/>
      <c r="AP512" s="63"/>
      <c r="AQ512" s="89"/>
      <c r="AR512" s="89"/>
      <c r="AS512" s="112" t="str">
        <f>$U512</f>
        <v/>
      </c>
      <c r="AT512" s="89"/>
      <c r="AU512" s="98" t="e">
        <f t="shared" ref="AU512:AU531" si="335">IF($AT$44="region",IF($E512=AU$762,$S512,""),IF($G512=AU$762,$S512,""))</f>
        <v>#REF!</v>
      </c>
      <c r="AV512" s="98" t="e">
        <f t="shared" ref="AV512:AV531" si="336">IF($AT$44="Region",IF($E512=AU$762,$T512,""),IF($G512=AU$762,$T512,""))</f>
        <v>#REF!</v>
      </c>
      <c r="AW512" s="89"/>
      <c r="AX512" s="98" t="e">
        <f t="shared" ref="AX512:AX531" si="337">IF($AT$44="region",IF($E512=AX$762,$S512,""),IF($G512=AX$762,$S512,""))</f>
        <v>#REF!</v>
      </c>
      <c r="AY512" s="98" t="e">
        <f t="shared" ref="AY512:AY531" si="338">IF($AT$44="Region",IF($E512=AX$762,$T512,""),IF($G512=AX$762,$T512,""))</f>
        <v>#REF!</v>
      </c>
      <c r="AZ512" s="89"/>
      <c r="BA512" s="98" t="e">
        <f t="shared" ref="BA512:BA531" si="339">IF($AT$44="region",IF($E512=BA$762,$S512,""),IF($G512=BA$762,$S512,""))</f>
        <v>#REF!</v>
      </c>
      <c r="BB512" s="98" t="e">
        <f t="shared" ref="BB512:BB531" si="340">IF($AT$44="Region",IF($E512=BA$762,$T512,""),IF($G512=BA$762,$T512,""))</f>
        <v>#REF!</v>
      </c>
      <c r="BC512" s="89"/>
      <c r="BD512" s="98" t="e">
        <f t="shared" ref="BD512:BD531" si="341">IF($AT$44="region",IF($E512=BD$762,$S512,""),IF($G512=BD$762,$S512,""))</f>
        <v>#REF!</v>
      </c>
      <c r="BE512" s="98" t="e">
        <f t="shared" ref="BE512:BE531" si="342">IF($AT$44="Region",IF($E512=BD$762,$T512,""),IF($G512=BD$762,$T512,""))</f>
        <v>#REF!</v>
      </c>
      <c r="BF512" s="89"/>
      <c r="BG512" s="98" t="e">
        <f t="shared" ref="BG512:BG531" si="343">IF($AT$44="region",IF($E512=BG$762,$S512,""),IF($G512=BG$762,$S512,""))</f>
        <v>#REF!</v>
      </c>
      <c r="BH512" s="98" t="e">
        <f t="shared" ref="BH512:BH531" si="344">IF($AT$44="Region",IF($E512=BG$762,$T512,""),IF($G512=BG$762,$T512,""))</f>
        <v>#REF!</v>
      </c>
      <c r="BI512" s="89"/>
      <c r="BJ512" s="98" t="str">
        <f t="shared" ref="BJ512:BJ531" si="345">IF($E512=$BJ$47,S512,"")</f>
        <v/>
      </c>
      <c r="BK512" s="98" t="str">
        <f t="shared" ref="BK512:BK531" si="346">IF($E512=$BJ$47,T512,"")</f>
        <v/>
      </c>
      <c r="BL512" s="89"/>
      <c r="BM512" s="98" t="str">
        <f t="shared" ref="BM512:BM531" si="347">IF($E512=$BM$47,S512,"")</f>
        <v/>
      </c>
      <c r="BN512" s="98" t="str">
        <f t="shared" ref="BN512:BN531" si="348">IF($E512=$BM$47,T512,"")</f>
        <v/>
      </c>
      <c r="BO512" s="89"/>
      <c r="BP512" s="98" t="str">
        <f t="shared" ref="BP512:BP531" si="349">IF($E512=$BP$47,S512,"")</f>
        <v/>
      </c>
      <c r="BQ512" s="98" t="str">
        <f t="shared" ref="BQ512:BQ531" si="350">IF($E512=$BP$47,T512,"")</f>
        <v/>
      </c>
      <c r="BR512" s="89"/>
      <c r="BS512" s="98" t="str">
        <f t="shared" ref="BS512:BS531" si="351">IF($E512=$BS$47,S512,"")</f>
        <v/>
      </c>
      <c r="BT512" s="98" t="str">
        <f t="shared" ref="BT512:BT531" si="352">IF($E512=$BS$47,T512,"")</f>
        <v/>
      </c>
      <c r="BU512" s="89"/>
      <c r="BV512" s="63"/>
    </row>
    <row r="513" spans="1:74" s="59" customFormat="1" x14ac:dyDescent="0.25">
      <c r="A513" s="83">
        <v>2</v>
      </c>
      <c r="B513" s="109" t="str">
        <f t="shared" si="330"/>
        <v xml:space="preserve">: </v>
      </c>
      <c r="C513" s="108"/>
      <c r="D513" s="108"/>
      <c r="E513" s="108"/>
      <c r="F513" s="108"/>
      <c r="G513" s="108"/>
      <c r="H513" s="107"/>
      <c r="I513" s="106"/>
      <c r="J513" s="106"/>
      <c r="K513" s="105"/>
      <c r="L513" s="110"/>
      <c r="M513" s="104"/>
      <c r="N513" s="151" t="s">
        <v>106</v>
      </c>
      <c r="O513" s="105"/>
      <c r="P513" s="104"/>
      <c r="Q513" s="64"/>
      <c r="R513" s="103"/>
      <c r="S513" s="101" t="str">
        <f t="shared" si="331"/>
        <v/>
      </c>
      <c r="T513" s="102" t="str">
        <f t="shared" si="332"/>
        <v/>
      </c>
      <c r="U513" s="101" t="str">
        <f t="shared" si="333"/>
        <v/>
      </c>
      <c r="V513" s="100" t="str">
        <f t="shared" si="334"/>
        <v>%</v>
      </c>
      <c r="W513" s="89"/>
      <c r="X513" s="89"/>
      <c r="Z513" s="63"/>
      <c r="AP513" s="63"/>
      <c r="AQ513" s="89"/>
      <c r="AR513" s="89"/>
      <c r="AS513" s="99"/>
      <c r="AT513" s="89"/>
      <c r="AU513" s="98" t="e">
        <f t="shared" si="335"/>
        <v>#REF!</v>
      </c>
      <c r="AV513" s="98" t="e">
        <f t="shared" si="336"/>
        <v>#REF!</v>
      </c>
      <c r="AW513" s="89"/>
      <c r="AX513" s="98" t="e">
        <f t="shared" si="337"/>
        <v>#REF!</v>
      </c>
      <c r="AY513" s="98" t="e">
        <f t="shared" si="338"/>
        <v>#REF!</v>
      </c>
      <c r="AZ513" s="89"/>
      <c r="BA513" s="98" t="e">
        <f t="shared" si="339"/>
        <v>#REF!</v>
      </c>
      <c r="BB513" s="98" t="e">
        <f t="shared" si="340"/>
        <v>#REF!</v>
      </c>
      <c r="BC513" s="89"/>
      <c r="BD513" s="98" t="e">
        <f t="shared" si="341"/>
        <v>#REF!</v>
      </c>
      <c r="BE513" s="98" t="e">
        <f t="shared" si="342"/>
        <v>#REF!</v>
      </c>
      <c r="BF513" s="89"/>
      <c r="BG513" s="98" t="e">
        <f t="shared" si="343"/>
        <v>#REF!</v>
      </c>
      <c r="BH513" s="98" t="e">
        <f t="shared" si="344"/>
        <v>#REF!</v>
      </c>
      <c r="BI513" s="89"/>
      <c r="BJ513" s="98" t="str">
        <f t="shared" si="345"/>
        <v/>
      </c>
      <c r="BK513" s="98" t="str">
        <f t="shared" si="346"/>
        <v/>
      </c>
      <c r="BL513" s="89"/>
      <c r="BM513" s="98" t="str">
        <f t="shared" si="347"/>
        <v/>
      </c>
      <c r="BN513" s="98" t="str">
        <f t="shared" si="348"/>
        <v/>
      </c>
      <c r="BO513" s="89"/>
      <c r="BP513" s="98" t="str">
        <f t="shared" si="349"/>
        <v/>
      </c>
      <c r="BQ513" s="98" t="str">
        <f t="shared" si="350"/>
        <v/>
      </c>
      <c r="BR513" s="89"/>
      <c r="BS513" s="98" t="str">
        <f t="shared" si="351"/>
        <v/>
      </c>
      <c r="BT513" s="98" t="str">
        <f t="shared" si="352"/>
        <v/>
      </c>
      <c r="BU513" s="89"/>
      <c r="BV513" s="63"/>
    </row>
    <row r="514" spans="1:74" s="59" customFormat="1" x14ac:dyDescent="0.25">
      <c r="A514" s="83">
        <v>3</v>
      </c>
      <c r="B514" s="109" t="str">
        <f t="shared" si="330"/>
        <v xml:space="preserve">: </v>
      </c>
      <c r="C514" s="106"/>
      <c r="D514" s="106"/>
      <c r="E514" s="108"/>
      <c r="F514" s="106"/>
      <c r="G514" s="108"/>
      <c r="H514" s="107"/>
      <c r="I514" s="106"/>
      <c r="J514" s="106"/>
      <c r="K514" s="104"/>
      <c r="L514" s="110"/>
      <c r="M514" s="104"/>
      <c r="N514" s="151" t="s">
        <v>106</v>
      </c>
      <c r="O514" s="105"/>
      <c r="P514" s="104"/>
      <c r="Q514" s="64"/>
      <c r="R514" s="103"/>
      <c r="S514" s="101" t="str">
        <f t="shared" si="331"/>
        <v/>
      </c>
      <c r="T514" s="102" t="str">
        <f t="shared" si="332"/>
        <v/>
      </c>
      <c r="U514" s="101" t="str">
        <f t="shared" si="333"/>
        <v/>
      </c>
      <c r="V514" s="100" t="str">
        <f t="shared" si="334"/>
        <v>%</v>
      </c>
      <c r="W514" s="89"/>
      <c r="X514" s="89"/>
      <c r="Z514" s="63"/>
      <c r="AP514" s="63"/>
      <c r="AQ514" s="89"/>
      <c r="AR514" s="89"/>
      <c r="AS514" s="99"/>
      <c r="AT514" s="89"/>
      <c r="AU514" s="98" t="e">
        <f t="shared" si="335"/>
        <v>#REF!</v>
      </c>
      <c r="AV514" s="98" t="e">
        <f t="shared" si="336"/>
        <v>#REF!</v>
      </c>
      <c r="AW514" s="89"/>
      <c r="AX514" s="98" t="e">
        <f t="shared" si="337"/>
        <v>#REF!</v>
      </c>
      <c r="AY514" s="98" t="e">
        <f t="shared" si="338"/>
        <v>#REF!</v>
      </c>
      <c r="AZ514" s="89"/>
      <c r="BA514" s="98" t="e">
        <f t="shared" si="339"/>
        <v>#REF!</v>
      </c>
      <c r="BB514" s="98" t="e">
        <f t="shared" si="340"/>
        <v>#REF!</v>
      </c>
      <c r="BC514" s="89"/>
      <c r="BD514" s="98" t="e">
        <f t="shared" si="341"/>
        <v>#REF!</v>
      </c>
      <c r="BE514" s="98" t="e">
        <f t="shared" si="342"/>
        <v>#REF!</v>
      </c>
      <c r="BF514" s="89"/>
      <c r="BG514" s="98" t="e">
        <f t="shared" si="343"/>
        <v>#REF!</v>
      </c>
      <c r="BH514" s="98" t="e">
        <f t="shared" si="344"/>
        <v>#REF!</v>
      </c>
      <c r="BI514" s="89"/>
      <c r="BJ514" s="98" t="str">
        <f t="shared" si="345"/>
        <v/>
      </c>
      <c r="BK514" s="98" t="str">
        <f t="shared" si="346"/>
        <v/>
      </c>
      <c r="BL514" s="89"/>
      <c r="BM514" s="98" t="str">
        <f t="shared" si="347"/>
        <v/>
      </c>
      <c r="BN514" s="98" t="str">
        <f t="shared" si="348"/>
        <v/>
      </c>
      <c r="BO514" s="89"/>
      <c r="BP514" s="98" t="str">
        <f t="shared" si="349"/>
        <v/>
      </c>
      <c r="BQ514" s="98" t="str">
        <f t="shared" si="350"/>
        <v/>
      </c>
      <c r="BR514" s="89"/>
      <c r="BS514" s="98" t="str">
        <f t="shared" si="351"/>
        <v/>
      </c>
      <c r="BT514" s="98" t="str">
        <f t="shared" si="352"/>
        <v/>
      </c>
      <c r="BU514" s="89"/>
      <c r="BV514" s="63"/>
    </row>
    <row r="515" spans="1:74" s="59" customFormat="1" x14ac:dyDescent="0.25">
      <c r="A515" s="83">
        <v>4</v>
      </c>
      <c r="B515" s="109" t="str">
        <f t="shared" si="330"/>
        <v xml:space="preserve">: </v>
      </c>
      <c r="C515" s="106"/>
      <c r="D515" s="106"/>
      <c r="E515" s="108"/>
      <c r="F515" s="106"/>
      <c r="G515" s="108"/>
      <c r="H515" s="107"/>
      <c r="I515" s="106"/>
      <c r="J515" s="106"/>
      <c r="K515" s="104"/>
      <c r="L515" s="110"/>
      <c r="M515" s="104"/>
      <c r="N515" s="151" t="s">
        <v>106</v>
      </c>
      <c r="O515" s="105"/>
      <c r="P515" s="104"/>
      <c r="Q515" s="64"/>
      <c r="R515" s="103"/>
      <c r="S515" s="101" t="str">
        <f t="shared" si="331"/>
        <v/>
      </c>
      <c r="T515" s="102" t="str">
        <f t="shared" si="332"/>
        <v/>
      </c>
      <c r="U515" s="101" t="str">
        <f t="shared" si="333"/>
        <v/>
      </c>
      <c r="V515" s="100" t="str">
        <f t="shared" si="334"/>
        <v>%</v>
      </c>
      <c r="W515" s="89"/>
      <c r="X515" s="89"/>
      <c r="Z515" s="63"/>
      <c r="AP515" s="63"/>
      <c r="AQ515" s="89"/>
      <c r="AR515" s="89"/>
      <c r="AS515" s="99"/>
      <c r="AT515" s="89"/>
      <c r="AU515" s="98" t="e">
        <f t="shared" si="335"/>
        <v>#REF!</v>
      </c>
      <c r="AV515" s="98" t="e">
        <f t="shared" si="336"/>
        <v>#REF!</v>
      </c>
      <c r="AW515" s="89"/>
      <c r="AX515" s="98" t="e">
        <f t="shared" si="337"/>
        <v>#REF!</v>
      </c>
      <c r="AY515" s="98" t="e">
        <f t="shared" si="338"/>
        <v>#REF!</v>
      </c>
      <c r="AZ515" s="89"/>
      <c r="BA515" s="98" t="e">
        <f t="shared" si="339"/>
        <v>#REF!</v>
      </c>
      <c r="BB515" s="98" t="e">
        <f t="shared" si="340"/>
        <v>#REF!</v>
      </c>
      <c r="BC515" s="89"/>
      <c r="BD515" s="98" t="e">
        <f t="shared" si="341"/>
        <v>#REF!</v>
      </c>
      <c r="BE515" s="98" t="e">
        <f t="shared" si="342"/>
        <v>#REF!</v>
      </c>
      <c r="BF515" s="89"/>
      <c r="BG515" s="98" t="e">
        <f t="shared" si="343"/>
        <v>#REF!</v>
      </c>
      <c r="BH515" s="98" t="e">
        <f t="shared" si="344"/>
        <v>#REF!</v>
      </c>
      <c r="BI515" s="89"/>
      <c r="BJ515" s="98" t="str">
        <f t="shared" si="345"/>
        <v/>
      </c>
      <c r="BK515" s="98" t="str">
        <f t="shared" si="346"/>
        <v/>
      </c>
      <c r="BL515" s="89"/>
      <c r="BM515" s="98" t="str">
        <f t="shared" si="347"/>
        <v/>
      </c>
      <c r="BN515" s="98" t="str">
        <f t="shared" si="348"/>
        <v/>
      </c>
      <c r="BO515" s="89"/>
      <c r="BP515" s="98" t="str">
        <f t="shared" si="349"/>
        <v/>
      </c>
      <c r="BQ515" s="98" t="str">
        <f t="shared" si="350"/>
        <v/>
      </c>
      <c r="BR515" s="89"/>
      <c r="BS515" s="98" t="str">
        <f t="shared" si="351"/>
        <v/>
      </c>
      <c r="BT515" s="98" t="str">
        <f t="shared" si="352"/>
        <v/>
      </c>
      <c r="BU515" s="89"/>
      <c r="BV515" s="63"/>
    </row>
    <row r="516" spans="1:74" s="59" customFormat="1" x14ac:dyDescent="0.25">
      <c r="A516" s="83">
        <v>5</v>
      </c>
      <c r="B516" s="109" t="str">
        <f t="shared" si="330"/>
        <v xml:space="preserve">: </v>
      </c>
      <c r="C516" s="106"/>
      <c r="D516" s="106"/>
      <c r="E516" s="108"/>
      <c r="F516" s="106"/>
      <c r="G516" s="108"/>
      <c r="H516" s="107"/>
      <c r="I516" s="106"/>
      <c r="J516" s="106"/>
      <c r="K516" s="104"/>
      <c r="L516" s="110"/>
      <c r="M516" s="104"/>
      <c r="N516" s="151" t="s">
        <v>106</v>
      </c>
      <c r="O516" s="105"/>
      <c r="P516" s="104"/>
      <c r="Q516" s="64"/>
      <c r="R516" s="103"/>
      <c r="S516" s="101" t="str">
        <f t="shared" si="331"/>
        <v/>
      </c>
      <c r="T516" s="102" t="str">
        <f t="shared" si="332"/>
        <v/>
      </c>
      <c r="U516" s="101" t="str">
        <f t="shared" si="333"/>
        <v/>
      </c>
      <c r="V516" s="100" t="str">
        <f t="shared" si="334"/>
        <v>%</v>
      </c>
      <c r="W516" s="89"/>
      <c r="X516" s="89"/>
      <c r="Z516" s="63"/>
      <c r="AP516" s="63"/>
      <c r="AQ516" s="89"/>
      <c r="AR516" s="89"/>
      <c r="AS516" s="99"/>
      <c r="AT516" s="89"/>
      <c r="AU516" s="98" t="e">
        <f t="shared" si="335"/>
        <v>#REF!</v>
      </c>
      <c r="AV516" s="98" t="e">
        <f t="shared" si="336"/>
        <v>#REF!</v>
      </c>
      <c r="AW516" s="89"/>
      <c r="AX516" s="98" t="e">
        <f t="shared" si="337"/>
        <v>#REF!</v>
      </c>
      <c r="AY516" s="98" t="e">
        <f t="shared" si="338"/>
        <v>#REF!</v>
      </c>
      <c r="AZ516" s="89"/>
      <c r="BA516" s="98" t="e">
        <f t="shared" si="339"/>
        <v>#REF!</v>
      </c>
      <c r="BB516" s="98" t="e">
        <f t="shared" si="340"/>
        <v>#REF!</v>
      </c>
      <c r="BC516" s="89"/>
      <c r="BD516" s="98" t="e">
        <f t="shared" si="341"/>
        <v>#REF!</v>
      </c>
      <c r="BE516" s="98" t="e">
        <f t="shared" si="342"/>
        <v>#REF!</v>
      </c>
      <c r="BF516" s="89"/>
      <c r="BG516" s="98" t="e">
        <f t="shared" si="343"/>
        <v>#REF!</v>
      </c>
      <c r="BH516" s="98" t="e">
        <f t="shared" si="344"/>
        <v>#REF!</v>
      </c>
      <c r="BI516" s="89"/>
      <c r="BJ516" s="98" t="str">
        <f t="shared" si="345"/>
        <v/>
      </c>
      <c r="BK516" s="98" t="str">
        <f t="shared" si="346"/>
        <v/>
      </c>
      <c r="BL516" s="89"/>
      <c r="BM516" s="98" t="str">
        <f t="shared" si="347"/>
        <v/>
      </c>
      <c r="BN516" s="98" t="str">
        <f t="shared" si="348"/>
        <v/>
      </c>
      <c r="BO516" s="89"/>
      <c r="BP516" s="98" t="str">
        <f t="shared" si="349"/>
        <v/>
      </c>
      <c r="BQ516" s="98" t="str">
        <f t="shared" si="350"/>
        <v/>
      </c>
      <c r="BR516" s="89"/>
      <c r="BS516" s="98" t="str">
        <f t="shared" si="351"/>
        <v/>
      </c>
      <c r="BT516" s="98" t="str">
        <f t="shared" si="352"/>
        <v/>
      </c>
      <c r="BU516" s="89"/>
      <c r="BV516" s="63"/>
    </row>
    <row r="517" spans="1:74" s="59" customFormat="1" x14ac:dyDescent="0.25">
      <c r="A517" s="83">
        <v>6</v>
      </c>
      <c r="B517" s="109" t="str">
        <f t="shared" si="330"/>
        <v xml:space="preserve">: </v>
      </c>
      <c r="C517" s="106"/>
      <c r="D517" s="106"/>
      <c r="E517" s="108"/>
      <c r="F517" s="106"/>
      <c r="G517" s="108"/>
      <c r="H517" s="107"/>
      <c r="I517" s="106"/>
      <c r="J517" s="106"/>
      <c r="K517" s="104"/>
      <c r="L517" s="110"/>
      <c r="M517" s="104"/>
      <c r="N517" s="151" t="s">
        <v>106</v>
      </c>
      <c r="O517" s="105"/>
      <c r="P517" s="104"/>
      <c r="Q517" s="64"/>
      <c r="R517" s="103"/>
      <c r="S517" s="101" t="str">
        <f t="shared" si="331"/>
        <v/>
      </c>
      <c r="T517" s="102" t="str">
        <f t="shared" si="332"/>
        <v/>
      </c>
      <c r="U517" s="101" t="str">
        <f t="shared" si="333"/>
        <v/>
      </c>
      <c r="V517" s="100" t="str">
        <f t="shared" si="334"/>
        <v>%</v>
      </c>
      <c r="W517" s="89"/>
      <c r="X517" s="89"/>
      <c r="Z517" s="63"/>
      <c r="AP517" s="63"/>
      <c r="AQ517" s="89"/>
      <c r="AR517" s="89"/>
      <c r="AS517" s="99"/>
      <c r="AT517" s="89"/>
      <c r="AU517" s="98" t="e">
        <f t="shared" si="335"/>
        <v>#REF!</v>
      </c>
      <c r="AV517" s="98" t="e">
        <f t="shared" si="336"/>
        <v>#REF!</v>
      </c>
      <c r="AW517" s="89"/>
      <c r="AX517" s="98" t="e">
        <f t="shared" si="337"/>
        <v>#REF!</v>
      </c>
      <c r="AY517" s="98" t="e">
        <f t="shared" si="338"/>
        <v>#REF!</v>
      </c>
      <c r="AZ517" s="89"/>
      <c r="BA517" s="98" t="e">
        <f t="shared" si="339"/>
        <v>#REF!</v>
      </c>
      <c r="BB517" s="98" t="e">
        <f t="shared" si="340"/>
        <v>#REF!</v>
      </c>
      <c r="BC517" s="89"/>
      <c r="BD517" s="98" t="e">
        <f t="shared" si="341"/>
        <v>#REF!</v>
      </c>
      <c r="BE517" s="98" t="e">
        <f t="shared" si="342"/>
        <v>#REF!</v>
      </c>
      <c r="BF517" s="89"/>
      <c r="BG517" s="98" t="e">
        <f t="shared" si="343"/>
        <v>#REF!</v>
      </c>
      <c r="BH517" s="98" t="e">
        <f t="shared" si="344"/>
        <v>#REF!</v>
      </c>
      <c r="BI517" s="89"/>
      <c r="BJ517" s="98" t="str">
        <f t="shared" si="345"/>
        <v/>
      </c>
      <c r="BK517" s="98" t="str">
        <f t="shared" si="346"/>
        <v/>
      </c>
      <c r="BL517" s="89"/>
      <c r="BM517" s="98" t="str">
        <f t="shared" si="347"/>
        <v/>
      </c>
      <c r="BN517" s="98" t="str">
        <f t="shared" si="348"/>
        <v/>
      </c>
      <c r="BO517" s="89"/>
      <c r="BP517" s="98" t="str">
        <f t="shared" si="349"/>
        <v/>
      </c>
      <c r="BQ517" s="98" t="str">
        <f t="shared" si="350"/>
        <v/>
      </c>
      <c r="BR517" s="89"/>
      <c r="BS517" s="98" t="str">
        <f t="shared" si="351"/>
        <v/>
      </c>
      <c r="BT517" s="98" t="str">
        <f t="shared" si="352"/>
        <v/>
      </c>
      <c r="BU517" s="89"/>
      <c r="BV517" s="63"/>
    </row>
    <row r="518" spans="1:74" s="59" customFormat="1" x14ac:dyDescent="0.25">
      <c r="A518" s="83">
        <v>7</v>
      </c>
      <c r="B518" s="109" t="str">
        <f t="shared" si="330"/>
        <v xml:space="preserve">: </v>
      </c>
      <c r="C518" s="106"/>
      <c r="D518" s="106"/>
      <c r="E518" s="108"/>
      <c r="F518" s="106"/>
      <c r="G518" s="108"/>
      <c r="H518" s="107"/>
      <c r="I518" s="106"/>
      <c r="J518" s="106"/>
      <c r="K518" s="104"/>
      <c r="L518" s="110"/>
      <c r="M518" s="104"/>
      <c r="N518" s="151" t="s">
        <v>106</v>
      </c>
      <c r="O518" s="105"/>
      <c r="P518" s="104"/>
      <c r="Q518" s="64"/>
      <c r="R518" s="103"/>
      <c r="S518" s="101" t="str">
        <f t="shared" si="331"/>
        <v/>
      </c>
      <c r="T518" s="102" t="str">
        <f t="shared" si="332"/>
        <v/>
      </c>
      <c r="U518" s="101" t="str">
        <f t="shared" si="333"/>
        <v/>
      </c>
      <c r="V518" s="100" t="str">
        <f t="shared" si="334"/>
        <v>%</v>
      </c>
      <c r="W518" s="89"/>
      <c r="X518" s="89"/>
      <c r="Z518" s="63"/>
      <c r="AP518" s="63"/>
      <c r="AQ518" s="89"/>
      <c r="AR518" s="89"/>
      <c r="AS518" s="99"/>
      <c r="AT518" s="89"/>
      <c r="AU518" s="98" t="e">
        <f t="shared" si="335"/>
        <v>#REF!</v>
      </c>
      <c r="AV518" s="98" t="e">
        <f t="shared" si="336"/>
        <v>#REF!</v>
      </c>
      <c r="AW518" s="89"/>
      <c r="AX518" s="98" t="e">
        <f t="shared" si="337"/>
        <v>#REF!</v>
      </c>
      <c r="AY518" s="98" t="e">
        <f t="shared" si="338"/>
        <v>#REF!</v>
      </c>
      <c r="AZ518" s="89"/>
      <c r="BA518" s="98" t="e">
        <f t="shared" si="339"/>
        <v>#REF!</v>
      </c>
      <c r="BB518" s="98" t="e">
        <f t="shared" si="340"/>
        <v>#REF!</v>
      </c>
      <c r="BC518" s="89"/>
      <c r="BD518" s="98" t="e">
        <f t="shared" si="341"/>
        <v>#REF!</v>
      </c>
      <c r="BE518" s="98" t="e">
        <f t="shared" si="342"/>
        <v>#REF!</v>
      </c>
      <c r="BF518" s="89"/>
      <c r="BG518" s="98" t="e">
        <f t="shared" si="343"/>
        <v>#REF!</v>
      </c>
      <c r="BH518" s="98" t="e">
        <f t="shared" si="344"/>
        <v>#REF!</v>
      </c>
      <c r="BI518" s="89"/>
      <c r="BJ518" s="98" t="str">
        <f t="shared" si="345"/>
        <v/>
      </c>
      <c r="BK518" s="98" t="str">
        <f t="shared" si="346"/>
        <v/>
      </c>
      <c r="BL518" s="89"/>
      <c r="BM518" s="98" t="str">
        <f t="shared" si="347"/>
        <v/>
      </c>
      <c r="BN518" s="98" t="str">
        <f t="shared" si="348"/>
        <v/>
      </c>
      <c r="BO518" s="89"/>
      <c r="BP518" s="98" t="str">
        <f t="shared" si="349"/>
        <v/>
      </c>
      <c r="BQ518" s="98" t="str">
        <f t="shared" si="350"/>
        <v/>
      </c>
      <c r="BR518" s="89"/>
      <c r="BS518" s="98" t="str">
        <f t="shared" si="351"/>
        <v/>
      </c>
      <c r="BT518" s="98" t="str">
        <f t="shared" si="352"/>
        <v/>
      </c>
      <c r="BU518" s="89"/>
      <c r="BV518" s="63"/>
    </row>
    <row r="519" spans="1:74" s="59" customFormat="1" x14ac:dyDescent="0.25">
      <c r="A519" s="83">
        <v>8</v>
      </c>
      <c r="B519" s="109" t="str">
        <f t="shared" si="330"/>
        <v xml:space="preserve">: </v>
      </c>
      <c r="C519" s="106"/>
      <c r="D519" s="106"/>
      <c r="E519" s="108"/>
      <c r="F519" s="106"/>
      <c r="G519" s="108"/>
      <c r="H519" s="107"/>
      <c r="I519" s="106"/>
      <c r="J519" s="106"/>
      <c r="K519" s="104"/>
      <c r="L519" s="110"/>
      <c r="M519" s="104"/>
      <c r="N519" s="151" t="s">
        <v>106</v>
      </c>
      <c r="O519" s="105"/>
      <c r="P519" s="104"/>
      <c r="Q519" s="64"/>
      <c r="R519" s="103"/>
      <c r="S519" s="101" t="str">
        <f t="shared" si="331"/>
        <v/>
      </c>
      <c r="T519" s="102" t="str">
        <f t="shared" si="332"/>
        <v/>
      </c>
      <c r="U519" s="101" t="str">
        <f t="shared" si="333"/>
        <v/>
      </c>
      <c r="V519" s="100" t="str">
        <f t="shared" si="334"/>
        <v>%</v>
      </c>
      <c r="W519" s="89"/>
      <c r="X519" s="89"/>
      <c r="Z519" s="63"/>
      <c r="AP519" s="63"/>
      <c r="AQ519" s="89"/>
      <c r="AR519" s="89"/>
      <c r="AS519" s="99"/>
      <c r="AT519" s="89"/>
      <c r="AU519" s="98" t="e">
        <f t="shared" si="335"/>
        <v>#REF!</v>
      </c>
      <c r="AV519" s="98" t="e">
        <f t="shared" si="336"/>
        <v>#REF!</v>
      </c>
      <c r="AW519" s="89"/>
      <c r="AX519" s="98" t="e">
        <f t="shared" si="337"/>
        <v>#REF!</v>
      </c>
      <c r="AY519" s="98" t="e">
        <f t="shared" si="338"/>
        <v>#REF!</v>
      </c>
      <c r="AZ519" s="89"/>
      <c r="BA519" s="98" t="e">
        <f t="shared" si="339"/>
        <v>#REF!</v>
      </c>
      <c r="BB519" s="98" t="e">
        <f t="shared" si="340"/>
        <v>#REF!</v>
      </c>
      <c r="BC519" s="89"/>
      <c r="BD519" s="98" t="e">
        <f t="shared" si="341"/>
        <v>#REF!</v>
      </c>
      <c r="BE519" s="98" t="e">
        <f t="shared" si="342"/>
        <v>#REF!</v>
      </c>
      <c r="BF519" s="89"/>
      <c r="BG519" s="98" t="e">
        <f t="shared" si="343"/>
        <v>#REF!</v>
      </c>
      <c r="BH519" s="98" t="e">
        <f t="shared" si="344"/>
        <v>#REF!</v>
      </c>
      <c r="BI519" s="89"/>
      <c r="BJ519" s="98" t="str">
        <f t="shared" si="345"/>
        <v/>
      </c>
      <c r="BK519" s="98" t="str">
        <f t="shared" si="346"/>
        <v/>
      </c>
      <c r="BL519" s="89"/>
      <c r="BM519" s="98" t="str">
        <f t="shared" si="347"/>
        <v/>
      </c>
      <c r="BN519" s="98" t="str">
        <f t="shared" si="348"/>
        <v/>
      </c>
      <c r="BO519" s="89"/>
      <c r="BP519" s="98" t="str">
        <f t="shared" si="349"/>
        <v/>
      </c>
      <c r="BQ519" s="98" t="str">
        <f t="shared" si="350"/>
        <v/>
      </c>
      <c r="BR519" s="89"/>
      <c r="BS519" s="98" t="str">
        <f t="shared" si="351"/>
        <v/>
      </c>
      <c r="BT519" s="98" t="str">
        <f t="shared" si="352"/>
        <v/>
      </c>
      <c r="BU519" s="89"/>
      <c r="BV519" s="63"/>
    </row>
    <row r="520" spans="1:74" s="59" customFormat="1" x14ac:dyDescent="0.25">
      <c r="A520" s="83">
        <v>9</v>
      </c>
      <c r="B520" s="109" t="str">
        <f t="shared" si="330"/>
        <v xml:space="preserve">: </v>
      </c>
      <c r="C520" s="106"/>
      <c r="D520" s="106"/>
      <c r="E520" s="108"/>
      <c r="F520" s="106"/>
      <c r="G520" s="108"/>
      <c r="H520" s="107"/>
      <c r="I520" s="106"/>
      <c r="J520" s="106"/>
      <c r="K520" s="104"/>
      <c r="L520" s="110"/>
      <c r="M520" s="104"/>
      <c r="N520" s="151" t="s">
        <v>106</v>
      </c>
      <c r="O520" s="105"/>
      <c r="P520" s="104"/>
      <c r="Q520" s="64"/>
      <c r="R520" s="103"/>
      <c r="S520" s="101" t="str">
        <f t="shared" si="331"/>
        <v/>
      </c>
      <c r="T520" s="102" t="str">
        <f t="shared" si="332"/>
        <v/>
      </c>
      <c r="U520" s="101" t="str">
        <f t="shared" si="333"/>
        <v/>
      </c>
      <c r="V520" s="100" t="str">
        <f t="shared" si="334"/>
        <v>%</v>
      </c>
      <c r="W520" s="89"/>
      <c r="X520" s="89"/>
      <c r="Z520" s="63"/>
      <c r="AP520" s="63"/>
      <c r="AQ520" s="89"/>
      <c r="AR520" s="89"/>
      <c r="AS520" s="99"/>
      <c r="AT520" s="89"/>
      <c r="AU520" s="98" t="e">
        <f t="shared" si="335"/>
        <v>#REF!</v>
      </c>
      <c r="AV520" s="98" t="e">
        <f t="shared" si="336"/>
        <v>#REF!</v>
      </c>
      <c r="AW520" s="89"/>
      <c r="AX520" s="98" t="e">
        <f t="shared" si="337"/>
        <v>#REF!</v>
      </c>
      <c r="AY520" s="98" t="e">
        <f t="shared" si="338"/>
        <v>#REF!</v>
      </c>
      <c r="AZ520" s="89"/>
      <c r="BA520" s="98" t="e">
        <f t="shared" si="339"/>
        <v>#REF!</v>
      </c>
      <c r="BB520" s="98" t="e">
        <f t="shared" si="340"/>
        <v>#REF!</v>
      </c>
      <c r="BC520" s="89"/>
      <c r="BD520" s="98" t="e">
        <f t="shared" si="341"/>
        <v>#REF!</v>
      </c>
      <c r="BE520" s="98" t="e">
        <f t="shared" si="342"/>
        <v>#REF!</v>
      </c>
      <c r="BF520" s="89"/>
      <c r="BG520" s="98" t="e">
        <f t="shared" si="343"/>
        <v>#REF!</v>
      </c>
      <c r="BH520" s="98" t="e">
        <f t="shared" si="344"/>
        <v>#REF!</v>
      </c>
      <c r="BI520" s="89"/>
      <c r="BJ520" s="98" t="str">
        <f t="shared" si="345"/>
        <v/>
      </c>
      <c r="BK520" s="98" t="str">
        <f t="shared" si="346"/>
        <v/>
      </c>
      <c r="BL520" s="89"/>
      <c r="BM520" s="98" t="str">
        <f t="shared" si="347"/>
        <v/>
      </c>
      <c r="BN520" s="98" t="str">
        <f t="shared" si="348"/>
        <v/>
      </c>
      <c r="BO520" s="89"/>
      <c r="BP520" s="98" t="str">
        <f t="shared" si="349"/>
        <v/>
      </c>
      <c r="BQ520" s="98" t="str">
        <f t="shared" si="350"/>
        <v/>
      </c>
      <c r="BR520" s="89"/>
      <c r="BS520" s="98" t="str">
        <f t="shared" si="351"/>
        <v/>
      </c>
      <c r="BT520" s="98" t="str">
        <f t="shared" si="352"/>
        <v/>
      </c>
      <c r="BU520" s="89"/>
      <c r="BV520" s="63"/>
    </row>
    <row r="521" spans="1:74" s="59" customFormat="1" x14ac:dyDescent="0.25">
      <c r="A521" s="83">
        <v>10</v>
      </c>
      <c r="B521" s="109" t="str">
        <f t="shared" si="330"/>
        <v xml:space="preserve">: </v>
      </c>
      <c r="C521" s="106"/>
      <c r="D521" s="106"/>
      <c r="E521" s="108"/>
      <c r="F521" s="106"/>
      <c r="G521" s="108"/>
      <c r="H521" s="107"/>
      <c r="I521" s="106"/>
      <c r="J521" s="106"/>
      <c r="K521" s="104"/>
      <c r="L521" s="110"/>
      <c r="M521" s="104"/>
      <c r="N521" s="151" t="s">
        <v>106</v>
      </c>
      <c r="O521" s="105"/>
      <c r="P521" s="104"/>
      <c r="Q521" s="64"/>
      <c r="R521" s="103"/>
      <c r="S521" s="101" t="str">
        <f t="shared" si="331"/>
        <v/>
      </c>
      <c r="T521" s="102" t="str">
        <f t="shared" si="332"/>
        <v/>
      </c>
      <c r="U521" s="101" t="str">
        <f t="shared" si="333"/>
        <v/>
      </c>
      <c r="V521" s="100" t="str">
        <f t="shared" si="334"/>
        <v>%</v>
      </c>
      <c r="W521" s="89"/>
      <c r="X521" s="89"/>
      <c r="Z521" s="63"/>
      <c r="AP521" s="63"/>
      <c r="AQ521" s="89"/>
      <c r="AR521" s="89"/>
      <c r="AS521" s="99"/>
      <c r="AT521" s="89"/>
      <c r="AU521" s="98" t="e">
        <f t="shared" si="335"/>
        <v>#REF!</v>
      </c>
      <c r="AV521" s="98" t="e">
        <f t="shared" si="336"/>
        <v>#REF!</v>
      </c>
      <c r="AW521" s="89"/>
      <c r="AX521" s="98" t="e">
        <f t="shared" si="337"/>
        <v>#REF!</v>
      </c>
      <c r="AY521" s="98" t="e">
        <f t="shared" si="338"/>
        <v>#REF!</v>
      </c>
      <c r="AZ521" s="89"/>
      <c r="BA521" s="98" t="e">
        <f t="shared" si="339"/>
        <v>#REF!</v>
      </c>
      <c r="BB521" s="98" t="e">
        <f t="shared" si="340"/>
        <v>#REF!</v>
      </c>
      <c r="BC521" s="89"/>
      <c r="BD521" s="98" t="e">
        <f t="shared" si="341"/>
        <v>#REF!</v>
      </c>
      <c r="BE521" s="98" t="e">
        <f t="shared" si="342"/>
        <v>#REF!</v>
      </c>
      <c r="BF521" s="89"/>
      <c r="BG521" s="98" t="e">
        <f t="shared" si="343"/>
        <v>#REF!</v>
      </c>
      <c r="BH521" s="98" t="e">
        <f t="shared" si="344"/>
        <v>#REF!</v>
      </c>
      <c r="BI521" s="89"/>
      <c r="BJ521" s="98" t="str">
        <f t="shared" si="345"/>
        <v/>
      </c>
      <c r="BK521" s="98" t="str">
        <f t="shared" si="346"/>
        <v/>
      </c>
      <c r="BL521" s="89"/>
      <c r="BM521" s="98" t="str">
        <f t="shared" si="347"/>
        <v/>
      </c>
      <c r="BN521" s="98" t="str">
        <f t="shared" si="348"/>
        <v/>
      </c>
      <c r="BO521" s="89"/>
      <c r="BP521" s="98" t="str">
        <f t="shared" si="349"/>
        <v/>
      </c>
      <c r="BQ521" s="98" t="str">
        <f t="shared" si="350"/>
        <v/>
      </c>
      <c r="BR521" s="89"/>
      <c r="BS521" s="98" t="str">
        <f t="shared" si="351"/>
        <v/>
      </c>
      <c r="BT521" s="98" t="str">
        <f t="shared" si="352"/>
        <v/>
      </c>
      <c r="BU521" s="89"/>
      <c r="BV521" s="63"/>
    </row>
    <row r="522" spans="1:74" s="59" customFormat="1" x14ac:dyDescent="0.25">
      <c r="A522" s="83">
        <v>11</v>
      </c>
      <c r="B522" s="109" t="str">
        <f t="shared" si="330"/>
        <v xml:space="preserve">: </v>
      </c>
      <c r="C522" s="106"/>
      <c r="D522" s="106"/>
      <c r="E522" s="108"/>
      <c r="F522" s="106"/>
      <c r="G522" s="108"/>
      <c r="H522" s="107"/>
      <c r="I522" s="106"/>
      <c r="J522" s="106"/>
      <c r="K522" s="104"/>
      <c r="L522" s="110"/>
      <c r="M522" s="104"/>
      <c r="N522" s="151" t="s">
        <v>106</v>
      </c>
      <c r="O522" s="105"/>
      <c r="P522" s="104"/>
      <c r="Q522" s="64"/>
      <c r="R522" s="103"/>
      <c r="S522" s="101" t="str">
        <f t="shared" si="331"/>
        <v/>
      </c>
      <c r="T522" s="102" t="str">
        <f t="shared" si="332"/>
        <v/>
      </c>
      <c r="U522" s="101" t="str">
        <f t="shared" si="333"/>
        <v/>
      </c>
      <c r="V522" s="100" t="str">
        <f t="shared" si="334"/>
        <v>%</v>
      </c>
      <c r="W522" s="89"/>
      <c r="X522" s="89"/>
      <c r="Z522" s="63"/>
      <c r="AP522" s="63"/>
      <c r="AQ522" s="89"/>
      <c r="AR522" s="89"/>
      <c r="AS522" s="99"/>
      <c r="AT522" s="89"/>
      <c r="AU522" s="98" t="e">
        <f t="shared" si="335"/>
        <v>#REF!</v>
      </c>
      <c r="AV522" s="98" t="e">
        <f t="shared" si="336"/>
        <v>#REF!</v>
      </c>
      <c r="AW522" s="89"/>
      <c r="AX522" s="98" t="e">
        <f t="shared" si="337"/>
        <v>#REF!</v>
      </c>
      <c r="AY522" s="98" t="e">
        <f t="shared" si="338"/>
        <v>#REF!</v>
      </c>
      <c r="AZ522" s="89"/>
      <c r="BA522" s="98" t="e">
        <f t="shared" si="339"/>
        <v>#REF!</v>
      </c>
      <c r="BB522" s="98" t="e">
        <f t="shared" si="340"/>
        <v>#REF!</v>
      </c>
      <c r="BC522" s="89"/>
      <c r="BD522" s="98" t="e">
        <f t="shared" si="341"/>
        <v>#REF!</v>
      </c>
      <c r="BE522" s="98" t="e">
        <f t="shared" si="342"/>
        <v>#REF!</v>
      </c>
      <c r="BF522" s="89"/>
      <c r="BG522" s="98" t="e">
        <f t="shared" si="343"/>
        <v>#REF!</v>
      </c>
      <c r="BH522" s="98" t="e">
        <f t="shared" si="344"/>
        <v>#REF!</v>
      </c>
      <c r="BI522" s="89"/>
      <c r="BJ522" s="98" t="str">
        <f t="shared" si="345"/>
        <v/>
      </c>
      <c r="BK522" s="98" t="str">
        <f t="shared" si="346"/>
        <v/>
      </c>
      <c r="BL522" s="89"/>
      <c r="BM522" s="98" t="str">
        <f t="shared" si="347"/>
        <v/>
      </c>
      <c r="BN522" s="98" t="str">
        <f t="shared" si="348"/>
        <v/>
      </c>
      <c r="BO522" s="89"/>
      <c r="BP522" s="98" t="str">
        <f t="shared" si="349"/>
        <v/>
      </c>
      <c r="BQ522" s="98" t="str">
        <f t="shared" si="350"/>
        <v/>
      </c>
      <c r="BR522" s="89"/>
      <c r="BS522" s="98" t="str">
        <f t="shared" si="351"/>
        <v/>
      </c>
      <c r="BT522" s="98" t="str">
        <f t="shared" si="352"/>
        <v/>
      </c>
      <c r="BU522" s="89"/>
      <c r="BV522" s="63"/>
    </row>
    <row r="523" spans="1:74" s="59" customFormat="1" x14ac:dyDescent="0.25">
      <c r="A523" s="83">
        <v>12</v>
      </c>
      <c r="B523" s="109" t="str">
        <f t="shared" si="330"/>
        <v xml:space="preserve">: </v>
      </c>
      <c r="C523" s="106"/>
      <c r="D523" s="106"/>
      <c r="E523" s="108"/>
      <c r="F523" s="106"/>
      <c r="G523" s="108"/>
      <c r="H523" s="107"/>
      <c r="I523" s="106"/>
      <c r="J523" s="106"/>
      <c r="K523" s="104"/>
      <c r="L523" s="110"/>
      <c r="M523" s="104"/>
      <c r="N523" s="151" t="s">
        <v>106</v>
      </c>
      <c r="O523" s="105"/>
      <c r="P523" s="104"/>
      <c r="Q523" s="64"/>
      <c r="R523" s="103"/>
      <c r="S523" s="101" t="str">
        <f t="shared" si="331"/>
        <v/>
      </c>
      <c r="T523" s="102" t="str">
        <f t="shared" si="332"/>
        <v/>
      </c>
      <c r="U523" s="101" t="str">
        <f t="shared" si="333"/>
        <v/>
      </c>
      <c r="V523" s="100" t="str">
        <f t="shared" si="334"/>
        <v>%</v>
      </c>
      <c r="W523" s="89"/>
      <c r="X523" s="89"/>
      <c r="Z523" s="63"/>
      <c r="AP523" s="63"/>
      <c r="AQ523" s="89"/>
      <c r="AR523" s="89"/>
      <c r="AS523" s="99"/>
      <c r="AT523" s="89"/>
      <c r="AU523" s="98" t="e">
        <f t="shared" si="335"/>
        <v>#REF!</v>
      </c>
      <c r="AV523" s="98" t="e">
        <f t="shared" si="336"/>
        <v>#REF!</v>
      </c>
      <c r="AW523" s="89"/>
      <c r="AX523" s="98" t="e">
        <f t="shared" si="337"/>
        <v>#REF!</v>
      </c>
      <c r="AY523" s="98" t="e">
        <f t="shared" si="338"/>
        <v>#REF!</v>
      </c>
      <c r="AZ523" s="89"/>
      <c r="BA523" s="98" t="e">
        <f t="shared" si="339"/>
        <v>#REF!</v>
      </c>
      <c r="BB523" s="98" t="e">
        <f t="shared" si="340"/>
        <v>#REF!</v>
      </c>
      <c r="BC523" s="89"/>
      <c r="BD523" s="98" t="e">
        <f t="shared" si="341"/>
        <v>#REF!</v>
      </c>
      <c r="BE523" s="98" t="e">
        <f t="shared" si="342"/>
        <v>#REF!</v>
      </c>
      <c r="BF523" s="89"/>
      <c r="BG523" s="98" t="e">
        <f t="shared" si="343"/>
        <v>#REF!</v>
      </c>
      <c r="BH523" s="98" t="e">
        <f t="shared" si="344"/>
        <v>#REF!</v>
      </c>
      <c r="BI523" s="89"/>
      <c r="BJ523" s="98" t="str">
        <f t="shared" si="345"/>
        <v/>
      </c>
      <c r="BK523" s="98" t="str">
        <f t="shared" si="346"/>
        <v/>
      </c>
      <c r="BL523" s="89"/>
      <c r="BM523" s="98" t="str">
        <f t="shared" si="347"/>
        <v/>
      </c>
      <c r="BN523" s="98" t="str">
        <f t="shared" si="348"/>
        <v/>
      </c>
      <c r="BO523" s="89"/>
      <c r="BP523" s="98" t="str">
        <f t="shared" si="349"/>
        <v/>
      </c>
      <c r="BQ523" s="98" t="str">
        <f t="shared" si="350"/>
        <v/>
      </c>
      <c r="BR523" s="89"/>
      <c r="BS523" s="98" t="str">
        <f t="shared" si="351"/>
        <v/>
      </c>
      <c r="BT523" s="98" t="str">
        <f t="shared" si="352"/>
        <v/>
      </c>
      <c r="BU523" s="89"/>
      <c r="BV523" s="63"/>
    </row>
    <row r="524" spans="1:74" s="59" customFormat="1" x14ac:dyDescent="0.25">
      <c r="A524" s="83">
        <v>13</v>
      </c>
      <c r="B524" s="109" t="str">
        <f t="shared" si="330"/>
        <v xml:space="preserve">: </v>
      </c>
      <c r="C524" s="106"/>
      <c r="D524" s="106"/>
      <c r="E524" s="108"/>
      <c r="F524" s="106"/>
      <c r="G524" s="108"/>
      <c r="H524" s="107"/>
      <c r="I524" s="106"/>
      <c r="J524" s="106"/>
      <c r="K524" s="104"/>
      <c r="L524" s="110"/>
      <c r="M524" s="104"/>
      <c r="N524" s="151" t="s">
        <v>106</v>
      </c>
      <c r="O524" s="105"/>
      <c r="P524" s="104"/>
      <c r="Q524" s="64"/>
      <c r="R524" s="103"/>
      <c r="S524" s="101" t="str">
        <f t="shared" si="331"/>
        <v/>
      </c>
      <c r="T524" s="102" t="str">
        <f t="shared" si="332"/>
        <v/>
      </c>
      <c r="U524" s="101" t="str">
        <f t="shared" si="333"/>
        <v/>
      </c>
      <c r="V524" s="100" t="str">
        <f t="shared" si="334"/>
        <v>%</v>
      </c>
      <c r="W524" s="89"/>
      <c r="X524" s="89"/>
      <c r="Z524" s="63"/>
      <c r="AP524" s="63"/>
      <c r="AQ524" s="89"/>
      <c r="AR524" s="89"/>
      <c r="AS524" s="99"/>
      <c r="AT524" s="89"/>
      <c r="AU524" s="98" t="e">
        <f t="shared" si="335"/>
        <v>#REF!</v>
      </c>
      <c r="AV524" s="98" t="e">
        <f t="shared" si="336"/>
        <v>#REF!</v>
      </c>
      <c r="AW524" s="89"/>
      <c r="AX524" s="98" t="e">
        <f t="shared" si="337"/>
        <v>#REF!</v>
      </c>
      <c r="AY524" s="98" t="e">
        <f t="shared" si="338"/>
        <v>#REF!</v>
      </c>
      <c r="AZ524" s="89"/>
      <c r="BA524" s="98" t="e">
        <f t="shared" si="339"/>
        <v>#REF!</v>
      </c>
      <c r="BB524" s="98" t="e">
        <f t="shared" si="340"/>
        <v>#REF!</v>
      </c>
      <c r="BC524" s="89"/>
      <c r="BD524" s="98" t="e">
        <f t="shared" si="341"/>
        <v>#REF!</v>
      </c>
      <c r="BE524" s="98" t="e">
        <f t="shared" si="342"/>
        <v>#REF!</v>
      </c>
      <c r="BF524" s="89"/>
      <c r="BG524" s="98" t="e">
        <f t="shared" si="343"/>
        <v>#REF!</v>
      </c>
      <c r="BH524" s="98" t="e">
        <f t="shared" si="344"/>
        <v>#REF!</v>
      </c>
      <c r="BI524" s="89"/>
      <c r="BJ524" s="98" t="str">
        <f t="shared" si="345"/>
        <v/>
      </c>
      <c r="BK524" s="98" t="str">
        <f t="shared" si="346"/>
        <v/>
      </c>
      <c r="BL524" s="89"/>
      <c r="BM524" s="98" t="str">
        <f t="shared" si="347"/>
        <v/>
      </c>
      <c r="BN524" s="98" t="str">
        <f t="shared" si="348"/>
        <v/>
      </c>
      <c r="BO524" s="89"/>
      <c r="BP524" s="98" t="str">
        <f t="shared" si="349"/>
        <v/>
      </c>
      <c r="BQ524" s="98" t="str">
        <f t="shared" si="350"/>
        <v/>
      </c>
      <c r="BR524" s="89"/>
      <c r="BS524" s="98" t="str">
        <f t="shared" si="351"/>
        <v/>
      </c>
      <c r="BT524" s="98" t="str">
        <f t="shared" si="352"/>
        <v/>
      </c>
      <c r="BU524" s="89"/>
      <c r="BV524" s="63"/>
    </row>
    <row r="525" spans="1:74" s="59" customFormat="1" x14ac:dyDescent="0.25">
      <c r="A525" s="83">
        <v>14</v>
      </c>
      <c r="B525" s="109" t="str">
        <f t="shared" si="330"/>
        <v xml:space="preserve">: </v>
      </c>
      <c r="C525" s="106"/>
      <c r="D525" s="106"/>
      <c r="E525" s="108"/>
      <c r="F525" s="106"/>
      <c r="G525" s="108"/>
      <c r="H525" s="107"/>
      <c r="I525" s="106"/>
      <c r="J525" s="106"/>
      <c r="K525" s="104"/>
      <c r="L525" s="110"/>
      <c r="M525" s="104"/>
      <c r="N525" s="151" t="s">
        <v>106</v>
      </c>
      <c r="O525" s="105"/>
      <c r="P525" s="104"/>
      <c r="Q525" s="64"/>
      <c r="R525" s="103"/>
      <c r="S525" s="101" t="str">
        <f t="shared" si="331"/>
        <v/>
      </c>
      <c r="T525" s="102" t="str">
        <f t="shared" si="332"/>
        <v/>
      </c>
      <c r="U525" s="101" t="str">
        <f t="shared" si="333"/>
        <v/>
      </c>
      <c r="V525" s="100" t="str">
        <f t="shared" si="334"/>
        <v>%</v>
      </c>
      <c r="W525" s="89"/>
      <c r="X525" s="89"/>
      <c r="Z525" s="63"/>
      <c r="AP525" s="63"/>
      <c r="AQ525" s="89"/>
      <c r="AR525" s="89"/>
      <c r="AS525" s="99"/>
      <c r="AT525" s="89"/>
      <c r="AU525" s="98" t="e">
        <f t="shared" si="335"/>
        <v>#REF!</v>
      </c>
      <c r="AV525" s="98" t="e">
        <f t="shared" si="336"/>
        <v>#REF!</v>
      </c>
      <c r="AW525" s="89"/>
      <c r="AX525" s="98" t="e">
        <f t="shared" si="337"/>
        <v>#REF!</v>
      </c>
      <c r="AY525" s="98" t="e">
        <f t="shared" si="338"/>
        <v>#REF!</v>
      </c>
      <c r="AZ525" s="89"/>
      <c r="BA525" s="98" t="e">
        <f t="shared" si="339"/>
        <v>#REF!</v>
      </c>
      <c r="BB525" s="98" t="e">
        <f t="shared" si="340"/>
        <v>#REF!</v>
      </c>
      <c r="BC525" s="89"/>
      <c r="BD525" s="98" t="e">
        <f t="shared" si="341"/>
        <v>#REF!</v>
      </c>
      <c r="BE525" s="98" t="e">
        <f t="shared" si="342"/>
        <v>#REF!</v>
      </c>
      <c r="BF525" s="89"/>
      <c r="BG525" s="98" t="e">
        <f t="shared" si="343"/>
        <v>#REF!</v>
      </c>
      <c r="BH525" s="98" t="e">
        <f t="shared" si="344"/>
        <v>#REF!</v>
      </c>
      <c r="BI525" s="89"/>
      <c r="BJ525" s="98" t="str">
        <f t="shared" si="345"/>
        <v/>
      </c>
      <c r="BK525" s="98" t="str">
        <f t="shared" si="346"/>
        <v/>
      </c>
      <c r="BL525" s="89"/>
      <c r="BM525" s="98" t="str">
        <f t="shared" si="347"/>
        <v/>
      </c>
      <c r="BN525" s="98" t="str">
        <f t="shared" si="348"/>
        <v/>
      </c>
      <c r="BO525" s="89"/>
      <c r="BP525" s="98" t="str">
        <f t="shared" si="349"/>
        <v/>
      </c>
      <c r="BQ525" s="98" t="str">
        <f t="shared" si="350"/>
        <v/>
      </c>
      <c r="BR525" s="89"/>
      <c r="BS525" s="98" t="str">
        <f t="shared" si="351"/>
        <v/>
      </c>
      <c r="BT525" s="98" t="str">
        <f t="shared" si="352"/>
        <v/>
      </c>
      <c r="BU525" s="89"/>
      <c r="BV525" s="63"/>
    </row>
    <row r="526" spans="1:74" s="59" customFormat="1" x14ac:dyDescent="0.25">
      <c r="A526" s="83">
        <v>15</v>
      </c>
      <c r="B526" s="109" t="str">
        <f t="shared" si="330"/>
        <v xml:space="preserve">: </v>
      </c>
      <c r="C526" s="106"/>
      <c r="D526" s="106"/>
      <c r="E526" s="108"/>
      <c r="F526" s="106"/>
      <c r="G526" s="108"/>
      <c r="H526" s="107"/>
      <c r="I526" s="106"/>
      <c r="J526" s="106"/>
      <c r="K526" s="104"/>
      <c r="L526" s="110"/>
      <c r="M526" s="104"/>
      <c r="N526" s="151" t="s">
        <v>106</v>
      </c>
      <c r="O526" s="105"/>
      <c r="P526" s="104"/>
      <c r="Q526" s="64"/>
      <c r="R526" s="103"/>
      <c r="S526" s="101" t="str">
        <f t="shared" si="331"/>
        <v/>
      </c>
      <c r="T526" s="102" t="str">
        <f t="shared" si="332"/>
        <v/>
      </c>
      <c r="U526" s="101" t="str">
        <f t="shared" si="333"/>
        <v/>
      </c>
      <c r="V526" s="100" t="str">
        <f t="shared" si="334"/>
        <v>%</v>
      </c>
      <c r="W526" s="89"/>
      <c r="X526" s="89"/>
      <c r="Z526" s="63"/>
      <c r="AP526" s="63"/>
      <c r="AQ526" s="89"/>
      <c r="AR526" s="89"/>
      <c r="AS526" s="99"/>
      <c r="AT526" s="89"/>
      <c r="AU526" s="98" t="e">
        <f t="shared" si="335"/>
        <v>#REF!</v>
      </c>
      <c r="AV526" s="98" t="e">
        <f t="shared" si="336"/>
        <v>#REF!</v>
      </c>
      <c r="AW526" s="89"/>
      <c r="AX526" s="98" t="e">
        <f t="shared" si="337"/>
        <v>#REF!</v>
      </c>
      <c r="AY526" s="98" t="e">
        <f t="shared" si="338"/>
        <v>#REF!</v>
      </c>
      <c r="AZ526" s="89"/>
      <c r="BA526" s="98" t="e">
        <f t="shared" si="339"/>
        <v>#REF!</v>
      </c>
      <c r="BB526" s="98" t="e">
        <f t="shared" si="340"/>
        <v>#REF!</v>
      </c>
      <c r="BC526" s="89"/>
      <c r="BD526" s="98" t="e">
        <f t="shared" si="341"/>
        <v>#REF!</v>
      </c>
      <c r="BE526" s="98" t="e">
        <f t="shared" si="342"/>
        <v>#REF!</v>
      </c>
      <c r="BF526" s="89"/>
      <c r="BG526" s="98" t="e">
        <f t="shared" si="343"/>
        <v>#REF!</v>
      </c>
      <c r="BH526" s="98" t="e">
        <f t="shared" si="344"/>
        <v>#REF!</v>
      </c>
      <c r="BI526" s="89"/>
      <c r="BJ526" s="98" t="str">
        <f t="shared" si="345"/>
        <v/>
      </c>
      <c r="BK526" s="98" t="str">
        <f t="shared" si="346"/>
        <v/>
      </c>
      <c r="BL526" s="89"/>
      <c r="BM526" s="98" t="str">
        <f t="shared" si="347"/>
        <v/>
      </c>
      <c r="BN526" s="98" t="str">
        <f t="shared" si="348"/>
        <v/>
      </c>
      <c r="BO526" s="89"/>
      <c r="BP526" s="98" t="str">
        <f t="shared" si="349"/>
        <v/>
      </c>
      <c r="BQ526" s="98" t="str">
        <f t="shared" si="350"/>
        <v/>
      </c>
      <c r="BR526" s="89"/>
      <c r="BS526" s="98" t="str">
        <f t="shared" si="351"/>
        <v/>
      </c>
      <c r="BT526" s="98" t="str">
        <f t="shared" si="352"/>
        <v/>
      </c>
      <c r="BU526" s="89"/>
      <c r="BV526" s="63"/>
    </row>
    <row r="527" spans="1:74" s="59" customFormat="1" x14ac:dyDescent="0.25">
      <c r="A527" s="83">
        <v>16</v>
      </c>
      <c r="B527" s="109" t="str">
        <f t="shared" si="330"/>
        <v xml:space="preserve">: </v>
      </c>
      <c r="C527" s="106"/>
      <c r="D527" s="106"/>
      <c r="E527" s="108"/>
      <c r="F527" s="106"/>
      <c r="G527" s="108"/>
      <c r="H527" s="107"/>
      <c r="I527" s="106"/>
      <c r="J527" s="106"/>
      <c r="K527" s="104"/>
      <c r="L527" s="110"/>
      <c r="M527" s="104"/>
      <c r="N527" s="151" t="s">
        <v>106</v>
      </c>
      <c r="O527" s="105"/>
      <c r="P527" s="104"/>
      <c r="Q527" s="64"/>
      <c r="R527" s="103"/>
      <c r="S527" s="101" t="str">
        <f t="shared" si="331"/>
        <v/>
      </c>
      <c r="T527" s="102" t="str">
        <f t="shared" si="332"/>
        <v/>
      </c>
      <c r="U527" s="101" t="str">
        <f t="shared" si="333"/>
        <v/>
      </c>
      <c r="V527" s="100" t="str">
        <f t="shared" si="334"/>
        <v>%</v>
      </c>
      <c r="W527" s="89"/>
      <c r="X527" s="89"/>
      <c r="Z527" s="63"/>
      <c r="AP527" s="63"/>
      <c r="AQ527" s="89"/>
      <c r="AR527" s="89"/>
      <c r="AS527" s="99"/>
      <c r="AT527" s="89"/>
      <c r="AU527" s="98" t="e">
        <f t="shared" si="335"/>
        <v>#REF!</v>
      </c>
      <c r="AV527" s="98" t="e">
        <f t="shared" si="336"/>
        <v>#REF!</v>
      </c>
      <c r="AW527" s="89"/>
      <c r="AX527" s="98" t="e">
        <f t="shared" si="337"/>
        <v>#REF!</v>
      </c>
      <c r="AY527" s="98" t="e">
        <f t="shared" si="338"/>
        <v>#REF!</v>
      </c>
      <c r="AZ527" s="89"/>
      <c r="BA527" s="98" t="e">
        <f t="shared" si="339"/>
        <v>#REF!</v>
      </c>
      <c r="BB527" s="98" t="e">
        <f t="shared" si="340"/>
        <v>#REF!</v>
      </c>
      <c r="BC527" s="89"/>
      <c r="BD527" s="98" t="e">
        <f t="shared" si="341"/>
        <v>#REF!</v>
      </c>
      <c r="BE527" s="98" t="e">
        <f t="shared" si="342"/>
        <v>#REF!</v>
      </c>
      <c r="BF527" s="89"/>
      <c r="BG527" s="98" t="e">
        <f t="shared" si="343"/>
        <v>#REF!</v>
      </c>
      <c r="BH527" s="98" t="e">
        <f t="shared" si="344"/>
        <v>#REF!</v>
      </c>
      <c r="BI527" s="89"/>
      <c r="BJ527" s="98" t="str">
        <f t="shared" si="345"/>
        <v/>
      </c>
      <c r="BK527" s="98" t="str">
        <f t="shared" si="346"/>
        <v/>
      </c>
      <c r="BL527" s="89"/>
      <c r="BM527" s="98" t="str">
        <f t="shared" si="347"/>
        <v/>
      </c>
      <c r="BN527" s="98" t="str">
        <f t="shared" si="348"/>
        <v/>
      </c>
      <c r="BO527" s="89"/>
      <c r="BP527" s="98" t="str">
        <f t="shared" si="349"/>
        <v/>
      </c>
      <c r="BQ527" s="98" t="str">
        <f t="shared" si="350"/>
        <v/>
      </c>
      <c r="BR527" s="89"/>
      <c r="BS527" s="98" t="str">
        <f t="shared" si="351"/>
        <v/>
      </c>
      <c r="BT527" s="98" t="str">
        <f t="shared" si="352"/>
        <v/>
      </c>
      <c r="BU527" s="89"/>
      <c r="BV527" s="63"/>
    </row>
    <row r="528" spans="1:74" s="59" customFormat="1" x14ac:dyDescent="0.25">
      <c r="A528" s="83">
        <v>17</v>
      </c>
      <c r="B528" s="109" t="str">
        <f t="shared" si="330"/>
        <v xml:space="preserve">: </v>
      </c>
      <c r="C528" s="106"/>
      <c r="D528" s="106"/>
      <c r="E528" s="108"/>
      <c r="F528" s="106"/>
      <c r="G528" s="108"/>
      <c r="H528" s="107"/>
      <c r="I528" s="106"/>
      <c r="J528" s="106"/>
      <c r="K528" s="104"/>
      <c r="L528" s="110"/>
      <c r="M528" s="104"/>
      <c r="N528" s="151" t="s">
        <v>106</v>
      </c>
      <c r="O528" s="105"/>
      <c r="P528" s="104"/>
      <c r="Q528" s="64"/>
      <c r="R528" s="103"/>
      <c r="S528" s="101" t="str">
        <f t="shared" si="331"/>
        <v/>
      </c>
      <c r="T528" s="102" t="str">
        <f t="shared" si="332"/>
        <v/>
      </c>
      <c r="U528" s="101" t="str">
        <f t="shared" si="333"/>
        <v/>
      </c>
      <c r="V528" s="100" t="str">
        <f t="shared" si="334"/>
        <v>%</v>
      </c>
      <c r="W528" s="89"/>
      <c r="X528" s="89"/>
      <c r="Z528" s="63"/>
      <c r="AP528" s="63"/>
      <c r="AQ528" s="89"/>
      <c r="AR528" s="89"/>
      <c r="AS528" s="99"/>
      <c r="AT528" s="89"/>
      <c r="AU528" s="98" t="e">
        <f t="shared" si="335"/>
        <v>#REF!</v>
      </c>
      <c r="AV528" s="98" t="e">
        <f t="shared" si="336"/>
        <v>#REF!</v>
      </c>
      <c r="AW528" s="89"/>
      <c r="AX528" s="98" t="e">
        <f t="shared" si="337"/>
        <v>#REF!</v>
      </c>
      <c r="AY528" s="98" t="e">
        <f t="shared" si="338"/>
        <v>#REF!</v>
      </c>
      <c r="AZ528" s="89"/>
      <c r="BA528" s="98" t="e">
        <f t="shared" si="339"/>
        <v>#REF!</v>
      </c>
      <c r="BB528" s="98" t="e">
        <f t="shared" si="340"/>
        <v>#REF!</v>
      </c>
      <c r="BC528" s="89"/>
      <c r="BD528" s="98" t="e">
        <f t="shared" si="341"/>
        <v>#REF!</v>
      </c>
      <c r="BE528" s="98" t="e">
        <f t="shared" si="342"/>
        <v>#REF!</v>
      </c>
      <c r="BF528" s="89"/>
      <c r="BG528" s="98" t="e">
        <f t="shared" si="343"/>
        <v>#REF!</v>
      </c>
      <c r="BH528" s="98" t="e">
        <f t="shared" si="344"/>
        <v>#REF!</v>
      </c>
      <c r="BI528" s="89"/>
      <c r="BJ528" s="98" t="str">
        <f t="shared" si="345"/>
        <v/>
      </c>
      <c r="BK528" s="98" t="str">
        <f t="shared" si="346"/>
        <v/>
      </c>
      <c r="BL528" s="89"/>
      <c r="BM528" s="98" t="str">
        <f t="shared" si="347"/>
        <v/>
      </c>
      <c r="BN528" s="98" t="str">
        <f t="shared" si="348"/>
        <v/>
      </c>
      <c r="BO528" s="89"/>
      <c r="BP528" s="98" t="str">
        <f t="shared" si="349"/>
        <v/>
      </c>
      <c r="BQ528" s="98" t="str">
        <f t="shared" si="350"/>
        <v/>
      </c>
      <c r="BR528" s="89"/>
      <c r="BS528" s="98" t="str">
        <f t="shared" si="351"/>
        <v/>
      </c>
      <c r="BT528" s="98" t="str">
        <f t="shared" si="352"/>
        <v/>
      </c>
      <c r="BU528" s="89"/>
      <c r="BV528" s="63"/>
    </row>
    <row r="529" spans="1:74" s="59" customFormat="1" x14ac:dyDescent="0.25">
      <c r="A529" s="83">
        <v>18</v>
      </c>
      <c r="B529" s="109" t="str">
        <f t="shared" si="330"/>
        <v xml:space="preserve">: </v>
      </c>
      <c r="C529" s="106"/>
      <c r="D529" s="106"/>
      <c r="E529" s="108"/>
      <c r="F529" s="106"/>
      <c r="G529" s="108"/>
      <c r="H529" s="107"/>
      <c r="I529" s="106"/>
      <c r="J529" s="106"/>
      <c r="K529" s="104"/>
      <c r="L529" s="104"/>
      <c r="M529" s="104"/>
      <c r="N529" s="151" t="s">
        <v>106</v>
      </c>
      <c r="O529" s="105"/>
      <c r="P529" s="104"/>
      <c r="Q529" s="64"/>
      <c r="R529" s="103"/>
      <c r="S529" s="101" t="str">
        <f t="shared" si="331"/>
        <v/>
      </c>
      <c r="T529" s="102" t="str">
        <f t="shared" si="332"/>
        <v/>
      </c>
      <c r="U529" s="101" t="str">
        <f t="shared" si="333"/>
        <v/>
      </c>
      <c r="V529" s="100" t="str">
        <f t="shared" si="334"/>
        <v>%</v>
      </c>
      <c r="W529" s="89"/>
      <c r="X529" s="89"/>
      <c r="Z529" s="63"/>
      <c r="AP529" s="63"/>
      <c r="AQ529" s="89"/>
      <c r="AR529" s="89"/>
      <c r="AS529" s="99"/>
      <c r="AT529" s="89"/>
      <c r="AU529" s="98" t="e">
        <f t="shared" si="335"/>
        <v>#REF!</v>
      </c>
      <c r="AV529" s="98" t="e">
        <f t="shared" si="336"/>
        <v>#REF!</v>
      </c>
      <c r="AW529" s="89"/>
      <c r="AX529" s="98" t="e">
        <f t="shared" si="337"/>
        <v>#REF!</v>
      </c>
      <c r="AY529" s="98" t="e">
        <f t="shared" si="338"/>
        <v>#REF!</v>
      </c>
      <c r="AZ529" s="89"/>
      <c r="BA529" s="98" t="e">
        <f t="shared" si="339"/>
        <v>#REF!</v>
      </c>
      <c r="BB529" s="98" t="e">
        <f t="shared" si="340"/>
        <v>#REF!</v>
      </c>
      <c r="BC529" s="89"/>
      <c r="BD529" s="98" t="e">
        <f t="shared" si="341"/>
        <v>#REF!</v>
      </c>
      <c r="BE529" s="98" t="e">
        <f t="shared" si="342"/>
        <v>#REF!</v>
      </c>
      <c r="BF529" s="89"/>
      <c r="BG529" s="98" t="e">
        <f t="shared" si="343"/>
        <v>#REF!</v>
      </c>
      <c r="BH529" s="98" t="e">
        <f t="shared" si="344"/>
        <v>#REF!</v>
      </c>
      <c r="BI529" s="89"/>
      <c r="BJ529" s="98" t="str">
        <f t="shared" si="345"/>
        <v/>
      </c>
      <c r="BK529" s="98" t="str">
        <f t="shared" si="346"/>
        <v/>
      </c>
      <c r="BL529" s="89"/>
      <c r="BM529" s="98" t="str">
        <f t="shared" si="347"/>
        <v/>
      </c>
      <c r="BN529" s="98" t="str">
        <f t="shared" si="348"/>
        <v/>
      </c>
      <c r="BO529" s="89"/>
      <c r="BP529" s="98" t="str">
        <f t="shared" si="349"/>
        <v/>
      </c>
      <c r="BQ529" s="98" t="str">
        <f t="shared" si="350"/>
        <v/>
      </c>
      <c r="BR529" s="89"/>
      <c r="BS529" s="98" t="str">
        <f t="shared" si="351"/>
        <v/>
      </c>
      <c r="BT529" s="98" t="str">
        <f t="shared" si="352"/>
        <v/>
      </c>
      <c r="BU529" s="89"/>
      <c r="BV529" s="63"/>
    </row>
    <row r="530" spans="1:74" s="59" customFormat="1" x14ac:dyDescent="0.25">
      <c r="A530" s="83">
        <v>19</v>
      </c>
      <c r="B530" s="109" t="str">
        <f t="shared" si="330"/>
        <v xml:space="preserve">: </v>
      </c>
      <c r="C530" s="106"/>
      <c r="D530" s="106"/>
      <c r="E530" s="108"/>
      <c r="F530" s="106"/>
      <c r="G530" s="108"/>
      <c r="H530" s="107"/>
      <c r="I530" s="106"/>
      <c r="J530" s="106"/>
      <c r="K530" s="104"/>
      <c r="L530" s="104"/>
      <c r="M530" s="104"/>
      <c r="N530" s="151" t="s">
        <v>106</v>
      </c>
      <c r="O530" s="105"/>
      <c r="P530" s="104"/>
      <c r="Q530" s="64"/>
      <c r="R530" s="103"/>
      <c r="S530" s="101" t="str">
        <f t="shared" si="331"/>
        <v/>
      </c>
      <c r="T530" s="102" t="str">
        <f t="shared" si="332"/>
        <v/>
      </c>
      <c r="U530" s="101" t="str">
        <f t="shared" si="333"/>
        <v/>
      </c>
      <c r="V530" s="100" t="str">
        <f t="shared" si="334"/>
        <v>%</v>
      </c>
      <c r="W530" s="89"/>
      <c r="X530" s="89"/>
      <c r="Z530" s="63"/>
      <c r="AP530" s="63"/>
      <c r="AQ530" s="89"/>
      <c r="AR530" s="89"/>
      <c r="AS530" s="99"/>
      <c r="AT530" s="89"/>
      <c r="AU530" s="98" t="e">
        <f t="shared" si="335"/>
        <v>#REF!</v>
      </c>
      <c r="AV530" s="98" t="e">
        <f t="shared" si="336"/>
        <v>#REF!</v>
      </c>
      <c r="AW530" s="89"/>
      <c r="AX530" s="98" t="e">
        <f t="shared" si="337"/>
        <v>#REF!</v>
      </c>
      <c r="AY530" s="98" t="e">
        <f t="shared" si="338"/>
        <v>#REF!</v>
      </c>
      <c r="AZ530" s="89"/>
      <c r="BA530" s="98" t="e">
        <f t="shared" si="339"/>
        <v>#REF!</v>
      </c>
      <c r="BB530" s="98" t="e">
        <f t="shared" si="340"/>
        <v>#REF!</v>
      </c>
      <c r="BC530" s="89"/>
      <c r="BD530" s="98" t="e">
        <f t="shared" si="341"/>
        <v>#REF!</v>
      </c>
      <c r="BE530" s="98" t="e">
        <f t="shared" si="342"/>
        <v>#REF!</v>
      </c>
      <c r="BF530" s="89"/>
      <c r="BG530" s="98" t="e">
        <f t="shared" si="343"/>
        <v>#REF!</v>
      </c>
      <c r="BH530" s="98" t="e">
        <f t="shared" si="344"/>
        <v>#REF!</v>
      </c>
      <c r="BI530" s="89"/>
      <c r="BJ530" s="98" t="str">
        <f t="shared" si="345"/>
        <v/>
      </c>
      <c r="BK530" s="98" t="str">
        <f t="shared" si="346"/>
        <v/>
      </c>
      <c r="BL530" s="89"/>
      <c r="BM530" s="98" t="str">
        <f t="shared" si="347"/>
        <v/>
      </c>
      <c r="BN530" s="98" t="str">
        <f t="shared" si="348"/>
        <v/>
      </c>
      <c r="BO530" s="89"/>
      <c r="BP530" s="98" t="str">
        <f t="shared" si="349"/>
        <v/>
      </c>
      <c r="BQ530" s="98" t="str">
        <f t="shared" si="350"/>
        <v/>
      </c>
      <c r="BR530" s="89"/>
      <c r="BS530" s="98" t="str">
        <f t="shared" si="351"/>
        <v/>
      </c>
      <c r="BT530" s="98" t="str">
        <f t="shared" si="352"/>
        <v/>
      </c>
      <c r="BU530" s="89"/>
      <c r="BV530" s="63"/>
    </row>
    <row r="531" spans="1:74" s="59" customFormat="1" x14ac:dyDescent="0.25">
      <c r="A531" s="83">
        <v>20</v>
      </c>
      <c r="B531" s="109" t="str">
        <f t="shared" si="330"/>
        <v xml:space="preserve">: </v>
      </c>
      <c r="C531" s="106"/>
      <c r="D531" s="106"/>
      <c r="E531" s="108"/>
      <c r="F531" s="106"/>
      <c r="G531" s="108"/>
      <c r="H531" s="107"/>
      <c r="I531" s="106"/>
      <c r="J531" s="106"/>
      <c r="K531" s="104"/>
      <c r="L531" s="104"/>
      <c r="M531" s="104"/>
      <c r="N531" s="151" t="s">
        <v>106</v>
      </c>
      <c r="O531" s="105"/>
      <c r="P531" s="104"/>
      <c r="Q531" s="64"/>
      <c r="R531" s="103"/>
      <c r="S531" s="101" t="str">
        <f t="shared" si="331"/>
        <v/>
      </c>
      <c r="T531" s="102" t="str">
        <f t="shared" si="332"/>
        <v/>
      </c>
      <c r="U531" s="101" t="str">
        <f t="shared" si="333"/>
        <v/>
      </c>
      <c r="V531" s="100" t="str">
        <f t="shared" si="334"/>
        <v>%</v>
      </c>
      <c r="W531" s="89"/>
      <c r="X531" s="89"/>
      <c r="Z531" s="63"/>
      <c r="AP531" s="63"/>
      <c r="AQ531" s="89"/>
      <c r="AR531" s="89"/>
      <c r="AS531" s="99"/>
      <c r="AT531" s="89"/>
      <c r="AU531" s="98" t="e">
        <f t="shared" si="335"/>
        <v>#REF!</v>
      </c>
      <c r="AV531" s="98" t="e">
        <f t="shared" si="336"/>
        <v>#REF!</v>
      </c>
      <c r="AW531" s="89"/>
      <c r="AX531" s="98" t="e">
        <f t="shared" si="337"/>
        <v>#REF!</v>
      </c>
      <c r="AY531" s="98" t="e">
        <f t="shared" si="338"/>
        <v>#REF!</v>
      </c>
      <c r="AZ531" s="89"/>
      <c r="BA531" s="98" t="e">
        <f t="shared" si="339"/>
        <v>#REF!</v>
      </c>
      <c r="BB531" s="98" t="e">
        <f t="shared" si="340"/>
        <v>#REF!</v>
      </c>
      <c r="BC531" s="89"/>
      <c r="BD531" s="98" t="e">
        <f t="shared" si="341"/>
        <v>#REF!</v>
      </c>
      <c r="BE531" s="98" t="e">
        <f t="shared" si="342"/>
        <v>#REF!</v>
      </c>
      <c r="BF531" s="89"/>
      <c r="BG531" s="98" t="e">
        <f t="shared" si="343"/>
        <v>#REF!</v>
      </c>
      <c r="BH531" s="98" t="e">
        <f t="shared" si="344"/>
        <v>#REF!</v>
      </c>
      <c r="BI531" s="89"/>
      <c r="BJ531" s="98" t="str">
        <f t="shared" si="345"/>
        <v/>
      </c>
      <c r="BK531" s="98" t="str">
        <f t="shared" si="346"/>
        <v/>
      </c>
      <c r="BL531" s="89"/>
      <c r="BM531" s="98" t="str">
        <f t="shared" si="347"/>
        <v/>
      </c>
      <c r="BN531" s="98" t="str">
        <f t="shared" si="348"/>
        <v/>
      </c>
      <c r="BO531" s="89"/>
      <c r="BP531" s="98" t="str">
        <f t="shared" si="349"/>
        <v/>
      </c>
      <c r="BQ531" s="98" t="str">
        <f t="shared" si="350"/>
        <v/>
      </c>
      <c r="BR531" s="89"/>
      <c r="BS531" s="98" t="str">
        <f t="shared" si="351"/>
        <v/>
      </c>
      <c r="BT531" s="98" t="str">
        <f t="shared" si="352"/>
        <v/>
      </c>
      <c r="BU531" s="89"/>
      <c r="BV531" s="63"/>
    </row>
    <row r="532" spans="1:74" s="59" customFormat="1" x14ac:dyDescent="0.25">
      <c r="A532" s="83"/>
      <c r="B532" s="91" t="s">
        <v>64</v>
      </c>
      <c r="C532" s="92"/>
      <c r="D532" s="92"/>
      <c r="E532" s="92"/>
      <c r="F532" s="92"/>
      <c r="G532" s="92"/>
      <c r="H532" s="64"/>
      <c r="I532" s="89"/>
      <c r="J532" s="94"/>
      <c r="K532" s="64"/>
      <c r="L532" s="64"/>
      <c r="M532" s="64" t="s">
        <v>63</v>
      </c>
      <c r="N532" s="64"/>
      <c r="O532" s="64"/>
      <c r="P532" s="64"/>
      <c r="Q532" s="64"/>
      <c r="R532" s="94" t="s">
        <v>62</v>
      </c>
      <c r="S532" s="97" t="e">
        <f>AVERAGE(S512:S531)</f>
        <v>#DIV/0!</v>
      </c>
      <c r="T532" s="97" t="e">
        <f>IF(S540="Y",SUM(T512:T531)/SUM(O512:O531),AVERAGE(T512:T531))</f>
        <v>#DIV/0!</v>
      </c>
      <c r="U532" s="96" t="e">
        <f>SUM(U512:U531)/SUM(O512:O531)</f>
        <v>#DIV/0!</v>
      </c>
      <c r="V532" s="89"/>
      <c r="W532" s="89"/>
      <c r="X532" s="89"/>
      <c r="Z532" s="95"/>
      <c r="AP532" s="63"/>
      <c r="AQ532" s="89"/>
      <c r="AR532" s="89"/>
      <c r="AS532" s="89"/>
      <c r="AT532" s="94" t="s">
        <v>62</v>
      </c>
      <c r="AU532" s="93" t="e">
        <f>AVERAGE(AU512:AU531)</f>
        <v>#REF!</v>
      </c>
      <c r="AV532" s="93" t="e">
        <f>SUM(AV512:AV531)/COUNTIF(AV512:AV531,"&gt;0")</f>
        <v>#REF!</v>
      </c>
      <c r="AW532" s="89"/>
      <c r="AX532" s="93" t="e">
        <f>AVERAGE(AX512:AX531)</f>
        <v>#REF!</v>
      </c>
      <c r="AY532" s="93" t="e">
        <f>SUM(AY512:AY531)/COUNTIF(AY512:AY531,"&gt;0")</f>
        <v>#REF!</v>
      </c>
      <c r="AZ532" s="89"/>
      <c r="BA532" s="93" t="e">
        <f>AVERAGE(BA512:BA531)</f>
        <v>#REF!</v>
      </c>
      <c r="BB532" s="93" t="e">
        <f>SUM(BB512:BB531)/COUNTIF(BB512:BB531,"&gt;0")</f>
        <v>#REF!</v>
      </c>
      <c r="BC532" s="89"/>
      <c r="BD532" s="93" t="e">
        <f>AVERAGE(BD512:BD531)</f>
        <v>#REF!</v>
      </c>
      <c r="BE532" s="93" t="e">
        <f>SUM(BE512:BE531)/COUNTIF(BE512:BE531,"&gt;0")</f>
        <v>#REF!</v>
      </c>
      <c r="BF532" s="89"/>
      <c r="BG532" s="93" t="e">
        <f>AVERAGE(BG512:BG531)</f>
        <v>#REF!</v>
      </c>
      <c r="BH532" s="93" t="e">
        <f>SUM(BH512:BH531)/COUNTIF(BH512:BH531,"&gt;0")</f>
        <v>#REF!</v>
      </c>
      <c r="BI532" s="94"/>
      <c r="BJ532" s="93" t="e">
        <f>AVERAGE(BJ512:BJ531)</f>
        <v>#DIV/0!</v>
      </c>
      <c r="BK532" s="93" t="e">
        <f>SUM(BK512:BK531)/COUNTIF(BK512:BK531,"&gt;0")</f>
        <v>#DIV/0!</v>
      </c>
      <c r="BL532" s="89"/>
      <c r="BM532" s="93" t="e">
        <f>AVERAGE(BM512:BM531)</f>
        <v>#DIV/0!</v>
      </c>
      <c r="BN532" s="93" t="e">
        <f>SUM(BN512:BN531)/COUNTIF(BN512:BN531,"&gt;0")</f>
        <v>#DIV/0!</v>
      </c>
      <c r="BO532" s="89"/>
      <c r="BP532" s="93" t="e">
        <f>AVERAGE(BP512:BP531)</f>
        <v>#DIV/0!</v>
      </c>
      <c r="BQ532" s="93" t="e">
        <f>SUM(BQ512:BQ531)/COUNTIF(BQ512:BQ531,"&gt;0")</f>
        <v>#DIV/0!</v>
      </c>
      <c r="BR532" s="89"/>
      <c r="BS532" s="93" t="e">
        <f>AVERAGE(BS512:BS531)</f>
        <v>#DIV/0!</v>
      </c>
      <c r="BT532" s="93" t="e">
        <f>SUM(BT512:BT531)/COUNTIF(BT512:BT531,"&gt;0")</f>
        <v>#DIV/0!</v>
      </c>
      <c r="BU532" s="89"/>
      <c r="BV532" s="63"/>
    </row>
    <row r="533" spans="1:74" s="59" customFormat="1" x14ac:dyDescent="0.25">
      <c r="A533" s="83"/>
      <c r="B533" s="91" t="s">
        <v>61</v>
      </c>
      <c r="C533" s="92" t="s">
        <v>60</v>
      </c>
      <c r="D533" s="399"/>
      <c r="E533" s="400"/>
      <c r="F533" s="400"/>
      <c r="G533" s="400"/>
      <c r="H533" s="400"/>
      <c r="I533" s="400"/>
      <c r="J533" s="400"/>
      <c r="K533" s="401"/>
      <c r="L533" s="64"/>
      <c r="M533" s="64"/>
      <c r="N533" s="64"/>
      <c r="O533" s="64"/>
      <c r="P533" s="64"/>
      <c r="Q533" s="64"/>
      <c r="R533" s="77" t="s">
        <v>57</v>
      </c>
      <c r="S533" s="88" t="e">
        <f>S532+V533*S536</f>
        <v>#DIV/0!</v>
      </c>
      <c r="T533" s="88" t="e">
        <f>T532+V533*T536</f>
        <v>#DIV/0!</v>
      </c>
      <c r="U533" s="88" t="e">
        <f>U532+V533*U536</f>
        <v>#DIV/0!</v>
      </c>
      <c r="V533" s="86">
        <v>1</v>
      </c>
      <c r="W533" s="64" t="s">
        <v>59</v>
      </c>
      <c r="X533" s="89"/>
      <c r="Y533" s="89" t="s">
        <v>58</v>
      </c>
      <c r="Z533" s="87"/>
      <c r="AP533" s="63"/>
      <c r="AQ533" s="89"/>
      <c r="AR533" s="89"/>
      <c r="AS533" s="89"/>
      <c r="AT533" s="77" t="s">
        <v>57</v>
      </c>
      <c r="AU533" s="76" t="e">
        <f>AU532+(AU538*AU535)</f>
        <v>#REF!</v>
      </c>
      <c r="AV533" s="76" t="e">
        <f>AV532+(AV538*AU535)</f>
        <v>#REF!</v>
      </c>
      <c r="AW533" s="89"/>
      <c r="AX533" s="76" t="e">
        <f>AX532+(AX538*AX535)</f>
        <v>#REF!</v>
      </c>
      <c r="AY533" s="76" t="e">
        <f>AY532+(AY538*AX535)</f>
        <v>#REF!</v>
      </c>
      <c r="AZ533" s="89"/>
      <c r="BA533" s="76" t="e">
        <f>BA532+(BA538*BA535)</f>
        <v>#REF!</v>
      </c>
      <c r="BB533" s="76" t="e">
        <f>BB532+(BB538*BA535)</f>
        <v>#REF!</v>
      </c>
      <c r="BC533" s="89"/>
      <c r="BD533" s="76" t="e">
        <f>BD532+(BD538*BD535)</f>
        <v>#REF!</v>
      </c>
      <c r="BE533" s="76" t="e">
        <f>BE532+(BE538*BD535)</f>
        <v>#REF!</v>
      </c>
      <c r="BF533" s="89"/>
      <c r="BG533" s="76" t="e">
        <f>BG532+(BG538*BG535)</f>
        <v>#REF!</v>
      </c>
      <c r="BH533" s="76" t="e">
        <f>BH532+(BH538*BG535)</f>
        <v>#REF!</v>
      </c>
      <c r="BI533" s="77"/>
      <c r="BJ533" s="76" t="e">
        <f>BJ532+(BJ538*BJ535)</f>
        <v>#DIV/0!</v>
      </c>
      <c r="BK533" s="76" t="e">
        <f>BK532+(BK538*BJ535)</f>
        <v>#DIV/0!</v>
      </c>
      <c r="BL533" s="89"/>
      <c r="BM533" s="76" t="e">
        <f>BM532+(BM538*BM535)</f>
        <v>#DIV/0!</v>
      </c>
      <c r="BN533" s="76" t="e">
        <f>BN532+(BN538*BM535)</f>
        <v>#DIV/0!</v>
      </c>
      <c r="BO533" s="89"/>
      <c r="BP533" s="76" t="e">
        <f>BP532+(BP538*BP535)</f>
        <v>#DIV/0!</v>
      </c>
      <c r="BQ533" s="76" t="e">
        <f>BQ532+(BQ538*BP535)</f>
        <v>#DIV/0!</v>
      </c>
      <c r="BR533" s="89"/>
      <c r="BS533" s="76" t="e">
        <f>BS532+(BS538*BS535)</f>
        <v>#DIV/0!</v>
      </c>
      <c r="BT533" s="76" t="e">
        <f>BT532+(BT538*BS535)</f>
        <v>#DIV/0!</v>
      </c>
      <c r="BU533" s="89"/>
      <c r="BV533" s="63"/>
    </row>
    <row r="534" spans="1:74" s="59" customFormat="1" x14ac:dyDescent="0.25">
      <c r="A534" s="83"/>
      <c r="B534" s="91" t="s">
        <v>56</v>
      </c>
      <c r="C534" s="83"/>
      <c r="D534" s="402"/>
      <c r="E534" s="403"/>
      <c r="F534" s="403"/>
      <c r="G534" s="403"/>
      <c r="H534" s="403"/>
      <c r="I534" s="403"/>
      <c r="J534" s="403"/>
      <c r="K534" s="404"/>
      <c r="L534" s="89"/>
      <c r="M534" s="89"/>
      <c r="N534" s="64"/>
      <c r="O534" s="64"/>
      <c r="P534" s="64"/>
      <c r="Q534" s="64"/>
      <c r="R534" s="77" t="s">
        <v>54</v>
      </c>
      <c r="S534" s="88" t="e">
        <f>IF($Y534="Y",MIN(S512:S531),S532-$V534*S536)</f>
        <v>#DIV/0!</v>
      </c>
      <c r="T534" s="88" t="e">
        <f>IF($Y534="Y",MIN(T512:T531),T532-$V534*T536)</f>
        <v>#DIV/0!</v>
      </c>
      <c r="U534" s="88" t="e">
        <f>IF($Y534="Y",MIN(U512:U531),U532-$V534*U536)</f>
        <v>#DIV/0!</v>
      </c>
      <c r="V534" s="86">
        <v>1</v>
      </c>
      <c r="W534" s="64" t="s">
        <v>55</v>
      </c>
      <c r="X534" s="89"/>
      <c r="Y534" s="90" t="s">
        <v>47</v>
      </c>
      <c r="Z534" s="87"/>
      <c r="AP534" s="63"/>
      <c r="AQ534" s="89"/>
      <c r="AR534" s="89"/>
      <c r="AS534" s="89"/>
      <c r="AT534" s="77" t="s">
        <v>54</v>
      </c>
      <c r="AU534" s="76" t="e">
        <f>AU532-(AU538*AU536)</f>
        <v>#REF!</v>
      </c>
      <c r="AV534" s="76" t="e">
        <f>AV532-(AV538*AU536)</f>
        <v>#REF!</v>
      </c>
      <c r="AW534" s="89"/>
      <c r="AX534" s="76" t="e">
        <f>AX532-(AX538*AX536)</f>
        <v>#REF!</v>
      </c>
      <c r="AY534" s="76" t="e">
        <f>AY532-(AY538*AX536)</f>
        <v>#REF!</v>
      </c>
      <c r="AZ534" s="89"/>
      <c r="BA534" s="76" t="e">
        <f>BA532-(BA538*BA536)</f>
        <v>#REF!</v>
      </c>
      <c r="BB534" s="76" t="e">
        <f>BB532-(BB538*BA536)</f>
        <v>#REF!</v>
      </c>
      <c r="BC534" s="89"/>
      <c r="BD534" s="76" t="e">
        <f>BD532-(BD538*BD536)</f>
        <v>#REF!</v>
      </c>
      <c r="BE534" s="76" t="e">
        <f>BE532-(BE538*BD536)</f>
        <v>#REF!</v>
      </c>
      <c r="BF534" s="89"/>
      <c r="BG534" s="76" t="e">
        <f>BG532-(BG538*BG536)</f>
        <v>#REF!</v>
      </c>
      <c r="BH534" s="76" t="e">
        <f>BH532-(BH538*BG536)</f>
        <v>#REF!</v>
      </c>
      <c r="BI534" s="77"/>
      <c r="BJ534" s="76" t="e">
        <f>BJ532-(BJ538*BJ536)</f>
        <v>#DIV/0!</v>
      </c>
      <c r="BK534" s="76" t="e">
        <f>BK532-(BK538*BJ536)</f>
        <v>#DIV/0!</v>
      </c>
      <c r="BL534" s="89"/>
      <c r="BM534" s="76" t="e">
        <f>BM532-(BM538*BM536)</f>
        <v>#DIV/0!</v>
      </c>
      <c r="BN534" s="76" t="e">
        <f>BN532-(BN538*BM536)</f>
        <v>#DIV/0!</v>
      </c>
      <c r="BO534" s="89"/>
      <c r="BP534" s="76" t="e">
        <f>BP532-(BP538*BP536)</f>
        <v>#DIV/0!</v>
      </c>
      <c r="BQ534" s="76" t="e">
        <f>BQ532-(BQ538*BP536)</f>
        <v>#DIV/0!</v>
      </c>
      <c r="BR534" s="89"/>
      <c r="BS534" s="76" t="e">
        <f>BS532-(BS538*BS536)</f>
        <v>#DIV/0!</v>
      </c>
      <c r="BT534" s="76" t="e">
        <f>BT532-(BT538*BS536)</f>
        <v>#DIV/0!</v>
      </c>
      <c r="BU534" s="89"/>
      <c r="BV534" s="63"/>
    </row>
    <row r="535" spans="1:74" s="59" customFormat="1" ht="14.25" x14ac:dyDescent="0.2">
      <c r="A535" s="83"/>
      <c r="B535" s="83"/>
      <c r="C535" s="83"/>
      <c r="D535" s="402"/>
      <c r="E535" s="403"/>
      <c r="F535" s="403"/>
      <c r="G535" s="403"/>
      <c r="H535" s="403"/>
      <c r="I535" s="403"/>
      <c r="J535" s="403"/>
      <c r="K535" s="404"/>
      <c r="L535" s="64"/>
      <c r="M535" s="64"/>
      <c r="N535" s="64"/>
      <c r="O535" s="64"/>
      <c r="P535" s="64"/>
      <c r="Q535" s="64"/>
      <c r="R535" s="77" t="s">
        <v>51</v>
      </c>
      <c r="S535" s="88" t="e">
        <f>IF((0.67*S536)&gt;S532,"no","yes")</f>
        <v>#DIV/0!</v>
      </c>
      <c r="T535" s="88" t="e">
        <f>IF((0.67*T536)&gt;T532,"no","yes")</f>
        <v>#DIV/0!</v>
      </c>
      <c r="U535" s="88" t="e">
        <f>IF((0.67*U536)&gt;U532,"no","yes")</f>
        <v>#DIV/0!</v>
      </c>
      <c r="V535" s="64"/>
      <c r="W535" s="64"/>
      <c r="X535" s="64"/>
      <c r="Z535" s="87"/>
      <c r="AP535" s="63"/>
      <c r="AQ535" s="64"/>
      <c r="AR535" s="64"/>
      <c r="AS535" s="360" t="s">
        <v>53</v>
      </c>
      <c r="AT535" s="361"/>
      <c r="AU535" s="86">
        <v>1</v>
      </c>
      <c r="AV535" s="64"/>
      <c r="AW535" s="64"/>
      <c r="AX535" s="86">
        <v>1</v>
      </c>
      <c r="AY535" s="64"/>
      <c r="AZ535" s="64"/>
      <c r="BA535" s="86">
        <v>1</v>
      </c>
      <c r="BB535" s="64"/>
      <c r="BC535" s="64"/>
      <c r="BD535" s="86">
        <v>1</v>
      </c>
      <c r="BE535" s="64"/>
      <c r="BF535" s="64"/>
      <c r="BG535" s="86">
        <v>1</v>
      </c>
      <c r="BH535" s="64"/>
      <c r="BI535" s="77"/>
      <c r="BJ535" s="86">
        <v>1</v>
      </c>
      <c r="BK535" s="64"/>
      <c r="BL535" s="64"/>
      <c r="BM535" s="86">
        <v>1</v>
      </c>
      <c r="BN535" s="64"/>
      <c r="BO535" s="64"/>
      <c r="BP535" s="86">
        <v>1</v>
      </c>
      <c r="BQ535" s="64"/>
      <c r="BR535" s="64"/>
      <c r="BS535" s="86">
        <v>1</v>
      </c>
      <c r="BT535" s="64"/>
      <c r="BU535" s="64"/>
      <c r="BV535" s="63"/>
    </row>
    <row r="536" spans="1:74" s="59" customFormat="1" ht="14.25" x14ac:dyDescent="0.2">
      <c r="A536" s="75" t="str">
        <f ca="1">HYPERLINK("#"&amp;"'"&amp;A$1&amp;"'!a1","Back to top")</f>
        <v>Back to top</v>
      </c>
      <c r="B536" s="75"/>
      <c r="C536" s="83"/>
      <c r="D536" s="402"/>
      <c r="E536" s="403"/>
      <c r="F536" s="403"/>
      <c r="G536" s="403"/>
      <c r="H536" s="403"/>
      <c r="I536" s="403"/>
      <c r="J536" s="403"/>
      <c r="K536" s="404"/>
      <c r="L536" s="64"/>
      <c r="M536" s="64"/>
      <c r="N536" s="64"/>
      <c r="O536" s="64"/>
      <c r="P536" s="64"/>
      <c r="Q536" s="64"/>
      <c r="R536" s="77" t="s">
        <v>50</v>
      </c>
      <c r="S536" s="88" t="e">
        <f>_xlfn.STDEV.P(S512:S531)</f>
        <v>#DIV/0!</v>
      </c>
      <c r="T536" s="88" t="e">
        <f t="array" ref="T536">IF(S540="Y",SQRT(SUM(IFERROR(O512:O531*(S512:S531-(T532))^2,0))/((COUNTIFS(O512:O531,"&lt;&gt;"&amp;"")-1)/COUNTIFS(O512:O531,"&lt;&gt;"&amp;"")*SUM(O512:O531))),_xlfn.STDEV.P(T512:T531))</f>
        <v>#DIV/0!</v>
      </c>
      <c r="U536" s="88" t="e">
        <f t="array" ref="U536">SQRT(SUM(IFERROR(O512:O531*(S512:S531-(U532))^2,0))/((COUNTIFS(O512:O531,"&lt;&gt;"&amp;"")-1)/COUNTIFS(O512:O531,"&lt;&gt;"&amp;"")*SUM(O512:O531)))</f>
        <v>#DIV/0!</v>
      </c>
      <c r="V536" s="64"/>
      <c r="W536" s="64"/>
      <c r="X536" s="64"/>
      <c r="Z536" s="87"/>
      <c r="AP536" s="63"/>
      <c r="AQ536" s="64"/>
      <c r="AR536" s="64"/>
      <c r="AS536" s="360"/>
      <c r="AT536" s="361"/>
      <c r="AU536" s="86">
        <v>1</v>
      </c>
      <c r="AV536" s="64"/>
      <c r="AW536" s="64"/>
      <c r="AX536" s="86">
        <v>1</v>
      </c>
      <c r="AY536" s="64"/>
      <c r="AZ536" s="64"/>
      <c r="BA536" s="86">
        <v>1</v>
      </c>
      <c r="BB536" s="64"/>
      <c r="BC536" s="64"/>
      <c r="BD536" s="86">
        <v>1</v>
      </c>
      <c r="BE536" s="64"/>
      <c r="BF536" s="64"/>
      <c r="BG536" s="86">
        <v>1</v>
      </c>
      <c r="BH536" s="64"/>
      <c r="BI536" s="77"/>
      <c r="BJ536" s="86">
        <v>1</v>
      </c>
      <c r="BK536" s="64"/>
      <c r="BL536" s="64"/>
      <c r="BM536" s="86">
        <v>1</v>
      </c>
      <c r="BN536" s="64"/>
      <c r="BO536" s="64"/>
      <c r="BP536" s="86">
        <v>1</v>
      </c>
      <c r="BQ536" s="64"/>
      <c r="BR536" s="64"/>
      <c r="BS536" s="86">
        <v>1</v>
      </c>
      <c r="BT536" s="64"/>
      <c r="BU536" s="64"/>
      <c r="BV536" s="63"/>
    </row>
    <row r="537" spans="1:74" s="59" customFormat="1" x14ac:dyDescent="0.25">
      <c r="A537" s="64"/>
      <c r="B537" s="64"/>
      <c r="C537" s="83"/>
      <c r="D537" s="402"/>
      <c r="E537" s="403"/>
      <c r="F537" s="403"/>
      <c r="G537" s="403"/>
      <c r="H537" s="403"/>
      <c r="I537" s="403"/>
      <c r="J537" s="403"/>
      <c r="K537" s="404"/>
      <c r="L537" s="64"/>
      <c r="M537" s="64"/>
      <c r="N537" s="64"/>
      <c r="O537" s="64"/>
      <c r="P537" s="64"/>
      <c r="Q537" s="64"/>
      <c r="R537" s="73" t="s">
        <v>48</v>
      </c>
      <c r="S537" s="85">
        <f>COUNTIF(S512:S531,"&gt;0")</f>
        <v>0</v>
      </c>
      <c r="T537" s="85">
        <f>COUNTIF(T512:T531,"&gt;0")</f>
        <v>0</v>
      </c>
      <c r="U537" s="81"/>
      <c r="V537" s="84" t="s">
        <v>52</v>
      </c>
      <c r="W537" s="64"/>
      <c r="X537" s="64"/>
      <c r="Z537" s="63"/>
      <c r="AP537" s="63"/>
      <c r="AQ537" s="64"/>
      <c r="AR537" s="64"/>
      <c r="AS537" s="64"/>
      <c r="AT537" s="77" t="s">
        <v>51</v>
      </c>
      <c r="AU537" s="76" t="e">
        <f>IF((0.67*AU538)&gt;AU532,"no","yes")</f>
        <v>#REF!</v>
      </c>
      <c r="AV537" s="76" t="e">
        <f>IF((0.67*AV538)&gt;AV532,"no","yes")</f>
        <v>#REF!</v>
      </c>
      <c r="AW537" s="64"/>
      <c r="AX537" s="76" t="e">
        <f>IF((0.67*AX538)&gt;AX532,"no","yes")</f>
        <v>#REF!</v>
      </c>
      <c r="AY537" s="76" t="e">
        <f>IF((0.67*AY538)&gt;AY532,"no","yes")</f>
        <v>#REF!</v>
      </c>
      <c r="AZ537" s="64"/>
      <c r="BA537" s="76" t="e">
        <f>IF((0.67*BA538)&gt;BA532,"no","yes")</f>
        <v>#REF!</v>
      </c>
      <c r="BB537" s="76" t="e">
        <f>IF((0.67*BB538)&gt;BB532,"no","yes")</f>
        <v>#REF!</v>
      </c>
      <c r="BC537" s="64"/>
      <c r="BD537" s="76" t="e">
        <f>IF((0.67*BD538)&gt;BD532,"no","yes")</f>
        <v>#REF!</v>
      </c>
      <c r="BE537" s="76" t="e">
        <f>IF((0.67*BE538)&gt;BE532,"no","yes")</f>
        <v>#REF!</v>
      </c>
      <c r="BF537" s="64"/>
      <c r="BG537" s="76" t="e">
        <f>IF((0.67*BG538)&gt;BG532,"no","yes")</f>
        <v>#REF!</v>
      </c>
      <c r="BH537" s="76" t="e">
        <f>IF((0.67*BH538)&gt;BH532,"no","yes")</f>
        <v>#REF!</v>
      </c>
      <c r="BI537" s="73"/>
      <c r="BJ537" s="76" t="e">
        <f>IF((0.67*BJ538)&gt;BJ532,"no","yes")</f>
        <v>#DIV/0!</v>
      </c>
      <c r="BK537" s="76" t="e">
        <f>IF((0.67*BK538)&gt;BK532,"no","yes")</f>
        <v>#DIV/0!</v>
      </c>
      <c r="BL537" s="64"/>
      <c r="BM537" s="76" t="e">
        <f>IF((0.67*BM538)&gt;BM532,"no","yes")</f>
        <v>#DIV/0!</v>
      </c>
      <c r="BN537" s="76" t="e">
        <f>IF((0.67*BN538)&gt;BN532,"no","yes")</f>
        <v>#DIV/0!</v>
      </c>
      <c r="BO537" s="64"/>
      <c r="BP537" s="76" t="e">
        <f>IF((0.67*BP538)&gt;BP532,"no","yes")</f>
        <v>#DIV/0!</v>
      </c>
      <c r="BQ537" s="76" t="e">
        <f>IF((0.67*BQ538)&gt;BQ532,"no","yes")</f>
        <v>#DIV/0!</v>
      </c>
      <c r="BR537" s="64"/>
      <c r="BS537" s="76" t="e">
        <f>IF((0.67*BS538)&gt;BS532,"no","yes")</f>
        <v>#DIV/0!</v>
      </c>
      <c r="BT537" s="76" t="e">
        <f>IF((0.67*BT538)&gt;BT532,"no","yes")</f>
        <v>#DIV/0!</v>
      </c>
      <c r="BU537" s="64"/>
      <c r="BV537" s="63"/>
    </row>
    <row r="538" spans="1:74" s="59" customFormat="1" x14ac:dyDescent="0.25">
      <c r="A538" s="89"/>
      <c r="B538" s="89"/>
      <c r="C538" s="83"/>
      <c r="D538" s="402"/>
      <c r="E538" s="403"/>
      <c r="F538" s="403"/>
      <c r="G538" s="403"/>
      <c r="H538" s="403"/>
      <c r="I538" s="403"/>
      <c r="J538" s="403"/>
      <c r="K538" s="404"/>
      <c r="L538" s="89"/>
      <c r="M538" s="89"/>
      <c r="N538" s="89"/>
      <c r="O538" s="89"/>
      <c r="P538" s="89"/>
      <c r="Q538" s="89"/>
      <c r="R538" s="89"/>
      <c r="S538" s="81"/>
      <c r="T538" s="172"/>
      <c r="U538" s="81"/>
      <c r="V538" s="80"/>
      <c r="W538" s="79"/>
      <c r="X538" s="78"/>
      <c r="Z538" s="63"/>
      <c r="AP538" s="63"/>
      <c r="AQ538" s="64"/>
      <c r="AR538" s="64"/>
      <c r="AS538" s="64"/>
      <c r="AT538" s="77" t="s">
        <v>50</v>
      </c>
      <c r="AU538" s="76" t="e">
        <f>_xlfn.STDEV.P(AU512:AU531)</f>
        <v>#REF!</v>
      </c>
      <c r="AV538" s="76" t="e">
        <f>_xlfn.STDEV.P(AV512:AV531)</f>
        <v>#REF!</v>
      </c>
      <c r="AW538" s="64"/>
      <c r="AX538" s="76" t="e">
        <f>_xlfn.STDEV.P(AX512:AX531)</f>
        <v>#REF!</v>
      </c>
      <c r="AY538" s="76" t="e">
        <f>_xlfn.STDEV.P(AY512:AY531)</f>
        <v>#REF!</v>
      </c>
      <c r="AZ538" s="64"/>
      <c r="BA538" s="76" t="e">
        <f>_xlfn.STDEV.P(BA512:BA531)</f>
        <v>#REF!</v>
      </c>
      <c r="BB538" s="76" t="e">
        <f>_xlfn.STDEV.P(BB512:BB531)</f>
        <v>#REF!</v>
      </c>
      <c r="BC538" s="64"/>
      <c r="BD538" s="76" t="e">
        <f>_xlfn.STDEV.P(BD512:BD531)</f>
        <v>#REF!</v>
      </c>
      <c r="BE538" s="76" t="e">
        <f>_xlfn.STDEV.P(BE512:BE531)</f>
        <v>#REF!</v>
      </c>
      <c r="BF538" s="64"/>
      <c r="BG538" s="76" t="e">
        <f>_xlfn.STDEV.P(BG512:BG531)</f>
        <v>#REF!</v>
      </c>
      <c r="BH538" s="76" t="e">
        <f>_xlfn.STDEV.P(BH512:BH531)</f>
        <v>#REF!</v>
      </c>
      <c r="BI538" s="64"/>
      <c r="BJ538" s="76" t="e">
        <f>_xlfn.STDEV.P(BJ512:BJ531)</f>
        <v>#DIV/0!</v>
      </c>
      <c r="BK538" s="76" t="e">
        <f>_xlfn.STDEV.P(BK512:BK531)</f>
        <v>#DIV/0!</v>
      </c>
      <c r="BL538" s="64"/>
      <c r="BM538" s="76" t="e">
        <f>_xlfn.STDEV.P(BM512:BM531)</f>
        <v>#DIV/0!</v>
      </c>
      <c r="BN538" s="76" t="e">
        <f>_xlfn.STDEV.P(BN512:BN531)</f>
        <v>#DIV/0!</v>
      </c>
      <c r="BO538" s="64"/>
      <c r="BP538" s="76" t="e">
        <f>_xlfn.STDEV.P(BP512:BP531)</f>
        <v>#DIV/0!</v>
      </c>
      <c r="BQ538" s="76" t="e">
        <f>_xlfn.STDEV.P(BQ512:BQ531)</f>
        <v>#DIV/0!</v>
      </c>
      <c r="BR538" s="64"/>
      <c r="BS538" s="76" t="e">
        <f>_xlfn.STDEV.P(BS512:BS531)</f>
        <v>#DIV/0!</v>
      </c>
      <c r="BT538" s="76" t="e">
        <f>_xlfn.STDEV.P(BT512:BT531)</f>
        <v>#DIV/0!</v>
      </c>
      <c r="BV538" s="63"/>
    </row>
    <row r="539" spans="1:74" s="59" customFormat="1" x14ac:dyDescent="0.25">
      <c r="A539" s="89"/>
      <c r="B539" s="89"/>
      <c r="C539" s="64"/>
      <c r="D539" s="405"/>
      <c r="E539" s="406"/>
      <c r="F539" s="406"/>
      <c r="G539" s="406"/>
      <c r="H539" s="406"/>
      <c r="I539" s="406"/>
      <c r="J539" s="406"/>
      <c r="K539" s="407"/>
      <c r="L539" s="89"/>
      <c r="M539" s="89"/>
      <c r="N539" s="89"/>
      <c r="O539" s="89"/>
      <c r="P539" s="89"/>
      <c r="Q539" s="89"/>
      <c r="R539" s="89"/>
      <c r="S539" s="138" t="s">
        <v>49</v>
      </c>
      <c r="T539" s="89"/>
      <c r="U539" s="64"/>
      <c r="V539" s="70"/>
      <c r="W539" s="69"/>
      <c r="X539" s="68"/>
      <c r="Z539" s="63"/>
      <c r="AP539" s="63"/>
      <c r="AQ539" s="64"/>
      <c r="AR539" s="64"/>
      <c r="AS539" s="64"/>
      <c r="AT539" s="73" t="s">
        <v>48</v>
      </c>
      <c r="AU539" s="72">
        <f>COUNTIF(AU512:AU531,"&gt;0")</f>
        <v>0</v>
      </c>
      <c r="AV539" s="72">
        <f>COUNTIF(AV512:AV531,"&gt;0")</f>
        <v>0</v>
      </c>
      <c r="AW539" s="64"/>
      <c r="AX539" s="72">
        <f>COUNTIF(AX512:AX531,"&gt;0")</f>
        <v>0</v>
      </c>
      <c r="AY539" s="72">
        <f>COUNTIF(AY512:AY531,"&gt;0")</f>
        <v>0</v>
      </c>
      <c r="AZ539" s="64"/>
      <c r="BA539" s="72">
        <f>COUNTIF(BA512:BA531,"&gt;0")</f>
        <v>0</v>
      </c>
      <c r="BB539" s="72">
        <f>COUNTIF(BB512:BB531,"&gt;0")</f>
        <v>0</v>
      </c>
      <c r="BC539" s="64"/>
      <c r="BD539" s="72">
        <f>COUNTIF(BD512:BD531,"&gt;0")</f>
        <v>0</v>
      </c>
      <c r="BE539" s="72">
        <f>COUNTIF(BE512:BE531,"&gt;0")</f>
        <v>0</v>
      </c>
      <c r="BF539" s="64"/>
      <c r="BG539" s="72">
        <f>COUNTIF(BG512:BG531,"&gt;0")</f>
        <v>0</v>
      </c>
      <c r="BH539" s="72">
        <f>COUNTIF(BH512:BH531,"&gt;0")</f>
        <v>0</v>
      </c>
      <c r="BI539" s="64"/>
      <c r="BJ539" s="72">
        <f>COUNTIF(BJ512:BJ531,"&gt;0")</f>
        <v>0</v>
      </c>
      <c r="BK539" s="72">
        <f>COUNTIF(BK512:BK531,"&gt;0")</f>
        <v>0</v>
      </c>
      <c r="BL539" s="64"/>
      <c r="BM539" s="72">
        <f>COUNTIF(BM512:BM531,"&gt;0")</f>
        <v>0</v>
      </c>
      <c r="BN539" s="72">
        <f>COUNTIF(BN512:BN531,"&gt;0")</f>
        <v>0</v>
      </c>
      <c r="BO539" s="64"/>
      <c r="BP539" s="72">
        <f>COUNTIF(BP512:BP531,"&gt;0")</f>
        <v>0</v>
      </c>
      <c r="BQ539" s="72">
        <f>COUNTIF(BQ512:BQ531,"&gt;0")</f>
        <v>0</v>
      </c>
      <c r="BR539" s="64"/>
      <c r="BS539" s="72">
        <f>COUNTIF(BS512:BS531,"&gt;0")</f>
        <v>0</v>
      </c>
      <c r="BT539" s="72">
        <f>COUNTIF(BT512:BT531,"&gt;0")</f>
        <v>0</v>
      </c>
      <c r="BV539" s="63"/>
    </row>
    <row r="540" spans="1:74" s="59" customFormat="1" x14ac:dyDescent="0.25">
      <c r="A540" s="89"/>
      <c r="B540" s="89"/>
      <c r="C540" s="64"/>
      <c r="D540" s="135"/>
      <c r="E540" s="135"/>
      <c r="F540" s="135"/>
      <c r="G540" s="135"/>
      <c r="H540" s="135"/>
      <c r="I540" s="135"/>
      <c r="J540" s="135"/>
      <c r="K540" s="135"/>
      <c r="L540" s="89"/>
      <c r="M540" s="89"/>
      <c r="N540" s="89"/>
      <c r="O540" s="89"/>
      <c r="P540" s="89"/>
      <c r="Q540" s="89"/>
      <c r="R540" s="89"/>
      <c r="S540" s="137" t="s">
        <v>47</v>
      </c>
      <c r="T540" s="89"/>
      <c r="U540" s="64"/>
      <c r="V540" s="70"/>
      <c r="W540" s="69"/>
      <c r="X540" s="68"/>
      <c r="Z540" s="63"/>
      <c r="AP540" s="63"/>
      <c r="BV540" s="63"/>
    </row>
    <row r="541" spans="1:74" s="59" customFormat="1" x14ac:dyDescent="0.25">
      <c r="A541" s="89"/>
      <c r="B541" s="89"/>
      <c r="C541" s="64"/>
      <c r="D541" s="135"/>
      <c r="E541" s="135"/>
      <c r="F541" s="135"/>
      <c r="G541" s="135"/>
      <c r="H541" s="135"/>
      <c r="I541" s="135"/>
      <c r="J541" s="135"/>
      <c r="K541" s="135"/>
      <c r="L541" s="89"/>
      <c r="M541" s="89"/>
      <c r="N541" s="89"/>
      <c r="O541" s="89"/>
      <c r="P541" s="89"/>
      <c r="Q541" s="89"/>
      <c r="R541" s="89"/>
      <c r="S541" s="89"/>
      <c r="T541" s="89"/>
      <c r="U541" s="64"/>
      <c r="V541" s="67"/>
      <c r="W541" s="66"/>
      <c r="X541" s="65"/>
      <c r="Z541" s="63"/>
      <c r="AP541" s="63"/>
      <c r="BV541" s="63"/>
    </row>
    <row r="542" spans="1:74" s="59" customFormat="1" ht="14.25" x14ac:dyDescent="0.2">
      <c r="Z542" s="63"/>
      <c r="AP542" s="63"/>
      <c r="BV542" s="63"/>
    </row>
    <row r="543" spans="1:74" s="63" customFormat="1" ht="18" x14ac:dyDescent="0.25">
      <c r="A543" s="134">
        <f>1+A509</f>
        <v>15</v>
      </c>
      <c r="B543" s="134"/>
      <c r="C543" s="133" t="s">
        <v>232</v>
      </c>
      <c r="D543" s="171"/>
      <c r="E543" s="171"/>
      <c r="F543" s="171"/>
      <c r="G543" s="171"/>
      <c r="H543" s="171"/>
      <c r="K543" s="171"/>
      <c r="L543" s="171"/>
      <c r="M543" s="152"/>
      <c r="N543" s="152"/>
      <c r="O543" s="152"/>
      <c r="AQ543" s="143">
        <f>A543</f>
        <v>15</v>
      </c>
      <c r="AR543" s="143" t="str">
        <f>C543</f>
        <v>t CO2-eq (Aggregate emissions) Reduced per Land Unit</v>
      </c>
      <c r="AS543" s="60"/>
      <c r="AT543" s="60"/>
      <c r="AU543" s="60"/>
      <c r="AV543" s="60"/>
      <c r="AW543" s="60"/>
      <c r="AX543" s="60"/>
      <c r="AY543" s="60"/>
      <c r="AZ543" s="60"/>
      <c r="BA543" s="60"/>
      <c r="BB543" s="60"/>
      <c r="BC543" s="60"/>
      <c r="BD543" s="60"/>
      <c r="BE543" s="60"/>
      <c r="BF543" s="60"/>
      <c r="BG543" s="60"/>
      <c r="BH543" s="60"/>
      <c r="BI543" s="60"/>
      <c r="BJ543" s="60"/>
      <c r="BK543" s="60"/>
      <c r="BL543" s="60"/>
      <c r="BM543" s="60"/>
      <c r="BN543" s="60"/>
      <c r="BO543" s="60"/>
      <c r="BP543" s="60"/>
      <c r="BQ543" s="60"/>
      <c r="BR543" s="60"/>
      <c r="BS543" s="60"/>
      <c r="BT543" s="60"/>
      <c r="BU543" s="60"/>
    </row>
    <row r="544" spans="1:74" s="59" customFormat="1" x14ac:dyDescent="0.25">
      <c r="A544" s="83"/>
      <c r="B544" s="83"/>
      <c r="C544" s="83"/>
      <c r="D544" s="129"/>
      <c r="E544" s="129"/>
      <c r="F544" s="129"/>
      <c r="G544" s="129"/>
      <c r="H544" s="129"/>
      <c r="K544" s="129"/>
      <c r="L544" s="129"/>
      <c r="M544" s="64"/>
      <c r="N544" s="64"/>
      <c r="O544" s="64"/>
      <c r="Z544" s="63"/>
      <c r="AP544" s="63"/>
      <c r="AQ544" s="89"/>
      <c r="AR544" s="89"/>
      <c r="AS544" s="89"/>
      <c r="AT544" s="89"/>
      <c r="AU544" s="128" t="e">
        <f>IF($AT$44="Region",'[1]Advanced Controls'!$A$59,'[1]AEZ Data'!$A$78)</f>
        <v>#REF!</v>
      </c>
      <c r="AV544" s="128"/>
      <c r="AW544" s="89"/>
      <c r="AX544" s="128" t="e">
        <f>IF($AT$44="Region",'[1]Advanced Controls'!$A$60,'[1]AEZ Data'!$A$80)</f>
        <v>#REF!</v>
      </c>
      <c r="AY544" s="128"/>
      <c r="AZ544" s="89"/>
      <c r="BA544" s="128" t="e">
        <f>IF($AT$44="Region",'[1]Advanced Controls'!$A$61,'[1]AEZ Data'!$A$79)</f>
        <v>#REF!</v>
      </c>
      <c r="BB544" s="128"/>
      <c r="BC544" s="89"/>
      <c r="BD544" s="128" t="e">
        <f>IF($AT$44="Region",'[1]Advanced Controls'!$A$62,'[1]AEZ Data'!$A$81)</f>
        <v>#REF!</v>
      </c>
      <c r="BE544" s="128"/>
      <c r="BF544" s="89"/>
      <c r="BG544" s="128" t="e">
        <f>IF($AT$44="Region",'[1]Advanced Controls'!$A$63,'[1]AEZ Data'!$A$82)</f>
        <v>#REF!</v>
      </c>
      <c r="BH544" s="128"/>
      <c r="BI544" s="89"/>
      <c r="BJ544" s="128" t="s">
        <v>90</v>
      </c>
      <c r="BK544" s="128"/>
      <c r="BL544" s="89"/>
      <c r="BM544" s="128" t="s">
        <v>89</v>
      </c>
      <c r="BN544" s="128"/>
      <c r="BO544" s="89"/>
      <c r="BP544" s="128" t="s">
        <v>88</v>
      </c>
      <c r="BQ544" s="128"/>
      <c r="BR544" s="89"/>
      <c r="BS544" s="128" t="s">
        <v>87</v>
      </c>
      <c r="BT544" s="128"/>
      <c r="BU544" s="89"/>
      <c r="BV544" s="63"/>
    </row>
    <row r="545" spans="1:74" s="59" customFormat="1" ht="45.75" thickBot="1" x14ac:dyDescent="0.3">
      <c r="A545" s="92" t="s">
        <v>86</v>
      </c>
      <c r="B545" s="127" t="s">
        <v>85</v>
      </c>
      <c r="C545" s="124" t="s">
        <v>84</v>
      </c>
      <c r="D545" s="126" t="s">
        <v>83</v>
      </c>
      <c r="E545" s="126" t="s">
        <v>82</v>
      </c>
      <c r="F545" s="124" t="s">
        <v>81</v>
      </c>
      <c r="G545" s="125" t="s">
        <v>80</v>
      </c>
      <c r="H545" s="124" t="s">
        <v>79</v>
      </c>
      <c r="I545" s="124" t="s">
        <v>78</v>
      </c>
      <c r="J545" s="124" t="s">
        <v>77</v>
      </c>
      <c r="K545" s="123" t="s">
        <v>76</v>
      </c>
      <c r="L545" s="122" t="s">
        <v>75</v>
      </c>
      <c r="M545" s="142" t="s">
        <v>74</v>
      </c>
      <c r="N545" s="119" t="s">
        <v>73</v>
      </c>
      <c r="O545" s="120" t="s">
        <v>72</v>
      </c>
      <c r="P545" s="120" t="s">
        <v>71</v>
      </c>
      <c r="Q545" s="114"/>
      <c r="R545" s="118" t="s">
        <v>70</v>
      </c>
      <c r="S545" s="117" t="s">
        <v>66</v>
      </c>
      <c r="T545" s="117" t="s">
        <v>65</v>
      </c>
      <c r="U545" s="117" t="s">
        <v>69</v>
      </c>
      <c r="V545" s="116" t="s">
        <v>68</v>
      </c>
      <c r="W545" s="114"/>
      <c r="X545" s="114"/>
      <c r="Z545" s="63"/>
      <c r="AP545" s="63"/>
      <c r="AQ545" s="114"/>
      <c r="AR545" s="114"/>
      <c r="AS545" s="116" t="s">
        <v>67</v>
      </c>
      <c r="AT545" s="114"/>
      <c r="AU545" s="115" t="s">
        <v>66</v>
      </c>
      <c r="AV545" s="115" t="s">
        <v>65</v>
      </c>
      <c r="AW545" s="114"/>
      <c r="AX545" s="115" t="s">
        <v>66</v>
      </c>
      <c r="AY545" s="115" t="s">
        <v>65</v>
      </c>
      <c r="AZ545" s="114"/>
      <c r="BA545" s="115" t="s">
        <v>66</v>
      </c>
      <c r="BB545" s="115" t="s">
        <v>65</v>
      </c>
      <c r="BC545" s="114"/>
      <c r="BD545" s="115" t="s">
        <v>66</v>
      </c>
      <c r="BE545" s="115" t="s">
        <v>65</v>
      </c>
      <c r="BF545" s="114"/>
      <c r="BG545" s="115" t="s">
        <v>66</v>
      </c>
      <c r="BH545" s="115" t="s">
        <v>65</v>
      </c>
      <c r="BI545" s="114"/>
      <c r="BJ545" s="115" t="s">
        <v>66</v>
      </c>
      <c r="BK545" s="115" t="s">
        <v>65</v>
      </c>
      <c r="BL545" s="114"/>
      <c r="BM545" s="115" t="s">
        <v>66</v>
      </c>
      <c r="BN545" s="115" t="s">
        <v>65</v>
      </c>
      <c r="BO545" s="114"/>
      <c r="BP545" s="115" t="s">
        <v>66</v>
      </c>
      <c r="BQ545" s="115" t="s">
        <v>65</v>
      </c>
      <c r="BR545" s="114"/>
      <c r="BS545" s="115" t="s">
        <v>66</v>
      </c>
      <c r="BT545" s="115" t="s">
        <v>65</v>
      </c>
      <c r="BU545" s="114"/>
      <c r="BV545" s="63"/>
    </row>
    <row r="546" spans="1:74" s="59" customFormat="1" x14ac:dyDescent="0.25">
      <c r="A546" s="83">
        <v>1</v>
      </c>
      <c r="B546" s="109" t="str">
        <f t="shared" ref="B546:B565" si="353">CONCATENATE(E546,": ",C546)</f>
        <v xml:space="preserve">: </v>
      </c>
      <c r="C546" s="108"/>
      <c r="D546" s="108"/>
      <c r="E546" s="108"/>
      <c r="F546" s="113"/>
      <c r="G546" s="108"/>
      <c r="H546" s="107"/>
      <c r="I546" s="106"/>
      <c r="J546" s="106"/>
      <c r="K546" s="110"/>
      <c r="L546" s="110"/>
      <c r="M546" s="104"/>
      <c r="N546" s="151" t="e">
        <f>'[1]Advanced Controls'!$B$137</f>
        <v>#REF!</v>
      </c>
      <c r="O546" s="105"/>
      <c r="P546" s="104"/>
      <c r="Q546" s="64"/>
      <c r="R546" s="103"/>
      <c r="S546" s="101" t="str">
        <f t="shared" ref="S546:S565" si="354">IF(R546="Y","",IF(AND(M546="",K546=""),"",IF(M546="",K546,M546)))</f>
        <v/>
      </c>
      <c r="T546" s="102" t="str">
        <f t="shared" ref="T546:T565" si="355">IF(S546="","",IF($S$574="Y",U546,IF(S546&gt;=$S$566-$AB$35*$S$570,IF(S546&lt;=$S$566+$AB$35*$S$570,S546,""),"")))</f>
        <v/>
      </c>
      <c r="U546" s="101" t="str">
        <f t="shared" ref="U546:U565" si="356">IF(R546="Y","",IF(AND(M546="",K546=""),"",IF(M546="",K546*O546,M546*O546)))</f>
        <v/>
      </c>
      <c r="V546" s="100" t="e">
        <f t="shared" ref="V546:V565" si="357">IF(AND(N546="",L546=""),"",IF(N546="",L546,N546))</f>
        <v>#REF!</v>
      </c>
      <c r="W546" s="89"/>
      <c r="X546" s="89"/>
      <c r="Z546" s="63"/>
      <c r="AP546" s="63"/>
      <c r="AQ546" s="89"/>
      <c r="AR546" s="89"/>
      <c r="AS546" s="112" t="str">
        <f>$U546</f>
        <v/>
      </c>
      <c r="AT546" s="89"/>
      <c r="AU546" s="98" t="e">
        <f t="shared" ref="AU546:AU565" si="358">IF($AT$44="region",IF($E546=AU$762,$S546,""),IF($G546=AU$762,$S546,""))</f>
        <v>#REF!</v>
      </c>
      <c r="AV546" s="98" t="e">
        <f t="shared" ref="AV546:AV565" si="359">IF($AT$44="Region",IF($E546=AU$762,$T546,""),IF($G546=AU$762,$T546,""))</f>
        <v>#REF!</v>
      </c>
      <c r="AW546" s="89"/>
      <c r="AX546" s="98" t="e">
        <f t="shared" ref="AX546:AX565" si="360">IF($AT$44="region",IF($E546=AX$762,$S546,""),IF($G546=AX$762,$S546,""))</f>
        <v>#REF!</v>
      </c>
      <c r="AY546" s="98" t="e">
        <f t="shared" ref="AY546:AY565" si="361">IF($AT$44="Region",IF($E546=AX$762,$T546,""),IF($G546=AX$762,$T546,""))</f>
        <v>#REF!</v>
      </c>
      <c r="AZ546" s="89"/>
      <c r="BA546" s="98" t="e">
        <f t="shared" ref="BA546:BA565" si="362">IF($AT$44="region",IF($E546=BA$762,$S546,""),IF($G546=BA$762,$S546,""))</f>
        <v>#REF!</v>
      </c>
      <c r="BB546" s="98" t="e">
        <f t="shared" ref="BB546:BB565" si="363">IF($AT$44="Region",IF($E546=BA$762,$T546,""),IF($G546=BA$762,$T546,""))</f>
        <v>#REF!</v>
      </c>
      <c r="BC546" s="89"/>
      <c r="BD546" s="98" t="e">
        <f t="shared" ref="BD546:BD565" si="364">IF($AT$44="region",IF($E546=BD$762,$S546,""),IF($G546=BD$762,$S546,""))</f>
        <v>#REF!</v>
      </c>
      <c r="BE546" s="98" t="e">
        <f t="shared" ref="BE546:BE565" si="365">IF($AT$44="Region",IF($E546=BD$762,$T546,""),IF($G546=BD$762,$T546,""))</f>
        <v>#REF!</v>
      </c>
      <c r="BF546" s="89"/>
      <c r="BG546" s="98" t="e">
        <f t="shared" ref="BG546:BG565" si="366">IF($AT$44="region",IF($E546=BG$762,$S546,""),IF($G546=BG$762,$S546,""))</f>
        <v>#REF!</v>
      </c>
      <c r="BH546" s="98" t="e">
        <f t="shared" ref="BH546:BH565" si="367">IF($AT$44="Region",IF($E546=BG$762,$T546,""),IF($G546=BG$762,$T546,""))</f>
        <v>#REF!</v>
      </c>
      <c r="BI546" s="89"/>
      <c r="BJ546" s="98" t="str">
        <f t="shared" ref="BJ546:BJ565" si="368">IF($E546=$BJ$47,S546,"")</f>
        <v/>
      </c>
      <c r="BK546" s="98" t="str">
        <f t="shared" ref="BK546:BK565" si="369">IF($E546=$BJ$47,T546,"")</f>
        <v/>
      </c>
      <c r="BL546" s="89"/>
      <c r="BM546" s="98" t="str">
        <f t="shared" ref="BM546:BM565" si="370">IF($E546=$BM$47,S546,"")</f>
        <v/>
      </c>
      <c r="BN546" s="98" t="str">
        <f t="shared" ref="BN546:BN565" si="371">IF($E546=$BM$47,T546,"")</f>
        <v/>
      </c>
      <c r="BO546" s="89"/>
      <c r="BP546" s="98" t="str">
        <f t="shared" ref="BP546:BP565" si="372">IF($E546=$BP$47,S546,"")</f>
        <v/>
      </c>
      <c r="BQ546" s="98" t="str">
        <f t="shared" ref="BQ546:BQ565" si="373">IF($E546=$BP$47,T546,"")</f>
        <v/>
      </c>
      <c r="BR546" s="89"/>
      <c r="BS546" s="98" t="str">
        <f t="shared" ref="BS546:BS565" si="374">IF($E546=$BS$47,S546,"")</f>
        <v/>
      </c>
      <c r="BT546" s="98" t="str">
        <f t="shared" ref="BT546:BT565" si="375">IF($E546=$BS$47,T546,"")</f>
        <v/>
      </c>
      <c r="BU546" s="89"/>
      <c r="BV546" s="63"/>
    </row>
    <row r="547" spans="1:74" s="59" customFormat="1" x14ac:dyDescent="0.25">
      <c r="A547" s="83">
        <v>2</v>
      </c>
      <c r="B547" s="109" t="str">
        <f t="shared" si="353"/>
        <v xml:space="preserve">: </v>
      </c>
      <c r="C547" s="108"/>
      <c r="D547" s="108"/>
      <c r="E547" s="108"/>
      <c r="F547" s="108"/>
      <c r="G547" s="108"/>
      <c r="H547" s="107"/>
      <c r="I547" s="106"/>
      <c r="J547" s="106"/>
      <c r="K547" s="105"/>
      <c r="L547" s="110"/>
      <c r="M547" s="104"/>
      <c r="N547" s="151" t="e">
        <f>'[1]Advanced Controls'!$B$137</f>
        <v>#REF!</v>
      </c>
      <c r="O547" s="105"/>
      <c r="P547" s="104"/>
      <c r="Q547" s="64"/>
      <c r="R547" s="103"/>
      <c r="S547" s="101" t="str">
        <f t="shared" si="354"/>
        <v/>
      </c>
      <c r="T547" s="102" t="str">
        <f t="shared" si="355"/>
        <v/>
      </c>
      <c r="U547" s="101" t="str">
        <f t="shared" si="356"/>
        <v/>
      </c>
      <c r="V547" s="100" t="e">
        <f t="shared" si="357"/>
        <v>#REF!</v>
      </c>
      <c r="W547" s="89"/>
      <c r="X547" s="89"/>
      <c r="Z547" s="63"/>
      <c r="AP547" s="63"/>
      <c r="AQ547" s="89"/>
      <c r="AR547" s="89"/>
      <c r="AS547" s="99"/>
      <c r="AT547" s="89"/>
      <c r="AU547" s="98" t="e">
        <f t="shared" si="358"/>
        <v>#REF!</v>
      </c>
      <c r="AV547" s="98" t="e">
        <f t="shared" si="359"/>
        <v>#REF!</v>
      </c>
      <c r="AW547" s="89"/>
      <c r="AX547" s="98" t="e">
        <f t="shared" si="360"/>
        <v>#REF!</v>
      </c>
      <c r="AY547" s="98" t="e">
        <f t="shared" si="361"/>
        <v>#REF!</v>
      </c>
      <c r="AZ547" s="89"/>
      <c r="BA547" s="98" t="e">
        <f t="shared" si="362"/>
        <v>#REF!</v>
      </c>
      <c r="BB547" s="98" t="e">
        <f t="shared" si="363"/>
        <v>#REF!</v>
      </c>
      <c r="BC547" s="89"/>
      <c r="BD547" s="98" t="e">
        <f t="shared" si="364"/>
        <v>#REF!</v>
      </c>
      <c r="BE547" s="98" t="e">
        <f t="shared" si="365"/>
        <v>#REF!</v>
      </c>
      <c r="BF547" s="89"/>
      <c r="BG547" s="98" t="e">
        <f t="shared" si="366"/>
        <v>#REF!</v>
      </c>
      <c r="BH547" s="98" t="e">
        <f t="shared" si="367"/>
        <v>#REF!</v>
      </c>
      <c r="BI547" s="89"/>
      <c r="BJ547" s="98" t="str">
        <f t="shared" si="368"/>
        <v/>
      </c>
      <c r="BK547" s="98" t="str">
        <f t="shared" si="369"/>
        <v/>
      </c>
      <c r="BL547" s="89"/>
      <c r="BM547" s="98" t="str">
        <f t="shared" si="370"/>
        <v/>
      </c>
      <c r="BN547" s="98" t="str">
        <f t="shared" si="371"/>
        <v/>
      </c>
      <c r="BO547" s="89"/>
      <c r="BP547" s="98" t="str">
        <f t="shared" si="372"/>
        <v/>
      </c>
      <c r="BQ547" s="98" t="str">
        <f t="shared" si="373"/>
        <v/>
      </c>
      <c r="BR547" s="89"/>
      <c r="BS547" s="98" t="str">
        <f t="shared" si="374"/>
        <v/>
      </c>
      <c r="BT547" s="98" t="str">
        <f t="shared" si="375"/>
        <v/>
      </c>
      <c r="BU547" s="89"/>
      <c r="BV547" s="63"/>
    </row>
    <row r="548" spans="1:74" s="59" customFormat="1" x14ac:dyDescent="0.25">
      <c r="A548" s="83">
        <v>3</v>
      </c>
      <c r="B548" s="109" t="str">
        <f t="shared" si="353"/>
        <v xml:space="preserve">: </v>
      </c>
      <c r="C548" s="106"/>
      <c r="D548" s="106"/>
      <c r="E548" s="108"/>
      <c r="F548" s="106"/>
      <c r="G548" s="108"/>
      <c r="H548" s="107"/>
      <c r="I548" s="106"/>
      <c r="J548" s="106"/>
      <c r="K548" s="104"/>
      <c r="L548" s="110"/>
      <c r="M548" s="104"/>
      <c r="N548" s="151" t="e">
        <f>'[1]Advanced Controls'!$B$137</f>
        <v>#REF!</v>
      </c>
      <c r="O548" s="105"/>
      <c r="P548" s="104"/>
      <c r="Q548" s="64"/>
      <c r="R548" s="103"/>
      <c r="S548" s="101" t="str">
        <f t="shared" si="354"/>
        <v/>
      </c>
      <c r="T548" s="102" t="str">
        <f t="shared" si="355"/>
        <v/>
      </c>
      <c r="U548" s="101" t="str">
        <f t="shared" si="356"/>
        <v/>
      </c>
      <c r="V548" s="100" t="e">
        <f t="shared" si="357"/>
        <v>#REF!</v>
      </c>
      <c r="W548" s="89"/>
      <c r="X548" s="89"/>
      <c r="Z548" s="63"/>
      <c r="AP548" s="63"/>
      <c r="AQ548" s="89"/>
      <c r="AR548" s="89"/>
      <c r="AS548" s="64"/>
      <c r="AT548" s="89"/>
      <c r="AU548" s="98" t="e">
        <f t="shared" si="358"/>
        <v>#REF!</v>
      </c>
      <c r="AV548" s="98" t="e">
        <f t="shared" si="359"/>
        <v>#REF!</v>
      </c>
      <c r="AW548" s="89"/>
      <c r="AX548" s="98" t="e">
        <f t="shared" si="360"/>
        <v>#REF!</v>
      </c>
      <c r="AY548" s="98" t="e">
        <f t="shared" si="361"/>
        <v>#REF!</v>
      </c>
      <c r="AZ548" s="89"/>
      <c r="BA548" s="98" t="e">
        <f t="shared" si="362"/>
        <v>#REF!</v>
      </c>
      <c r="BB548" s="98" t="e">
        <f t="shared" si="363"/>
        <v>#REF!</v>
      </c>
      <c r="BC548" s="89"/>
      <c r="BD548" s="98" t="e">
        <f t="shared" si="364"/>
        <v>#REF!</v>
      </c>
      <c r="BE548" s="98" t="e">
        <f t="shared" si="365"/>
        <v>#REF!</v>
      </c>
      <c r="BF548" s="89"/>
      <c r="BG548" s="98" t="e">
        <f t="shared" si="366"/>
        <v>#REF!</v>
      </c>
      <c r="BH548" s="98" t="e">
        <f t="shared" si="367"/>
        <v>#REF!</v>
      </c>
      <c r="BI548" s="89"/>
      <c r="BJ548" s="98" t="str">
        <f t="shared" si="368"/>
        <v/>
      </c>
      <c r="BK548" s="98" t="str">
        <f t="shared" si="369"/>
        <v/>
      </c>
      <c r="BL548" s="89"/>
      <c r="BM548" s="98" t="str">
        <f t="shared" si="370"/>
        <v/>
      </c>
      <c r="BN548" s="98" t="str">
        <f t="shared" si="371"/>
        <v/>
      </c>
      <c r="BO548" s="89"/>
      <c r="BP548" s="98" t="str">
        <f t="shared" si="372"/>
        <v/>
      </c>
      <c r="BQ548" s="98" t="str">
        <f t="shared" si="373"/>
        <v/>
      </c>
      <c r="BR548" s="89"/>
      <c r="BS548" s="98" t="str">
        <f t="shared" si="374"/>
        <v/>
      </c>
      <c r="BT548" s="98" t="str">
        <f t="shared" si="375"/>
        <v/>
      </c>
      <c r="BU548" s="89"/>
      <c r="BV548" s="63"/>
    </row>
    <row r="549" spans="1:74" s="59" customFormat="1" x14ac:dyDescent="0.25">
      <c r="A549" s="83">
        <v>4</v>
      </c>
      <c r="B549" s="109" t="str">
        <f t="shared" si="353"/>
        <v xml:space="preserve">: </v>
      </c>
      <c r="C549" s="106"/>
      <c r="D549" s="106"/>
      <c r="E549" s="108"/>
      <c r="F549" s="106"/>
      <c r="G549" s="108"/>
      <c r="H549" s="107"/>
      <c r="I549" s="106"/>
      <c r="J549" s="106"/>
      <c r="K549" s="104"/>
      <c r="L549" s="110"/>
      <c r="M549" s="104"/>
      <c r="N549" s="151" t="e">
        <f>'[1]Advanced Controls'!$B$137</f>
        <v>#REF!</v>
      </c>
      <c r="O549" s="105"/>
      <c r="P549" s="104"/>
      <c r="Q549" s="64"/>
      <c r="R549" s="103"/>
      <c r="S549" s="101" t="str">
        <f t="shared" si="354"/>
        <v/>
      </c>
      <c r="T549" s="102" t="str">
        <f t="shared" si="355"/>
        <v/>
      </c>
      <c r="U549" s="101" t="str">
        <f t="shared" si="356"/>
        <v/>
      </c>
      <c r="V549" s="100" t="e">
        <f t="shared" si="357"/>
        <v>#REF!</v>
      </c>
      <c r="W549" s="89"/>
      <c r="X549" s="89"/>
      <c r="Z549" s="63"/>
      <c r="AP549" s="63"/>
      <c r="AQ549" s="89"/>
      <c r="AR549" s="89"/>
      <c r="AS549" s="99"/>
      <c r="AT549" s="89"/>
      <c r="AU549" s="98" t="e">
        <f t="shared" si="358"/>
        <v>#REF!</v>
      </c>
      <c r="AV549" s="98" t="e">
        <f t="shared" si="359"/>
        <v>#REF!</v>
      </c>
      <c r="AW549" s="89"/>
      <c r="AX549" s="98" t="e">
        <f t="shared" si="360"/>
        <v>#REF!</v>
      </c>
      <c r="AY549" s="98" t="e">
        <f t="shared" si="361"/>
        <v>#REF!</v>
      </c>
      <c r="AZ549" s="89"/>
      <c r="BA549" s="98" t="e">
        <f t="shared" si="362"/>
        <v>#REF!</v>
      </c>
      <c r="BB549" s="98" t="e">
        <f t="shared" si="363"/>
        <v>#REF!</v>
      </c>
      <c r="BC549" s="89"/>
      <c r="BD549" s="98" t="e">
        <f t="shared" si="364"/>
        <v>#REF!</v>
      </c>
      <c r="BE549" s="98" t="e">
        <f t="shared" si="365"/>
        <v>#REF!</v>
      </c>
      <c r="BF549" s="89"/>
      <c r="BG549" s="98" t="e">
        <f t="shared" si="366"/>
        <v>#REF!</v>
      </c>
      <c r="BH549" s="98" t="e">
        <f t="shared" si="367"/>
        <v>#REF!</v>
      </c>
      <c r="BI549" s="89"/>
      <c r="BJ549" s="98" t="str">
        <f t="shared" si="368"/>
        <v/>
      </c>
      <c r="BK549" s="98" t="str">
        <f t="shared" si="369"/>
        <v/>
      </c>
      <c r="BL549" s="89"/>
      <c r="BM549" s="98" t="str">
        <f t="shared" si="370"/>
        <v/>
      </c>
      <c r="BN549" s="98" t="str">
        <f t="shared" si="371"/>
        <v/>
      </c>
      <c r="BO549" s="89"/>
      <c r="BP549" s="98" t="str">
        <f t="shared" si="372"/>
        <v/>
      </c>
      <c r="BQ549" s="98" t="str">
        <f t="shared" si="373"/>
        <v/>
      </c>
      <c r="BR549" s="89"/>
      <c r="BS549" s="98" t="str">
        <f t="shared" si="374"/>
        <v/>
      </c>
      <c r="BT549" s="98" t="str">
        <f t="shared" si="375"/>
        <v/>
      </c>
      <c r="BU549" s="89"/>
      <c r="BV549" s="63"/>
    </row>
    <row r="550" spans="1:74" s="59" customFormat="1" x14ac:dyDescent="0.25">
      <c r="A550" s="83">
        <v>5</v>
      </c>
      <c r="B550" s="109" t="str">
        <f t="shared" si="353"/>
        <v xml:space="preserve">: </v>
      </c>
      <c r="C550" s="106"/>
      <c r="D550" s="106"/>
      <c r="E550" s="108"/>
      <c r="F550" s="106"/>
      <c r="G550" s="108"/>
      <c r="H550" s="107"/>
      <c r="I550" s="106"/>
      <c r="J550" s="106"/>
      <c r="K550" s="104"/>
      <c r="L550" s="110"/>
      <c r="M550" s="104"/>
      <c r="N550" s="151" t="e">
        <f>'[1]Advanced Controls'!$B$137</f>
        <v>#REF!</v>
      </c>
      <c r="O550" s="105"/>
      <c r="P550" s="104"/>
      <c r="Q550" s="64"/>
      <c r="R550" s="103"/>
      <c r="S550" s="101" t="str">
        <f t="shared" si="354"/>
        <v/>
      </c>
      <c r="T550" s="102" t="str">
        <f t="shared" si="355"/>
        <v/>
      </c>
      <c r="U550" s="101" t="str">
        <f t="shared" si="356"/>
        <v/>
      </c>
      <c r="V550" s="100" t="e">
        <f t="shared" si="357"/>
        <v>#REF!</v>
      </c>
      <c r="W550" s="89"/>
      <c r="X550" s="89"/>
      <c r="Z550" s="63"/>
      <c r="AP550" s="63"/>
      <c r="AQ550" s="89"/>
      <c r="AR550" s="89"/>
      <c r="AS550" s="99"/>
      <c r="AT550" s="89"/>
      <c r="AU550" s="98" t="e">
        <f t="shared" si="358"/>
        <v>#REF!</v>
      </c>
      <c r="AV550" s="98" t="e">
        <f t="shared" si="359"/>
        <v>#REF!</v>
      </c>
      <c r="AW550" s="89"/>
      <c r="AX550" s="98" t="e">
        <f t="shared" si="360"/>
        <v>#REF!</v>
      </c>
      <c r="AY550" s="98" t="e">
        <f t="shared" si="361"/>
        <v>#REF!</v>
      </c>
      <c r="AZ550" s="89"/>
      <c r="BA550" s="98" t="e">
        <f t="shared" si="362"/>
        <v>#REF!</v>
      </c>
      <c r="BB550" s="98" t="e">
        <f t="shared" si="363"/>
        <v>#REF!</v>
      </c>
      <c r="BC550" s="89"/>
      <c r="BD550" s="98" t="e">
        <f t="shared" si="364"/>
        <v>#REF!</v>
      </c>
      <c r="BE550" s="98" t="e">
        <f t="shared" si="365"/>
        <v>#REF!</v>
      </c>
      <c r="BF550" s="89"/>
      <c r="BG550" s="98" t="e">
        <f t="shared" si="366"/>
        <v>#REF!</v>
      </c>
      <c r="BH550" s="98" t="e">
        <f t="shared" si="367"/>
        <v>#REF!</v>
      </c>
      <c r="BI550" s="89"/>
      <c r="BJ550" s="98" t="str">
        <f t="shared" si="368"/>
        <v/>
      </c>
      <c r="BK550" s="98" t="str">
        <f t="shared" si="369"/>
        <v/>
      </c>
      <c r="BL550" s="89"/>
      <c r="BM550" s="98" t="str">
        <f t="shared" si="370"/>
        <v/>
      </c>
      <c r="BN550" s="98" t="str">
        <f t="shared" si="371"/>
        <v/>
      </c>
      <c r="BO550" s="89"/>
      <c r="BP550" s="98" t="str">
        <f t="shared" si="372"/>
        <v/>
      </c>
      <c r="BQ550" s="98" t="str">
        <f t="shared" si="373"/>
        <v/>
      </c>
      <c r="BR550" s="89"/>
      <c r="BS550" s="98" t="str">
        <f t="shared" si="374"/>
        <v/>
      </c>
      <c r="BT550" s="98" t="str">
        <f t="shared" si="375"/>
        <v/>
      </c>
      <c r="BU550" s="89"/>
      <c r="BV550" s="63"/>
    </row>
    <row r="551" spans="1:74" s="59" customFormat="1" x14ac:dyDescent="0.25">
      <c r="A551" s="83">
        <v>6</v>
      </c>
      <c r="B551" s="109" t="str">
        <f t="shared" si="353"/>
        <v xml:space="preserve">: </v>
      </c>
      <c r="C551" s="106"/>
      <c r="D551" s="106"/>
      <c r="E551" s="108"/>
      <c r="F551" s="106"/>
      <c r="G551" s="108"/>
      <c r="H551" s="107"/>
      <c r="I551" s="106"/>
      <c r="J551" s="106"/>
      <c r="K551" s="104"/>
      <c r="L551" s="110"/>
      <c r="M551" s="104"/>
      <c r="N551" s="151" t="e">
        <f>'[1]Advanced Controls'!$B$137</f>
        <v>#REF!</v>
      </c>
      <c r="O551" s="105"/>
      <c r="P551" s="104"/>
      <c r="Q551" s="64"/>
      <c r="R551" s="103"/>
      <c r="S551" s="101" t="str">
        <f t="shared" si="354"/>
        <v/>
      </c>
      <c r="T551" s="102" t="str">
        <f t="shared" si="355"/>
        <v/>
      </c>
      <c r="U551" s="101" t="str">
        <f t="shared" si="356"/>
        <v/>
      </c>
      <c r="V551" s="100" t="e">
        <f t="shared" si="357"/>
        <v>#REF!</v>
      </c>
      <c r="W551" s="89"/>
      <c r="X551" s="89"/>
      <c r="Z551" s="63"/>
      <c r="AP551" s="63"/>
      <c r="AQ551" s="89"/>
      <c r="AR551" s="89"/>
      <c r="AS551" s="99"/>
      <c r="AT551" s="89"/>
      <c r="AU551" s="98" t="e">
        <f t="shared" si="358"/>
        <v>#REF!</v>
      </c>
      <c r="AV551" s="98" t="e">
        <f t="shared" si="359"/>
        <v>#REF!</v>
      </c>
      <c r="AW551" s="89"/>
      <c r="AX551" s="98" t="e">
        <f t="shared" si="360"/>
        <v>#REF!</v>
      </c>
      <c r="AY551" s="98" t="e">
        <f t="shared" si="361"/>
        <v>#REF!</v>
      </c>
      <c r="AZ551" s="89"/>
      <c r="BA551" s="98" t="e">
        <f t="shared" si="362"/>
        <v>#REF!</v>
      </c>
      <c r="BB551" s="98" t="e">
        <f t="shared" si="363"/>
        <v>#REF!</v>
      </c>
      <c r="BC551" s="89"/>
      <c r="BD551" s="98" t="e">
        <f t="shared" si="364"/>
        <v>#REF!</v>
      </c>
      <c r="BE551" s="98" t="e">
        <f t="shared" si="365"/>
        <v>#REF!</v>
      </c>
      <c r="BF551" s="89"/>
      <c r="BG551" s="98" t="e">
        <f t="shared" si="366"/>
        <v>#REF!</v>
      </c>
      <c r="BH551" s="98" t="e">
        <f t="shared" si="367"/>
        <v>#REF!</v>
      </c>
      <c r="BI551" s="89"/>
      <c r="BJ551" s="98" t="str">
        <f t="shared" si="368"/>
        <v/>
      </c>
      <c r="BK551" s="98" t="str">
        <f t="shared" si="369"/>
        <v/>
      </c>
      <c r="BL551" s="89"/>
      <c r="BM551" s="98" t="str">
        <f t="shared" si="370"/>
        <v/>
      </c>
      <c r="BN551" s="98" t="str">
        <f t="shared" si="371"/>
        <v/>
      </c>
      <c r="BO551" s="89"/>
      <c r="BP551" s="98" t="str">
        <f t="shared" si="372"/>
        <v/>
      </c>
      <c r="BQ551" s="98" t="str">
        <f t="shared" si="373"/>
        <v/>
      </c>
      <c r="BR551" s="89"/>
      <c r="BS551" s="98" t="str">
        <f t="shared" si="374"/>
        <v/>
      </c>
      <c r="BT551" s="98" t="str">
        <f t="shared" si="375"/>
        <v/>
      </c>
      <c r="BU551" s="89"/>
      <c r="BV551" s="63"/>
    </row>
    <row r="552" spans="1:74" s="59" customFormat="1" x14ac:dyDescent="0.25">
      <c r="A552" s="83">
        <v>7</v>
      </c>
      <c r="B552" s="109" t="str">
        <f t="shared" si="353"/>
        <v xml:space="preserve">: </v>
      </c>
      <c r="C552" s="106"/>
      <c r="D552" s="106"/>
      <c r="E552" s="108"/>
      <c r="F552" s="106"/>
      <c r="G552" s="108"/>
      <c r="H552" s="107"/>
      <c r="I552" s="106"/>
      <c r="J552" s="106"/>
      <c r="K552" s="104"/>
      <c r="L552" s="110"/>
      <c r="M552" s="104"/>
      <c r="N552" s="151" t="e">
        <f>'[1]Advanced Controls'!$B$137</f>
        <v>#REF!</v>
      </c>
      <c r="O552" s="105"/>
      <c r="P552" s="104"/>
      <c r="Q552" s="64"/>
      <c r="R552" s="103"/>
      <c r="S552" s="101" t="str">
        <f t="shared" si="354"/>
        <v/>
      </c>
      <c r="T552" s="102" t="str">
        <f t="shared" si="355"/>
        <v/>
      </c>
      <c r="U552" s="101" t="str">
        <f t="shared" si="356"/>
        <v/>
      </c>
      <c r="V552" s="100" t="e">
        <f t="shared" si="357"/>
        <v>#REF!</v>
      </c>
      <c r="W552" s="89"/>
      <c r="X552" s="89"/>
      <c r="Z552" s="63"/>
      <c r="AP552" s="63"/>
      <c r="AQ552" s="89"/>
      <c r="AR552" s="89"/>
      <c r="AS552" s="99"/>
      <c r="AT552" s="89"/>
      <c r="AU552" s="98" t="e">
        <f t="shared" si="358"/>
        <v>#REF!</v>
      </c>
      <c r="AV552" s="98" t="e">
        <f t="shared" si="359"/>
        <v>#REF!</v>
      </c>
      <c r="AW552" s="89"/>
      <c r="AX552" s="98" t="e">
        <f t="shared" si="360"/>
        <v>#REF!</v>
      </c>
      <c r="AY552" s="98" t="e">
        <f t="shared" si="361"/>
        <v>#REF!</v>
      </c>
      <c r="AZ552" s="89"/>
      <c r="BA552" s="98" t="e">
        <f t="shared" si="362"/>
        <v>#REF!</v>
      </c>
      <c r="BB552" s="98" t="e">
        <f t="shared" si="363"/>
        <v>#REF!</v>
      </c>
      <c r="BC552" s="89"/>
      <c r="BD552" s="98" t="e">
        <f t="shared" si="364"/>
        <v>#REF!</v>
      </c>
      <c r="BE552" s="98" t="e">
        <f t="shared" si="365"/>
        <v>#REF!</v>
      </c>
      <c r="BF552" s="89"/>
      <c r="BG552" s="98" t="e">
        <f t="shared" si="366"/>
        <v>#REF!</v>
      </c>
      <c r="BH552" s="98" t="e">
        <f t="shared" si="367"/>
        <v>#REF!</v>
      </c>
      <c r="BI552" s="89"/>
      <c r="BJ552" s="98" t="str">
        <f t="shared" si="368"/>
        <v/>
      </c>
      <c r="BK552" s="98" t="str">
        <f t="shared" si="369"/>
        <v/>
      </c>
      <c r="BL552" s="89"/>
      <c r="BM552" s="98" t="str">
        <f t="shared" si="370"/>
        <v/>
      </c>
      <c r="BN552" s="98" t="str">
        <f t="shared" si="371"/>
        <v/>
      </c>
      <c r="BO552" s="89"/>
      <c r="BP552" s="98" t="str">
        <f t="shared" si="372"/>
        <v/>
      </c>
      <c r="BQ552" s="98" t="str">
        <f t="shared" si="373"/>
        <v/>
      </c>
      <c r="BR552" s="89"/>
      <c r="BS552" s="98" t="str">
        <f t="shared" si="374"/>
        <v/>
      </c>
      <c r="BT552" s="98" t="str">
        <f t="shared" si="375"/>
        <v/>
      </c>
      <c r="BU552" s="89"/>
      <c r="BV552" s="63"/>
    </row>
    <row r="553" spans="1:74" s="59" customFormat="1" x14ac:dyDescent="0.25">
      <c r="A553" s="83">
        <v>8</v>
      </c>
      <c r="B553" s="109" t="str">
        <f t="shared" si="353"/>
        <v xml:space="preserve">: </v>
      </c>
      <c r="C553" s="106"/>
      <c r="D553" s="106"/>
      <c r="E553" s="108"/>
      <c r="F553" s="106"/>
      <c r="G553" s="108"/>
      <c r="H553" s="107"/>
      <c r="I553" s="106"/>
      <c r="J553" s="106"/>
      <c r="K553" s="104"/>
      <c r="L553" s="110"/>
      <c r="M553" s="104"/>
      <c r="N553" s="151" t="e">
        <f>'[1]Advanced Controls'!$B$137</f>
        <v>#REF!</v>
      </c>
      <c r="O553" s="105"/>
      <c r="P553" s="104"/>
      <c r="Q553" s="64"/>
      <c r="R553" s="103"/>
      <c r="S553" s="101" t="str">
        <f t="shared" si="354"/>
        <v/>
      </c>
      <c r="T553" s="102" t="str">
        <f t="shared" si="355"/>
        <v/>
      </c>
      <c r="U553" s="101" t="str">
        <f t="shared" si="356"/>
        <v/>
      </c>
      <c r="V553" s="100" t="e">
        <f t="shared" si="357"/>
        <v>#REF!</v>
      </c>
      <c r="W553" s="89"/>
      <c r="X553" s="89"/>
      <c r="Z553" s="63"/>
      <c r="AP553" s="63"/>
      <c r="AQ553" s="89"/>
      <c r="AR553" s="89"/>
      <c r="AS553" s="99"/>
      <c r="AT553" s="89"/>
      <c r="AU553" s="98" t="e">
        <f t="shared" si="358"/>
        <v>#REF!</v>
      </c>
      <c r="AV553" s="98" t="e">
        <f t="shared" si="359"/>
        <v>#REF!</v>
      </c>
      <c r="AW553" s="89"/>
      <c r="AX553" s="98" t="e">
        <f t="shared" si="360"/>
        <v>#REF!</v>
      </c>
      <c r="AY553" s="98" t="e">
        <f t="shared" si="361"/>
        <v>#REF!</v>
      </c>
      <c r="AZ553" s="89"/>
      <c r="BA553" s="98" t="e">
        <f t="shared" si="362"/>
        <v>#REF!</v>
      </c>
      <c r="BB553" s="98" t="e">
        <f t="shared" si="363"/>
        <v>#REF!</v>
      </c>
      <c r="BC553" s="89"/>
      <c r="BD553" s="98" t="e">
        <f t="shared" si="364"/>
        <v>#REF!</v>
      </c>
      <c r="BE553" s="98" t="e">
        <f t="shared" si="365"/>
        <v>#REF!</v>
      </c>
      <c r="BF553" s="89"/>
      <c r="BG553" s="98" t="e">
        <f t="shared" si="366"/>
        <v>#REF!</v>
      </c>
      <c r="BH553" s="98" t="e">
        <f t="shared" si="367"/>
        <v>#REF!</v>
      </c>
      <c r="BI553" s="89"/>
      <c r="BJ553" s="98" t="str">
        <f t="shared" si="368"/>
        <v/>
      </c>
      <c r="BK553" s="98" t="str">
        <f t="shared" si="369"/>
        <v/>
      </c>
      <c r="BL553" s="89"/>
      <c r="BM553" s="98" t="str">
        <f t="shared" si="370"/>
        <v/>
      </c>
      <c r="BN553" s="98" t="str">
        <f t="shared" si="371"/>
        <v/>
      </c>
      <c r="BO553" s="89"/>
      <c r="BP553" s="98" t="str">
        <f t="shared" si="372"/>
        <v/>
      </c>
      <c r="BQ553" s="98" t="str">
        <f t="shared" si="373"/>
        <v/>
      </c>
      <c r="BR553" s="89"/>
      <c r="BS553" s="98" t="str">
        <f t="shared" si="374"/>
        <v/>
      </c>
      <c r="BT553" s="98" t="str">
        <f t="shared" si="375"/>
        <v/>
      </c>
      <c r="BU553" s="89"/>
      <c r="BV553" s="63"/>
    </row>
    <row r="554" spans="1:74" s="59" customFormat="1" x14ac:dyDescent="0.25">
      <c r="A554" s="83">
        <v>9</v>
      </c>
      <c r="B554" s="109" t="str">
        <f t="shared" si="353"/>
        <v xml:space="preserve">: </v>
      </c>
      <c r="C554" s="106"/>
      <c r="D554" s="106"/>
      <c r="E554" s="108"/>
      <c r="F554" s="106"/>
      <c r="G554" s="108"/>
      <c r="H554" s="107"/>
      <c r="I554" s="106"/>
      <c r="J554" s="106"/>
      <c r="K554" s="104"/>
      <c r="L554" s="110"/>
      <c r="M554" s="104"/>
      <c r="N554" s="151" t="e">
        <f>'[1]Advanced Controls'!$B$137</f>
        <v>#REF!</v>
      </c>
      <c r="O554" s="105"/>
      <c r="P554" s="104"/>
      <c r="Q554" s="64"/>
      <c r="R554" s="103"/>
      <c r="S554" s="101" t="str">
        <f t="shared" si="354"/>
        <v/>
      </c>
      <c r="T554" s="102" t="str">
        <f t="shared" si="355"/>
        <v/>
      </c>
      <c r="U554" s="101" t="str">
        <f t="shared" si="356"/>
        <v/>
      </c>
      <c r="V554" s="100" t="e">
        <f t="shared" si="357"/>
        <v>#REF!</v>
      </c>
      <c r="W554" s="89"/>
      <c r="X554" s="89"/>
      <c r="Z554" s="63"/>
      <c r="AP554" s="63"/>
      <c r="AQ554" s="89"/>
      <c r="AR554" s="89"/>
      <c r="AS554" s="99"/>
      <c r="AT554" s="89"/>
      <c r="AU554" s="98" t="e">
        <f t="shared" si="358"/>
        <v>#REF!</v>
      </c>
      <c r="AV554" s="98" t="e">
        <f t="shared" si="359"/>
        <v>#REF!</v>
      </c>
      <c r="AW554" s="89"/>
      <c r="AX554" s="98" t="e">
        <f t="shared" si="360"/>
        <v>#REF!</v>
      </c>
      <c r="AY554" s="98" t="e">
        <f t="shared" si="361"/>
        <v>#REF!</v>
      </c>
      <c r="AZ554" s="89"/>
      <c r="BA554" s="98" t="e">
        <f t="shared" si="362"/>
        <v>#REF!</v>
      </c>
      <c r="BB554" s="98" t="e">
        <f t="shared" si="363"/>
        <v>#REF!</v>
      </c>
      <c r="BC554" s="89"/>
      <c r="BD554" s="98" t="e">
        <f t="shared" si="364"/>
        <v>#REF!</v>
      </c>
      <c r="BE554" s="98" t="e">
        <f t="shared" si="365"/>
        <v>#REF!</v>
      </c>
      <c r="BF554" s="89"/>
      <c r="BG554" s="98" t="e">
        <f t="shared" si="366"/>
        <v>#REF!</v>
      </c>
      <c r="BH554" s="98" t="e">
        <f t="shared" si="367"/>
        <v>#REF!</v>
      </c>
      <c r="BI554" s="89"/>
      <c r="BJ554" s="98" t="str">
        <f t="shared" si="368"/>
        <v/>
      </c>
      <c r="BK554" s="98" t="str">
        <f t="shared" si="369"/>
        <v/>
      </c>
      <c r="BL554" s="89"/>
      <c r="BM554" s="98" t="str">
        <f t="shared" si="370"/>
        <v/>
      </c>
      <c r="BN554" s="98" t="str">
        <f t="shared" si="371"/>
        <v/>
      </c>
      <c r="BO554" s="89"/>
      <c r="BP554" s="98" t="str">
        <f t="shared" si="372"/>
        <v/>
      </c>
      <c r="BQ554" s="98" t="str">
        <f t="shared" si="373"/>
        <v/>
      </c>
      <c r="BR554" s="89"/>
      <c r="BS554" s="98" t="str">
        <f t="shared" si="374"/>
        <v/>
      </c>
      <c r="BT554" s="98" t="str">
        <f t="shared" si="375"/>
        <v/>
      </c>
      <c r="BU554" s="89"/>
      <c r="BV554" s="63"/>
    </row>
    <row r="555" spans="1:74" s="59" customFormat="1" x14ac:dyDescent="0.25">
      <c r="A555" s="83">
        <v>10</v>
      </c>
      <c r="B555" s="109" t="str">
        <f t="shared" si="353"/>
        <v xml:space="preserve">: </v>
      </c>
      <c r="C555" s="106"/>
      <c r="D555" s="106"/>
      <c r="E555" s="108"/>
      <c r="F555" s="106"/>
      <c r="G555" s="108"/>
      <c r="H555" s="107"/>
      <c r="I555" s="106"/>
      <c r="J555" s="106"/>
      <c r="K555" s="104"/>
      <c r="L555" s="110"/>
      <c r="M555" s="104"/>
      <c r="N555" s="151" t="e">
        <f>'[1]Advanced Controls'!$B$137</f>
        <v>#REF!</v>
      </c>
      <c r="O555" s="105"/>
      <c r="P555" s="104"/>
      <c r="Q555" s="64"/>
      <c r="R555" s="103"/>
      <c r="S555" s="101" t="str">
        <f t="shared" si="354"/>
        <v/>
      </c>
      <c r="T555" s="102" t="str">
        <f t="shared" si="355"/>
        <v/>
      </c>
      <c r="U555" s="101" t="str">
        <f t="shared" si="356"/>
        <v/>
      </c>
      <c r="V555" s="100" t="e">
        <f t="shared" si="357"/>
        <v>#REF!</v>
      </c>
      <c r="W555" s="89"/>
      <c r="X555" s="89"/>
      <c r="Z555" s="63"/>
      <c r="AP555" s="63"/>
      <c r="AQ555" s="89"/>
      <c r="AR555" s="89"/>
      <c r="AS555" s="99"/>
      <c r="AT555" s="89"/>
      <c r="AU555" s="98" t="e">
        <f t="shared" si="358"/>
        <v>#REF!</v>
      </c>
      <c r="AV555" s="98" t="e">
        <f t="shared" si="359"/>
        <v>#REF!</v>
      </c>
      <c r="AW555" s="89"/>
      <c r="AX555" s="98" t="e">
        <f t="shared" si="360"/>
        <v>#REF!</v>
      </c>
      <c r="AY555" s="98" t="e">
        <f t="shared" si="361"/>
        <v>#REF!</v>
      </c>
      <c r="AZ555" s="89"/>
      <c r="BA555" s="98" t="e">
        <f t="shared" si="362"/>
        <v>#REF!</v>
      </c>
      <c r="BB555" s="98" t="e">
        <f t="shared" si="363"/>
        <v>#REF!</v>
      </c>
      <c r="BC555" s="89"/>
      <c r="BD555" s="98" t="e">
        <f t="shared" si="364"/>
        <v>#REF!</v>
      </c>
      <c r="BE555" s="98" t="e">
        <f t="shared" si="365"/>
        <v>#REF!</v>
      </c>
      <c r="BF555" s="89"/>
      <c r="BG555" s="98" t="e">
        <f t="shared" si="366"/>
        <v>#REF!</v>
      </c>
      <c r="BH555" s="98" t="e">
        <f t="shared" si="367"/>
        <v>#REF!</v>
      </c>
      <c r="BI555" s="89"/>
      <c r="BJ555" s="98" t="str">
        <f t="shared" si="368"/>
        <v/>
      </c>
      <c r="BK555" s="98" t="str">
        <f t="shared" si="369"/>
        <v/>
      </c>
      <c r="BL555" s="89"/>
      <c r="BM555" s="98" t="str">
        <f t="shared" si="370"/>
        <v/>
      </c>
      <c r="BN555" s="98" t="str">
        <f t="shared" si="371"/>
        <v/>
      </c>
      <c r="BO555" s="89"/>
      <c r="BP555" s="98" t="str">
        <f t="shared" si="372"/>
        <v/>
      </c>
      <c r="BQ555" s="98" t="str">
        <f t="shared" si="373"/>
        <v/>
      </c>
      <c r="BR555" s="89"/>
      <c r="BS555" s="98" t="str">
        <f t="shared" si="374"/>
        <v/>
      </c>
      <c r="BT555" s="98" t="str">
        <f t="shared" si="375"/>
        <v/>
      </c>
      <c r="BU555" s="89"/>
      <c r="BV555" s="63"/>
    </row>
    <row r="556" spans="1:74" s="59" customFormat="1" x14ac:dyDescent="0.25">
      <c r="A556" s="83">
        <v>11</v>
      </c>
      <c r="B556" s="109" t="str">
        <f t="shared" si="353"/>
        <v xml:space="preserve">: </v>
      </c>
      <c r="C556" s="106"/>
      <c r="D556" s="106"/>
      <c r="E556" s="108"/>
      <c r="F556" s="106"/>
      <c r="G556" s="108"/>
      <c r="H556" s="107"/>
      <c r="I556" s="106"/>
      <c r="J556" s="106"/>
      <c r="K556" s="104"/>
      <c r="L556" s="110"/>
      <c r="M556" s="104"/>
      <c r="N556" s="151" t="e">
        <f>'[1]Advanced Controls'!$B$137</f>
        <v>#REF!</v>
      </c>
      <c r="O556" s="105"/>
      <c r="P556" s="104"/>
      <c r="Q556" s="64"/>
      <c r="R556" s="103"/>
      <c r="S556" s="101" t="str">
        <f t="shared" si="354"/>
        <v/>
      </c>
      <c r="T556" s="102" t="str">
        <f t="shared" si="355"/>
        <v/>
      </c>
      <c r="U556" s="101" t="str">
        <f t="shared" si="356"/>
        <v/>
      </c>
      <c r="V556" s="100" t="e">
        <f t="shared" si="357"/>
        <v>#REF!</v>
      </c>
      <c r="W556" s="89"/>
      <c r="X556" s="89"/>
      <c r="Z556" s="63"/>
      <c r="AP556" s="63"/>
      <c r="AQ556" s="89"/>
      <c r="AR556" s="89"/>
      <c r="AS556" s="99"/>
      <c r="AT556" s="89"/>
      <c r="AU556" s="98" t="e">
        <f t="shared" si="358"/>
        <v>#REF!</v>
      </c>
      <c r="AV556" s="98" t="e">
        <f t="shared" si="359"/>
        <v>#REF!</v>
      </c>
      <c r="AW556" s="89"/>
      <c r="AX556" s="98" t="e">
        <f t="shared" si="360"/>
        <v>#REF!</v>
      </c>
      <c r="AY556" s="98" t="e">
        <f t="shared" si="361"/>
        <v>#REF!</v>
      </c>
      <c r="AZ556" s="89"/>
      <c r="BA556" s="98" t="e">
        <f t="shared" si="362"/>
        <v>#REF!</v>
      </c>
      <c r="BB556" s="98" t="e">
        <f t="shared" si="363"/>
        <v>#REF!</v>
      </c>
      <c r="BC556" s="89"/>
      <c r="BD556" s="98" t="e">
        <f t="shared" si="364"/>
        <v>#REF!</v>
      </c>
      <c r="BE556" s="98" t="e">
        <f t="shared" si="365"/>
        <v>#REF!</v>
      </c>
      <c r="BF556" s="89"/>
      <c r="BG556" s="98" t="e">
        <f t="shared" si="366"/>
        <v>#REF!</v>
      </c>
      <c r="BH556" s="98" t="e">
        <f t="shared" si="367"/>
        <v>#REF!</v>
      </c>
      <c r="BI556" s="89"/>
      <c r="BJ556" s="98" t="str">
        <f t="shared" si="368"/>
        <v/>
      </c>
      <c r="BK556" s="98" t="str">
        <f t="shared" si="369"/>
        <v/>
      </c>
      <c r="BL556" s="89"/>
      <c r="BM556" s="98" t="str">
        <f t="shared" si="370"/>
        <v/>
      </c>
      <c r="BN556" s="98" t="str">
        <f t="shared" si="371"/>
        <v/>
      </c>
      <c r="BO556" s="89"/>
      <c r="BP556" s="98" t="str">
        <f t="shared" si="372"/>
        <v/>
      </c>
      <c r="BQ556" s="98" t="str">
        <f t="shared" si="373"/>
        <v/>
      </c>
      <c r="BR556" s="89"/>
      <c r="BS556" s="98" t="str">
        <f t="shared" si="374"/>
        <v/>
      </c>
      <c r="BT556" s="98" t="str">
        <f t="shared" si="375"/>
        <v/>
      </c>
      <c r="BU556" s="89"/>
      <c r="BV556" s="63"/>
    </row>
    <row r="557" spans="1:74" s="59" customFormat="1" x14ac:dyDescent="0.25">
      <c r="A557" s="83">
        <v>12</v>
      </c>
      <c r="B557" s="109" t="str">
        <f t="shared" si="353"/>
        <v xml:space="preserve">: </v>
      </c>
      <c r="C557" s="106"/>
      <c r="D557" s="106"/>
      <c r="E557" s="108"/>
      <c r="F557" s="106"/>
      <c r="G557" s="108"/>
      <c r="H557" s="107"/>
      <c r="I557" s="106"/>
      <c r="J557" s="106"/>
      <c r="K557" s="104"/>
      <c r="L557" s="110"/>
      <c r="M557" s="104"/>
      <c r="N557" s="151" t="e">
        <f>'[1]Advanced Controls'!$B$137</f>
        <v>#REF!</v>
      </c>
      <c r="O557" s="105"/>
      <c r="P557" s="104"/>
      <c r="Q557" s="64"/>
      <c r="R557" s="103"/>
      <c r="S557" s="101" t="str">
        <f t="shared" si="354"/>
        <v/>
      </c>
      <c r="T557" s="102" t="str">
        <f t="shared" si="355"/>
        <v/>
      </c>
      <c r="U557" s="101" t="str">
        <f t="shared" si="356"/>
        <v/>
      </c>
      <c r="V557" s="100" t="e">
        <f t="shared" si="357"/>
        <v>#REF!</v>
      </c>
      <c r="W557" s="89"/>
      <c r="X557" s="89"/>
      <c r="Z557" s="63"/>
      <c r="AP557" s="63"/>
      <c r="AQ557" s="89"/>
      <c r="AR557" s="89"/>
      <c r="AS557" s="99"/>
      <c r="AT557" s="89"/>
      <c r="AU557" s="98" t="e">
        <f t="shared" si="358"/>
        <v>#REF!</v>
      </c>
      <c r="AV557" s="98" t="e">
        <f t="shared" si="359"/>
        <v>#REF!</v>
      </c>
      <c r="AW557" s="89"/>
      <c r="AX557" s="98" t="e">
        <f t="shared" si="360"/>
        <v>#REF!</v>
      </c>
      <c r="AY557" s="98" t="e">
        <f t="shared" si="361"/>
        <v>#REF!</v>
      </c>
      <c r="AZ557" s="89"/>
      <c r="BA557" s="98" t="e">
        <f t="shared" si="362"/>
        <v>#REF!</v>
      </c>
      <c r="BB557" s="98" t="e">
        <f t="shared" si="363"/>
        <v>#REF!</v>
      </c>
      <c r="BC557" s="89"/>
      <c r="BD557" s="98" t="e">
        <f t="shared" si="364"/>
        <v>#REF!</v>
      </c>
      <c r="BE557" s="98" t="e">
        <f t="shared" si="365"/>
        <v>#REF!</v>
      </c>
      <c r="BF557" s="89"/>
      <c r="BG557" s="98" t="e">
        <f t="shared" si="366"/>
        <v>#REF!</v>
      </c>
      <c r="BH557" s="98" t="e">
        <f t="shared" si="367"/>
        <v>#REF!</v>
      </c>
      <c r="BI557" s="89"/>
      <c r="BJ557" s="98" t="str">
        <f t="shared" si="368"/>
        <v/>
      </c>
      <c r="BK557" s="98" t="str">
        <f t="shared" si="369"/>
        <v/>
      </c>
      <c r="BL557" s="89"/>
      <c r="BM557" s="98" t="str">
        <f t="shared" si="370"/>
        <v/>
      </c>
      <c r="BN557" s="98" t="str">
        <f t="shared" si="371"/>
        <v/>
      </c>
      <c r="BO557" s="89"/>
      <c r="BP557" s="98" t="str">
        <f t="shared" si="372"/>
        <v/>
      </c>
      <c r="BQ557" s="98" t="str">
        <f t="shared" si="373"/>
        <v/>
      </c>
      <c r="BR557" s="89"/>
      <c r="BS557" s="98" t="str">
        <f t="shared" si="374"/>
        <v/>
      </c>
      <c r="BT557" s="98" t="str">
        <f t="shared" si="375"/>
        <v/>
      </c>
      <c r="BU557" s="89"/>
      <c r="BV557" s="63"/>
    </row>
    <row r="558" spans="1:74" s="59" customFormat="1" x14ac:dyDescent="0.25">
      <c r="A558" s="83">
        <v>13</v>
      </c>
      <c r="B558" s="109" t="str">
        <f t="shared" si="353"/>
        <v xml:space="preserve">: </v>
      </c>
      <c r="C558" s="106"/>
      <c r="D558" s="106"/>
      <c r="E558" s="108"/>
      <c r="F558" s="106"/>
      <c r="G558" s="108"/>
      <c r="H558" s="107"/>
      <c r="I558" s="106"/>
      <c r="J558" s="106"/>
      <c r="K558" s="104"/>
      <c r="L558" s="110"/>
      <c r="M558" s="104"/>
      <c r="N558" s="151" t="e">
        <f>'[1]Advanced Controls'!$B$137</f>
        <v>#REF!</v>
      </c>
      <c r="O558" s="105"/>
      <c r="P558" s="104"/>
      <c r="Q558" s="64"/>
      <c r="R558" s="103"/>
      <c r="S558" s="101" t="str">
        <f t="shared" si="354"/>
        <v/>
      </c>
      <c r="T558" s="102" t="str">
        <f t="shared" si="355"/>
        <v/>
      </c>
      <c r="U558" s="101" t="str">
        <f t="shared" si="356"/>
        <v/>
      </c>
      <c r="V558" s="100" t="e">
        <f t="shared" si="357"/>
        <v>#REF!</v>
      </c>
      <c r="W558" s="89"/>
      <c r="X558" s="89"/>
      <c r="Z558" s="63"/>
      <c r="AP558" s="63"/>
      <c r="AQ558" s="89"/>
      <c r="AR558" s="89"/>
      <c r="AS558" s="99"/>
      <c r="AT558" s="89"/>
      <c r="AU558" s="98" t="e">
        <f t="shared" si="358"/>
        <v>#REF!</v>
      </c>
      <c r="AV558" s="98" t="e">
        <f t="shared" si="359"/>
        <v>#REF!</v>
      </c>
      <c r="AW558" s="89"/>
      <c r="AX558" s="98" t="e">
        <f t="shared" si="360"/>
        <v>#REF!</v>
      </c>
      <c r="AY558" s="98" t="e">
        <f t="shared" si="361"/>
        <v>#REF!</v>
      </c>
      <c r="AZ558" s="89"/>
      <c r="BA558" s="98" t="e">
        <f t="shared" si="362"/>
        <v>#REF!</v>
      </c>
      <c r="BB558" s="98" t="e">
        <f t="shared" si="363"/>
        <v>#REF!</v>
      </c>
      <c r="BC558" s="89"/>
      <c r="BD558" s="98" t="e">
        <f t="shared" si="364"/>
        <v>#REF!</v>
      </c>
      <c r="BE558" s="98" t="e">
        <f t="shared" si="365"/>
        <v>#REF!</v>
      </c>
      <c r="BF558" s="89"/>
      <c r="BG558" s="98" t="e">
        <f t="shared" si="366"/>
        <v>#REF!</v>
      </c>
      <c r="BH558" s="98" t="e">
        <f t="shared" si="367"/>
        <v>#REF!</v>
      </c>
      <c r="BI558" s="89"/>
      <c r="BJ558" s="98" t="str">
        <f t="shared" si="368"/>
        <v/>
      </c>
      <c r="BK558" s="98" t="str">
        <f t="shared" si="369"/>
        <v/>
      </c>
      <c r="BL558" s="89"/>
      <c r="BM558" s="98" t="str">
        <f t="shared" si="370"/>
        <v/>
      </c>
      <c r="BN558" s="98" t="str">
        <f t="shared" si="371"/>
        <v/>
      </c>
      <c r="BO558" s="89"/>
      <c r="BP558" s="98" t="str">
        <f t="shared" si="372"/>
        <v/>
      </c>
      <c r="BQ558" s="98" t="str">
        <f t="shared" si="373"/>
        <v/>
      </c>
      <c r="BR558" s="89"/>
      <c r="BS558" s="98" t="str">
        <f t="shared" si="374"/>
        <v/>
      </c>
      <c r="BT558" s="98" t="str">
        <f t="shared" si="375"/>
        <v/>
      </c>
      <c r="BU558" s="89"/>
      <c r="BV558" s="63"/>
    </row>
    <row r="559" spans="1:74" s="59" customFormat="1" x14ac:dyDescent="0.25">
      <c r="A559" s="83">
        <v>14</v>
      </c>
      <c r="B559" s="109" t="str">
        <f t="shared" si="353"/>
        <v xml:space="preserve">: </v>
      </c>
      <c r="C559" s="106"/>
      <c r="D559" s="106"/>
      <c r="E559" s="108"/>
      <c r="F559" s="106"/>
      <c r="G559" s="108"/>
      <c r="H559" s="107"/>
      <c r="I559" s="106"/>
      <c r="J559" s="106"/>
      <c r="K559" s="104"/>
      <c r="L559" s="110"/>
      <c r="M559" s="104"/>
      <c r="N559" s="151" t="e">
        <f>'[1]Advanced Controls'!$B$137</f>
        <v>#REF!</v>
      </c>
      <c r="O559" s="105"/>
      <c r="P559" s="104"/>
      <c r="Q559" s="64"/>
      <c r="R559" s="103"/>
      <c r="S559" s="101" t="str">
        <f t="shared" si="354"/>
        <v/>
      </c>
      <c r="T559" s="102" t="str">
        <f t="shared" si="355"/>
        <v/>
      </c>
      <c r="U559" s="101" t="str">
        <f t="shared" si="356"/>
        <v/>
      </c>
      <c r="V559" s="100" t="e">
        <f t="shared" si="357"/>
        <v>#REF!</v>
      </c>
      <c r="W559" s="89"/>
      <c r="X559" s="89"/>
      <c r="Z559" s="63"/>
      <c r="AP559" s="63"/>
      <c r="AQ559" s="89"/>
      <c r="AR559" s="89"/>
      <c r="AS559" s="99"/>
      <c r="AT559" s="89"/>
      <c r="AU559" s="98" t="e">
        <f t="shared" si="358"/>
        <v>#REF!</v>
      </c>
      <c r="AV559" s="98" t="e">
        <f t="shared" si="359"/>
        <v>#REF!</v>
      </c>
      <c r="AW559" s="89"/>
      <c r="AX559" s="98" t="e">
        <f t="shared" si="360"/>
        <v>#REF!</v>
      </c>
      <c r="AY559" s="98" t="e">
        <f t="shared" si="361"/>
        <v>#REF!</v>
      </c>
      <c r="AZ559" s="89"/>
      <c r="BA559" s="98" t="e">
        <f t="shared" si="362"/>
        <v>#REF!</v>
      </c>
      <c r="BB559" s="98" t="e">
        <f t="shared" si="363"/>
        <v>#REF!</v>
      </c>
      <c r="BC559" s="89"/>
      <c r="BD559" s="98" t="e">
        <f t="shared" si="364"/>
        <v>#REF!</v>
      </c>
      <c r="BE559" s="98" t="e">
        <f t="shared" si="365"/>
        <v>#REF!</v>
      </c>
      <c r="BF559" s="89"/>
      <c r="BG559" s="98" t="e">
        <f t="shared" si="366"/>
        <v>#REF!</v>
      </c>
      <c r="BH559" s="98" t="e">
        <f t="shared" si="367"/>
        <v>#REF!</v>
      </c>
      <c r="BI559" s="89"/>
      <c r="BJ559" s="98" t="str">
        <f t="shared" si="368"/>
        <v/>
      </c>
      <c r="BK559" s="98" t="str">
        <f t="shared" si="369"/>
        <v/>
      </c>
      <c r="BL559" s="89"/>
      <c r="BM559" s="98" t="str">
        <f t="shared" si="370"/>
        <v/>
      </c>
      <c r="BN559" s="98" t="str">
        <f t="shared" si="371"/>
        <v/>
      </c>
      <c r="BO559" s="89"/>
      <c r="BP559" s="98" t="str">
        <f t="shared" si="372"/>
        <v/>
      </c>
      <c r="BQ559" s="98" t="str">
        <f t="shared" si="373"/>
        <v/>
      </c>
      <c r="BR559" s="89"/>
      <c r="BS559" s="98" t="str">
        <f t="shared" si="374"/>
        <v/>
      </c>
      <c r="BT559" s="98" t="str">
        <f t="shared" si="375"/>
        <v/>
      </c>
      <c r="BU559" s="89"/>
      <c r="BV559" s="63"/>
    </row>
    <row r="560" spans="1:74" s="59" customFormat="1" x14ac:dyDescent="0.25">
      <c r="A560" s="83">
        <v>15</v>
      </c>
      <c r="B560" s="109" t="str">
        <f t="shared" si="353"/>
        <v xml:space="preserve">: </v>
      </c>
      <c r="C560" s="106"/>
      <c r="D560" s="106"/>
      <c r="E560" s="108"/>
      <c r="F560" s="106"/>
      <c r="G560" s="108"/>
      <c r="H560" s="107"/>
      <c r="I560" s="106"/>
      <c r="J560" s="106"/>
      <c r="K560" s="104"/>
      <c r="L560" s="110"/>
      <c r="M560" s="104"/>
      <c r="N560" s="151" t="e">
        <f>'[1]Advanced Controls'!$B$137</f>
        <v>#REF!</v>
      </c>
      <c r="O560" s="105"/>
      <c r="P560" s="104"/>
      <c r="Q560" s="64"/>
      <c r="R560" s="103"/>
      <c r="S560" s="101" t="str">
        <f t="shared" si="354"/>
        <v/>
      </c>
      <c r="T560" s="102" t="str">
        <f t="shared" si="355"/>
        <v/>
      </c>
      <c r="U560" s="101" t="str">
        <f t="shared" si="356"/>
        <v/>
      </c>
      <c r="V560" s="100" t="e">
        <f t="shared" si="357"/>
        <v>#REF!</v>
      </c>
      <c r="W560" s="89"/>
      <c r="X560" s="89"/>
      <c r="Z560" s="63"/>
      <c r="AP560" s="63"/>
      <c r="AQ560" s="89"/>
      <c r="AR560" s="89"/>
      <c r="AS560" s="99"/>
      <c r="AT560" s="89"/>
      <c r="AU560" s="98" t="e">
        <f t="shared" si="358"/>
        <v>#REF!</v>
      </c>
      <c r="AV560" s="98" t="e">
        <f t="shared" si="359"/>
        <v>#REF!</v>
      </c>
      <c r="AW560" s="89"/>
      <c r="AX560" s="98" t="e">
        <f t="shared" si="360"/>
        <v>#REF!</v>
      </c>
      <c r="AY560" s="98" t="e">
        <f t="shared" si="361"/>
        <v>#REF!</v>
      </c>
      <c r="AZ560" s="89"/>
      <c r="BA560" s="98" t="e">
        <f t="shared" si="362"/>
        <v>#REF!</v>
      </c>
      <c r="BB560" s="98" t="e">
        <f t="shared" si="363"/>
        <v>#REF!</v>
      </c>
      <c r="BC560" s="89"/>
      <c r="BD560" s="98" t="e">
        <f t="shared" si="364"/>
        <v>#REF!</v>
      </c>
      <c r="BE560" s="98" t="e">
        <f t="shared" si="365"/>
        <v>#REF!</v>
      </c>
      <c r="BF560" s="89"/>
      <c r="BG560" s="98" t="e">
        <f t="shared" si="366"/>
        <v>#REF!</v>
      </c>
      <c r="BH560" s="98" t="e">
        <f t="shared" si="367"/>
        <v>#REF!</v>
      </c>
      <c r="BI560" s="89"/>
      <c r="BJ560" s="98" t="str">
        <f t="shared" si="368"/>
        <v/>
      </c>
      <c r="BK560" s="98" t="str">
        <f t="shared" si="369"/>
        <v/>
      </c>
      <c r="BL560" s="89"/>
      <c r="BM560" s="98" t="str">
        <f t="shared" si="370"/>
        <v/>
      </c>
      <c r="BN560" s="98" t="str">
        <f t="shared" si="371"/>
        <v/>
      </c>
      <c r="BO560" s="89"/>
      <c r="BP560" s="98" t="str">
        <f t="shared" si="372"/>
        <v/>
      </c>
      <c r="BQ560" s="98" t="str">
        <f t="shared" si="373"/>
        <v/>
      </c>
      <c r="BR560" s="89"/>
      <c r="BS560" s="98" t="str">
        <f t="shared" si="374"/>
        <v/>
      </c>
      <c r="BT560" s="98" t="str">
        <f t="shared" si="375"/>
        <v/>
      </c>
      <c r="BU560" s="89"/>
      <c r="BV560" s="63"/>
    </row>
    <row r="561" spans="1:74" s="59" customFormat="1" x14ac:dyDescent="0.25">
      <c r="A561" s="83">
        <v>16</v>
      </c>
      <c r="B561" s="109" t="str">
        <f t="shared" si="353"/>
        <v xml:space="preserve">: </v>
      </c>
      <c r="C561" s="106"/>
      <c r="D561" s="106"/>
      <c r="E561" s="108"/>
      <c r="F561" s="106"/>
      <c r="G561" s="108"/>
      <c r="H561" s="107"/>
      <c r="I561" s="106"/>
      <c r="J561" s="106"/>
      <c r="K561" s="104"/>
      <c r="L561" s="110"/>
      <c r="M561" s="104"/>
      <c r="N561" s="151" t="e">
        <f>'[1]Advanced Controls'!$B$137</f>
        <v>#REF!</v>
      </c>
      <c r="O561" s="105"/>
      <c r="P561" s="104"/>
      <c r="Q561" s="64"/>
      <c r="R561" s="103"/>
      <c r="S561" s="101" t="str">
        <f t="shared" si="354"/>
        <v/>
      </c>
      <c r="T561" s="102" t="str">
        <f t="shared" si="355"/>
        <v/>
      </c>
      <c r="U561" s="101" t="str">
        <f t="shared" si="356"/>
        <v/>
      </c>
      <c r="V561" s="100" t="e">
        <f t="shared" si="357"/>
        <v>#REF!</v>
      </c>
      <c r="W561" s="89"/>
      <c r="X561" s="89"/>
      <c r="Z561" s="63"/>
      <c r="AP561" s="63"/>
      <c r="AQ561" s="89"/>
      <c r="AR561" s="89"/>
      <c r="AS561" s="99"/>
      <c r="AT561" s="89"/>
      <c r="AU561" s="98" t="e">
        <f t="shared" si="358"/>
        <v>#REF!</v>
      </c>
      <c r="AV561" s="98" t="e">
        <f t="shared" si="359"/>
        <v>#REF!</v>
      </c>
      <c r="AW561" s="89"/>
      <c r="AX561" s="98" t="e">
        <f t="shared" si="360"/>
        <v>#REF!</v>
      </c>
      <c r="AY561" s="98" t="e">
        <f t="shared" si="361"/>
        <v>#REF!</v>
      </c>
      <c r="AZ561" s="89"/>
      <c r="BA561" s="98" t="e">
        <f t="shared" si="362"/>
        <v>#REF!</v>
      </c>
      <c r="BB561" s="98" t="e">
        <f t="shared" si="363"/>
        <v>#REF!</v>
      </c>
      <c r="BC561" s="89"/>
      <c r="BD561" s="98" t="e">
        <f t="shared" si="364"/>
        <v>#REF!</v>
      </c>
      <c r="BE561" s="98" t="e">
        <f t="shared" si="365"/>
        <v>#REF!</v>
      </c>
      <c r="BF561" s="89"/>
      <c r="BG561" s="98" t="e">
        <f t="shared" si="366"/>
        <v>#REF!</v>
      </c>
      <c r="BH561" s="98" t="e">
        <f t="shared" si="367"/>
        <v>#REF!</v>
      </c>
      <c r="BI561" s="89"/>
      <c r="BJ561" s="98" t="str">
        <f t="shared" si="368"/>
        <v/>
      </c>
      <c r="BK561" s="98" t="str">
        <f t="shared" si="369"/>
        <v/>
      </c>
      <c r="BL561" s="89"/>
      <c r="BM561" s="98" t="str">
        <f t="shared" si="370"/>
        <v/>
      </c>
      <c r="BN561" s="98" t="str">
        <f t="shared" si="371"/>
        <v/>
      </c>
      <c r="BO561" s="89"/>
      <c r="BP561" s="98" t="str">
        <f t="shared" si="372"/>
        <v/>
      </c>
      <c r="BQ561" s="98" t="str">
        <f t="shared" si="373"/>
        <v/>
      </c>
      <c r="BR561" s="89"/>
      <c r="BS561" s="98" t="str">
        <f t="shared" si="374"/>
        <v/>
      </c>
      <c r="BT561" s="98" t="str">
        <f t="shared" si="375"/>
        <v/>
      </c>
      <c r="BU561" s="89"/>
      <c r="BV561" s="63"/>
    </row>
    <row r="562" spans="1:74" s="59" customFormat="1" x14ac:dyDescent="0.25">
      <c r="A562" s="83">
        <v>17</v>
      </c>
      <c r="B562" s="109" t="str">
        <f t="shared" si="353"/>
        <v xml:space="preserve">: </v>
      </c>
      <c r="C562" s="106"/>
      <c r="D562" s="106"/>
      <c r="E562" s="108"/>
      <c r="F562" s="106"/>
      <c r="G562" s="108"/>
      <c r="H562" s="107"/>
      <c r="I562" s="106"/>
      <c r="J562" s="106"/>
      <c r="K562" s="104"/>
      <c r="L562" s="110"/>
      <c r="M562" s="104"/>
      <c r="N562" s="151" t="e">
        <f>'[1]Advanced Controls'!$B$137</f>
        <v>#REF!</v>
      </c>
      <c r="O562" s="105"/>
      <c r="P562" s="104"/>
      <c r="Q562" s="64"/>
      <c r="R562" s="103"/>
      <c r="S562" s="101" t="str">
        <f t="shared" si="354"/>
        <v/>
      </c>
      <c r="T562" s="102" t="str">
        <f t="shared" si="355"/>
        <v/>
      </c>
      <c r="U562" s="101" t="str">
        <f t="shared" si="356"/>
        <v/>
      </c>
      <c r="V562" s="100" t="e">
        <f t="shared" si="357"/>
        <v>#REF!</v>
      </c>
      <c r="W562" s="89"/>
      <c r="X562" s="89"/>
      <c r="Z562" s="63"/>
      <c r="AP562" s="63"/>
      <c r="AQ562" s="89"/>
      <c r="AR562" s="89"/>
      <c r="AS562" s="99"/>
      <c r="AT562" s="89"/>
      <c r="AU562" s="98" t="e">
        <f t="shared" si="358"/>
        <v>#REF!</v>
      </c>
      <c r="AV562" s="98" t="e">
        <f t="shared" si="359"/>
        <v>#REF!</v>
      </c>
      <c r="AW562" s="89"/>
      <c r="AX562" s="98" t="e">
        <f t="shared" si="360"/>
        <v>#REF!</v>
      </c>
      <c r="AY562" s="98" t="e">
        <f t="shared" si="361"/>
        <v>#REF!</v>
      </c>
      <c r="AZ562" s="89"/>
      <c r="BA562" s="98" t="e">
        <f t="shared" si="362"/>
        <v>#REF!</v>
      </c>
      <c r="BB562" s="98" t="e">
        <f t="shared" si="363"/>
        <v>#REF!</v>
      </c>
      <c r="BC562" s="89"/>
      <c r="BD562" s="98" t="e">
        <f t="shared" si="364"/>
        <v>#REF!</v>
      </c>
      <c r="BE562" s="98" t="e">
        <f t="shared" si="365"/>
        <v>#REF!</v>
      </c>
      <c r="BF562" s="89"/>
      <c r="BG562" s="98" t="e">
        <f t="shared" si="366"/>
        <v>#REF!</v>
      </c>
      <c r="BH562" s="98" t="e">
        <f t="shared" si="367"/>
        <v>#REF!</v>
      </c>
      <c r="BI562" s="89"/>
      <c r="BJ562" s="98" t="str">
        <f t="shared" si="368"/>
        <v/>
      </c>
      <c r="BK562" s="98" t="str">
        <f t="shared" si="369"/>
        <v/>
      </c>
      <c r="BL562" s="89"/>
      <c r="BM562" s="98" t="str">
        <f t="shared" si="370"/>
        <v/>
      </c>
      <c r="BN562" s="98" t="str">
        <f t="shared" si="371"/>
        <v/>
      </c>
      <c r="BO562" s="89"/>
      <c r="BP562" s="98" t="str">
        <f t="shared" si="372"/>
        <v/>
      </c>
      <c r="BQ562" s="98" t="str">
        <f t="shared" si="373"/>
        <v/>
      </c>
      <c r="BR562" s="89"/>
      <c r="BS562" s="98" t="str">
        <f t="shared" si="374"/>
        <v/>
      </c>
      <c r="BT562" s="98" t="str">
        <f t="shared" si="375"/>
        <v/>
      </c>
      <c r="BU562" s="89"/>
      <c r="BV562" s="63"/>
    </row>
    <row r="563" spans="1:74" s="59" customFormat="1" x14ac:dyDescent="0.25">
      <c r="A563" s="83">
        <v>18</v>
      </c>
      <c r="B563" s="109" t="str">
        <f t="shared" si="353"/>
        <v xml:space="preserve">: </v>
      </c>
      <c r="C563" s="106"/>
      <c r="D563" s="106"/>
      <c r="E563" s="108"/>
      <c r="F563" s="106"/>
      <c r="G563" s="108"/>
      <c r="H563" s="107"/>
      <c r="I563" s="106"/>
      <c r="J563" s="106"/>
      <c r="K563" s="104"/>
      <c r="L563" s="104"/>
      <c r="M563" s="104"/>
      <c r="N563" s="151" t="e">
        <f>'[1]Advanced Controls'!$B$137</f>
        <v>#REF!</v>
      </c>
      <c r="O563" s="105"/>
      <c r="P563" s="104"/>
      <c r="Q563" s="64"/>
      <c r="R563" s="103"/>
      <c r="S563" s="101" t="str">
        <f t="shared" si="354"/>
        <v/>
      </c>
      <c r="T563" s="102" t="str">
        <f t="shared" si="355"/>
        <v/>
      </c>
      <c r="U563" s="101" t="str">
        <f t="shared" si="356"/>
        <v/>
      </c>
      <c r="V563" s="100" t="e">
        <f t="shared" si="357"/>
        <v>#REF!</v>
      </c>
      <c r="W563" s="89"/>
      <c r="X563" s="89"/>
      <c r="Z563" s="63"/>
      <c r="AP563" s="63"/>
      <c r="AQ563" s="89"/>
      <c r="AR563" s="89"/>
      <c r="AS563" s="99"/>
      <c r="AT563" s="89"/>
      <c r="AU563" s="98" t="e">
        <f t="shared" si="358"/>
        <v>#REF!</v>
      </c>
      <c r="AV563" s="98" t="e">
        <f t="shared" si="359"/>
        <v>#REF!</v>
      </c>
      <c r="AW563" s="89"/>
      <c r="AX563" s="98" t="e">
        <f t="shared" si="360"/>
        <v>#REF!</v>
      </c>
      <c r="AY563" s="98" t="e">
        <f t="shared" si="361"/>
        <v>#REF!</v>
      </c>
      <c r="AZ563" s="89"/>
      <c r="BA563" s="98" t="e">
        <f t="shared" si="362"/>
        <v>#REF!</v>
      </c>
      <c r="BB563" s="98" t="e">
        <f t="shared" si="363"/>
        <v>#REF!</v>
      </c>
      <c r="BC563" s="89"/>
      <c r="BD563" s="98" t="e">
        <f t="shared" si="364"/>
        <v>#REF!</v>
      </c>
      <c r="BE563" s="98" t="e">
        <f t="shared" si="365"/>
        <v>#REF!</v>
      </c>
      <c r="BF563" s="89"/>
      <c r="BG563" s="98" t="e">
        <f t="shared" si="366"/>
        <v>#REF!</v>
      </c>
      <c r="BH563" s="98" t="e">
        <f t="shared" si="367"/>
        <v>#REF!</v>
      </c>
      <c r="BI563" s="89"/>
      <c r="BJ563" s="98" t="str">
        <f t="shared" si="368"/>
        <v/>
      </c>
      <c r="BK563" s="98" t="str">
        <f t="shared" si="369"/>
        <v/>
      </c>
      <c r="BL563" s="89"/>
      <c r="BM563" s="98" t="str">
        <f t="shared" si="370"/>
        <v/>
      </c>
      <c r="BN563" s="98" t="str">
        <f t="shared" si="371"/>
        <v/>
      </c>
      <c r="BO563" s="89"/>
      <c r="BP563" s="98" t="str">
        <f t="shared" si="372"/>
        <v/>
      </c>
      <c r="BQ563" s="98" t="str">
        <f t="shared" si="373"/>
        <v/>
      </c>
      <c r="BR563" s="89"/>
      <c r="BS563" s="98" t="str">
        <f t="shared" si="374"/>
        <v/>
      </c>
      <c r="BT563" s="98" t="str">
        <f t="shared" si="375"/>
        <v/>
      </c>
      <c r="BU563" s="89"/>
      <c r="BV563" s="63"/>
    </row>
    <row r="564" spans="1:74" s="59" customFormat="1" x14ac:dyDescent="0.25">
      <c r="A564" s="83">
        <v>19</v>
      </c>
      <c r="B564" s="109" t="str">
        <f t="shared" si="353"/>
        <v xml:space="preserve">: </v>
      </c>
      <c r="C564" s="106"/>
      <c r="D564" s="106"/>
      <c r="E564" s="108"/>
      <c r="F564" s="106"/>
      <c r="G564" s="108"/>
      <c r="H564" s="107"/>
      <c r="I564" s="106"/>
      <c r="J564" s="106"/>
      <c r="K564" s="104"/>
      <c r="L564" s="104"/>
      <c r="M564" s="104"/>
      <c r="N564" s="151" t="e">
        <f>'[1]Advanced Controls'!$B$137</f>
        <v>#REF!</v>
      </c>
      <c r="O564" s="105"/>
      <c r="P564" s="104"/>
      <c r="Q564" s="64"/>
      <c r="R564" s="103"/>
      <c r="S564" s="101" t="str">
        <f t="shared" si="354"/>
        <v/>
      </c>
      <c r="T564" s="102" t="str">
        <f t="shared" si="355"/>
        <v/>
      </c>
      <c r="U564" s="101" t="str">
        <f t="shared" si="356"/>
        <v/>
      </c>
      <c r="V564" s="100" t="e">
        <f t="shared" si="357"/>
        <v>#REF!</v>
      </c>
      <c r="W564" s="89"/>
      <c r="X564" s="89"/>
      <c r="Z564" s="63"/>
      <c r="AP564" s="63"/>
      <c r="AQ564" s="89"/>
      <c r="AR564" s="89"/>
      <c r="AS564" s="99"/>
      <c r="AT564" s="89"/>
      <c r="AU564" s="98" t="e">
        <f t="shared" si="358"/>
        <v>#REF!</v>
      </c>
      <c r="AV564" s="98" t="e">
        <f t="shared" si="359"/>
        <v>#REF!</v>
      </c>
      <c r="AW564" s="89"/>
      <c r="AX564" s="98" t="e">
        <f t="shared" si="360"/>
        <v>#REF!</v>
      </c>
      <c r="AY564" s="98" t="e">
        <f t="shared" si="361"/>
        <v>#REF!</v>
      </c>
      <c r="AZ564" s="89"/>
      <c r="BA564" s="98" t="e">
        <f t="shared" si="362"/>
        <v>#REF!</v>
      </c>
      <c r="BB564" s="98" t="e">
        <f t="shared" si="363"/>
        <v>#REF!</v>
      </c>
      <c r="BC564" s="89"/>
      <c r="BD564" s="98" t="e">
        <f t="shared" si="364"/>
        <v>#REF!</v>
      </c>
      <c r="BE564" s="98" t="e">
        <f t="shared" si="365"/>
        <v>#REF!</v>
      </c>
      <c r="BF564" s="89"/>
      <c r="BG564" s="98" t="e">
        <f t="shared" si="366"/>
        <v>#REF!</v>
      </c>
      <c r="BH564" s="98" t="e">
        <f t="shared" si="367"/>
        <v>#REF!</v>
      </c>
      <c r="BI564" s="89"/>
      <c r="BJ564" s="98" t="str">
        <f t="shared" si="368"/>
        <v/>
      </c>
      <c r="BK564" s="98" t="str">
        <f t="shared" si="369"/>
        <v/>
      </c>
      <c r="BL564" s="89"/>
      <c r="BM564" s="98" t="str">
        <f t="shared" si="370"/>
        <v/>
      </c>
      <c r="BN564" s="98" t="str">
        <f t="shared" si="371"/>
        <v/>
      </c>
      <c r="BO564" s="89"/>
      <c r="BP564" s="98" t="str">
        <f t="shared" si="372"/>
        <v/>
      </c>
      <c r="BQ564" s="98" t="str">
        <f t="shared" si="373"/>
        <v/>
      </c>
      <c r="BR564" s="89"/>
      <c r="BS564" s="98" t="str">
        <f t="shared" si="374"/>
        <v/>
      </c>
      <c r="BT564" s="98" t="str">
        <f t="shared" si="375"/>
        <v/>
      </c>
      <c r="BU564" s="89"/>
      <c r="BV564" s="63"/>
    </row>
    <row r="565" spans="1:74" s="59" customFormat="1" x14ac:dyDescent="0.25">
      <c r="A565" s="83">
        <v>20</v>
      </c>
      <c r="B565" s="109" t="str">
        <f t="shared" si="353"/>
        <v xml:space="preserve">: </v>
      </c>
      <c r="C565" s="106"/>
      <c r="D565" s="106"/>
      <c r="E565" s="108"/>
      <c r="F565" s="106"/>
      <c r="G565" s="108"/>
      <c r="H565" s="107"/>
      <c r="I565" s="106"/>
      <c r="J565" s="106"/>
      <c r="K565" s="104"/>
      <c r="L565" s="104"/>
      <c r="M565" s="104"/>
      <c r="N565" s="151" t="e">
        <f>'[1]Advanced Controls'!$B$137</f>
        <v>#REF!</v>
      </c>
      <c r="O565" s="105"/>
      <c r="P565" s="104"/>
      <c r="Q565" s="64"/>
      <c r="R565" s="103"/>
      <c r="S565" s="101" t="str">
        <f t="shared" si="354"/>
        <v/>
      </c>
      <c r="T565" s="102" t="str">
        <f t="shared" si="355"/>
        <v/>
      </c>
      <c r="U565" s="101" t="str">
        <f t="shared" si="356"/>
        <v/>
      </c>
      <c r="V565" s="100" t="e">
        <f t="shared" si="357"/>
        <v>#REF!</v>
      </c>
      <c r="W565" s="89"/>
      <c r="X565" s="89"/>
      <c r="Z565" s="63"/>
      <c r="AP565" s="63"/>
      <c r="AQ565" s="89"/>
      <c r="AR565" s="89"/>
      <c r="AS565" s="99"/>
      <c r="AT565" s="89"/>
      <c r="AU565" s="98" t="e">
        <f t="shared" si="358"/>
        <v>#REF!</v>
      </c>
      <c r="AV565" s="98" t="e">
        <f t="shared" si="359"/>
        <v>#REF!</v>
      </c>
      <c r="AW565" s="89"/>
      <c r="AX565" s="98" t="e">
        <f t="shared" si="360"/>
        <v>#REF!</v>
      </c>
      <c r="AY565" s="98" t="e">
        <f t="shared" si="361"/>
        <v>#REF!</v>
      </c>
      <c r="AZ565" s="89"/>
      <c r="BA565" s="98" t="e">
        <f t="shared" si="362"/>
        <v>#REF!</v>
      </c>
      <c r="BB565" s="98" t="e">
        <f t="shared" si="363"/>
        <v>#REF!</v>
      </c>
      <c r="BC565" s="89"/>
      <c r="BD565" s="98" t="e">
        <f t="shared" si="364"/>
        <v>#REF!</v>
      </c>
      <c r="BE565" s="98" t="e">
        <f t="shared" si="365"/>
        <v>#REF!</v>
      </c>
      <c r="BF565" s="89"/>
      <c r="BG565" s="98" t="e">
        <f t="shared" si="366"/>
        <v>#REF!</v>
      </c>
      <c r="BH565" s="98" t="e">
        <f t="shared" si="367"/>
        <v>#REF!</v>
      </c>
      <c r="BI565" s="89"/>
      <c r="BJ565" s="98" t="str">
        <f t="shared" si="368"/>
        <v/>
      </c>
      <c r="BK565" s="98" t="str">
        <f t="shared" si="369"/>
        <v/>
      </c>
      <c r="BL565" s="89"/>
      <c r="BM565" s="98" t="str">
        <f t="shared" si="370"/>
        <v/>
      </c>
      <c r="BN565" s="98" t="str">
        <f t="shared" si="371"/>
        <v/>
      </c>
      <c r="BO565" s="89"/>
      <c r="BP565" s="98" t="str">
        <f t="shared" si="372"/>
        <v/>
      </c>
      <c r="BQ565" s="98" t="str">
        <f t="shared" si="373"/>
        <v/>
      </c>
      <c r="BR565" s="89"/>
      <c r="BS565" s="98" t="str">
        <f t="shared" si="374"/>
        <v/>
      </c>
      <c r="BT565" s="98" t="str">
        <f t="shared" si="375"/>
        <v/>
      </c>
      <c r="BU565" s="89"/>
      <c r="BV565" s="63"/>
    </row>
    <row r="566" spans="1:74" s="59" customFormat="1" x14ac:dyDescent="0.25">
      <c r="A566" s="83"/>
      <c r="B566" s="91" t="s">
        <v>64</v>
      </c>
      <c r="C566" s="92"/>
      <c r="D566" s="92"/>
      <c r="E566" s="92"/>
      <c r="F566" s="92"/>
      <c r="G566" s="92"/>
      <c r="H566" s="64"/>
      <c r="I566" s="89"/>
      <c r="J566" s="94"/>
      <c r="K566" s="64"/>
      <c r="L566" s="64"/>
      <c r="M566" s="64" t="s">
        <v>63</v>
      </c>
      <c r="N566" s="64"/>
      <c r="O566" s="64"/>
      <c r="P566" s="64"/>
      <c r="Q566" s="64"/>
      <c r="R566" s="94" t="s">
        <v>62</v>
      </c>
      <c r="S566" s="97" t="e">
        <f>AVERAGE(S546:S565)</f>
        <v>#DIV/0!</v>
      </c>
      <c r="T566" s="97" t="e">
        <f>IF(S574="Y",SUM(T546:T565)/SUM(O546:O565),AVERAGE(T546:T565))</f>
        <v>#DIV/0!</v>
      </c>
      <c r="U566" s="96" t="e">
        <f>SUM(U546:U565)/SUM(O546:O565)</f>
        <v>#DIV/0!</v>
      </c>
      <c r="V566" s="89"/>
      <c r="W566" s="89"/>
      <c r="X566" s="89"/>
      <c r="Z566" s="95"/>
      <c r="AP566" s="63"/>
      <c r="AQ566" s="89"/>
      <c r="AR566" s="89"/>
      <c r="AS566" s="89"/>
      <c r="AT566" s="94" t="s">
        <v>62</v>
      </c>
      <c r="AU566" s="93" t="e">
        <f>AVERAGE(AU546:AU565)</f>
        <v>#REF!</v>
      </c>
      <c r="AV566" s="93" t="e">
        <f>SUM(AV546:AV565)/COUNTIF(AV546:AV565,"&gt;0")</f>
        <v>#REF!</v>
      </c>
      <c r="AW566" s="89"/>
      <c r="AX566" s="93" t="e">
        <f>AVERAGE(AX546:AX565)</f>
        <v>#REF!</v>
      </c>
      <c r="AY566" s="93" t="e">
        <f>SUM(AY546:AY565)/COUNTIF(AY546:AY565,"&gt;0")</f>
        <v>#REF!</v>
      </c>
      <c r="AZ566" s="89"/>
      <c r="BA566" s="93" t="e">
        <f>AVERAGE(BA546:BA565)</f>
        <v>#REF!</v>
      </c>
      <c r="BB566" s="93" t="e">
        <f>SUM(BB546:BB565)/COUNTIF(BB546:BB565,"&gt;0")</f>
        <v>#REF!</v>
      </c>
      <c r="BC566" s="89"/>
      <c r="BD566" s="93" t="e">
        <f>AVERAGE(BD546:BD565)</f>
        <v>#REF!</v>
      </c>
      <c r="BE566" s="93" t="e">
        <f>SUM(BE546:BE565)/COUNTIF(BE546:BE565,"&gt;0")</f>
        <v>#REF!</v>
      </c>
      <c r="BF566" s="89"/>
      <c r="BG566" s="93" t="e">
        <f>AVERAGE(BG546:BG565)</f>
        <v>#REF!</v>
      </c>
      <c r="BH566" s="93" t="e">
        <f>SUM(BH546:BH565)/COUNTIF(BH546:BH565,"&gt;0")</f>
        <v>#REF!</v>
      </c>
      <c r="BI566" s="94"/>
      <c r="BJ566" s="93" t="e">
        <f>AVERAGE(BJ546:BJ565)</f>
        <v>#DIV/0!</v>
      </c>
      <c r="BK566" s="93" t="e">
        <f>SUM(BK546:BK565)/COUNTIF(BK546:BK565,"&gt;0")</f>
        <v>#DIV/0!</v>
      </c>
      <c r="BL566" s="89"/>
      <c r="BM566" s="93" t="e">
        <f>AVERAGE(BM546:BM565)</f>
        <v>#DIV/0!</v>
      </c>
      <c r="BN566" s="93" t="e">
        <f>SUM(BN546:BN565)/COUNTIF(BN546:BN565,"&gt;0")</f>
        <v>#DIV/0!</v>
      </c>
      <c r="BO566" s="89"/>
      <c r="BP566" s="93" t="e">
        <f>AVERAGE(BP546:BP565)</f>
        <v>#DIV/0!</v>
      </c>
      <c r="BQ566" s="93" t="e">
        <f>SUM(BQ546:BQ565)/COUNTIF(BQ546:BQ565,"&gt;0")</f>
        <v>#DIV/0!</v>
      </c>
      <c r="BR566" s="89"/>
      <c r="BS566" s="93" t="e">
        <f>AVERAGE(BS546:BS565)</f>
        <v>#DIV/0!</v>
      </c>
      <c r="BT566" s="93" t="e">
        <f>SUM(BT546:BT565)/COUNTIF(BT546:BT565,"&gt;0")</f>
        <v>#DIV/0!</v>
      </c>
      <c r="BU566" s="89"/>
      <c r="BV566" s="63"/>
    </row>
    <row r="567" spans="1:74" s="59" customFormat="1" x14ac:dyDescent="0.25">
      <c r="A567" s="83"/>
      <c r="B567" s="91" t="s">
        <v>61</v>
      </c>
      <c r="C567" s="92" t="s">
        <v>60</v>
      </c>
      <c r="D567" s="399"/>
      <c r="E567" s="400"/>
      <c r="F567" s="400"/>
      <c r="G567" s="400"/>
      <c r="H567" s="400"/>
      <c r="I567" s="400"/>
      <c r="J567" s="400"/>
      <c r="K567" s="401"/>
      <c r="L567" s="64"/>
      <c r="M567" s="64"/>
      <c r="N567" s="64"/>
      <c r="O567" s="64"/>
      <c r="P567" s="64"/>
      <c r="Q567" s="64"/>
      <c r="R567" s="77" t="s">
        <v>57</v>
      </c>
      <c r="S567" s="88" t="e">
        <f>S566+V567*S570</f>
        <v>#DIV/0!</v>
      </c>
      <c r="T567" s="88" t="e">
        <f>T566+V567*T570</f>
        <v>#DIV/0!</v>
      </c>
      <c r="U567" s="88" t="e">
        <f>U566+V567*U570</f>
        <v>#DIV/0!</v>
      </c>
      <c r="V567" s="86">
        <v>1</v>
      </c>
      <c r="W567" s="64" t="s">
        <v>59</v>
      </c>
      <c r="X567" s="89"/>
      <c r="Y567" s="89" t="s">
        <v>58</v>
      </c>
      <c r="Z567" s="87"/>
      <c r="AP567" s="63"/>
      <c r="AQ567" s="89"/>
      <c r="AR567" s="89"/>
      <c r="AS567" s="89"/>
      <c r="AT567" s="77" t="s">
        <v>57</v>
      </c>
      <c r="AU567" s="76" t="e">
        <f>AU566+(AU572*AU569)</f>
        <v>#REF!</v>
      </c>
      <c r="AV567" s="76" t="e">
        <f>AV566+(AV572*AU569)</f>
        <v>#REF!</v>
      </c>
      <c r="AW567" s="89"/>
      <c r="AX567" s="76" t="e">
        <f>AX566+(AX572*AX569)</f>
        <v>#REF!</v>
      </c>
      <c r="AY567" s="76" t="e">
        <f>AY566+(AY572*AX569)</f>
        <v>#REF!</v>
      </c>
      <c r="AZ567" s="89"/>
      <c r="BA567" s="76" t="e">
        <f>BA566+(BA572*BA569)</f>
        <v>#REF!</v>
      </c>
      <c r="BB567" s="76" t="e">
        <f>BB566+(BB572*BA569)</f>
        <v>#REF!</v>
      </c>
      <c r="BC567" s="89"/>
      <c r="BD567" s="76" t="e">
        <f>BD566+(BD572*BD569)</f>
        <v>#REF!</v>
      </c>
      <c r="BE567" s="76" t="e">
        <f>BE566+(BE572*BD569)</f>
        <v>#REF!</v>
      </c>
      <c r="BF567" s="89"/>
      <c r="BG567" s="76" t="e">
        <f>BG566+(BG572*BG569)</f>
        <v>#REF!</v>
      </c>
      <c r="BH567" s="76" t="e">
        <f>BH566+(BH572*BG569)</f>
        <v>#REF!</v>
      </c>
      <c r="BI567" s="77"/>
      <c r="BJ567" s="76" t="e">
        <f>BJ566+(BJ572*BJ569)</f>
        <v>#DIV/0!</v>
      </c>
      <c r="BK567" s="76" t="e">
        <f>BK566+(BK572*BJ569)</f>
        <v>#DIV/0!</v>
      </c>
      <c r="BL567" s="89"/>
      <c r="BM567" s="76" t="e">
        <f>BM566+(BM572*BM569)</f>
        <v>#DIV/0!</v>
      </c>
      <c r="BN567" s="76" t="e">
        <f>BN566+(BN572*BM569)</f>
        <v>#DIV/0!</v>
      </c>
      <c r="BO567" s="89"/>
      <c r="BP567" s="76" t="e">
        <f>BP566+(BP572*BP569)</f>
        <v>#DIV/0!</v>
      </c>
      <c r="BQ567" s="76" t="e">
        <f>BQ566+(BQ572*BP569)</f>
        <v>#DIV/0!</v>
      </c>
      <c r="BR567" s="89"/>
      <c r="BS567" s="76" t="e">
        <f>BS566+(BS572*BS569)</f>
        <v>#DIV/0!</v>
      </c>
      <c r="BT567" s="76" t="e">
        <f>BT566+(BT572*BS569)</f>
        <v>#DIV/0!</v>
      </c>
      <c r="BU567" s="89"/>
      <c r="BV567" s="63"/>
    </row>
    <row r="568" spans="1:74" s="59" customFormat="1" x14ac:dyDescent="0.25">
      <c r="A568" s="83"/>
      <c r="B568" s="91" t="s">
        <v>56</v>
      </c>
      <c r="C568" s="83"/>
      <c r="D568" s="402"/>
      <c r="E568" s="403"/>
      <c r="F568" s="403"/>
      <c r="G568" s="403"/>
      <c r="H568" s="403"/>
      <c r="I568" s="403"/>
      <c r="J568" s="403"/>
      <c r="K568" s="404"/>
      <c r="L568" s="89"/>
      <c r="M568" s="89"/>
      <c r="N568" s="64"/>
      <c r="O568" s="64"/>
      <c r="P568" s="64"/>
      <c r="Q568" s="64"/>
      <c r="R568" s="77" t="s">
        <v>54</v>
      </c>
      <c r="S568" s="88" t="e">
        <f>IF($Y568="Y",MIN(S546:S565),S566-$V568*S570)</f>
        <v>#DIV/0!</v>
      </c>
      <c r="T568" s="88" t="e">
        <f>IF($Y568="Y",MIN(T546:T565),T566-$V568*T570)</f>
        <v>#DIV/0!</v>
      </c>
      <c r="U568" s="88" t="e">
        <f>IF($Y568="Y",MIN(U546:U565),U566-$V568*U570)</f>
        <v>#DIV/0!</v>
      </c>
      <c r="V568" s="86">
        <v>1</v>
      </c>
      <c r="W568" s="64" t="s">
        <v>55</v>
      </c>
      <c r="X568" s="89"/>
      <c r="Y568" s="90" t="s">
        <v>47</v>
      </c>
      <c r="Z568" s="87"/>
      <c r="AP568" s="63"/>
      <c r="AQ568" s="89"/>
      <c r="AR568" s="89"/>
      <c r="AS568" s="89"/>
      <c r="AT568" s="77" t="s">
        <v>54</v>
      </c>
      <c r="AU568" s="76" t="e">
        <f>AU566-(AU572*AU570)</f>
        <v>#REF!</v>
      </c>
      <c r="AV568" s="76" t="e">
        <f>AV566-(AV572*AU570)</f>
        <v>#REF!</v>
      </c>
      <c r="AW568" s="89"/>
      <c r="AX568" s="76" t="e">
        <f>AX566-(AX572*AX570)</f>
        <v>#REF!</v>
      </c>
      <c r="AY568" s="76" t="e">
        <f>AY566-(AY572*AX570)</f>
        <v>#REF!</v>
      </c>
      <c r="AZ568" s="89"/>
      <c r="BA568" s="76" t="e">
        <f>BA566-(BA572*BA570)</f>
        <v>#REF!</v>
      </c>
      <c r="BB568" s="76" t="e">
        <f>BB566-(BB572*BA570)</f>
        <v>#REF!</v>
      </c>
      <c r="BC568" s="89"/>
      <c r="BD568" s="76" t="e">
        <f>BD566-(BD572*BD570)</f>
        <v>#REF!</v>
      </c>
      <c r="BE568" s="76" t="e">
        <f>BE566-(BE572*BD570)</f>
        <v>#REF!</v>
      </c>
      <c r="BF568" s="89"/>
      <c r="BG568" s="76" t="e">
        <f>BG566-(BG572*BG570)</f>
        <v>#REF!</v>
      </c>
      <c r="BH568" s="76" t="e">
        <f>BH566-(BH572*BG570)</f>
        <v>#REF!</v>
      </c>
      <c r="BI568" s="77"/>
      <c r="BJ568" s="76" t="e">
        <f>BJ566-(BJ572*BJ570)</f>
        <v>#DIV/0!</v>
      </c>
      <c r="BK568" s="76" t="e">
        <f>BK566-(BK572*BJ570)</f>
        <v>#DIV/0!</v>
      </c>
      <c r="BL568" s="89"/>
      <c r="BM568" s="76" t="e">
        <f>BM566-(BM572*BM570)</f>
        <v>#DIV/0!</v>
      </c>
      <c r="BN568" s="76" t="e">
        <f>BN566-(BN572*BM570)</f>
        <v>#DIV/0!</v>
      </c>
      <c r="BO568" s="89"/>
      <c r="BP568" s="76" t="e">
        <f>BP566-(BP572*BP570)</f>
        <v>#DIV/0!</v>
      </c>
      <c r="BQ568" s="76" t="e">
        <f>BQ566-(BQ572*BP570)</f>
        <v>#DIV/0!</v>
      </c>
      <c r="BR568" s="89"/>
      <c r="BS568" s="76" t="e">
        <f>BS566-(BS572*BS570)</f>
        <v>#DIV/0!</v>
      </c>
      <c r="BT568" s="76" t="e">
        <f>BT566-(BT572*BS570)</f>
        <v>#DIV/0!</v>
      </c>
      <c r="BU568" s="89"/>
      <c r="BV568" s="63"/>
    </row>
    <row r="569" spans="1:74" s="59" customFormat="1" ht="14.25" x14ac:dyDescent="0.2">
      <c r="A569" s="83"/>
      <c r="B569" s="83"/>
      <c r="C569" s="83"/>
      <c r="D569" s="402"/>
      <c r="E569" s="403"/>
      <c r="F569" s="403"/>
      <c r="G569" s="403"/>
      <c r="H569" s="403"/>
      <c r="I569" s="403"/>
      <c r="J569" s="403"/>
      <c r="K569" s="404"/>
      <c r="L569" s="64"/>
      <c r="M569" s="64"/>
      <c r="N569" s="64"/>
      <c r="O569" s="64"/>
      <c r="P569" s="64"/>
      <c r="Q569" s="64"/>
      <c r="R569" s="77" t="s">
        <v>51</v>
      </c>
      <c r="S569" s="88" t="e">
        <f>IF((0.67*S570)&gt;S566,"no","yes")</f>
        <v>#DIV/0!</v>
      </c>
      <c r="T569" s="88" t="e">
        <f>IF((0.67*T570)&gt;T566,"no","yes")</f>
        <v>#DIV/0!</v>
      </c>
      <c r="U569" s="88" t="e">
        <f>IF((0.67*U570)&gt;U566,"no","yes")</f>
        <v>#DIV/0!</v>
      </c>
      <c r="V569" s="64"/>
      <c r="W569" s="64"/>
      <c r="X569" s="64"/>
      <c r="Z569" s="87"/>
      <c r="AP569" s="63"/>
      <c r="AQ569" s="64"/>
      <c r="AR569" s="64"/>
      <c r="AS569" s="360" t="s">
        <v>53</v>
      </c>
      <c r="AT569" s="361"/>
      <c r="AU569" s="86">
        <v>1</v>
      </c>
      <c r="AV569" s="64"/>
      <c r="AW569" s="64"/>
      <c r="AX569" s="86">
        <v>1</v>
      </c>
      <c r="AY569" s="64"/>
      <c r="AZ569" s="64"/>
      <c r="BA569" s="86">
        <v>1</v>
      </c>
      <c r="BB569" s="64"/>
      <c r="BC569" s="64"/>
      <c r="BD569" s="86">
        <v>1</v>
      </c>
      <c r="BE569" s="64"/>
      <c r="BF569" s="64"/>
      <c r="BG569" s="86">
        <v>1</v>
      </c>
      <c r="BH569" s="64"/>
      <c r="BI569" s="77"/>
      <c r="BJ569" s="86">
        <v>1</v>
      </c>
      <c r="BK569" s="64"/>
      <c r="BL569" s="64"/>
      <c r="BM569" s="86">
        <v>1</v>
      </c>
      <c r="BN569" s="64"/>
      <c r="BO569" s="64"/>
      <c r="BP569" s="86">
        <v>1</v>
      </c>
      <c r="BQ569" s="64"/>
      <c r="BR569" s="64"/>
      <c r="BS569" s="86">
        <v>1</v>
      </c>
      <c r="BT569" s="64"/>
      <c r="BU569" s="64"/>
      <c r="BV569" s="63"/>
    </row>
    <row r="570" spans="1:74" s="59" customFormat="1" ht="14.25" x14ac:dyDescent="0.2">
      <c r="A570" s="75" t="str">
        <f ca="1">HYPERLINK("#"&amp;"'"&amp;A$1&amp;"'!a1","Back to top")</f>
        <v>Back to top</v>
      </c>
      <c r="B570" s="75"/>
      <c r="C570" s="83"/>
      <c r="D570" s="402"/>
      <c r="E570" s="403"/>
      <c r="F570" s="403"/>
      <c r="G570" s="403"/>
      <c r="H570" s="403"/>
      <c r="I570" s="403"/>
      <c r="J570" s="403"/>
      <c r="K570" s="404"/>
      <c r="L570" s="64"/>
      <c r="M570" s="64"/>
      <c r="N570" s="64"/>
      <c r="O570" s="64"/>
      <c r="P570" s="64"/>
      <c r="Q570" s="64"/>
      <c r="R570" s="77" t="s">
        <v>50</v>
      </c>
      <c r="S570" s="88" t="e">
        <f>_xlfn.STDEV.P(S546:S565)</f>
        <v>#DIV/0!</v>
      </c>
      <c r="T570" s="88" t="e">
        <f t="array" ref="T570">IF(S574="Y",SQRT(SUM(IFERROR(O546:O565*(S546:S565-(T566))^2,0))/((COUNTIFS(O546:O565,"&lt;&gt;"&amp;"")-1)/COUNTIFS(O546:O565,"&lt;&gt;"&amp;"")*SUM(O546:O565))),_xlfn.STDEV.P(T546:T565))</f>
        <v>#DIV/0!</v>
      </c>
      <c r="U570" s="88" t="e">
        <f t="array" ref="U570">SQRT(SUM(IFERROR(O546:O565*(S546:S565-(U566))^2,0))/((COUNTIFS(O546:O565,"&lt;&gt;"&amp;"")-1)/COUNTIFS(O546:O565,"&lt;&gt;"&amp;"")*SUM(O546:O565)))</f>
        <v>#DIV/0!</v>
      </c>
      <c r="V570" s="64"/>
      <c r="W570" s="64"/>
      <c r="X570" s="64"/>
      <c r="Z570" s="87"/>
      <c r="AP570" s="63"/>
      <c r="AQ570" s="64"/>
      <c r="AR570" s="64"/>
      <c r="AS570" s="360"/>
      <c r="AT570" s="361"/>
      <c r="AU570" s="86">
        <v>1</v>
      </c>
      <c r="AV570" s="64"/>
      <c r="AW570" s="64"/>
      <c r="AX570" s="86">
        <v>1</v>
      </c>
      <c r="AY570" s="64"/>
      <c r="AZ570" s="64"/>
      <c r="BA570" s="86">
        <v>1</v>
      </c>
      <c r="BB570" s="64"/>
      <c r="BC570" s="64"/>
      <c r="BD570" s="86">
        <v>1</v>
      </c>
      <c r="BE570" s="64"/>
      <c r="BF570" s="64"/>
      <c r="BG570" s="86">
        <v>1</v>
      </c>
      <c r="BH570" s="64"/>
      <c r="BI570" s="77"/>
      <c r="BJ570" s="86">
        <v>1</v>
      </c>
      <c r="BK570" s="64"/>
      <c r="BL570" s="64"/>
      <c r="BM570" s="86">
        <v>1</v>
      </c>
      <c r="BN570" s="64"/>
      <c r="BO570" s="64"/>
      <c r="BP570" s="86">
        <v>1</v>
      </c>
      <c r="BQ570" s="64"/>
      <c r="BR570" s="64"/>
      <c r="BS570" s="86">
        <v>1</v>
      </c>
      <c r="BT570" s="64"/>
      <c r="BU570" s="64"/>
      <c r="BV570" s="63"/>
    </row>
    <row r="571" spans="1:74" s="59" customFormat="1" x14ac:dyDescent="0.25">
      <c r="A571" s="83"/>
      <c r="B571" s="83"/>
      <c r="C571" s="83"/>
      <c r="D571" s="402"/>
      <c r="E571" s="403"/>
      <c r="F571" s="403"/>
      <c r="G571" s="403"/>
      <c r="H571" s="403"/>
      <c r="I571" s="403"/>
      <c r="J571" s="403"/>
      <c r="K571" s="404"/>
      <c r="L571" s="64"/>
      <c r="M571" s="64"/>
      <c r="N571" s="64"/>
      <c r="O571" s="64"/>
      <c r="P571" s="64"/>
      <c r="Q571" s="64"/>
      <c r="R571" s="73" t="s">
        <v>48</v>
      </c>
      <c r="S571" s="85">
        <f>COUNTIF(S546:S565,"&gt;0")</f>
        <v>0</v>
      </c>
      <c r="T571" s="85">
        <f>COUNTIF(T546:T565,"&gt;0")</f>
        <v>0</v>
      </c>
      <c r="U571" s="81"/>
      <c r="V571" s="84" t="s">
        <v>52</v>
      </c>
      <c r="W571" s="64"/>
      <c r="X571" s="64"/>
      <c r="Z571" s="63"/>
      <c r="AP571" s="63"/>
      <c r="AQ571" s="64"/>
      <c r="AR571" s="64"/>
      <c r="AS571" s="64"/>
      <c r="AT571" s="77" t="s">
        <v>51</v>
      </c>
      <c r="AU571" s="76" t="e">
        <f>IF((0.67*AU572)&gt;AU566,"no","yes")</f>
        <v>#REF!</v>
      </c>
      <c r="AV571" s="76" t="e">
        <f>IF((0.67*AV572)&gt;AV566,"no","yes")</f>
        <v>#REF!</v>
      </c>
      <c r="AW571" s="64"/>
      <c r="AX571" s="76" t="e">
        <f>IF((0.67*AX572)&gt;AX566,"no","yes")</f>
        <v>#REF!</v>
      </c>
      <c r="AY571" s="76" t="e">
        <f>IF((0.67*AY572)&gt;AY566,"no","yes")</f>
        <v>#REF!</v>
      </c>
      <c r="AZ571" s="64"/>
      <c r="BA571" s="76" t="e">
        <f>IF((0.67*BA572)&gt;BA566,"no","yes")</f>
        <v>#REF!</v>
      </c>
      <c r="BB571" s="76" t="e">
        <f>IF((0.67*BB572)&gt;BB566,"no","yes")</f>
        <v>#REF!</v>
      </c>
      <c r="BC571" s="64"/>
      <c r="BD571" s="76" t="e">
        <f>IF((0.67*BD572)&gt;BD566,"no","yes")</f>
        <v>#REF!</v>
      </c>
      <c r="BE571" s="76" t="e">
        <f>IF((0.67*BE572)&gt;BE566,"no","yes")</f>
        <v>#REF!</v>
      </c>
      <c r="BF571" s="64"/>
      <c r="BG571" s="76" t="e">
        <f>IF((0.67*BG572)&gt;BG566,"no","yes")</f>
        <v>#REF!</v>
      </c>
      <c r="BH571" s="76" t="e">
        <f>IF((0.67*BH572)&gt;BH566,"no","yes")</f>
        <v>#REF!</v>
      </c>
      <c r="BI571" s="73"/>
      <c r="BJ571" s="76" t="e">
        <f>IF((0.67*BJ572)&gt;BJ566,"no","yes")</f>
        <v>#DIV/0!</v>
      </c>
      <c r="BK571" s="76" t="e">
        <f>IF((0.67*BK572)&gt;BK566,"no","yes")</f>
        <v>#DIV/0!</v>
      </c>
      <c r="BL571" s="64"/>
      <c r="BM571" s="76" t="e">
        <f>IF((0.67*BM572)&gt;BM566,"no","yes")</f>
        <v>#DIV/0!</v>
      </c>
      <c r="BN571" s="76" t="e">
        <f>IF((0.67*BN572)&gt;BN566,"no","yes")</f>
        <v>#DIV/0!</v>
      </c>
      <c r="BO571" s="64"/>
      <c r="BP571" s="76" t="e">
        <f>IF((0.67*BP572)&gt;BP566,"no","yes")</f>
        <v>#DIV/0!</v>
      </c>
      <c r="BQ571" s="76" t="e">
        <f>IF((0.67*BQ572)&gt;BQ566,"no","yes")</f>
        <v>#DIV/0!</v>
      </c>
      <c r="BR571" s="64"/>
      <c r="BS571" s="76" t="e">
        <f>IF((0.67*BS572)&gt;BS566,"no","yes")</f>
        <v>#DIV/0!</v>
      </c>
      <c r="BT571" s="76" t="e">
        <f>IF((0.67*BT572)&gt;BT566,"no","yes")</f>
        <v>#DIV/0!</v>
      </c>
      <c r="BU571" s="64"/>
      <c r="BV571" s="63"/>
    </row>
    <row r="572" spans="1:74" s="59" customFormat="1" ht="14.25" x14ac:dyDescent="0.2">
      <c r="C572" s="83"/>
      <c r="D572" s="402"/>
      <c r="E572" s="403"/>
      <c r="F572" s="403"/>
      <c r="G572" s="403"/>
      <c r="H572" s="403"/>
      <c r="I572" s="403"/>
      <c r="J572" s="403"/>
      <c r="K572" s="404"/>
      <c r="L572" s="64"/>
      <c r="M572" s="64"/>
      <c r="N572" s="64"/>
      <c r="O572" s="64"/>
      <c r="P572" s="64"/>
      <c r="Q572" s="64"/>
      <c r="R572" s="64"/>
      <c r="S572" s="81"/>
      <c r="T572" s="81"/>
      <c r="U572" s="81"/>
      <c r="V572" s="80"/>
      <c r="W572" s="79"/>
      <c r="X572" s="78"/>
      <c r="Z572" s="63"/>
      <c r="AP572" s="63"/>
      <c r="AQ572" s="64"/>
      <c r="AR572" s="64"/>
      <c r="AS572" s="64"/>
      <c r="AT572" s="77" t="s">
        <v>50</v>
      </c>
      <c r="AU572" s="76" t="e">
        <f>_xlfn.STDEV.P(AU546:AU565)</f>
        <v>#REF!</v>
      </c>
      <c r="AV572" s="76" t="e">
        <f>_xlfn.STDEV.P(AV546:AV565)</f>
        <v>#REF!</v>
      </c>
      <c r="AW572" s="64"/>
      <c r="AX572" s="76" t="e">
        <f>_xlfn.STDEV.P(AX546:AX565)</f>
        <v>#REF!</v>
      </c>
      <c r="AY572" s="76" t="e">
        <f>_xlfn.STDEV.P(AY546:AY565)</f>
        <v>#REF!</v>
      </c>
      <c r="AZ572" s="64"/>
      <c r="BA572" s="76" t="e">
        <f>_xlfn.STDEV.P(BA546:BA565)</f>
        <v>#REF!</v>
      </c>
      <c r="BB572" s="76" t="e">
        <f>_xlfn.STDEV.P(BB546:BB565)</f>
        <v>#REF!</v>
      </c>
      <c r="BC572" s="64"/>
      <c r="BD572" s="76" t="e">
        <f>_xlfn.STDEV.P(BD546:BD565)</f>
        <v>#REF!</v>
      </c>
      <c r="BE572" s="76" t="e">
        <f>_xlfn.STDEV.P(BE546:BE565)</f>
        <v>#REF!</v>
      </c>
      <c r="BF572" s="64"/>
      <c r="BG572" s="76" t="e">
        <f>_xlfn.STDEV.P(BG546:BG565)</f>
        <v>#REF!</v>
      </c>
      <c r="BH572" s="76" t="e">
        <f>_xlfn.STDEV.P(BH546:BH565)</f>
        <v>#REF!</v>
      </c>
      <c r="BI572" s="64"/>
      <c r="BJ572" s="76" t="e">
        <f>_xlfn.STDEV.P(BJ546:BJ565)</f>
        <v>#DIV/0!</v>
      </c>
      <c r="BK572" s="76" t="e">
        <f>_xlfn.STDEV.P(BK546:BK565)</f>
        <v>#DIV/0!</v>
      </c>
      <c r="BL572" s="64"/>
      <c r="BM572" s="76" t="e">
        <f>_xlfn.STDEV.P(BM546:BM565)</f>
        <v>#DIV/0!</v>
      </c>
      <c r="BN572" s="76" t="e">
        <f>_xlfn.STDEV.P(BN546:BN565)</f>
        <v>#DIV/0!</v>
      </c>
      <c r="BO572" s="64"/>
      <c r="BP572" s="76" t="e">
        <f>_xlfn.STDEV.P(BP546:BP565)</f>
        <v>#DIV/0!</v>
      </c>
      <c r="BQ572" s="76" t="e">
        <f>_xlfn.STDEV.P(BQ546:BQ565)</f>
        <v>#DIV/0!</v>
      </c>
      <c r="BR572" s="64"/>
      <c r="BS572" s="76" t="e">
        <f>_xlfn.STDEV.P(BS546:BS565)</f>
        <v>#DIV/0!</v>
      </c>
      <c r="BT572" s="76" t="e">
        <f>_xlfn.STDEV.P(BT546:BT565)</f>
        <v>#DIV/0!</v>
      </c>
      <c r="BV572" s="63"/>
    </row>
    <row r="573" spans="1:74" s="59" customFormat="1" x14ac:dyDescent="0.2">
      <c r="C573" s="64"/>
      <c r="D573" s="405"/>
      <c r="E573" s="406"/>
      <c r="F573" s="406"/>
      <c r="G573" s="406"/>
      <c r="H573" s="406"/>
      <c r="I573" s="406"/>
      <c r="J573" s="406"/>
      <c r="K573" s="407"/>
      <c r="S573" s="138" t="s">
        <v>49</v>
      </c>
      <c r="U573" s="64"/>
      <c r="V573" s="70"/>
      <c r="W573" s="69"/>
      <c r="X573" s="68"/>
      <c r="Z573" s="63"/>
      <c r="AP573" s="63"/>
      <c r="AQ573" s="64"/>
      <c r="AR573" s="64"/>
      <c r="AS573" s="64"/>
      <c r="AT573" s="73" t="s">
        <v>48</v>
      </c>
      <c r="AU573" s="72">
        <f>COUNTIF(AU546:AU565,"&gt;0")</f>
        <v>0</v>
      </c>
      <c r="AV573" s="72">
        <f>COUNTIF(AV546:AV565,"&gt;0")</f>
        <v>0</v>
      </c>
      <c r="AW573" s="64"/>
      <c r="AX573" s="72">
        <f>COUNTIF(AX546:AX565,"&gt;0")</f>
        <v>0</v>
      </c>
      <c r="AY573" s="72">
        <f>COUNTIF(AY546:AY565,"&gt;0")</f>
        <v>0</v>
      </c>
      <c r="AZ573" s="64"/>
      <c r="BA573" s="72">
        <f>COUNTIF(BA546:BA565,"&gt;0")</f>
        <v>0</v>
      </c>
      <c r="BB573" s="72">
        <f>COUNTIF(BB546:BB565,"&gt;0")</f>
        <v>0</v>
      </c>
      <c r="BC573" s="64"/>
      <c r="BD573" s="72">
        <f>COUNTIF(BD546:BD565,"&gt;0")</f>
        <v>0</v>
      </c>
      <c r="BE573" s="72">
        <f>COUNTIF(BE546:BE565,"&gt;0")</f>
        <v>0</v>
      </c>
      <c r="BF573" s="64"/>
      <c r="BG573" s="72">
        <f>COUNTIF(BG546:BG565,"&gt;0")</f>
        <v>0</v>
      </c>
      <c r="BH573" s="72">
        <f>COUNTIF(BH546:BH565,"&gt;0")</f>
        <v>0</v>
      </c>
      <c r="BI573" s="64"/>
      <c r="BJ573" s="72">
        <f>COUNTIF(BJ546:BJ565,"&gt;0")</f>
        <v>0</v>
      </c>
      <c r="BK573" s="72">
        <f>COUNTIF(BK546:BK565,"&gt;0")</f>
        <v>0</v>
      </c>
      <c r="BL573" s="64"/>
      <c r="BM573" s="72">
        <f>COUNTIF(BM546:BM565,"&gt;0")</f>
        <v>0</v>
      </c>
      <c r="BN573" s="72">
        <f>COUNTIF(BN546:BN565,"&gt;0")</f>
        <v>0</v>
      </c>
      <c r="BO573" s="64"/>
      <c r="BP573" s="72">
        <f>COUNTIF(BP546:BP565,"&gt;0")</f>
        <v>0</v>
      </c>
      <c r="BQ573" s="72">
        <f>COUNTIF(BQ546:BQ565,"&gt;0")</f>
        <v>0</v>
      </c>
      <c r="BR573" s="64"/>
      <c r="BS573" s="72">
        <f>COUNTIF(BS546:BS565,"&gt;0")</f>
        <v>0</v>
      </c>
      <c r="BT573" s="72">
        <f>COUNTIF(BT546:BT565,"&gt;0")</f>
        <v>0</v>
      </c>
      <c r="BV573" s="63"/>
    </row>
    <row r="574" spans="1:74" s="59" customFormat="1" ht="14.25" x14ac:dyDescent="0.2">
      <c r="C574" s="64"/>
      <c r="D574" s="135"/>
      <c r="E574" s="135"/>
      <c r="F574" s="135"/>
      <c r="G574" s="135"/>
      <c r="H574" s="135"/>
      <c r="I574" s="135"/>
      <c r="J574" s="135"/>
      <c r="K574" s="135"/>
      <c r="S574" s="137" t="s">
        <v>47</v>
      </c>
      <c r="U574" s="64"/>
      <c r="V574" s="70"/>
      <c r="W574" s="69"/>
      <c r="X574" s="68"/>
      <c r="Z574" s="63"/>
      <c r="AP574" s="63"/>
      <c r="BV574" s="63"/>
    </row>
    <row r="575" spans="1:74" s="59" customFormat="1" ht="14.25" x14ac:dyDescent="0.2">
      <c r="C575" s="64"/>
      <c r="D575" s="135"/>
      <c r="E575" s="135"/>
      <c r="F575" s="135"/>
      <c r="G575" s="135"/>
      <c r="H575" s="135"/>
      <c r="I575" s="135"/>
      <c r="J575" s="135"/>
      <c r="K575" s="135"/>
      <c r="U575" s="64"/>
      <c r="V575" s="67"/>
      <c r="W575" s="66"/>
      <c r="X575" s="65"/>
      <c r="Z575" s="63"/>
      <c r="AP575" s="63"/>
      <c r="BV575" s="63"/>
    </row>
    <row r="576" spans="1:74" s="59" customFormat="1" ht="18" x14ac:dyDescent="0.25">
      <c r="U576" s="64"/>
      <c r="V576" s="64"/>
      <c r="W576" s="64"/>
      <c r="X576" s="64"/>
      <c r="Z576" s="63"/>
      <c r="AP576" s="60"/>
      <c r="AQ576" s="62"/>
      <c r="AR576" s="62"/>
      <c r="AS576" s="61"/>
      <c r="AT576" s="61"/>
      <c r="AU576" s="61"/>
      <c r="AV576" s="61"/>
      <c r="AW576" s="61"/>
      <c r="AX576" s="61"/>
      <c r="AY576" s="61"/>
      <c r="AZ576" s="61"/>
      <c r="BA576" s="61"/>
      <c r="BB576" s="61"/>
      <c r="BC576" s="61"/>
      <c r="BD576" s="61"/>
      <c r="BE576" s="61"/>
      <c r="BF576" s="61"/>
      <c r="BG576" s="61"/>
      <c r="BH576" s="61"/>
      <c r="BI576" s="61"/>
      <c r="BJ576" s="61"/>
      <c r="BK576" s="61"/>
      <c r="BL576" s="61"/>
      <c r="BM576" s="61"/>
      <c r="BN576" s="61"/>
      <c r="BO576" s="61"/>
      <c r="BP576" s="61"/>
      <c r="BQ576" s="61"/>
      <c r="BR576" s="61"/>
      <c r="BS576" s="61"/>
      <c r="BT576" s="61"/>
      <c r="BU576" s="61"/>
      <c r="BV576" s="60"/>
    </row>
    <row r="577" spans="1:74" s="59" customFormat="1" ht="14.25" x14ac:dyDescent="0.2">
      <c r="Z577" s="63"/>
      <c r="AP577" s="63"/>
      <c r="BV577" s="63"/>
    </row>
    <row r="578" spans="1:74" s="59" customFormat="1" ht="14.25" x14ac:dyDescent="0.2">
      <c r="Z578" s="63"/>
      <c r="AP578" s="63"/>
      <c r="BV578" s="63"/>
    </row>
    <row r="579" spans="1:74" s="63" customFormat="1" ht="18" x14ac:dyDescent="0.25">
      <c r="A579" s="134">
        <f>1+A543</f>
        <v>16</v>
      </c>
      <c r="B579" s="134"/>
      <c r="C579" s="133" t="s">
        <v>231</v>
      </c>
      <c r="D579" s="171"/>
      <c r="E579" s="171"/>
      <c r="F579" s="171"/>
      <c r="G579" s="171"/>
      <c r="H579" s="171"/>
      <c r="K579" s="171"/>
      <c r="L579" s="171"/>
      <c r="M579" s="152"/>
      <c r="N579" s="152"/>
      <c r="O579" s="152"/>
      <c r="AQ579" s="143">
        <f>A579</f>
        <v>16</v>
      </c>
      <c r="AR579" s="143" t="str">
        <f>C579</f>
        <v>t CO2 Reduced per Land Unit</v>
      </c>
      <c r="AS579" s="60"/>
      <c r="AT579" s="60"/>
      <c r="AU579" s="60"/>
      <c r="AV579" s="60"/>
      <c r="AW579" s="60"/>
      <c r="AX579" s="60"/>
      <c r="AY579" s="60"/>
      <c r="AZ579" s="60"/>
      <c r="BA579" s="60"/>
      <c r="BB579" s="60"/>
      <c r="BC579" s="60"/>
      <c r="BD579" s="60"/>
      <c r="BE579" s="60"/>
      <c r="BF579" s="60"/>
      <c r="BG579" s="60"/>
      <c r="BH579" s="60"/>
      <c r="BI579" s="60"/>
      <c r="BJ579" s="60"/>
      <c r="BK579" s="60"/>
      <c r="BL579" s="60"/>
      <c r="BM579" s="60"/>
      <c r="BN579" s="60"/>
      <c r="BO579" s="60"/>
      <c r="BP579" s="60"/>
      <c r="BQ579" s="60"/>
      <c r="BR579" s="60"/>
      <c r="BS579" s="60"/>
      <c r="BT579" s="60"/>
      <c r="BU579" s="60"/>
    </row>
    <row r="580" spans="1:74" s="59" customFormat="1" x14ac:dyDescent="0.25">
      <c r="A580" s="83"/>
      <c r="B580" s="83"/>
      <c r="C580" s="83"/>
      <c r="D580" s="129"/>
      <c r="E580" s="129"/>
      <c r="F580" s="129"/>
      <c r="G580" s="129"/>
      <c r="H580" s="129"/>
      <c r="K580" s="129"/>
      <c r="L580" s="129"/>
      <c r="M580" s="64"/>
      <c r="N580" s="64"/>
      <c r="O580" s="64"/>
      <c r="Z580" s="63"/>
      <c r="AP580" s="63"/>
      <c r="AQ580" s="89"/>
      <c r="AR580" s="89"/>
      <c r="AS580" s="89"/>
      <c r="AT580" s="89"/>
      <c r="AU580" s="128" t="e">
        <f>IF($AT$44="Region",'[1]Advanced Controls'!$A$59,'[1]AEZ Data'!$A$78)</f>
        <v>#REF!</v>
      </c>
      <c r="AV580" s="128"/>
      <c r="AW580" s="89"/>
      <c r="AX580" s="128" t="e">
        <f>IF($AT$44="Region",'[1]Advanced Controls'!$A$60,'[1]AEZ Data'!$A$80)</f>
        <v>#REF!</v>
      </c>
      <c r="AY580" s="128"/>
      <c r="AZ580" s="89"/>
      <c r="BA580" s="128" t="e">
        <f>IF($AT$44="Region",'[1]Advanced Controls'!$A$61,'[1]AEZ Data'!$A$79)</f>
        <v>#REF!</v>
      </c>
      <c r="BB580" s="128"/>
      <c r="BC580" s="89"/>
      <c r="BD580" s="128" t="e">
        <f>IF($AT$44="Region",'[1]Advanced Controls'!$A$62,'[1]AEZ Data'!$A$81)</f>
        <v>#REF!</v>
      </c>
      <c r="BE580" s="128"/>
      <c r="BF580" s="89"/>
      <c r="BG580" s="128" t="e">
        <f>IF($AT$44="Region",'[1]Advanced Controls'!$A$63,'[1]AEZ Data'!$A$82)</f>
        <v>#REF!</v>
      </c>
      <c r="BH580" s="128"/>
      <c r="BI580" s="89"/>
      <c r="BJ580" s="128" t="s">
        <v>90</v>
      </c>
      <c r="BK580" s="128"/>
      <c r="BL580" s="89"/>
      <c r="BM580" s="128" t="s">
        <v>89</v>
      </c>
      <c r="BN580" s="128"/>
      <c r="BO580" s="89"/>
      <c r="BP580" s="128" t="s">
        <v>88</v>
      </c>
      <c r="BQ580" s="128"/>
      <c r="BR580" s="89"/>
      <c r="BS580" s="128" t="s">
        <v>87</v>
      </c>
      <c r="BT580" s="128"/>
      <c r="BU580" s="89"/>
      <c r="BV580" s="63"/>
    </row>
    <row r="581" spans="1:74" s="59" customFormat="1" ht="45.75" thickBot="1" x14ac:dyDescent="0.3">
      <c r="A581" s="92" t="s">
        <v>86</v>
      </c>
      <c r="B581" s="127" t="s">
        <v>85</v>
      </c>
      <c r="C581" s="124" t="s">
        <v>84</v>
      </c>
      <c r="D581" s="126" t="s">
        <v>83</v>
      </c>
      <c r="E581" s="126" t="s">
        <v>82</v>
      </c>
      <c r="F581" s="124" t="s">
        <v>81</v>
      </c>
      <c r="G581" s="125" t="s">
        <v>80</v>
      </c>
      <c r="H581" s="124" t="s">
        <v>79</v>
      </c>
      <c r="I581" s="124" t="s">
        <v>78</v>
      </c>
      <c r="J581" s="124" t="s">
        <v>77</v>
      </c>
      <c r="K581" s="123" t="s">
        <v>76</v>
      </c>
      <c r="L581" s="122" t="s">
        <v>75</v>
      </c>
      <c r="M581" s="142" t="s">
        <v>74</v>
      </c>
      <c r="N581" s="119" t="s">
        <v>73</v>
      </c>
      <c r="O581" s="120" t="s">
        <v>72</v>
      </c>
      <c r="P581" s="120" t="s">
        <v>71</v>
      </c>
      <c r="Q581" s="114"/>
      <c r="R581" s="118" t="s">
        <v>70</v>
      </c>
      <c r="S581" s="117" t="s">
        <v>66</v>
      </c>
      <c r="T581" s="117" t="s">
        <v>65</v>
      </c>
      <c r="U581" s="117" t="s">
        <v>69</v>
      </c>
      <c r="V581" s="116" t="s">
        <v>68</v>
      </c>
      <c r="W581" s="114"/>
      <c r="X581" s="114"/>
      <c r="Z581" s="63"/>
      <c r="AP581" s="63"/>
      <c r="AQ581" s="114"/>
      <c r="AR581" s="114"/>
      <c r="AS581" s="116" t="s">
        <v>67</v>
      </c>
      <c r="AT581" s="114"/>
      <c r="AU581" s="115" t="s">
        <v>66</v>
      </c>
      <c r="AV581" s="115" t="s">
        <v>65</v>
      </c>
      <c r="AW581" s="114"/>
      <c r="AX581" s="115" t="s">
        <v>66</v>
      </c>
      <c r="AY581" s="115" t="s">
        <v>65</v>
      </c>
      <c r="AZ581" s="114"/>
      <c r="BA581" s="115" t="s">
        <v>66</v>
      </c>
      <c r="BB581" s="115" t="s">
        <v>65</v>
      </c>
      <c r="BC581" s="114"/>
      <c r="BD581" s="115" t="s">
        <v>66</v>
      </c>
      <c r="BE581" s="115" t="s">
        <v>65</v>
      </c>
      <c r="BF581" s="114"/>
      <c r="BG581" s="115" t="s">
        <v>66</v>
      </c>
      <c r="BH581" s="115" t="s">
        <v>65</v>
      </c>
      <c r="BI581" s="114"/>
      <c r="BJ581" s="115" t="s">
        <v>66</v>
      </c>
      <c r="BK581" s="115" t="s">
        <v>65</v>
      </c>
      <c r="BL581" s="114"/>
      <c r="BM581" s="115" t="s">
        <v>66</v>
      </c>
      <c r="BN581" s="115" t="s">
        <v>65</v>
      </c>
      <c r="BO581" s="114"/>
      <c r="BP581" s="115" t="s">
        <v>66</v>
      </c>
      <c r="BQ581" s="115" t="s">
        <v>65</v>
      </c>
      <c r="BR581" s="114"/>
      <c r="BS581" s="115" t="s">
        <v>66</v>
      </c>
      <c r="BT581" s="115" t="s">
        <v>65</v>
      </c>
      <c r="BU581" s="114"/>
      <c r="BV581" s="63"/>
    </row>
    <row r="582" spans="1:74" s="59" customFormat="1" x14ac:dyDescent="0.25">
      <c r="A582" s="83">
        <v>1</v>
      </c>
      <c r="B582" s="109" t="str">
        <f t="shared" ref="B582:B601" si="376">CONCATENATE(E582,": ",C582)</f>
        <v xml:space="preserve">: </v>
      </c>
      <c r="C582" s="108"/>
      <c r="D582" s="108"/>
      <c r="E582" s="108"/>
      <c r="F582" s="113"/>
      <c r="G582" s="108"/>
      <c r="H582" s="107"/>
      <c r="I582" s="106"/>
      <c r="J582" s="106"/>
      <c r="K582" s="110"/>
      <c r="L582" s="110"/>
      <c r="M582" s="104"/>
      <c r="N582" s="151" t="e">
        <f>'[1]Advanced Controls'!$C$137</f>
        <v>#REF!</v>
      </c>
      <c r="O582" s="105"/>
      <c r="P582" s="104"/>
      <c r="Q582" s="64"/>
      <c r="R582" s="103"/>
      <c r="S582" s="101" t="str">
        <f t="shared" ref="S582:S601" si="377">IF(R582="Y","",IF(AND(M582="",K582=""),"",IF(M582="",K582,M582)))</f>
        <v/>
      </c>
      <c r="T582" s="102" t="str">
        <f t="shared" ref="T582:T601" si="378">IF(S582="","",IF($S$610="Y",U582,IF(S582&gt;=$S$602-$AB$35*$S$606,IF(S582&lt;=$S$602+$AB$35*$S$606,S582,""),"")))</f>
        <v/>
      </c>
      <c r="U582" s="101" t="str">
        <f t="shared" ref="U582:U601" si="379">IF(R582="Y","",IF(AND(M582="",K582=""),"",IF(M582="",K582*O582,M582*O582)))</f>
        <v/>
      </c>
      <c r="V582" s="100" t="e">
        <f t="shared" ref="V582:V601" si="380">IF(AND(N582="",L582=""),"",IF(N582="",L582,N582))</f>
        <v>#REF!</v>
      </c>
      <c r="W582" s="89"/>
      <c r="X582" s="89"/>
      <c r="Z582" s="63"/>
      <c r="AP582" s="63"/>
      <c r="AQ582" s="89"/>
      <c r="AR582" s="89"/>
      <c r="AS582" s="112" t="str">
        <f>$U582</f>
        <v/>
      </c>
      <c r="AT582" s="89"/>
      <c r="AU582" s="98" t="e">
        <f t="shared" ref="AU582:AU601" si="381">IF($AT$44="region",IF($E582=AU$762,$S582,""),IF($G582=AU$762,$S582,""))</f>
        <v>#REF!</v>
      </c>
      <c r="AV582" s="98" t="e">
        <f t="shared" ref="AV582:AV601" si="382">IF($AT$44="Region",IF($E582=AU$762,$T582,""),IF($G582=AU$762,$T582,""))</f>
        <v>#REF!</v>
      </c>
      <c r="AW582" s="89"/>
      <c r="AX582" s="98" t="e">
        <f t="shared" ref="AX582:AX601" si="383">IF($AT$44="region",IF($E582=AX$762,$S582,""),IF($G582=AX$762,$S582,""))</f>
        <v>#REF!</v>
      </c>
      <c r="AY582" s="98" t="e">
        <f t="shared" ref="AY582:AY601" si="384">IF($AT$44="Region",IF($E582=AX$762,$T582,""),IF($G582=AX$762,$T582,""))</f>
        <v>#REF!</v>
      </c>
      <c r="AZ582" s="89"/>
      <c r="BA582" s="98" t="e">
        <f t="shared" ref="BA582:BA601" si="385">IF($AT$44="region",IF($E582=BA$762,$S582,""),IF($G582=BA$762,$S582,""))</f>
        <v>#REF!</v>
      </c>
      <c r="BB582" s="98" t="e">
        <f t="shared" ref="BB582:BB601" si="386">IF($AT$44="Region",IF($E582=BA$762,$T582,""),IF($G582=BA$762,$T582,""))</f>
        <v>#REF!</v>
      </c>
      <c r="BC582" s="89"/>
      <c r="BD582" s="98" t="e">
        <f t="shared" ref="BD582:BD601" si="387">IF($AT$44="region",IF($E582=BD$762,$S582,""),IF($G582=BD$762,$S582,""))</f>
        <v>#REF!</v>
      </c>
      <c r="BE582" s="98" t="e">
        <f t="shared" ref="BE582:BE601" si="388">IF($AT$44="Region",IF($E582=BD$762,$T582,""),IF($G582=BD$762,$T582,""))</f>
        <v>#REF!</v>
      </c>
      <c r="BF582" s="89"/>
      <c r="BG582" s="98" t="e">
        <f t="shared" ref="BG582:BG601" si="389">IF($AT$44="region",IF($E582=BG$762,$S582,""),IF($G582=BG$762,$S582,""))</f>
        <v>#REF!</v>
      </c>
      <c r="BH582" s="98" t="e">
        <f t="shared" ref="BH582:BH601" si="390">IF($AT$44="Region",IF($E582=BG$762,$T582,""),IF($G582=BG$762,$T582,""))</f>
        <v>#REF!</v>
      </c>
      <c r="BI582" s="89"/>
      <c r="BJ582" s="98" t="str">
        <f t="shared" ref="BJ582:BJ601" si="391">IF($E582=$BJ$47,S582,"")</f>
        <v/>
      </c>
      <c r="BK582" s="98" t="str">
        <f t="shared" ref="BK582:BK601" si="392">IF($E582=$BJ$47,T582,"")</f>
        <v/>
      </c>
      <c r="BL582" s="89"/>
      <c r="BM582" s="98" t="str">
        <f t="shared" ref="BM582:BM601" si="393">IF($E582=$BM$47,S582,"")</f>
        <v/>
      </c>
      <c r="BN582" s="98" t="str">
        <f t="shared" ref="BN582:BN601" si="394">IF($E582=$BM$47,T582,"")</f>
        <v/>
      </c>
      <c r="BO582" s="89"/>
      <c r="BP582" s="98" t="str">
        <f t="shared" ref="BP582:BP601" si="395">IF($E582=$BP$47,S582,"")</f>
        <v/>
      </c>
      <c r="BQ582" s="98" t="str">
        <f t="shared" ref="BQ582:BQ601" si="396">IF($E582=$BP$47,T582,"")</f>
        <v/>
      </c>
      <c r="BR582" s="89"/>
      <c r="BS582" s="98" t="str">
        <f t="shared" ref="BS582:BS601" si="397">IF($E582=$BS$47,S582,"")</f>
        <v/>
      </c>
      <c r="BT582" s="98" t="str">
        <f t="shared" ref="BT582:BT601" si="398">IF($E582=$BS$47,T582,"")</f>
        <v/>
      </c>
      <c r="BU582" s="89"/>
      <c r="BV582" s="63"/>
    </row>
    <row r="583" spans="1:74" s="59" customFormat="1" x14ac:dyDescent="0.25">
      <c r="A583" s="83">
        <v>2</v>
      </c>
      <c r="B583" s="109" t="str">
        <f t="shared" si="376"/>
        <v xml:space="preserve">: </v>
      </c>
      <c r="C583" s="108"/>
      <c r="D583" s="108"/>
      <c r="E583" s="108"/>
      <c r="F583" s="108"/>
      <c r="G583" s="108"/>
      <c r="H583" s="107"/>
      <c r="I583" s="106"/>
      <c r="J583" s="106"/>
      <c r="K583" s="105"/>
      <c r="L583" s="110"/>
      <c r="M583" s="104"/>
      <c r="N583" s="151" t="e">
        <f>'[1]Advanced Controls'!$C$137</f>
        <v>#REF!</v>
      </c>
      <c r="O583" s="105"/>
      <c r="P583" s="104"/>
      <c r="Q583" s="64"/>
      <c r="R583" s="103"/>
      <c r="S583" s="101" t="str">
        <f t="shared" si="377"/>
        <v/>
      </c>
      <c r="T583" s="102" t="str">
        <f t="shared" si="378"/>
        <v/>
      </c>
      <c r="U583" s="101" t="str">
        <f t="shared" si="379"/>
        <v/>
      </c>
      <c r="V583" s="100" t="e">
        <f t="shared" si="380"/>
        <v>#REF!</v>
      </c>
      <c r="W583" s="89"/>
      <c r="X583" s="89"/>
      <c r="Z583" s="63"/>
      <c r="AP583" s="63"/>
      <c r="AQ583" s="89"/>
      <c r="AR583" s="89"/>
      <c r="AS583" s="99"/>
      <c r="AT583" s="89"/>
      <c r="AU583" s="98" t="e">
        <f t="shared" si="381"/>
        <v>#REF!</v>
      </c>
      <c r="AV583" s="98" t="e">
        <f t="shared" si="382"/>
        <v>#REF!</v>
      </c>
      <c r="AW583" s="89"/>
      <c r="AX583" s="98" t="e">
        <f t="shared" si="383"/>
        <v>#REF!</v>
      </c>
      <c r="AY583" s="98" t="e">
        <f t="shared" si="384"/>
        <v>#REF!</v>
      </c>
      <c r="AZ583" s="89"/>
      <c r="BA583" s="98" t="e">
        <f t="shared" si="385"/>
        <v>#REF!</v>
      </c>
      <c r="BB583" s="98" t="e">
        <f t="shared" si="386"/>
        <v>#REF!</v>
      </c>
      <c r="BC583" s="89"/>
      <c r="BD583" s="98" t="e">
        <f t="shared" si="387"/>
        <v>#REF!</v>
      </c>
      <c r="BE583" s="98" t="e">
        <f t="shared" si="388"/>
        <v>#REF!</v>
      </c>
      <c r="BF583" s="89"/>
      <c r="BG583" s="98" t="e">
        <f t="shared" si="389"/>
        <v>#REF!</v>
      </c>
      <c r="BH583" s="98" t="e">
        <f t="shared" si="390"/>
        <v>#REF!</v>
      </c>
      <c r="BI583" s="89"/>
      <c r="BJ583" s="98" t="str">
        <f t="shared" si="391"/>
        <v/>
      </c>
      <c r="BK583" s="98" t="str">
        <f t="shared" si="392"/>
        <v/>
      </c>
      <c r="BL583" s="89"/>
      <c r="BM583" s="98" t="str">
        <f t="shared" si="393"/>
        <v/>
      </c>
      <c r="BN583" s="98" t="str">
        <f t="shared" si="394"/>
        <v/>
      </c>
      <c r="BO583" s="89"/>
      <c r="BP583" s="98" t="str">
        <f t="shared" si="395"/>
        <v/>
      </c>
      <c r="BQ583" s="98" t="str">
        <f t="shared" si="396"/>
        <v/>
      </c>
      <c r="BR583" s="89"/>
      <c r="BS583" s="98" t="str">
        <f t="shared" si="397"/>
        <v/>
      </c>
      <c r="BT583" s="98" t="str">
        <f t="shared" si="398"/>
        <v/>
      </c>
      <c r="BU583" s="89"/>
      <c r="BV583" s="63"/>
    </row>
    <row r="584" spans="1:74" s="59" customFormat="1" x14ac:dyDescent="0.25">
      <c r="A584" s="83">
        <v>3</v>
      </c>
      <c r="B584" s="109" t="str">
        <f t="shared" si="376"/>
        <v xml:space="preserve">: </v>
      </c>
      <c r="C584" s="106"/>
      <c r="D584" s="106"/>
      <c r="E584" s="108"/>
      <c r="F584" s="106"/>
      <c r="G584" s="108"/>
      <c r="H584" s="107"/>
      <c r="I584" s="106"/>
      <c r="J584" s="106"/>
      <c r="K584" s="104"/>
      <c r="L584" s="110"/>
      <c r="M584" s="104"/>
      <c r="N584" s="151" t="e">
        <f>'[1]Advanced Controls'!$C$137</f>
        <v>#REF!</v>
      </c>
      <c r="O584" s="105"/>
      <c r="P584" s="104"/>
      <c r="Q584" s="64"/>
      <c r="R584" s="103"/>
      <c r="S584" s="101" t="str">
        <f t="shared" si="377"/>
        <v/>
      </c>
      <c r="T584" s="102" t="str">
        <f t="shared" si="378"/>
        <v/>
      </c>
      <c r="U584" s="101" t="str">
        <f t="shared" si="379"/>
        <v/>
      </c>
      <c r="V584" s="100" t="e">
        <f t="shared" si="380"/>
        <v>#REF!</v>
      </c>
      <c r="W584" s="89"/>
      <c r="X584" s="89"/>
      <c r="Z584" s="63"/>
      <c r="AP584" s="63"/>
      <c r="AQ584" s="89"/>
      <c r="AR584" s="89"/>
      <c r="AS584" s="64"/>
      <c r="AT584" s="89"/>
      <c r="AU584" s="98" t="e">
        <f t="shared" si="381"/>
        <v>#REF!</v>
      </c>
      <c r="AV584" s="98" t="e">
        <f t="shared" si="382"/>
        <v>#REF!</v>
      </c>
      <c r="AW584" s="89"/>
      <c r="AX584" s="98" t="e">
        <f t="shared" si="383"/>
        <v>#REF!</v>
      </c>
      <c r="AY584" s="98" t="e">
        <f t="shared" si="384"/>
        <v>#REF!</v>
      </c>
      <c r="AZ584" s="89"/>
      <c r="BA584" s="98" t="e">
        <f t="shared" si="385"/>
        <v>#REF!</v>
      </c>
      <c r="BB584" s="98" t="e">
        <f t="shared" si="386"/>
        <v>#REF!</v>
      </c>
      <c r="BC584" s="89"/>
      <c r="BD584" s="98" t="e">
        <f t="shared" si="387"/>
        <v>#REF!</v>
      </c>
      <c r="BE584" s="98" t="e">
        <f t="shared" si="388"/>
        <v>#REF!</v>
      </c>
      <c r="BF584" s="89"/>
      <c r="BG584" s="98" t="e">
        <f t="shared" si="389"/>
        <v>#REF!</v>
      </c>
      <c r="BH584" s="98" t="e">
        <f t="shared" si="390"/>
        <v>#REF!</v>
      </c>
      <c r="BI584" s="89"/>
      <c r="BJ584" s="98" t="str">
        <f t="shared" si="391"/>
        <v/>
      </c>
      <c r="BK584" s="98" t="str">
        <f t="shared" si="392"/>
        <v/>
      </c>
      <c r="BL584" s="89"/>
      <c r="BM584" s="98" t="str">
        <f t="shared" si="393"/>
        <v/>
      </c>
      <c r="BN584" s="98" t="str">
        <f t="shared" si="394"/>
        <v/>
      </c>
      <c r="BO584" s="89"/>
      <c r="BP584" s="98" t="str">
        <f t="shared" si="395"/>
        <v/>
      </c>
      <c r="BQ584" s="98" t="str">
        <f t="shared" si="396"/>
        <v/>
      </c>
      <c r="BR584" s="89"/>
      <c r="BS584" s="98" t="str">
        <f t="shared" si="397"/>
        <v/>
      </c>
      <c r="BT584" s="98" t="str">
        <f t="shared" si="398"/>
        <v/>
      </c>
      <c r="BU584" s="89"/>
      <c r="BV584" s="63"/>
    </row>
    <row r="585" spans="1:74" s="59" customFormat="1" x14ac:dyDescent="0.25">
      <c r="A585" s="83">
        <v>4</v>
      </c>
      <c r="B585" s="109" t="str">
        <f t="shared" si="376"/>
        <v xml:space="preserve">: </v>
      </c>
      <c r="C585" s="106"/>
      <c r="D585" s="106"/>
      <c r="E585" s="108"/>
      <c r="F585" s="106"/>
      <c r="G585" s="108"/>
      <c r="H585" s="107"/>
      <c r="I585" s="106"/>
      <c r="J585" s="106"/>
      <c r="K585" s="104"/>
      <c r="L585" s="110"/>
      <c r="M585" s="104"/>
      <c r="N585" s="151" t="e">
        <f>'[1]Advanced Controls'!$C$137</f>
        <v>#REF!</v>
      </c>
      <c r="O585" s="105"/>
      <c r="P585" s="104"/>
      <c r="Q585" s="64"/>
      <c r="R585" s="103"/>
      <c r="S585" s="101" t="str">
        <f t="shared" si="377"/>
        <v/>
      </c>
      <c r="T585" s="102" t="str">
        <f t="shared" si="378"/>
        <v/>
      </c>
      <c r="U585" s="101" t="str">
        <f t="shared" si="379"/>
        <v/>
      </c>
      <c r="V585" s="100" t="e">
        <f t="shared" si="380"/>
        <v>#REF!</v>
      </c>
      <c r="W585" s="89"/>
      <c r="X585" s="89"/>
      <c r="Z585" s="63"/>
      <c r="AP585" s="63"/>
      <c r="AQ585" s="89"/>
      <c r="AR585" s="89"/>
      <c r="AS585" s="99"/>
      <c r="AT585" s="89"/>
      <c r="AU585" s="98" t="e">
        <f t="shared" si="381"/>
        <v>#REF!</v>
      </c>
      <c r="AV585" s="98" t="e">
        <f t="shared" si="382"/>
        <v>#REF!</v>
      </c>
      <c r="AW585" s="89"/>
      <c r="AX585" s="98" t="e">
        <f t="shared" si="383"/>
        <v>#REF!</v>
      </c>
      <c r="AY585" s="98" t="e">
        <f t="shared" si="384"/>
        <v>#REF!</v>
      </c>
      <c r="AZ585" s="89"/>
      <c r="BA585" s="98" t="e">
        <f t="shared" si="385"/>
        <v>#REF!</v>
      </c>
      <c r="BB585" s="98" t="e">
        <f t="shared" si="386"/>
        <v>#REF!</v>
      </c>
      <c r="BC585" s="89"/>
      <c r="BD585" s="98" t="e">
        <f t="shared" si="387"/>
        <v>#REF!</v>
      </c>
      <c r="BE585" s="98" t="e">
        <f t="shared" si="388"/>
        <v>#REF!</v>
      </c>
      <c r="BF585" s="89"/>
      <c r="BG585" s="98" t="e">
        <f t="shared" si="389"/>
        <v>#REF!</v>
      </c>
      <c r="BH585" s="98" t="e">
        <f t="shared" si="390"/>
        <v>#REF!</v>
      </c>
      <c r="BI585" s="89"/>
      <c r="BJ585" s="98" t="str">
        <f t="shared" si="391"/>
        <v/>
      </c>
      <c r="BK585" s="98" t="str">
        <f t="shared" si="392"/>
        <v/>
      </c>
      <c r="BL585" s="89"/>
      <c r="BM585" s="98" t="str">
        <f t="shared" si="393"/>
        <v/>
      </c>
      <c r="BN585" s="98" t="str">
        <f t="shared" si="394"/>
        <v/>
      </c>
      <c r="BO585" s="89"/>
      <c r="BP585" s="98" t="str">
        <f t="shared" si="395"/>
        <v/>
      </c>
      <c r="BQ585" s="98" t="str">
        <f t="shared" si="396"/>
        <v/>
      </c>
      <c r="BR585" s="89"/>
      <c r="BS585" s="98" t="str">
        <f t="shared" si="397"/>
        <v/>
      </c>
      <c r="BT585" s="98" t="str">
        <f t="shared" si="398"/>
        <v/>
      </c>
      <c r="BU585" s="89"/>
      <c r="BV585" s="63"/>
    </row>
    <row r="586" spans="1:74" s="59" customFormat="1" x14ac:dyDescent="0.25">
      <c r="A586" s="83">
        <v>5</v>
      </c>
      <c r="B586" s="109" t="str">
        <f t="shared" si="376"/>
        <v xml:space="preserve">: </v>
      </c>
      <c r="C586" s="106"/>
      <c r="D586" s="106"/>
      <c r="E586" s="108"/>
      <c r="F586" s="106"/>
      <c r="G586" s="108"/>
      <c r="H586" s="107"/>
      <c r="I586" s="106"/>
      <c r="J586" s="106"/>
      <c r="K586" s="104"/>
      <c r="L586" s="110"/>
      <c r="M586" s="104"/>
      <c r="N586" s="151" t="e">
        <f>'[1]Advanced Controls'!$C$137</f>
        <v>#REF!</v>
      </c>
      <c r="O586" s="105"/>
      <c r="P586" s="104"/>
      <c r="Q586" s="64"/>
      <c r="R586" s="103"/>
      <c r="S586" s="101" t="str">
        <f t="shared" si="377"/>
        <v/>
      </c>
      <c r="T586" s="102" t="str">
        <f t="shared" si="378"/>
        <v/>
      </c>
      <c r="U586" s="101" t="str">
        <f t="shared" si="379"/>
        <v/>
      </c>
      <c r="V586" s="100" t="e">
        <f t="shared" si="380"/>
        <v>#REF!</v>
      </c>
      <c r="W586" s="89"/>
      <c r="X586" s="89"/>
      <c r="Z586" s="63"/>
      <c r="AP586" s="63"/>
      <c r="AQ586" s="89"/>
      <c r="AR586" s="89"/>
      <c r="AS586" s="99"/>
      <c r="AT586" s="89"/>
      <c r="AU586" s="98" t="e">
        <f t="shared" si="381"/>
        <v>#REF!</v>
      </c>
      <c r="AV586" s="98" t="e">
        <f t="shared" si="382"/>
        <v>#REF!</v>
      </c>
      <c r="AW586" s="89"/>
      <c r="AX586" s="98" t="e">
        <f t="shared" si="383"/>
        <v>#REF!</v>
      </c>
      <c r="AY586" s="98" t="e">
        <f t="shared" si="384"/>
        <v>#REF!</v>
      </c>
      <c r="AZ586" s="89"/>
      <c r="BA586" s="98" t="e">
        <f t="shared" si="385"/>
        <v>#REF!</v>
      </c>
      <c r="BB586" s="98" t="e">
        <f t="shared" si="386"/>
        <v>#REF!</v>
      </c>
      <c r="BC586" s="89"/>
      <c r="BD586" s="98" t="e">
        <f t="shared" si="387"/>
        <v>#REF!</v>
      </c>
      <c r="BE586" s="98" t="e">
        <f t="shared" si="388"/>
        <v>#REF!</v>
      </c>
      <c r="BF586" s="89"/>
      <c r="BG586" s="98" t="e">
        <f t="shared" si="389"/>
        <v>#REF!</v>
      </c>
      <c r="BH586" s="98" t="e">
        <f t="shared" si="390"/>
        <v>#REF!</v>
      </c>
      <c r="BI586" s="89"/>
      <c r="BJ586" s="98" t="str">
        <f t="shared" si="391"/>
        <v/>
      </c>
      <c r="BK586" s="98" t="str">
        <f t="shared" si="392"/>
        <v/>
      </c>
      <c r="BL586" s="89"/>
      <c r="BM586" s="98" t="str">
        <f t="shared" si="393"/>
        <v/>
      </c>
      <c r="BN586" s="98" t="str">
        <f t="shared" si="394"/>
        <v/>
      </c>
      <c r="BO586" s="89"/>
      <c r="BP586" s="98" t="str">
        <f t="shared" si="395"/>
        <v/>
      </c>
      <c r="BQ586" s="98" t="str">
        <f t="shared" si="396"/>
        <v/>
      </c>
      <c r="BR586" s="89"/>
      <c r="BS586" s="98" t="str">
        <f t="shared" si="397"/>
        <v/>
      </c>
      <c r="BT586" s="98" t="str">
        <f t="shared" si="398"/>
        <v/>
      </c>
      <c r="BU586" s="89"/>
      <c r="BV586" s="63"/>
    </row>
    <row r="587" spans="1:74" s="59" customFormat="1" x14ac:dyDescent="0.25">
      <c r="A587" s="83">
        <v>6</v>
      </c>
      <c r="B587" s="109" t="str">
        <f t="shared" si="376"/>
        <v xml:space="preserve">: </v>
      </c>
      <c r="C587" s="106"/>
      <c r="D587" s="106"/>
      <c r="E587" s="108"/>
      <c r="F587" s="106"/>
      <c r="G587" s="108"/>
      <c r="H587" s="107"/>
      <c r="I587" s="106"/>
      <c r="J587" s="106"/>
      <c r="K587" s="104"/>
      <c r="L587" s="110"/>
      <c r="M587" s="104"/>
      <c r="N587" s="151" t="e">
        <f>'[1]Advanced Controls'!$C$137</f>
        <v>#REF!</v>
      </c>
      <c r="O587" s="105"/>
      <c r="P587" s="104"/>
      <c r="Q587" s="64"/>
      <c r="R587" s="103"/>
      <c r="S587" s="101" t="str">
        <f t="shared" si="377"/>
        <v/>
      </c>
      <c r="T587" s="102" t="str">
        <f t="shared" si="378"/>
        <v/>
      </c>
      <c r="U587" s="101" t="str">
        <f t="shared" si="379"/>
        <v/>
      </c>
      <c r="V587" s="100" t="e">
        <f t="shared" si="380"/>
        <v>#REF!</v>
      </c>
      <c r="W587" s="89"/>
      <c r="X587" s="89"/>
      <c r="Z587" s="63"/>
      <c r="AP587" s="63"/>
      <c r="AQ587" s="89"/>
      <c r="AR587" s="89"/>
      <c r="AS587" s="99"/>
      <c r="AT587" s="89"/>
      <c r="AU587" s="98" t="e">
        <f t="shared" si="381"/>
        <v>#REF!</v>
      </c>
      <c r="AV587" s="98" t="e">
        <f t="shared" si="382"/>
        <v>#REF!</v>
      </c>
      <c r="AW587" s="89"/>
      <c r="AX587" s="98" t="e">
        <f t="shared" si="383"/>
        <v>#REF!</v>
      </c>
      <c r="AY587" s="98" t="e">
        <f t="shared" si="384"/>
        <v>#REF!</v>
      </c>
      <c r="AZ587" s="89"/>
      <c r="BA587" s="98" t="e">
        <f t="shared" si="385"/>
        <v>#REF!</v>
      </c>
      <c r="BB587" s="98" t="e">
        <f t="shared" si="386"/>
        <v>#REF!</v>
      </c>
      <c r="BC587" s="89"/>
      <c r="BD587" s="98" t="e">
        <f t="shared" si="387"/>
        <v>#REF!</v>
      </c>
      <c r="BE587" s="98" t="e">
        <f t="shared" si="388"/>
        <v>#REF!</v>
      </c>
      <c r="BF587" s="89"/>
      <c r="BG587" s="98" t="e">
        <f t="shared" si="389"/>
        <v>#REF!</v>
      </c>
      <c r="BH587" s="98" t="e">
        <f t="shared" si="390"/>
        <v>#REF!</v>
      </c>
      <c r="BI587" s="89"/>
      <c r="BJ587" s="98" t="str">
        <f t="shared" si="391"/>
        <v/>
      </c>
      <c r="BK587" s="98" t="str">
        <f t="shared" si="392"/>
        <v/>
      </c>
      <c r="BL587" s="89"/>
      <c r="BM587" s="98" t="str">
        <f t="shared" si="393"/>
        <v/>
      </c>
      <c r="BN587" s="98" t="str">
        <f t="shared" si="394"/>
        <v/>
      </c>
      <c r="BO587" s="89"/>
      <c r="BP587" s="98" t="str">
        <f t="shared" si="395"/>
        <v/>
      </c>
      <c r="BQ587" s="98" t="str">
        <f t="shared" si="396"/>
        <v/>
      </c>
      <c r="BR587" s="89"/>
      <c r="BS587" s="98" t="str">
        <f t="shared" si="397"/>
        <v/>
      </c>
      <c r="BT587" s="98" t="str">
        <f t="shared" si="398"/>
        <v/>
      </c>
      <c r="BU587" s="89"/>
      <c r="BV587" s="63"/>
    </row>
    <row r="588" spans="1:74" s="59" customFormat="1" x14ac:dyDescent="0.25">
      <c r="A588" s="83">
        <v>7</v>
      </c>
      <c r="B588" s="109" t="str">
        <f t="shared" si="376"/>
        <v xml:space="preserve">: </v>
      </c>
      <c r="C588" s="106"/>
      <c r="D588" s="106"/>
      <c r="E588" s="108"/>
      <c r="F588" s="106"/>
      <c r="G588" s="108"/>
      <c r="H588" s="107"/>
      <c r="I588" s="106"/>
      <c r="J588" s="106"/>
      <c r="K588" s="104"/>
      <c r="L588" s="110"/>
      <c r="M588" s="104"/>
      <c r="N588" s="151" t="e">
        <f>'[1]Advanced Controls'!$C$137</f>
        <v>#REF!</v>
      </c>
      <c r="O588" s="105"/>
      <c r="P588" s="104"/>
      <c r="Q588" s="64"/>
      <c r="R588" s="103"/>
      <c r="S588" s="101" t="str">
        <f t="shared" si="377"/>
        <v/>
      </c>
      <c r="T588" s="102" t="str">
        <f t="shared" si="378"/>
        <v/>
      </c>
      <c r="U588" s="101" t="str">
        <f t="shared" si="379"/>
        <v/>
      </c>
      <c r="V588" s="100" t="e">
        <f t="shared" si="380"/>
        <v>#REF!</v>
      </c>
      <c r="W588" s="89"/>
      <c r="X588" s="89"/>
      <c r="Z588" s="63"/>
      <c r="AP588" s="63"/>
      <c r="AQ588" s="89"/>
      <c r="AR588" s="89"/>
      <c r="AS588" s="99"/>
      <c r="AT588" s="89"/>
      <c r="AU588" s="98" t="e">
        <f t="shared" si="381"/>
        <v>#REF!</v>
      </c>
      <c r="AV588" s="98" t="e">
        <f t="shared" si="382"/>
        <v>#REF!</v>
      </c>
      <c r="AW588" s="89"/>
      <c r="AX588" s="98" t="e">
        <f t="shared" si="383"/>
        <v>#REF!</v>
      </c>
      <c r="AY588" s="98" t="e">
        <f t="shared" si="384"/>
        <v>#REF!</v>
      </c>
      <c r="AZ588" s="89"/>
      <c r="BA588" s="98" t="e">
        <f t="shared" si="385"/>
        <v>#REF!</v>
      </c>
      <c r="BB588" s="98" t="e">
        <f t="shared" si="386"/>
        <v>#REF!</v>
      </c>
      <c r="BC588" s="89"/>
      <c r="BD588" s="98" t="e">
        <f t="shared" si="387"/>
        <v>#REF!</v>
      </c>
      <c r="BE588" s="98" t="e">
        <f t="shared" si="388"/>
        <v>#REF!</v>
      </c>
      <c r="BF588" s="89"/>
      <c r="BG588" s="98" t="e">
        <f t="shared" si="389"/>
        <v>#REF!</v>
      </c>
      <c r="BH588" s="98" t="e">
        <f t="shared" si="390"/>
        <v>#REF!</v>
      </c>
      <c r="BI588" s="89"/>
      <c r="BJ588" s="98" t="str">
        <f t="shared" si="391"/>
        <v/>
      </c>
      <c r="BK588" s="98" t="str">
        <f t="shared" si="392"/>
        <v/>
      </c>
      <c r="BL588" s="89"/>
      <c r="BM588" s="98" t="str">
        <f t="shared" si="393"/>
        <v/>
      </c>
      <c r="BN588" s="98" t="str">
        <f t="shared" si="394"/>
        <v/>
      </c>
      <c r="BO588" s="89"/>
      <c r="BP588" s="98" t="str">
        <f t="shared" si="395"/>
        <v/>
      </c>
      <c r="BQ588" s="98" t="str">
        <f t="shared" si="396"/>
        <v/>
      </c>
      <c r="BR588" s="89"/>
      <c r="BS588" s="98" t="str">
        <f t="shared" si="397"/>
        <v/>
      </c>
      <c r="BT588" s="98" t="str">
        <f t="shared" si="398"/>
        <v/>
      </c>
      <c r="BU588" s="89"/>
      <c r="BV588" s="63"/>
    </row>
    <row r="589" spans="1:74" s="59" customFormat="1" x14ac:dyDescent="0.25">
      <c r="A589" s="83">
        <v>8</v>
      </c>
      <c r="B589" s="109" t="str">
        <f t="shared" si="376"/>
        <v xml:space="preserve">: </v>
      </c>
      <c r="C589" s="106"/>
      <c r="D589" s="106"/>
      <c r="E589" s="108"/>
      <c r="F589" s="106"/>
      <c r="G589" s="108"/>
      <c r="H589" s="107"/>
      <c r="I589" s="106"/>
      <c r="J589" s="106"/>
      <c r="K589" s="104"/>
      <c r="L589" s="110"/>
      <c r="M589" s="104"/>
      <c r="N589" s="151" t="e">
        <f>'[1]Advanced Controls'!$C$137</f>
        <v>#REF!</v>
      </c>
      <c r="O589" s="105"/>
      <c r="P589" s="104"/>
      <c r="Q589" s="64"/>
      <c r="R589" s="103"/>
      <c r="S589" s="101" t="str">
        <f t="shared" si="377"/>
        <v/>
      </c>
      <c r="T589" s="102" t="str">
        <f t="shared" si="378"/>
        <v/>
      </c>
      <c r="U589" s="101" t="str">
        <f t="shared" si="379"/>
        <v/>
      </c>
      <c r="V589" s="100" t="e">
        <f t="shared" si="380"/>
        <v>#REF!</v>
      </c>
      <c r="W589" s="89"/>
      <c r="X589" s="89"/>
      <c r="Z589" s="63"/>
      <c r="AP589" s="63"/>
      <c r="AQ589" s="89"/>
      <c r="AR589" s="89"/>
      <c r="AS589" s="99"/>
      <c r="AT589" s="89"/>
      <c r="AU589" s="98" t="e">
        <f t="shared" si="381"/>
        <v>#REF!</v>
      </c>
      <c r="AV589" s="98" t="e">
        <f t="shared" si="382"/>
        <v>#REF!</v>
      </c>
      <c r="AW589" s="89"/>
      <c r="AX589" s="98" t="e">
        <f t="shared" si="383"/>
        <v>#REF!</v>
      </c>
      <c r="AY589" s="98" t="e">
        <f t="shared" si="384"/>
        <v>#REF!</v>
      </c>
      <c r="AZ589" s="89"/>
      <c r="BA589" s="98" t="e">
        <f t="shared" si="385"/>
        <v>#REF!</v>
      </c>
      <c r="BB589" s="98" t="e">
        <f t="shared" si="386"/>
        <v>#REF!</v>
      </c>
      <c r="BC589" s="89"/>
      <c r="BD589" s="98" t="e">
        <f t="shared" si="387"/>
        <v>#REF!</v>
      </c>
      <c r="BE589" s="98" t="e">
        <f t="shared" si="388"/>
        <v>#REF!</v>
      </c>
      <c r="BF589" s="89"/>
      <c r="BG589" s="98" t="e">
        <f t="shared" si="389"/>
        <v>#REF!</v>
      </c>
      <c r="BH589" s="98" t="e">
        <f t="shared" si="390"/>
        <v>#REF!</v>
      </c>
      <c r="BI589" s="89"/>
      <c r="BJ589" s="98" t="str">
        <f t="shared" si="391"/>
        <v/>
      </c>
      <c r="BK589" s="98" t="str">
        <f t="shared" si="392"/>
        <v/>
      </c>
      <c r="BL589" s="89"/>
      <c r="BM589" s="98" t="str">
        <f t="shared" si="393"/>
        <v/>
      </c>
      <c r="BN589" s="98" t="str">
        <f t="shared" si="394"/>
        <v/>
      </c>
      <c r="BO589" s="89"/>
      <c r="BP589" s="98" t="str">
        <f t="shared" si="395"/>
        <v/>
      </c>
      <c r="BQ589" s="98" t="str">
        <f t="shared" si="396"/>
        <v/>
      </c>
      <c r="BR589" s="89"/>
      <c r="BS589" s="98" t="str">
        <f t="shared" si="397"/>
        <v/>
      </c>
      <c r="BT589" s="98" t="str">
        <f t="shared" si="398"/>
        <v/>
      </c>
      <c r="BU589" s="89"/>
      <c r="BV589" s="63"/>
    </row>
    <row r="590" spans="1:74" s="59" customFormat="1" x14ac:dyDescent="0.25">
      <c r="A590" s="83">
        <v>9</v>
      </c>
      <c r="B590" s="109" t="str">
        <f t="shared" si="376"/>
        <v xml:space="preserve">: </v>
      </c>
      <c r="C590" s="106"/>
      <c r="D590" s="106"/>
      <c r="E590" s="108"/>
      <c r="F590" s="106"/>
      <c r="G590" s="108"/>
      <c r="H590" s="107"/>
      <c r="I590" s="106"/>
      <c r="J590" s="106"/>
      <c r="K590" s="104"/>
      <c r="L590" s="110"/>
      <c r="M590" s="104"/>
      <c r="N590" s="151" t="e">
        <f>'[1]Advanced Controls'!$C$137</f>
        <v>#REF!</v>
      </c>
      <c r="O590" s="105"/>
      <c r="P590" s="104"/>
      <c r="Q590" s="64"/>
      <c r="R590" s="103"/>
      <c r="S590" s="101" t="str">
        <f t="shared" si="377"/>
        <v/>
      </c>
      <c r="T590" s="102" t="str">
        <f t="shared" si="378"/>
        <v/>
      </c>
      <c r="U590" s="101" t="str">
        <f t="shared" si="379"/>
        <v/>
      </c>
      <c r="V590" s="100" t="e">
        <f t="shared" si="380"/>
        <v>#REF!</v>
      </c>
      <c r="W590" s="89"/>
      <c r="X590" s="89"/>
      <c r="Z590" s="63"/>
      <c r="AP590" s="63"/>
      <c r="AQ590" s="89"/>
      <c r="AR590" s="89"/>
      <c r="AS590" s="99"/>
      <c r="AT590" s="89"/>
      <c r="AU590" s="98" t="e">
        <f t="shared" si="381"/>
        <v>#REF!</v>
      </c>
      <c r="AV590" s="98" t="e">
        <f t="shared" si="382"/>
        <v>#REF!</v>
      </c>
      <c r="AW590" s="89"/>
      <c r="AX590" s="98" t="e">
        <f t="shared" si="383"/>
        <v>#REF!</v>
      </c>
      <c r="AY590" s="98" t="e">
        <f t="shared" si="384"/>
        <v>#REF!</v>
      </c>
      <c r="AZ590" s="89"/>
      <c r="BA590" s="98" t="e">
        <f t="shared" si="385"/>
        <v>#REF!</v>
      </c>
      <c r="BB590" s="98" t="e">
        <f t="shared" si="386"/>
        <v>#REF!</v>
      </c>
      <c r="BC590" s="89"/>
      <c r="BD590" s="98" t="e">
        <f t="shared" si="387"/>
        <v>#REF!</v>
      </c>
      <c r="BE590" s="98" t="e">
        <f t="shared" si="388"/>
        <v>#REF!</v>
      </c>
      <c r="BF590" s="89"/>
      <c r="BG590" s="98" t="e">
        <f t="shared" si="389"/>
        <v>#REF!</v>
      </c>
      <c r="BH590" s="98" t="e">
        <f t="shared" si="390"/>
        <v>#REF!</v>
      </c>
      <c r="BI590" s="89"/>
      <c r="BJ590" s="98" t="str">
        <f t="shared" si="391"/>
        <v/>
      </c>
      <c r="BK590" s="98" t="str">
        <f t="shared" si="392"/>
        <v/>
      </c>
      <c r="BL590" s="89"/>
      <c r="BM590" s="98" t="str">
        <f t="shared" si="393"/>
        <v/>
      </c>
      <c r="BN590" s="98" t="str">
        <f t="shared" si="394"/>
        <v/>
      </c>
      <c r="BO590" s="89"/>
      <c r="BP590" s="98" t="str">
        <f t="shared" si="395"/>
        <v/>
      </c>
      <c r="BQ590" s="98" t="str">
        <f t="shared" si="396"/>
        <v/>
      </c>
      <c r="BR590" s="89"/>
      <c r="BS590" s="98" t="str">
        <f t="shared" si="397"/>
        <v/>
      </c>
      <c r="BT590" s="98" t="str">
        <f t="shared" si="398"/>
        <v/>
      </c>
      <c r="BU590" s="89"/>
      <c r="BV590" s="63"/>
    </row>
    <row r="591" spans="1:74" s="59" customFormat="1" x14ac:dyDescent="0.25">
      <c r="A591" s="83">
        <v>10</v>
      </c>
      <c r="B591" s="109" t="str">
        <f t="shared" si="376"/>
        <v xml:space="preserve">: </v>
      </c>
      <c r="C591" s="106"/>
      <c r="D591" s="106"/>
      <c r="E591" s="108"/>
      <c r="F591" s="106"/>
      <c r="G591" s="108"/>
      <c r="H591" s="107"/>
      <c r="I591" s="106"/>
      <c r="J591" s="106"/>
      <c r="K591" s="104"/>
      <c r="L591" s="110"/>
      <c r="M591" s="104"/>
      <c r="N591" s="151" t="e">
        <f>'[1]Advanced Controls'!$C$137</f>
        <v>#REF!</v>
      </c>
      <c r="O591" s="105"/>
      <c r="P591" s="104"/>
      <c r="Q591" s="64"/>
      <c r="R591" s="103"/>
      <c r="S591" s="101" t="str">
        <f t="shared" si="377"/>
        <v/>
      </c>
      <c r="T591" s="102" t="str">
        <f t="shared" si="378"/>
        <v/>
      </c>
      <c r="U591" s="101" t="str">
        <f t="shared" si="379"/>
        <v/>
      </c>
      <c r="V591" s="100" t="e">
        <f t="shared" si="380"/>
        <v>#REF!</v>
      </c>
      <c r="W591" s="89"/>
      <c r="X591" s="89"/>
      <c r="Z591" s="63"/>
      <c r="AP591" s="63"/>
      <c r="AQ591" s="89"/>
      <c r="AR591" s="89"/>
      <c r="AS591" s="99"/>
      <c r="AT591" s="89"/>
      <c r="AU591" s="98" t="e">
        <f t="shared" si="381"/>
        <v>#REF!</v>
      </c>
      <c r="AV591" s="98" t="e">
        <f t="shared" si="382"/>
        <v>#REF!</v>
      </c>
      <c r="AW591" s="89"/>
      <c r="AX591" s="98" t="e">
        <f t="shared" si="383"/>
        <v>#REF!</v>
      </c>
      <c r="AY591" s="98" t="e">
        <f t="shared" si="384"/>
        <v>#REF!</v>
      </c>
      <c r="AZ591" s="89"/>
      <c r="BA591" s="98" t="e">
        <f t="shared" si="385"/>
        <v>#REF!</v>
      </c>
      <c r="BB591" s="98" t="e">
        <f t="shared" si="386"/>
        <v>#REF!</v>
      </c>
      <c r="BC591" s="89"/>
      <c r="BD591" s="98" t="e">
        <f t="shared" si="387"/>
        <v>#REF!</v>
      </c>
      <c r="BE591" s="98" t="e">
        <f t="shared" si="388"/>
        <v>#REF!</v>
      </c>
      <c r="BF591" s="89"/>
      <c r="BG591" s="98" t="e">
        <f t="shared" si="389"/>
        <v>#REF!</v>
      </c>
      <c r="BH591" s="98" t="e">
        <f t="shared" si="390"/>
        <v>#REF!</v>
      </c>
      <c r="BI591" s="89"/>
      <c r="BJ591" s="98" t="str">
        <f t="shared" si="391"/>
        <v/>
      </c>
      <c r="BK591" s="98" t="str">
        <f t="shared" si="392"/>
        <v/>
      </c>
      <c r="BL591" s="89"/>
      <c r="BM591" s="98" t="str">
        <f t="shared" si="393"/>
        <v/>
      </c>
      <c r="BN591" s="98" t="str">
        <f t="shared" si="394"/>
        <v/>
      </c>
      <c r="BO591" s="89"/>
      <c r="BP591" s="98" t="str">
        <f t="shared" si="395"/>
        <v/>
      </c>
      <c r="BQ591" s="98" t="str">
        <f t="shared" si="396"/>
        <v/>
      </c>
      <c r="BR591" s="89"/>
      <c r="BS591" s="98" t="str">
        <f t="shared" si="397"/>
        <v/>
      </c>
      <c r="BT591" s="98" t="str">
        <f t="shared" si="398"/>
        <v/>
      </c>
      <c r="BU591" s="89"/>
      <c r="BV591" s="63"/>
    </row>
    <row r="592" spans="1:74" s="59" customFormat="1" x14ac:dyDescent="0.25">
      <c r="A592" s="83">
        <v>11</v>
      </c>
      <c r="B592" s="109" t="str">
        <f t="shared" si="376"/>
        <v xml:space="preserve">: </v>
      </c>
      <c r="C592" s="106"/>
      <c r="D592" s="106"/>
      <c r="E592" s="108"/>
      <c r="F592" s="106"/>
      <c r="G592" s="108"/>
      <c r="H592" s="107"/>
      <c r="I592" s="106"/>
      <c r="J592" s="106"/>
      <c r="K592" s="104"/>
      <c r="L592" s="110"/>
      <c r="M592" s="104"/>
      <c r="N592" s="151" t="e">
        <f>'[1]Advanced Controls'!$C$137</f>
        <v>#REF!</v>
      </c>
      <c r="O592" s="105"/>
      <c r="P592" s="104"/>
      <c r="Q592" s="64"/>
      <c r="R592" s="103"/>
      <c r="S592" s="101" t="str">
        <f t="shared" si="377"/>
        <v/>
      </c>
      <c r="T592" s="102" t="str">
        <f t="shared" si="378"/>
        <v/>
      </c>
      <c r="U592" s="101" t="str">
        <f t="shared" si="379"/>
        <v/>
      </c>
      <c r="V592" s="100" t="e">
        <f t="shared" si="380"/>
        <v>#REF!</v>
      </c>
      <c r="W592" s="89"/>
      <c r="X592" s="89"/>
      <c r="Z592" s="63"/>
      <c r="AP592" s="63"/>
      <c r="AQ592" s="89"/>
      <c r="AR592" s="89"/>
      <c r="AS592" s="99"/>
      <c r="AT592" s="89"/>
      <c r="AU592" s="98" t="e">
        <f t="shared" si="381"/>
        <v>#REF!</v>
      </c>
      <c r="AV592" s="98" t="e">
        <f t="shared" si="382"/>
        <v>#REF!</v>
      </c>
      <c r="AW592" s="89"/>
      <c r="AX592" s="98" t="e">
        <f t="shared" si="383"/>
        <v>#REF!</v>
      </c>
      <c r="AY592" s="98" t="e">
        <f t="shared" si="384"/>
        <v>#REF!</v>
      </c>
      <c r="AZ592" s="89"/>
      <c r="BA592" s="98" t="e">
        <f t="shared" si="385"/>
        <v>#REF!</v>
      </c>
      <c r="BB592" s="98" t="e">
        <f t="shared" si="386"/>
        <v>#REF!</v>
      </c>
      <c r="BC592" s="89"/>
      <c r="BD592" s="98" t="e">
        <f t="shared" si="387"/>
        <v>#REF!</v>
      </c>
      <c r="BE592" s="98" t="e">
        <f t="shared" si="388"/>
        <v>#REF!</v>
      </c>
      <c r="BF592" s="89"/>
      <c r="BG592" s="98" t="e">
        <f t="shared" si="389"/>
        <v>#REF!</v>
      </c>
      <c r="BH592" s="98" t="e">
        <f t="shared" si="390"/>
        <v>#REF!</v>
      </c>
      <c r="BI592" s="89"/>
      <c r="BJ592" s="98" t="str">
        <f t="shared" si="391"/>
        <v/>
      </c>
      <c r="BK592" s="98" t="str">
        <f t="shared" si="392"/>
        <v/>
      </c>
      <c r="BL592" s="89"/>
      <c r="BM592" s="98" t="str">
        <f t="shared" si="393"/>
        <v/>
      </c>
      <c r="BN592" s="98" t="str">
        <f t="shared" si="394"/>
        <v/>
      </c>
      <c r="BO592" s="89"/>
      <c r="BP592" s="98" t="str">
        <f t="shared" si="395"/>
        <v/>
      </c>
      <c r="BQ592" s="98" t="str">
        <f t="shared" si="396"/>
        <v/>
      </c>
      <c r="BR592" s="89"/>
      <c r="BS592" s="98" t="str">
        <f t="shared" si="397"/>
        <v/>
      </c>
      <c r="BT592" s="98" t="str">
        <f t="shared" si="398"/>
        <v/>
      </c>
      <c r="BU592" s="89"/>
      <c r="BV592" s="63"/>
    </row>
    <row r="593" spans="1:74" s="59" customFormat="1" x14ac:dyDescent="0.25">
      <c r="A593" s="83">
        <v>12</v>
      </c>
      <c r="B593" s="109" t="str">
        <f t="shared" si="376"/>
        <v xml:space="preserve">: </v>
      </c>
      <c r="C593" s="106"/>
      <c r="D593" s="106"/>
      <c r="E593" s="108"/>
      <c r="F593" s="106"/>
      <c r="G593" s="108"/>
      <c r="H593" s="107"/>
      <c r="I593" s="106"/>
      <c r="J593" s="106"/>
      <c r="K593" s="104"/>
      <c r="L593" s="110"/>
      <c r="M593" s="104"/>
      <c r="N593" s="151" t="e">
        <f>'[1]Advanced Controls'!$C$137</f>
        <v>#REF!</v>
      </c>
      <c r="O593" s="105"/>
      <c r="P593" s="104"/>
      <c r="Q593" s="64"/>
      <c r="R593" s="103"/>
      <c r="S593" s="101" t="str">
        <f t="shared" si="377"/>
        <v/>
      </c>
      <c r="T593" s="102" t="str">
        <f t="shared" si="378"/>
        <v/>
      </c>
      <c r="U593" s="101" t="str">
        <f t="shared" si="379"/>
        <v/>
      </c>
      <c r="V593" s="100" t="e">
        <f t="shared" si="380"/>
        <v>#REF!</v>
      </c>
      <c r="W593" s="89"/>
      <c r="X593" s="89"/>
      <c r="Z593" s="63"/>
      <c r="AP593" s="63"/>
      <c r="AQ593" s="89"/>
      <c r="AR593" s="89"/>
      <c r="AS593" s="99"/>
      <c r="AT593" s="89"/>
      <c r="AU593" s="98" t="e">
        <f t="shared" si="381"/>
        <v>#REF!</v>
      </c>
      <c r="AV593" s="98" t="e">
        <f t="shared" si="382"/>
        <v>#REF!</v>
      </c>
      <c r="AW593" s="89"/>
      <c r="AX593" s="98" t="e">
        <f t="shared" si="383"/>
        <v>#REF!</v>
      </c>
      <c r="AY593" s="98" t="e">
        <f t="shared" si="384"/>
        <v>#REF!</v>
      </c>
      <c r="AZ593" s="89"/>
      <c r="BA593" s="98" t="e">
        <f t="shared" si="385"/>
        <v>#REF!</v>
      </c>
      <c r="BB593" s="98" t="e">
        <f t="shared" si="386"/>
        <v>#REF!</v>
      </c>
      <c r="BC593" s="89"/>
      <c r="BD593" s="98" t="e">
        <f t="shared" si="387"/>
        <v>#REF!</v>
      </c>
      <c r="BE593" s="98" t="e">
        <f t="shared" si="388"/>
        <v>#REF!</v>
      </c>
      <c r="BF593" s="89"/>
      <c r="BG593" s="98" t="e">
        <f t="shared" si="389"/>
        <v>#REF!</v>
      </c>
      <c r="BH593" s="98" t="e">
        <f t="shared" si="390"/>
        <v>#REF!</v>
      </c>
      <c r="BI593" s="89"/>
      <c r="BJ593" s="98" t="str">
        <f t="shared" si="391"/>
        <v/>
      </c>
      <c r="BK593" s="98" t="str">
        <f t="shared" si="392"/>
        <v/>
      </c>
      <c r="BL593" s="89"/>
      <c r="BM593" s="98" t="str">
        <f t="shared" si="393"/>
        <v/>
      </c>
      <c r="BN593" s="98" t="str">
        <f t="shared" si="394"/>
        <v/>
      </c>
      <c r="BO593" s="89"/>
      <c r="BP593" s="98" t="str">
        <f t="shared" si="395"/>
        <v/>
      </c>
      <c r="BQ593" s="98" t="str">
        <f t="shared" si="396"/>
        <v/>
      </c>
      <c r="BR593" s="89"/>
      <c r="BS593" s="98" t="str">
        <f t="shared" si="397"/>
        <v/>
      </c>
      <c r="BT593" s="98" t="str">
        <f t="shared" si="398"/>
        <v/>
      </c>
      <c r="BU593" s="89"/>
      <c r="BV593" s="63"/>
    </row>
    <row r="594" spans="1:74" s="59" customFormat="1" x14ac:dyDescent="0.25">
      <c r="A594" s="83">
        <v>13</v>
      </c>
      <c r="B594" s="109" t="str">
        <f t="shared" si="376"/>
        <v xml:space="preserve">: </v>
      </c>
      <c r="C594" s="106"/>
      <c r="D594" s="106"/>
      <c r="E594" s="108"/>
      <c r="F594" s="106"/>
      <c r="G594" s="108"/>
      <c r="H594" s="107"/>
      <c r="I594" s="106"/>
      <c r="J594" s="106"/>
      <c r="K594" s="104"/>
      <c r="L594" s="110"/>
      <c r="M594" s="104"/>
      <c r="N594" s="151" t="e">
        <f>'[1]Advanced Controls'!$C$137</f>
        <v>#REF!</v>
      </c>
      <c r="O594" s="105"/>
      <c r="P594" s="104"/>
      <c r="Q594" s="64"/>
      <c r="R594" s="103"/>
      <c r="S594" s="101" t="str">
        <f t="shared" si="377"/>
        <v/>
      </c>
      <c r="T594" s="102" t="str">
        <f t="shared" si="378"/>
        <v/>
      </c>
      <c r="U594" s="101" t="str">
        <f t="shared" si="379"/>
        <v/>
      </c>
      <c r="V594" s="100" t="e">
        <f t="shared" si="380"/>
        <v>#REF!</v>
      </c>
      <c r="W594" s="89"/>
      <c r="X594" s="89"/>
      <c r="Z594" s="63"/>
      <c r="AP594" s="63"/>
      <c r="AQ594" s="89"/>
      <c r="AR594" s="89"/>
      <c r="AS594" s="99"/>
      <c r="AT594" s="89"/>
      <c r="AU594" s="98" t="e">
        <f t="shared" si="381"/>
        <v>#REF!</v>
      </c>
      <c r="AV594" s="98" t="e">
        <f t="shared" si="382"/>
        <v>#REF!</v>
      </c>
      <c r="AW594" s="89"/>
      <c r="AX594" s="98" t="e">
        <f t="shared" si="383"/>
        <v>#REF!</v>
      </c>
      <c r="AY594" s="98" t="e">
        <f t="shared" si="384"/>
        <v>#REF!</v>
      </c>
      <c r="AZ594" s="89"/>
      <c r="BA594" s="98" t="e">
        <f t="shared" si="385"/>
        <v>#REF!</v>
      </c>
      <c r="BB594" s="98" t="e">
        <f t="shared" si="386"/>
        <v>#REF!</v>
      </c>
      <c r="BC594" s="89"/>
      <c r="BD594" s="98" t="e">
        <f t="shared" si="387"/>
        <v>#REF!</v>
      </c>
      <c r="BE594" s="98" t="e">
        <f t="shared" si="388"/>
        <v>#REF!</v>
      </c>
      <c r="BF594" s="89"/>
      <c r="BG594" s="98" t="e">
        <f t="shared" si="389"/>
        <v>#REF!</v>
      </c>
      <c r="BH594" s="98" t="e">
        <f t="shared" si="390"/>
        <v>#REF!</v>
      </c>
      <c r="BI594" s="89"/>
      <c r="BJ594" s="98" t="str">
        <f t="shared" si="391"/>
        <v/>
      </c>
      <c r="BK594" s="98" t="str">
        <f t="shared" si="392"/>
        <v/>
      </c>
      <c r="BL594" s="89"/>
      <c r="BM594" s="98" t="str">
        <f t="shared" si="393"/>
        <v/>
      </c>
      <c r="BN594" s="98" t="str">
        <f t="shared" si="394"/>
        <v/>
      </c>
      <c r="BO594" s="89"/>
      <c r="BP594" s="98" t="str">
        <f t="shared" si="395"/>
        <v/>
      </c>
      <c r="BQ594" s="98" t="str">
        <f t="shared" si="396"/>
        <v/>
      </c>
      <c r="BR594" s="89"/>
      <c r="BS594" s="98" t="str">
        <f t="shared" si="397"/>
        <v/>
      </c>
      <c r="BT594" s="98" t="str">
        <f t="shared" si="398"/>
        <v/>
      </c>
      <c r="BU594" s="89"/>
      <c r="BV594" s="63"/>
    </row>
    <row r="595" spans="1:74" s="59" customFormat="1" x14ac:dyDescent="0.25">
      <c r="A595" s="83">
        <v>14</v>
      </c>
      <c r="B595" s="109" t="str">
        <f t="shared" si="376"/>
        <v xml:space="preserve">: </v>
      </c>
      <c r="C595" s="106"/>
      <c r="D595" s="106"/>
      <c r="E595" s="108"/>
      <c r="F595" s="106"/>
      <c r="G595" s="108"/>
      <c r="H595" s="107"/>
      <c r="I595" s="106"/>
      <c r="J595" s="106"/>
      <c r="K595" s="104"/>
      <c r="L595" s="110"/>
      <c r="M595" s="104"/>
      <c r="N595" s="151" t="e">
        <f>'[1]Advanced Controls'!$C$137</f>
        <v>#REF!</v>
      </c>
      <c r="O595" s="105"/>
      <c r="P595" s="104"/>
      <c r="Q595" s="64"/>
      <c r="R595" s="103"/>
      <c r="S595" s="101" t="str">
        <f t="shared" si="377"/>
        <v/>
      </c>
      <c r="T595" s="102" t="str">
        <f t="shared" si="378"/>
        <v/>
      </c>
      <c r="U595" s="101" t="str">
        <f t="shared" si="379"/>
        <v/>
      </c>
      <c r="V595" s="100" t="e">
        <f t="shared" si="380"/>
        <v>#REF!</v>
      </c>
      <c r="W595" s="89"/>
      <c r="X595" s="89"/>
      <c r="Z595" s="63"/>
      <c r="AP595" s="63"/>
      <c r="AQ595" s="89"/>
      <c r="AR595" s="89"/>
      <c r="AS595" s="99"/>
      <c r="AT595" s="89"/>
      <c r="AU595" s="98" t="e">
        <f t="shared" si="381"/>
        <v>#REF!</v>
      </c>
      <c r="AV595" s="98" t="e">
        <f t="shared" si="382"/>
        <v>#REF!</v>
      </c>
      <c r="AW595" s="89"/>
      <c r="AX595" s="98" t="e">
        <f t="shared" si="383"/>
        <v>#REF!</v>
      </c>
      <c r="AY595" s="98" t="e">
        <f t="shared" si="384"/>
        <v>#REF!</v>
      </c>
      <c r="AZ595" s="89"/>
      <c r="BA595" s="98" t="e">
        <f t="shared" si="385"/>
        <v>#REF!</v>
      </c>
      <c r="BB595" s="98" t="e">
        <f t="shared" si="386"/>
        <v>#REF!</v>
      </c>
      <c r="BC595" s="89"/>
      <c r="BD595" s="98" t="e">
        <f t="shared" si="387"/>
        <v>#REF!</v>
      </c>
      <c r="BE595" s="98" t="e">
        <f t="shared" si="388"/>
        <v>#REF!</v>
      </c>
      <c r="BF595" s="89"/>
      <c r="BG595" s="98" t="e">
        <f t="shared" si="389"/>
        <v>#REF!</v>
      </c>
      <c r="BH595" s="98" t="e">
        <f t="shared" si="390"/>
        <v>#REF!</v>
      </c>
      <c r="BI595" s="89"/>
      <c r="BJ595" s="98" t="str">
        <f t="shared" si="391"/>
        <v/>
      </c>
      <c r="BK595" s="98" t="str">
        <f t="shared" si="392"/>
        <v/>
      </c>
      <c r="BL595" s="89"/>
      <c r="BM595" s="98" t="str">
        <f t="shared" si="393"/>
        <v/>
      </c>
      <c r="BN595" s="98" t="str">
        <f t="shared" si="394"/>
        <v/>
      </c>
      <c r="BO595" s="89"/>
      <c r="BP595" s="98" t="str">
        <f t="shared" si="395"/>
        <v/>
      </c>
      <c r="BQ595" s="98" t="str">
        <f t="shared" si="396"/>
        <v/>
      </c>
      <c r="BR595" s="89"/>
      <c r="BS595" s="98" t="str">
        <f t="shared" si="397"/>
        <v/>
      </c>
      <c r="BT595" s="98" t="str">
        <f t="shared" si="398"/>
        <v/>
      </c>
      <c r="BU595" s="89"/>
      <c r="BV595" s="63"/>
    </row>
    <row r="596" spans="1:74" s="59" customFormat="1" x14ac:dyDescent="0.25">
      <c r="A596" s="83">
        <v>15</v>
      </c>
      <c r="B596" s="109" t="str">
        <f t="shared" si="376"/>
        <v xml:space="preserve">: </v>
      </c>
      <c r="C596" s="106"/>
      <c r="D596" s="106"/>
      <c r="E596" s="108"/>
      <c r="F596" s="106"/>
      <c r="G596" s="108"/>
      <c r="H596" s="107"/>
      <c r="I596" s="106"/>
      <c r="J596" s="106"/>
      <c r="K596" s="104"/>
      <c r="L596" s="110"/>
      <c r="M596" s="104"/>
      <c r="N596" s="151" t="e">
        <f>'[1]Advanced Controls'!$C$137</f>
        <v>#REF!</v>
      </c>
      <c r="O596" s="105"/>
      <c r="P596" s="104"/>
      <c r="Q596" s="64"/>
      <c r="R596" s="103"/>
      <c r="S596" s="101" t="str">
        <f t="shared" si="377"/>
        <v/>
      </c>
      <c r="T596" s="102" t="str">
        <f t="shared" si="378"/>
        <v/>
      </c>
      <c r="U596" s="101" t="str">
        <f t="shared" si="379"/>
        <v/>
      </c>
      <c r="V596" s="100" t="e">
        <f t="shared" si="380"/>
        <v>#REF!</v>
      </c>
      <c r="W596" s="89"/>
      <c r="X596" s="89"/>
      <c r="Z596" s="63"/>
      <c r="AP596" s="63"/>
      <c r="AQ596" s="89"/>
      <c r="AR596" s="89"/>
      <c r="AS596" s="99"/>
      <c r="AT596" s="89"/>
      <c r="AU596" s="98" t="e">
        <f t="shared" si="381"/>
        <v>#REF!</v>
      </c>
      <c r="AV596" s="98" t="e">
        <f t="shared" si="382"/>
        <v>#REF!</v>
      </c>
      <c r="AW596" s="89"/>
      <c r="AX596" s="98" t="e">
        <f t="shared" si="383"/>
        <v>#REF!</v>
      </c>
      <c r="AY596" s="98" t="e">
        <f t="shared" si="384"/>
        <v>#REF!</v>
      </c>
      <c r="AZ596" s="89"/>
      <c r="BA596" s="98" t="e">
        <f t="shared" si="385"/>
        <v>#REF!</v>
      </c>
      <c r="BB596" s="98" t="e">
        <f t="shared" si="386"/>
        <v>#REF!</v>
      </c>
      <c r="BC596" s="89"/>
      <c r="BD596" s="98" t="e">
        <f t="shared" si="387"/>
        <v>#REF!</v>
      </c>
      <c r="BE596" s="98" t="e">
        <f t="shared" si="388"/>
        <v>#REF!</v>
      </c>
      <c r="BF596" s="89"/>
      <c r="BG596" s="98" t="e">
        <f t="shared" si="389"/>
        <v>#REF!</v>
      </c>
      <c r="BH596" s="98" t="e">
        <f t="shared" si="390"/>
        <v>#REF!</v>
      </c>
      <c r="BI596" s="89"/>
      <c r="BJ596" s="98" t="str">
        <f t="shared" si="391"/>
        <v/>
      </c>
      <c r="BK596" s="98" t="str">
        <f t="shared" si="392"/>
        <v/>
      </c>
      <c r="BL596" s="89"/>
      <c r="BM596" s="98" t="str">
        <f t="shared" si="393"/>
        <v/>
      </c>
      <c r="BN596" s="98" t="str">
        <f t="shared" si="394"/>
        <v/>
      </c>
      <c r="BO596" s="89"/>
      <c r="BP596" s="98" t="str">
        <f t="shared" si="395"/>
        <v/>
      </c>
      <c r="BQ596" s="98" t="str">
        <f t="shared" si="396"/>
        <v/>
      </c>
      <c r="BR596" s="89"/>
      <c r="BS596" s="98" t="str">
        <f t="shared" si="397"/>
        <v/>
      </c>
      <c r="BT596" s="98" t="str">
        <f t="shared" si="398"/>
        <v/>
      </c>
      <c r="BU596" s="89"/>
      <c r="BV596" s="63"/>
    </row>
    <row r="597" spans="1:74" s="59" customFormat="1" x14ac:dyDescent="0.25">
      <c r="A597" s="83">
        <v>16</v>
      </c>
      <c r="B597" s="109" t="str">
        <f t="shared" si="376"/>
        <v xml:space="preserve">: </v>
      </c>
      <c r="C597" s="106"/>
      <c r="D597" s="106"/>
      <c r="E597" s="108"/>
      <c r="F597" s="106"/>
      <c r="G597" s="108"/>
      <c r="H597" s="107"/>
      <c r="I597" s="106"/>
      <c r="J597" s="106"/>
      <c r="K597" s="104"/>
      <c r="L597" s="110"/>
      <c r="M597" s="104"/>
      <c r="N597" s="151" t="e">
        <f>'[1]Advanced Controls'!$C$137</f>
        <v>#REF!</v>
      </c>
      <c r="O597" s="105"/>
      <c r="P597" s="104"/>
      <c r="Q597" s="64"/>
      <c r="R597" s="103"/>
      <c r="S597" s="101" t="str">
        <f t="shared" si="377"/>
        <v/>
      </c>
      <c r="T597" s="102" t="str">
        <f t="shared" si="378"/>
        <v/>
      </c>
      <c r="U597" s="101" t="str">
        <f t="shared" si="379"/>
        <v/>
      </c>
      <c r="V597" s="100" t="e">
        <f t="shared" si="380"/>
        <v>#REF!</v>
      </c>
      <c r="W597" s="89"/>
      <c r="X597" s="89"/>
      <c r="Z597" s="63"/>
      <c r="AP597" s="63"/>
      <c r="AQ597" s="89"/>
      <c r="AR597" s="89"/>
      <c r="AS597" s="99"/>
      <c r="AT597" s="89"/>
      <c r="AU597" s="98" t="e">
        <f t="shared" si="381"/>
        <v>#REF!</v>
      </c>
      <c r="AV597" s="98" t="e">
        <f t="shared" si="382"/>
        <v>#REF!</v>
      </c>
      <c r="AW597" s="89"/>
      <c r="AX597" s="98" t="e">
        <f t="shared" si="383"/>
        <v>#REF!</v>
      </c>
      <c r="AY597" s="98" t="e">
        <f t="shared" si="384"/>
        <v>#REF!</v>
      </c>
      <c r="AZ597" s="89"/>
      <c r="BA597" s="98" t="e">
        <f t="shared" si="385"/>
        <v>#REF!</v>
      </c>
      <c r="BB597" s="98" t="e">
        <f t="shared" si="386"/>
        <v>#REF!</v>
      </c>
      <c r="BC597" s="89"/>
      <c r="BD597" s="98" t="e">
        <f t="shared" si="387"/>
        <v>#REF!</v>
      </c>
      <c r="BE597" s="98" t="e">
        <f t="shared" si="388"/>
        <v>#REF!</v>
      </c>
      <c r="BF597" s="89"/>
      <c r="BG597" s="98" t="e">
        <f t="shared" si="389"/>
        <v>#REF!</v>
      </c>
      <c r="BH597" s="98" t="e">
        <f t="shared" si="390"/>
        <v>#REF!</v>
      </c>
      <c r="BI597" s="89"/>
      <c r="BJ597" s="98" t="str">
        <f t="shared" si="391"/>
        <v/>
      </c>
      <c r="BK597" s="98" t="str">
        <f t="shared" si="392"/>
        <v/>
      </c>
      <c r="BL597" s="89"/>
      <c r="BM597" s="98" t="str">
        <f t="shared" si="393"/>
        <v/>
      </c>
      <c r="BN597" s="98" t="str">
        <f t="shared" si="394"/>
        <v/>
      </c>
      <c r="BO597" s="89"/>
      <c r="BP597" s="98" t="str">
        <f t="shared" si="395"/>
        <v/>
      </c>
      <c r="BQ597" s="98" t="str">
        <f t="shared" si="396"/>
        <v/>
      </c>
      <c r="BR597" s="89"/>
      <c r="BS597" s="98" t="str">
        <f t="shared" si="397"/>
        <v/>
      </c>
      <c r="BT597" s="98" t="str">
        <f t="shared" si="398"/>
        <v/>
      </c>
      <c r="BU597" s="89"/>
      <c r="BV597" s="63"/>
    </row>
    <row r="598" spans="1:74" s="59" customFormat="1" x14ac:dyDescent="0.25">
      <c r="A598" s="83">
        <v>17</v>
      </c>
      <c r="B598" s="109" t="str">
        <f t="shared" si="376"/>
        <v xml:space="preserve">: </v>
      </c>
      <c r="C598" s="106"/>
      <c r="D598" s="106"/>
      <c r="E598" s="108"/>
      <c r="F598" s="106"/>
      <c r="G598" s="108"/>
      <c r="H598" s="107"/>
      <c r="I598" s="106"/>
      <c r="J598" s="106"/>
      <c r="K598" s="104"/>
      <c r="L598" s="110"/>
      <c r="M598" s="104"/>
      <c r="N598" s="151" t="e">
        <f>'[1]Advanced Controls'!$C$137</f>
        <v>#REF!</v>
      </c>
      <c r="O598" s="105"/>
      <c r="P598" s="104"/>
      <c r="Q598" s="64"/>
      <c r="R598" s="103"/>
      <c r="S598" s="101" t="str">
        <f t="shared" si="377"/>
        <v/>
      </c>
      <c r="T598" s="102" t="str">
        <f t="shared" si="378"/>
        <v/>
      </c>
      <c r="U598" s="101" t="str">
        <f t="shared" si="379"/>
        <v/>
      </c>
      <c r="V598" s="100" t="e">
        <f t="shared" si="380"/>
        <v>#REF!</v>
      </c>
      <c r="W598" s="89"/>
      <c r="X598" s="89"/>
      <c r="Z598" s="63"/>
      <c r="AP598" s="63"/>
      <c r="AQ598" s="89"/>
      <c r="AR598" s="89"/>
      <c r="AS598" s="99"/>
      <c r="AT598" s="89"/>
      <c r="AU598" s="98" t="e">
        <f t="shared" si="381"/>
        <v>#REF!</v>
      </c>
      <c r="AV598" s="98" t="e">
        <f t="shared" si="382"/>
        <v>#REF!</v>
      </c>
      <c r="AW598" s="89"/>
      <c r="AX598" s="98" t="e">
        <f t="shared" si="383"/>
        <v>#REF!</v>
      </c>
      <c r="AY598" s="98" t="e">
        <f t="shared" si="384"/>
        <v>#REF!</v>
      </c>
      <c r="AZ598" s="89"/>
      <c r="BA598" s="98" t="e">
        <f t="shared" si="385"/>
        <v>#REF!</v>
      </c>
      <c r="BB598" s="98" t="e">
        <f t="shared" si="386"/>
        <v>#REF!</v>
      </c>
      <c r="BC598" s="89"/>
      <c r="BD598" s="98" t="e">
        <f t="shared" si="387"/>
        <v>#REF!</v>
      </c>
      <c r="BE598" s="98" t="e">
        <f t="shared" si="388"/>
        <v>#REF!</v>
      </c>
      <c r="BF598" s="89"/>
      <c r="BG598" s="98" t="e">
        <f t="shared" si="389"/>
        <v>#REF!</v>
      </c>
      <c r="BH598" s="98" t="e">
        <f t="shared" si="390"/>
        <v>#REF!</v>
      </c>
      <c r="BI598" s="89"/>
      <c r="BJ598" s="98" t="str">
        <f t="shared" si="391"/>
        <v/>
      </c>
      <c r="BK598" s="98" t="str">
        <f t="shared" si="392"/>
        <v/>
      </c>
      <c r="BL598" s="89"/>
      <c r="BM598" s="98" t="str">
        <f t="shared" si="393"/>
        <v/>
      </c>
      <c r="BN598" s="98" t="str">
        <f t="shared" si="394"/>
        <v/>
      </c>
      <c r="BO598" s="89"/>
      <c r="BP598" s="98" t="str">
        <f t="shared" si="395"/>
        <v/>
      </c>
      <c r="BQ598" s="98" t="str">
        <f t="shared" si="396"/>
        <v/>
      </c>
      <c r="BR598" s="89"/>
      <c r="BS598" s="98" t="str">
        <f t="shared" si="397"/>
        <v/>
      </c>
      <c r="BT598" s="98" t="str">
        <f t="shared" si="398"/>
        <v/>
      </c>
      <c r="BU598" s="89"/>
      <c r="BV598" s="63"/>
    </row>
    <row r="599" spans="1:74" s="59" customFormat="1" x14ac:dyDescent="0.25">
      <c r="A599" s="83">
        <v>18</v>
      </c>
      <c r="B599" s="109" t="str">
        <f t="shared" si="376"/>
        <v xml:space="preserve">: </v>
      </c>
      <c r="C599" s="106"/>
      <c r="D599" s="106"/>
      <c r="E599" s="108"/>
      <c r="F599" s="106"/>
      <c r="G599" s="108"/>
      <c r="H599" s="107"/>
      <c r="I599" s="106"/>
      <c r="J599" s="106"/>
      <c r="K599" s="104"/>
      <c r="L599" s="104"/>
      <c r="M599" s="104"/>
      <c r="N599" s="151" t="e">
        <f>'[1]Advanced Controls'!$C$137</f>
        <v>#REF!</v>
      </c>
      <c r="O599" s="105"/>
      <c r="P599" s="104"/>
      <c r="Q599" s="64"/>
      <c r="R599" s="103"/>
      <c r="S599" s="101" t="str">
        <f t="shared" si="377"/>
        <v/>
      </c>
      <c r="T599" s="102" t="str">
        <f t="shared" si="378"/>
        <v/>
      </c>
      <c r="U599" s="101" t="str">
        <f t="shared" si="379"/>
        <v/>
      </c>
      <c r="V599" s="100" t="e">
        <f t="shared" si="380"/>
        <v>#REF!</v>
      </c>
      <c r="W599" s="89"/>
      <c r="X599" s="89"/>
      <c r="Z599" s="63"/>
      <c r="AP599" s="63"/>
      <c r="AQ599" s="89"/>
      <c r="AR599" s="89"/>
      <c r="AS599" s="99"/>
      <c r="AT599" s="89"/>
      <c r="AU599" s="98" t="e">
        <f t="shared" si="381"/>
        <v>#REF!</v>
      </c>
      <c r="AV599" s="98" t="e">
        <f t="shared" si="382"/>
        <v>#REF!</v>
      </c>
      <c r="AW599" s="89"/>
      <c r="AX599" s="98" t="e">
        <f t="shared" si="383"/>
        <v>#REF!</v>
      </c>
      <c r="AY599" s="98" t="e">
        <f t="shared" si="384"/>
        <v>#REF!</v>
      </c>
      <c r="AZ599" s="89"/>
      <c r="BA599" s="98" t="e">
        <f t="shared" si="385"/>
        <v>#REF!</v>
      </c>
      <c r="BB599" s="98" t="e">
        <f t="shared" si="386"/>
        <v>#REF!</v>
      </c>
      <c r="BC599" s="89"/>
      <c r="BD599" s="98" t="e">
        <f t="shared" si="387"/>
        <v>#REF!</v>
      </c>
      <c r="BE599" s="98" t="e">
        <f t="shared" si="388"/>
        <v>#REF!</v>
      </c>
      <c r="BF599" s="89"/>
      <c r="BG599" s="98" t="e">
        <f t="shared" si="389"/>
        <v>#REF!</v>
      </c>
      <c r="BH599" s="98" t="e">
        <f t="shared" si="390"/>
        <v>#REF!</v>
      </c>
      <c r="BI599" s="89"/>
      <c r="BJ599" s="98" t="str">
        <f t="shared" si="391"/>
        <v/>
      </c>
      <c r="BK599" s="98" t="str">
        <f t="shared" si="392"/>
        <v/>
      </c>
      <c r="BL599" s="89"/>
      <c r="BM599" s="98" t="str">
        <f t="shared" si="393"/>
        <v/>
      </c>
      <c r="BN599" s="98" t="str">
        <f t="shared" si="394"/>
        <v/>
      </c>
      <c r="BO599" s="89"/>
      <c r="BP599" s="98" t="str">
        <f t="shared" si="395"/>
        <v/>
      </c>
      <c r="BQ599" s="98" t="str">
        <f t="shared" si="396"/>
        <v/>
      </c>
      <c r="BR599" s="89"/>
      <c r="BS599" s="98" t="str">
        <f t="shared" si="397"/>
        <v/>
      </c>
      <c r="BT599" s="98" t="str">
        <f t="shared" si="398"/>
        <v/>
      </c>
      <c r="BU599" s="89"/>
      <c r="BV599" s="63"/>
    </row>
    <row r="600" spans="1:74" s="59" customFormat="1" x14ac:dyDescent="0.25">
      <c r="A600" s="83">
        <v>19</v>
      </c>
      <c r="B600" s="109" t="str">
        <f t="shared" si="376"/>
        <v xml:space="preserve">: </v>
      </c>
      <c r="C600" s="106"/>
      <c r="D600" s="106"/>
      <c r="E600" s="108"/>
      <c r="F600" s="106"/>
      <c r="G600" s="108"/>
      <c r="H600" s="107"/>
      <c r="I600" s="106"/>
      <c r="J600" s="106"/>
      <c r="K600" s="104"/>
      <c r="L600" s="104"/>
      <c r="M600" s="104"/>
      <c r="N600" s="151" t="e">
        <f>'[1]Advanced Controls'!$C$137</f>
        <v>#REF!</v>
      </c>
      <c r="O600" s="105"/>
      <c r="P600" s="104"/>
      <c r="Q600" s="64"/>
      <c r="R600" s="103"/>
      <c r="S600" s="101" t="str">
        <f t="shared" si="377"/>
        <v/>
      </c>
      <c r="T600" s="102" t="str">
        <f t="shared" si="378"/>
        <v/>
      </c>
      <c r="U600" s="101" t="str">
        <f t="shared" si="379"/>
        <v/>
      </c>
      <c r="V600" s="100" t="e">
        <f t="shared" si="380"/>
        <v>#REF!</v>
      </c>
      <c r="W600" s="89"/>
      <c r="X600" s="89"/>
      <c r="Z600" s="63"/>
      <c r="AP600" s="63"/>
      <c r="AQ600" s="89"/>
      <c r="AR600" s="89"/>
      <c r="AS600" s="99"/>
      <c r="AT600" s="89"/>
      <c r="AU600" s="98" t="e">
        <f t="shared" si="381"/>
        <v>#REF!</v>
      </c>
      <c r="AV600" s="98" t="e">
        <f t="shared" si="382"/>
        <v>#REF!</v>
      </c>
      <c r="AW600" s="89"/>
      <c r="AX600" s="98" t="e">
        <f t="shared" si="383"/>
        <v>#REF!</v>
      </c>
      <c r="AY600" s="98" t="e">
        <f t="shared" si="384"/>
        <v>#REF!</v>
      </c>
      <c r="AZ600" s="89"/>
      <c r="BA600" s="98" t="e">
        <f t="shared" si="385"/>
        <v>#REF!</v>
      </c>
      <c r="BB600" s="98" t="e">
        <f t="shared" si="386"/>
        <v>#REF!</v>
      </c>
      <c r="BC600" s="89"/>
      <c r="BD600" s="98" t="e">
        <f t="shared" si="387"/>
        <v>#REF!</v>
      </c>
      <c r="BE600" s="98" t="e">
        <f t="shared" si="388"/>
        <v>#REF!</v>
      </c>
      <c r="BF600" s="89"/>
      <c r="BG600" s="98" t="e">
        <f t="shared" si="389"/>
        <v>#REF!</v>
      </c>
      <c r="BH600" s="98" t="e">
        <f t="shared" si="390"/>
        <v>#REF!</v>
      </c>
      <c r="BI600" s="89"/>
      <c r="BJ600" s="98" t="str">
        <f t="shared" si="391"/>
        <v/>
      </c>
      <c r="BK600" s="98" t="str">
        <f t="shared" si="392"/>
        <v/>
      </c>
      <c r="BL600" s="89"/>
      <c r="BM600" s="98" t="str">
        <f t="shared" si="393"/>
        <v/>
      </c>
      <c r="BN600" s="98" t="str">
        <f t="shared" si="394"/>
        <v/>
      </c>
      <c r="BO600" s="89"/>
      <c r="BP600" s="98" t="str">
        <f t="shared" si="395"/>
        <v/>
      </c>
      <c r="BQ600" s="98" t="str">
        <f t="shared" si="396"/>
        <v/>
      </c>
      <c r="BR600" s="89"/>
      <c r="BS600" s="98" t="str">
        <f t="shared" si="397"/>
        <v/>
      </c>
      <c r="BT600" s="98" t="str">
        <f t="shared" si="398"/>
        <v/>
      </c>
      <c r="BU600" s="89"/>
      <c r="BV600" s="63"/>
    </row>
    <row r="601" spans="1:74" s="59" customFormat="1" x14ac:dyDescent="0.25">
      <c r="A601" s="83">
        <v>20</v>
      </c>
      <c r="B601" s="109" t="str">
        <f t="shared" si="376"/>
        <v xml:space="preserve">: </v>
      </c>
      <c r="C601" s="106"/>
      <c r="D601" s="106"/>
      <c r="E601" s="108"/>
      <c r="F601" s="106"/>
      <c r="G601" s="108"/>
      <c r="H601" s="107"/>
      <c r="I601" s="106"/>
      <c r="J601" s="106"/>
      <c r="K601" s="104"/>
      <c r="L601" s="104"/>
      <c r="M601" s="104"/>
      <c r="N601" s="151" t="e">
        <f>'[1]Advanced Controls'!$C$137</f>
        <v>#REF!</v>
      </c>
      <c r="O601" s="105"/>
      <c r="P601" s="104"/>
      <c r="Q601" s="64"/>
      <c r="R601" s="103"/>
      <c r="S601" s="101" t="str">
        <f t="shared" si="377"/>
        <v/>
      </c>
      <c r="T601" s="102" t="str">
        <f t="shared" si="378"/>
        <v/>
      </c>
      <c r="U601" s="101" t="str">
        <f t="shared" si="379"/>
        <v/>
      </c>
      <c r="V601" s="100" t="e">
        <f t="shared" si="380"/>
        <v>#REF!</v>
      </c>
      <c r="W601" s="89"/>
      <c r="X601" s="89"/>
      <c r="Z601" s="63"/>
      <c r="AP601" s="63"/>
      <c r="AQ601" s="89"/>
      <c r="AR601" s="89"/>
      <c r="AS601" s="99"/>
      <c r="AT601" s="89"/>
      <c r="AU601" s="98" t="e">
        <f t="shared" si="381"/>
        <v>#REF!</v>
      </c>
      <c r="AV601" s="98" t="e">
        <f t="shared" si="382"/>
        <v>#REF!</v>
      </c>
      <c r="AW601" s="89"/>
      <c r="AX601" s="98" t="e">
        <f t="shared" si="383"/>
        <v>#REF!</v>
      </c>
      <c r="AY601" s="98" t="e">
        <f t="shared" si="384"/>
        <v>#REF!</v>
      </c>
      <c r="AZ601" s="89"/>
      <c r="BA601" s="98" t="e">
        <f t="shared" si="385"/>
        <v>#REF!</v>
      </c>
      <c r="BB601" s="98" t="e">
        <f t="shared" si="386"/>
        <v>#REF!</v>
      </c>
      <c r="BC601" s="89"/>
      <c r="BD601" s="98" t="e">
        <f t="shared" si="387"/>
        <v>#REF!</v>
      </c>
      <c r="BE601" s="98" t="e">
        <f t="shared" si="388"/>
        <v>#REF!</v>
      </c>
      <c r="BF601" s="89"/>
      <c r="BG601" s="98" t="e">
        <f t="shared" si="389"/>
        <v>#REF!</v>
      </c>
      <c r="BH601" s="98" t="e">
        <f t="shared" si="390"/>
        <v>#REF!</v>
      </c>
      <c r="BI601" s="89"/>
      <c r="BJ601" s="98" t="str">
        <f t="shared" si="391"/>
        <v/>
      </c>
      <c r="BK601" s="98" t="str">
        <f t="shared" si="392"/>
        <v/>
      </c>
      <c r="BL601" s="89"/>
      <c r="BM601" s="98" t="str">
        <f t="shared" si="393"/>
        <v/>
      </c>
      <c r="BN601" s="98" t="str">
        <f t="shared" si="394"/>
        <v/>
      </c>
      <c r="BO601" s="89"/>
      <c r="BP601" s="98" t="str">
        <f t="shared" si="395"/>
        <v/>
      </c>
      <c r="BQ601" s="98" t="str">
        <f t="shared" si="396"/>
        <v/>
      </c>
      <c r="BR601" s="89"/>
      <c r="BS601" s="98" t="str">
        <f t="shared" si="397"/>
        <v/>
      </c>
      <c r="BT601" s="98" t="str">
        <f t="shared" si="398"/>
        <v/>
      </c>
      <c r="BU601" s="89"/>
      <c r="BV601" s="63"/>
    </row>
    <row r="602" spans="1:74" s="59" customFormat="1" x14ac:dyDescent="0.25">
      <c r="A602" s="83"/>
      <c r="B602" s="91" t="s">
        <v>64</v>
      </c>
      <c r="C602" s="92"/>
      <c r="D602" s="92"/>
      <c r="E602" s="92"/>
      <c r="F602" s="92"/>
      <c r="G602" s="92"/>
      <c r="H602" s="64"/>
      <c r="I602" s="89"/>
      <c r="J602" s="94"/>
      <c r="K602" s="64"/>
      <c r="L602" s="64"/>
      <c r="M602" s="64" t="s">
        <v>63</v>
      </c>
      <c r="N602" s="64"/>
      <c r="O602" s="64"/>
      <c r="P602" s="64"/>
      <c r="Q602" s="64"/>
      <c r="R602" s="94" t="s">
        <v>62</v>
      </c>
      <c r="S602" s="97" t="e">
        <f>AVERAGE(S582:S601)</f>
        <v>#DIV/0!</v>
      </c>
      <c r="T602" s="97" t="e">
        <f>IF(S610="Y",SUM(T582:T601)/SUM(O582:O601),AVERAGE(T582:T601))</f>
        <v>#DIV/0!</v>
      </c>
      <c r="U602" s="96" t="e">
        <f>SUM(U582:U601)/SUM(O582:O601)</f>
        <v>#DIV/0!</v>
      </c>
      <c r="V602" s="89"/>
      <c r="W602" s="89"/>
      <c r="X602" s="89"/>
      <c r="Z602" s="95"/>
      <c r="AP602" s="63"/>
      <c r="AQ602" s="89"/>
      <c r="AR602" s="89"/>
      <c r="AS602" s="89"/>
      <c r="AT602" s="94" t="s">
        <v>62</v>
      </c>
      <c r="AU602" s="93" t="e">
        <f>AVERAGE(AU582:AU601)</f>
        <v>#REF!</v>
      </c>
      <c r="AV602" s="93" t="e">
        <f>SUM(AV582:AV601)/COUNTIF(AV582:AV601,"&gt;0")</f>
        <v>#REF!</v>
      </c>
      <c r="AW602" s="89"/>
      <c r="AX602" s="93" t="e">
        <f>AVERAGE(AX582:AX601)</f>
        <v>#REF!</v>
      </c>
      <c r="AY602" s="93" t="e">
        <f>SUM(AY582:AY601)/COUNTIF(AY582:AY601,"&gt;0")</f>
        <v>#REF!</v>
      </c>
      <c r="AZ602" s="89"/>
      <c r="BA602" s="93" t="e">
        <f>AVERAGE(BA582:BA601)</f>
        <v>#REF!</v>
      </c>
      <c r="BB602" s="93" t="e">
        <f>SUM(BB582:BB601)/COUNTIF(BB582:BB601,"&gt;0")</f>
        <v>#REF!</v>
      </c>
      <c r="BC602" s="89"/>
      <c r="BD602" s="93" t="e">
        <f>AVERAGE(BD582:BD601)</f>
        <v>#REF!</v>
      </c>
      <c r="BE602" s="93" t="e">
        <f>SUM(BE582:BE601)/COUNTIF(BE582:BE601,"&gt;0")</f>
        <v>#REF!</v>
      </c>
      <c r="BF602" s="89"/>
      <c r="BG602" s="93" t="e">
        <f>AVERAGE(BG582:BG601)</f>
        <v>#REF!</v>
      </c>
      <c r="BH602" s="93" t="e">
        <f>SUM(BH582:BH601)/COUNTIF(BH582:BH601,"&gt;0")</f>
        <v>#REF!</v>
      </c>
      <c r="BI602" s="94"/>
      <c r="BJ602" s="93" t="e">
        <f>AVERAGE(BJ582:BJ601)</f>
        <v>#DIV/0!</v>
      </c>
      <c r="BK602" s="93" t="e">
        <f>SUM(BK582:BK601)/COUNTIF(BK582:BK601,"&gt;0")</f>
        <v>#DIV/0!</v>
      </c>
      <c r="BL602" s="89"/>
      <c r="BM602" s="93" t="e">
        <f>AVERAGE(BM582:BM601)</f>
        <v>#DIV/0!</v>
      </c>
      <c r="BN602" s="93" t="e">
        <f>SUM(BN582:BN601)/COUNTIF(BN582:BN601,"&gt;0")</f>
        <v>#DIV/0!</v>
      </c>
      <c r="BO602" s="89"/>
      <c r="BP602" s="93" t="e">
        <f>AVERAGE(BP582:BP601)</f>
        <v>#DIV/0!</v>
      </c>
      <c r="BQ602" s="93" t="e">
        <f>SUM(BQ582:BQ601)/COUNTIF(BQ582:BQ601,"&gt;0")</f>
        <v>#DIV/0!</v>
      </c>
      <c r="BR602" s="89"/>
      <c r="BS602" s="93" t="e">
        <f>AVERAGE(BS582:BS601)</f>
        <v>#DIV/0!</v>
      </c>
      <c r="BT602" s="93" t="e">
        <f>SUM(BT582:BT601)/COUNTIF(BT582:BT601,"&gt;0")</f>
        <v>#DIV/0!</v>
      </c>
      <c r="BU602" s="89"/>
      <c r="BV602" s="63"/>
    </row>
    <row r="603" spans="1:74" s="59" customFormat="1" x14ac:dyDescent="0.25">
      <c r="A603" s="83"/>
      <c r="B603" s="91" t="s">
        <v>61</v>
      </c>
      <c r="C603" s="92" t="s">
        <v>60</v>
      </c>
      <c r="D603" s="399"/>
      <c r="E603" s="400"/>
      <c r="F603" s="400"/>
      <c r="G603" s="400"/>
      <c r="H603" s="400"/>
      <c r="I603" s="400"/>
      <c r="J603" s="400"/>
      <c r="K603" s="401"/>
      <c r="L603" s="64"/>
      <c r="M603" s="64"/>
      <c r="N603" s="64"/>
      <c r="O603" s="64"/>
      <c r="P603" s="64"/>
      <c r="Q603" s="64"/>
      <c r="R603" s="77" t="s">
        <v>57</v>
      </c>
      <c r="S603" s="88" t="e">
        <f>S602+V603*S606</f>
        <v>#DIV/0!</v>
      </c>
      <c r="T603" s="88" t="e">
        <f>T602+V603*T606</f>
        <v>#DIV/0!</v>
      </c>
      <c r="U603" s="88" t="e">
        <f>U602+V603*U606</f>
        <v>#DIV/0!</v>
      </c>
      <c r="V603" s="86">
        <v>1</v>
      </c>
      <c r="W603" s="64" t="s">
        <v>59</v>
      </c>
      <c r="X603" s="89"/>
      <c r="Y603" s="89" t="s">
        <v>58</v>
      </c>
      <c r="Z603" s="87"/>
      <c r="AP603" s="63"/>
      <c r="AQ603" s="89"/>
      <c r="AR603" s="89"/>
      <c r="AS603" s="89"/>
      <c r="AT603" s="77" t="s">
        <v>57</v>
      </c>
      <c r="AU603" s="76" t="e">
        <f>AU602+(AU608*AU605)</f>
        <v>#REF!</v>
      </c>
      <c r="AV603" s="76" t="e">
        <f>AV602+(AV608*AU605)</f>
        <v>#REF!</v>
      </c>
      <c r="AW603" s="89"/>
      <c r="AX603" s="76" t="e">
        <f>AX602+(AX608*AX605)</f>
        <v>#REF!</v>
      </c>
      <c r="AY603" s="76" t="e">
        <f>AY602+(AY608*AX605)</f>
        <v>#REF!</v>
      </c>
      <c r="AZ603" s="89"/>
      <c r="BA603" s="76" t="e">
        <f>BA602+(BA608*BA605)</f>
        <v>#REF!</v>
      </c>
      <c r="BB603" s="76" t="e">
        <f>BB602+(BB608*BA605)</f>
        <v>#REF!</v>
      </c>
      <c r="BC603" s="89"/>
      <c r="BD603" s="76" t="e">
        <f>BD602+(BD608*BD605)</f>
        <v>#REF!</v>
      </c>
      <c r="BE603" s="76" t="e">
        <f>BE602+(BE608*BD605)</f>
        <v>#REF!</v>
      </c>
      <c r="BF603" s="89"/>
      <c r="BG603" s="76" t="e">
        <f>BG602+(BG608*BG605)</f>
        <v>#REF!</v>
      </c>
      <c r="BH603" s="76" t="e">
        <f>BH602+(BH608*BG605)</f>
        <v>#REF!</v>
      </c>
      <c r="BI603" s="77"/>
      <c r="BJ603" s="76" t="e">
        <f>BJ602+(BJ608*BJ605)</f>
        <v>#DIV/0!</v>
      </c>
      <c r="BK603" s="76" t="e">
        <f>BK602+(BK608*BJ605)</f>
        <v>#DIV/0!</v>
      </c>
      <c r="BL603" s="89"/>
      <c r="BM603" s="76" t="e">
        <f>BM602+(BM608*BM605)</f>
        <v>#DIV/0!</v>
      </c>
      <c r="BN603" s="76" t="e">
        <f>BN602+(BN608*BM605)</f>
        <v>#DIV/0!</v>
      </c>
      <c r="BO603" s="89"/>
      <c r="BP603" s="76" t="e">
        <f>BP602+(BP608*BP605)</f>
        <v>#DIV/0!</v>
      </c>
      <c r="BQ603" s="76" t="e">
        <f>BQ602+(BQ608*BP605)</f>
        <v>#DIV/0!</v>
      </c>
      <c r="BR603" s="89"/>
      <c r="BS603" s="76" t="e">
        <f>BS602+(BS608*BS605)</f>
        <v>#DIV/0!</v>
      </c>
      <c r="BT603" s="76" t="e">
        <f>BT602+(BT608*BS605)</f>
        <v>#DIV/0!</v>
      </c>
      <c r="BU603" s="89"/>
      <c r="BV603" s="63"/>
    </row>
    <row r="604" spans="1:74" s="59" customFormat="1" x14ac:dyDescent="0.25">
      <c r="A604" s="83"/>
      <c r="B604" s="91" t="s">
        <v>56</v>
      </c>
      <c r="C604" s="83"/>
      <c r="D604" s="402"/>
      <c r="E604" s="403"/>
      <c r="F604" s="403"/>
      <c r="G604" s="403"/>
      <c r="H604" s="403"/>
      <c r="I604" s="403"/>
      <c r="J604" s="403"/>
      <c r="K604" s="404"/>
      <c r="L604" s="89"/>
      <c r="M604" s="89"/>
      <c r="N604" s="64"/>
      <c r="O604" s="64"/>
      <c r="P604" s="64"/>
      <c r="Q604" s="64"/>
      <c r="R604" s="77" t="s">
        <v>54</v>
      </c>
      <c r="S604" s="88" t="e">
        <f>IF($Y604="Y",MIN(S582:S601),S602-$V604*S606)</f>
        <v>#DIV/0!</v>
      </c>
      <c r="T604" s="88" t="e">
        <f>IF($Y604="Y",MIN(T582:T601),T602-$V604*T606)</f>
        <v>#DIV/0!</v>
      </c>
      <c r="U604" s="88" t="e">
        <f>IF($Y604="Y",MIN(U582:U601),U602-$V604*U606)</f>
        <v>#DIV/0!</v>
      </c>
      <c r="V604" s="86">
        <v>1</v>
      </c>
      <c r="W604" s="64" t="s">
        <v>55</v>
      </c>
      <c r="X604" s="89"/>
      <c r="Y604" s="90" t="s">
        <v>47</v>
      </c>
      <c r="Z604" s="87"/>
      <c r="AP604" s="63"/>
      <c r="AQ604" s="89"/>
      <c r="AR604" s="89"/>
      <c r="AS604" s="89"/>
      <c r="AT604" s="77" t="s">
        <v>54</v>
      </c>
      <c r="AU604" s="76" t="e">
        <f>AU602-(AU608*AU606)</f>
        <v>#REF!</v>
      </c>
      <c r="AV604" s="76" t="e">
        <f>AV602-(AV608*AU606)</f>
        <v>#REF!</v>
      </c>
      <c r="AW604" s="89"/>
      <c r="AX604" s="76" t="e">
        <f>AX602-(AX608*AX606)</f>
        <v>#REF!</v>
      </c>
      <c r="AY604" s="76" t="e">
        <f>AY602-(AY608*AX606)</f>
        <v>#REF!</v>
      </c>
      <c r="AZ604" s="89"/>
      <c r="BA604" s="76" t="e">
        <f>BA602-(BA608*BA606)</f>
        <v>#REF!</v>
      </c>
      <c r="BB604" s="76" t="e">
        <f>BB602-(BB608*BA606)</f>
        <v>#REF!</v>
      </c>
      <c r="BC604" s="89"/>
      <c r="BD604" s="76" t="e">
        <f>BD602-(BD608*BD606)</f>
        <v>#REF!</v>
      </c>
      <c r="BE604" s="76" t="e">
        <f>BE602-(BE608*BD606)</f>
        <v>#REF!</v>
      </c>
      <c r="BF604" s="89"/>
      <c r="BG604" s="76" t="e">
        <f>BG602-(BG608*BG606)</f>
        <v>#REF!</v>
      </c>
      <c r="BH604" s="76" t="e">
        <f>BH602-(BH608*BG606)</f>
        <v>#REF!</v>
      </c>
      <c r="BI604" s="77"/>
      <c r="BJ604" s="76" t="e">
        <f>BJ602-(BJ608*BJ606)</f>
        <v>#DIV/0!</v>
      </c>
      <c r="BK604" s="76" t="e">
        <f>BK602-(BK608*BJ606)</f>
        <v>#DIV/0!</v>
      </c>
      <c r="BL604" s="89"/>
      <c r="BM604" s="76" t="e">
        <f>BM602-(BM608*BM606)</f>
        <v>#DIV/0!</v>
      </c>
      <c r="BN604" s="76" t="e">
        <f>BN602-(BN608*BM606)</f>
        <v>#DIV/0!</v>
      </c>
      <c r="BO604" s="89"/>
      <c r="BP604" s="76" t="e">
        <f>BP602-(BP608*BP606)</f>
        <v>#DIV/0!</v>
      </c>
      <c r="BQ604" s="76" t="e">
        <f>BQ602-(BQ608*BP606)</f>
        <v>#DIV/0!</v>
      </c>
      <c r="BR604" s="89"/>
      <c r="BS604" s="76" t="e">
        <f>BS602-(BS608*BS606)</f>
        <v>#DIV/0!</v>
      </c>
      <c r="BT604" s="76" t="e">
        <f>BT602-(BT608*BS606)</f>
        <v>#DIV/0!</v>
      </c>
      <c r="BU604" s="89"/>
      <c r="BV604" s="63"/>
    </row>
    <row r="605" spans="1:74" s="59" customFormat="1" ht="14.25" x14ac:dyDescent="0.2">
      <c r="A605" s="83"/>
      <c r="B605" s="83"/>
      <c r="C605" s="83"/>
      <c r="D605" s="402"/>
      <c r="E605" s="403"/>
      <c r="F605" s="403"/>
      <c r="G605" s="403"/>
      <c r="H605" s="403"/>
      <c r="I605" s="403"/>
      <c r="J605" s="403"/>
      <c r="K605" s="404"/>
      <c r="L605" s="64"/>
      <c r="M605" s="64"/>
      <c r="N605" s="64"/>
      <c r="O605" s="64"/>
      <c r="P605" s="64"/>
      <c r="Q605" s="64"/>
      <c r="R605" s="77" t="s">
        <v>51</v>
      </c>
      <c r="S605" s="88" t="e">
        <f>IF((0.67*S606)&gt;S602,"no","yes")</f>
        <v>#DIV/0!</v>
      </c>
      <c r="T605" s="88" t="e">
        <f>IF((0.67*T606)&gt;T602,"no","yes")</f>
        <v>#DIV/0!</v>
      </c>
      <c r="U605" s="88" t="e">
        <f>IF((0.67*U606)&gt;U602,"no","yes")</f>
        <v>#DIV/0!</v>
      </c>
      <c r="V605" s="64"/>
      <c r="W605" s="64"/>
      <c r="X605" s="64"/>
      <c r="Z605" s="87"/>
      <c r="AP605" s="63"/>
      <c r="AQ605" s="64"/>
      <c r="AR605" s="64"/>
      <c r="AS605" s="360" t="s">
        <v>53</v>
      </c>
      <c r="AT605" s="361"/>
      <c r="AU605" s="86">
        <v>1</v>
      </c>
      <c r="AV605" s="64"/>
      <c r="AW605" s="64"/>
      <c r="AX605" s="86">
        <v>1</v>
      </c>
      <c r="AY605" s="64"/>
      <c r="AZ605" s="64"/>
      <c r="BA605" s="86">
        <v>1</v>
      </c>
      <c r="BB605" s="64"/>
      <c r="BC605" s="64"/>
      <c r="BD605" s="86">
        <v>1</v>
      </c>
      <c r="BE605" s="64"/>
      <c r="BF605" s="64"/>
      <c r="BG605" s="86">
        <v>1</v>
      </c>
      <c r="BH605" s="64"/>
      <c r="BI605" s="77"/>
      <c r="BJ605" s="86">
        <v>1</v>
      </c>
      <c r="BK605" s="64"/>
      <c r="BL605" s="64"/>
      <c r="BM605" s="86">
        <v>1</v>
      </c>
      <c r="BN605" s="64"/>
      <c r="BO605" s="64"/>
      <c r="BP605" s="86">
        <v>1</v>
      </c>
      <c r="BQ605" s="64"/>
      <c r="BR605" s="64"/>
      <c r="BS605" s="86">
        <v>1</v>
      </c>
      <c r="BT605" s="64"/>
      <c r="BU605" s="64"/>
      <c r="BV605" s="63"/>
    </row>
    <row r="606" spans="1:74" s="59" customFormat="1" ht="14.25" x14ac:dyDescent="0.2">
      <c r="A606" s="75" t="str">
        <f ca="1">HYPERLINK("#"&amp;"'"&amp;A$1&amp;"'!a1","Back to top")</f>
        <v>Back to top</v>
      </c>
      <c r="B606" s="75"/>
      <c r="C606" s="83"/>
      <c r="D606" s="402"/>
      <c r="E606" s="403"/>
      <c r="F606" s="403"/>
      <c r="G606" s="403"/>
      <c r="H606" s="403"/>
      <c r="I606" s="403"/>
      <c r="J606" s="403"/>
      <c r="K606" s="404"/>
      <c r="L606" s="64"/>
      <c r="M606" s="64"/>
      <c r="N606" s="64"/>
      <c r="O606" s="64"/>
      <c r="P606" s="64"/>
      <c r="Q606" s="64"/>
      <c r="R606" s="77" t="s">
        <v>50</v>
      </c>
      <c r="S606" s="88" t="e">
        <f>_xlfn.STDEV.P(S582:S601)</f>
        <v>#DIV/0!</v>
      </c>
      <c r="T606" s="88" t="e">
        <f t="array" ref="T606">IF(S610="Y",SQRT(SUM(IFERROR(O582:O601*(S582:S601-(T602))^2,0))/((COUNTIFS(O582:O601,"&lt;&gt;"&amp;"")-1)/COUNTIFS(O582:O601,"&lt;&gt;"&amp;"")*SUM(O582:O601))),_xlfn.STDEV.P(T582:T601))</f>
        <v>#DIV/0!</v>
      </c>
      <c r="U606" s="88" t="e">
        <f t="array" ref="U606">SQRT(SUM(IFERROR(O582:O601*(S582:S601-(U602))^2,0))/((COUNTIFS(O582:O601,"&lt;&gt;"&amp;"")-1)/COUNTIFS(O582:O601,"&lt;&gt;"&amp;"")*SUM(O582:O601)))</f>
        <v>#DIV/0!</v>
      </c>
      <c r="V606" s="64"/>
      <c r="W606" s="64"/>
      <c r="X606" s="64"/>
      <c r="Z606" s="87"/>
      <c r="AP606" s="63"/>
      <c r="AQ606" s="64"/>
      <c r="AR606" s="64"/>
      <c r="AS606" s="360"/>
      <c r="AT606" s="361"/>
      <c r="AU606" s="86">
        <v>1</v>
      </c>
      <c r="AV606" s="64"/>
      <c r="AW606" s="64"/>
      <c r="AX606" s="86">
        <v>1</v>
      </c>
      <c r="AY606" s="64"/>
      <c r="AZ606" s="64"/>
      <c r="BA606" s="86">
        <v>1</v>
      </c>
      <c r="BB606" s="64"/>
      <c r="BC606" s="64"/>
      <c r="BD606" s="86">
        <v>1</v>
      </c>
      <c r="BE606" s="64"/>
      <c r="BF606" s="64"/>
      <c r="BG606" s="86">
        <v>1</v>
      </c>
      <c r="BH606" s="64"/>
      <c r="BI606" s="77"/>
      <c r="BJ606" s="86">
        <v>1</v>
      </c>
      <c r="BK606" s="64"/>
      <c r="BL606" s="64"/>
      <c r="BM606" s="86">
        <v>1</v>
      </c>
      <c r="BN606" s="64"/>
      <c r="BO606" s="64"/>
      <c r="BP606" s="86">
        <v>1</v>
      </c>
      <c r="BQ606" s="64"/>
      <c r="BR606" s="64"/>
      <c r="BS606" s="86">
        <v>1</v>
      </c>
      <c r="BT606" s="64"/>
      <c r="BU606" s="64"/>
      <c r="BV606" s="63"/>
    </row>
    <row r="607" spans="1:74" s="59" customFormat="1" x14ac:dyDescent="0.25">
      <c r="A607" s="83"/>
      <c r="B607" s="83"/>
      <c r="C607" s="83"/>
      <c r="D607" s="402"/>
      <c r="E607" s="403"/>
      <c r="F607" s="403"/>
      <c r="G607" s="403"/>
      <c r="H607" s="403"/>
      <c r="I607" s="403"/>
      <c r="J607" s="403"/>
      <c r="K607" s="404"/>
      <c r="L607" s="64"/>
      <c r="M607" s="64"/>
      <c r="N607" s="64"/>
      <c r="O607" s="64"/>
      <c r="P607" s="64"/>
      <c r="Q607" s="64"/>
      <c r="R607" s="73" t="s">
        <v>48</v>
      </c>
      <c r="S607" s="85">
        <f>COUNTIF(S582:S601,"&gt;0")</f>
        <v>0</v>
      </c>
      <c r="T607" s="85">
        <f>COUNTIF(T582:T601,"&gt;0")</f>
        <v>0</v>
      </c>
      <c r="U607" s="81"/>
      <c r="V607" s="84" t="s">
        <v>52</v>
      </c>
      <c r="W607" s="64"/>
      <c r="X607" s="64"/>
      <c r="Z607" s="63"/>
      <c r="AP607" s="63"/>
      <c r="AQ607" s="64"/>
      <c r="AR607" s="64"/>
      <c r="AS607" s="64"/>
      <c r="AT607" s="77" t="s">
        <v>51</v>
      </c>
      <c r="AU607" s="76" t="e">
        <f>IF((0.67*AU608)&gt;AU602,"no","yes")</f>
        <v>#REF!</v>
      </c>
      <c r="AV607" s="76" t="e">
        <f>IF((0.67*AV608)&gt;AV602,"no","yes")</f>
        <v>#REF!</v>
      </c>
      <c r="AW607" s="64"/>
      <c r="AX607" s="76" t="e">
        <f>IF((0.67*AX608)&gt;AX602,"no","yes")</f>
        <v>#REF!</v>
      </c>
      <c r="AY607" s="76" t="e">
        <f>IF((0.67*AY608)&gt;AY602,"no","yes")</f>
        <v>#REF!</v>
      </c>
      <c r="AZ607" s="64"/>
      <c r="BA607" s="76" t="e">
        <f>IF((0.67*BA608)&gt;BA602,"no","yes")</f>
        <v>#REF!</v>
      </c>
      <c r="BB607" s="76" t="e">
        <f>IF((0.67*BB608)&gt;BB602,"no","yes")</f>
        <v>#REF!</v>
      </c>
      <c r="BC607" s="64"/>
      <c r="BD607" s="76" t="e">
        <f>IF((0.67*BD608)&gt;BD602,"no","yes")</f>
        <v>#REF!</v>
      </c>
      <c r="BE607" s="76" t="e">
        <f>IF((0.67*BE608)&gt;BE602,"no","yes")</f>
        <v>#REF!</v>
      </c>
      <c r="BF607" s="64"/>
      <c r="BG607" s="76" t="e">
        <f>IF((0.67*BG608)&gt;BG602,"no","yes")</f>
        <v>#REF!</v>
      </c>
      <c r="BH607" s="76" t="e">
        <f>IF((0.67*BH608)&gt;BH602,"no","yes")</f>
        <v>#REF!</v>
      </c>
      <c r="BI607" s="73"/>
      <c r="BJ607" s="76" t="e">
        <f>IF((0.67*BJ608)&gt;BJ602,"no","yes")</f>
        <v>#DIV/0!</v>
      </c>
      <c r="BK607" s="76" t="e">
        <f>IF((0.67*BK608)&gt;BK602,"no","yes")</f>
        <v>#DIV/0!</v>
      </c>
      <c r="BL607" s="64"/>
      <c r="BM607" s="76" t="e">
        <f>IF((0.67*BM608)&gt;BM602,"no","yes")</f>
        <v>#DIV/0!</v>
      </c>
      <c r="BN607" s="76" t="e">
        <f>IF((0.67*BN608)&gt;BN602,"no","yes")</f>
        <v>#DIV/0!</v>
      </c>
      <c r="BO607" s="64"/>
      <c r="BP607" s="76" t="e">
        <f>IF((0.67*BP608)&gt;BP602,"no","yes")</f>
        <v>#DIV/0!</v>
      </c>
      <c r="BQ607" s="76" t="e">
        <f>IF((0.67*BQ608)&gt;BQ602,"no","yes")</f>
        <v>#DIV/0!</v>
      </c>
      <c r="BR607" s="64"/>
      <c r="BS607" s="76" t="e">
        <f>IF((0.67*BS608)&gt;BS602,"no","yes")</f>
        <v>#DIV/0!</v>
      </c>
      <c r="BT607" s="76" t="e">
        <f>IF((0.67*BT608)&gt;BT602,"no","yes")</f>
        <v>#DIV/0!</v>
      </c>
      <c r="BU607" s="64"/>
      <c r="BV607" s="63"/>
    </row>
    <row r="608" spans="1:74" s="59" customFormat="1" ht="14.25" x14ac:dyDescent="0.2">
      <c r="C608" s="83"/>
      <c r="D608" s="402"/>
      <c r="E608" s="403"/>
      <c r="F608" s="403"/>
      <c r="G608" s="403"/>
      <c r="H608" s="403"/>
      <c r="I608" s="403"/>
      <c r="J608" s="403"/>
      <c r="K608" s="404"/>
      <c r="L608" s="64"/>
      <c r="M608" s="64"/>
      <c r="N608" s="64"/>
      <c r="O608" s="64"/>
      <c r="P608" s="64"/>
      <c r="Q608" s="64"/>
      <c r="R608" s="64"/>
      <c r="S608" s="81"/>
      <c r="T608" s="81"/>
      <c r="U608" s="81"/>
      <c r="V608" s="80"/>
      <c r="W608" s="79"/>
      <c r="X608" s="78"/>
      <c r="Z608" s="63"/>
      <c r="AP608" s="63"/>
      <c r="AQ608" s="64"/>
      <c r="AR608" s="64"/>
      <c r="AS608" s="64"/>
      <c r="AT608" s="77" t="s">
        <v>50</v>
      </c>
      <c r="AU608" s="76" t="e">
        <f>_xlfn.STDEV.P(AU582:AU601)</f>
        <v>#REF!</v>
      </c>
      <c r="AV608" s="76" t="e">
        <f>_xlfn.STDEV.P(AV582:AV601)</f>
        <v>#REF!</v>
      </c>
      <c r="AW608" s="64"/>
      <c r="AX608" s="76" t="e">
        <f>_xlfn.STDEV.P(AX582:AX601)</f>
        <v>#REF!</v>
      </c>
      <c r="AY608" s="76" t="e">
        <f>_xlfn.STDEV.P(AY582:AY601)</f>
        <v>#REF!</v>
      </c>
      <c r="AZ608" s="64"/>
      <c r="BA608" s="76" t="e">
        <f>_xlfn.STDEV.P(BA582:BA601)</f>
        <v>#REF!</v>
      </c>
      <c r="BB608" s="76" t="e">
        <f>_xlfn.STDEV.P(BB582:BB601)</f>
        <v>#REF!</v>
      </c>
      <c r="BC608" s="64"/>
      <c r="BD608" s="76" t="e">
        <f>_xlfn.STDEV.P(BD582:BD601)</f>
        <v>#REF!</v>
      </c>
      <c r="BE608" s="76" t="e">
        <f>_xlfn.STDEV.P(BE582:BE601)</f>
        <v>#REF!</v>
      </c>
      <c r="BF608" s="64"/>
      <c r="BG608" s="76" t="e">
        <f>_xlfn.STDEV.P(BG582:BG601)</f>
        <v>#REF!</v>
      </c>
      <c r="BH608" s="76" t="e">
        <f>_xlfn.STDEV.P(BH582:BH601)</f>
        <v>#REF!</v>
      </c>
      <c r="BI608" s="64"/>
      <c r="BJ608" s="76" t="e">
        <f>_xlfn.STDEV.P(BJ582:BJ601)</f>
        <v>#DIV/0!</v>
      </c>
      <c r="BK608" s="76" t="e">
        <f>_xlfn.STDEV.P(BK582:BK601)</f>
        <v>#DIV/0!</v>
      </c>
      <c r="BL608" s="64"/>
      <c r="BM608" s="76" t="e">
        <f>_xlfn.STDEV.P(BM582:BM601)</f>
        <v>#DIV/0!</v>
      </c>
      <c r="BN608" s="76" t="e">
        <f>_xlfn.STDEV.P(BN582:BN601)</f>
        <v>#DIV/0!</v>
      </c>
      <c r="BO608" s="64"/>
      <c r="BP608" s="76" t="e">
        <f>_xlfn.STDEV.P(BP582:BP601)</f>
        <v>#DIV/0!</v>
      </c>
      <c r="BQ608" s="76" t="e">
        <f>_xlfn.STDEV.P(BQ582:BQ601)</f>
        <v>#DIV/0!</v>
      </c>
      <c r="BR608" s="64"/>
      <c r="BS608" s="76" t="e">
        <f>_xlfn.STDEV.P(BS582:BS601)</f>
        <v>#DIV/0!</v>
      </c>
      <c r="BT608" s="76" t="e">
        <f>_xlfn.STDEV.P(BT582:BT601)</f>
        <v>#DIV/0!</v>
      </c>
      <c r="BV608" s="63"/>
    </row>
    <row r="609" spans="1:74" s="59" customFormat="1" x14ac:dyDescent="0.2">
      <c r="C609" s="64"/>
      <c r="D609" s="405"/>
      <c r="E609" s="406"/>
      <c r="F609" s="406"/>
      <c r="G609" s="406"/>
      <c r="H609" s="406"/>
      <c r="I609" s="406"/>
      <c r="J609" s="406"/>
      <c r="K609" s="407"/>
      <c r="S609" s="138" t="s">
        <v>49</v>
      </c>
      <c r="U609" s="64"/>
      <c r="V609" s="70"/>
      <c r="W609" s="69"/>
      <c r="X609" s="68"/>
      <c r="Z609" s="63"/>
      <c r="AP609" s="63"/>
      <c r="AQ609" s="64"/>
      <c r="AR609" s="64"/>
      <c r="AS609" s="64"/>
      <c r="AT609" s="73" t="s">
        <v>48</v>
      </c>
      <c r="AU609" s="72">
        <f>COUNTIF(AU582:AU601,"&gt;0")</f>
        <v>0</v>
      </c>
      <c r="AV609" s="72">
        <f>COUNTIF(AV582:AV601,"&gt;0")</f>
        <v>0</v>
      </c>
      <c r="AW609" s="64"/>
      <c r="AX609" s="72">
        <f>COUNTIF(AX582:AX601,"&gt;0")</f>
        <v>0</v>
      </c>
      <c r="AY609" s="72">
        <f>COUNTIF(AY582:AY601,"&gt;0")</f>
        <v>0</v>
      </c>
      <c r="AZ609" s="64"/>
      <c r="BA609" s="72">
        <f>COUNTIF(BA582:BA601,"&gt;0")</f>
        <v>0</v>
      </c>
      <c r="BB609" s="72">
        <f>COUNTIF(BB582:BB601,"&gt;0")</f>
        <v>0</v>
      </c>
      <c r="BC609" s="64"/>
      <c r="BD609" s="72">
        <f>COUNTIF(BD582:BD601,"&gt;0")</f>
        <v>0</v>
      </c>
      <c r="BE609" s="72">
        <f>COUNTIF(BE582:BE601,"&gt;0")</f>
        <v>0</v>
      </c>
      <c r="BF609" s="64"/>
      <c r="BG609" s="72">
        <f>COUNTIF(BG582:BG601,"&gt;0")</f>
        <v>0</v>
      </c>
      <c r="BH609" s="72">
        <f>COUNTIF(BH582:BH601,"&gt;0")</f>
        <v>0</v>
      </c>
      <c r="BI609" s="64"/>
      <c r="BJ609" s="72">
        <f>COUNTIF(BJ582:BJ601,"&gt;0")</f>
        <v>0</v>
      </c>
      <c r="BK609" s="72">
        <f>COUNTIF(BK582:BK601,"&gt;0")</f>
        <v>0</v>
      </c>
      <c r="BL609" s="64"/>
      <c r="BM609" s="72">
        <f>COUNTIF(BM582:BM601,"&gt;0")</f>
        <v>0</v>
      </c>
      <c r="BN609" s="72">
        <f>COUNTIF(BN582:BN601,"&gt;0")</f>
        <v>0</v>
      </c>
      <c r="BO609" s="64"/>
      <c r="BP609" s="72">
        <f>COUNTIF(BP582:BP601,"&gt;0")</f>
        <v>0</v>
      </c>
      <c r="BQ609" s="72">
        <f>COUNTIF(BQ582:BQ601,"&gt;0")</f>
        <v>0</v>
      </c>
      <c r="BR609" s="64"/>
      <c r="BS609" s="72">
        <f>COUNTIF(BS582:BS601,"&gt;0")</f>
        <v>0</v>
      </c>
      <c r="BT609" s="72">
        <f>COUNTIF(BT582:BT601,"&gt;0")</f>
        <v>0</v>
      </c>
      <c r="BV609" s="63"/>
    </row>
    <row r="610" spans="1:74" s="59" customFormat="1" ht="14.25" x14ac:dyDescent="0.2">
      <c r="S610" s="137" t="s">
        <v>47</v>
      </c>
      <c r="U610" s="64"/>
      <c r="V610" s="70"/>
      <c r="W610" s="69"/>
      <c r="X610" s="68"/>
      <c r="Z610" s="63"/>
      <c r="AP610" s="63"/>
      <c r="BV610" s="63"/>
    </row>
    <row r="611" spans="1:74" s="59" customFormat="1" ht="14.25" x14ac:dyDescent="0.2">
      <c r="U611" s="64"/>
      <c r="V611" s="67"/>
      <c r="W611" s="66"/>
      <c r="X611" s="65"/>
      <c r="Z611" s="63"/>
      <c r="AP611" s="63"/>
      <c r="BV611" s="63"/>
    </row>
    <row r="612" spans="1:74" s="59" customFormat="1" ht="18" x14ac:dyDescent="0.25">
      <c r="U612" s="64"/>
      <c r="V612" s="64"/>
      <c r="W612" s="64"/>
      <c r="X612" s="64"/>
      <c r="Z612" s="63"/>
      <c r="AP612" s="60"/>
      <c r="AQ612" s="62"/>
      <c r="AR612" s="62"/>
      <c r="AS612" s="61"/>
      <c r="AT612" s="61"/>
      <c r="AU612" s="61"/>
      <c r="AV612" s="61"/>
      <c r="AW612" s="61"/>
      <c r="AX612" s="61"/>
      <c r="AY612" s="61"/>
      <c r="AZ612" s="61"/>
      <c r="BA612" s="61"/>
      <c r="BB612" s="61"/>
      <c r="BC612" s="61"/>
      <c r="BD612" s="61"/>
      <c r="BE612" s="61"/>
      <c r="BF612" s="61"/>
      <c r="BG612" s="61"/>
      <c r="BH612" s="61"/>
      <c r="BI612" s="61"/>
      <c r="BJ612" s="61"/>
      <c r="BK612" s="61"/>
      <c r="BL612" s="61"/>
      <c r="BM612" s="61"/>
      <c r="BN612" s="61"/>
      <c r="BO612" s="61"/>
      <c r="BP612" s="61"/>
      <c r="BQ612" s="61"/>
      <c r="BR612" s="61"/>
      <c r="BS612" s="61"/>
      <c r="BT612" s="61"/>
      <c r="BU612" s="61"/>
      <c r="BV612" s="60"/>
    </row>
    <row r="613" spans="1:74" s="59" customFormat="1" ht="14.25" x14ac:dyDescent="0.2">
      <c r="Z613" s="63"/>
      <c r="AP613" s="63"/>
      <c r="BR613" s="64"/>
      <c r="BV613" s="63"/>
    </row>
    <row r="614" spans="1:74" s="59" customFormat="1" ht="15.95" customHeight="1" x14ac:dyDescent="0.2">
      <c r="Z614" s="63"/>
      <c r="AP614" s="63"/>
      <c r="BR614" s="64"/>
      <c r="BV614" s="63"/>
    </row>
    <row r="615" spans="1:74" s="152" customFormat="1" ht="18" x14ac:dyDescent="0.25">
      <c r="A615" s="134">
        <f>1+A579</f>
        <v>17</v>
      </c>
      <c r="B615" s="134"/>
      <c r="C615" s="133" t="s">
        <v>230</v>
      </c>
      <c r="D615" s="132"/>
      <c r="E615" s="132"/>
      <c r="F615" s="132"/>
      <c r="G615" s="132"/>
      <c r="H615" s="132"/>
      <c r="I615" s="131"/>
      <c r="J615" s="131"/>
      <c r="K615" s="132"/>
      <c r="L615" s="131"/>
      <c r="M615" s="131"/>
      <c r="N615" s="130"/>
      <c r="O615" s="130"/>
      <c r="P615" s="131"/>
      <c r="Q615" s="131"/>
      <c r="R615" s="131"/>
      <c r="S615" s="131"/>
      <c r="T615" s="131"/>
      <c r="U615" s="131"/>
      <c r="V615" s="131"/>
      <c r="W615" s="131"/>
      <c r="X615" s="131"/>
      <c r="Z615" s="131"/>
      <c r="AQ615" s="143">
        <f>A615</f>
        <v>17</v>
      </c>
      <c r="AR615" s="143" t="str">
        <f>C615</f>
        <v>t N2O-CO2-eq Reduced per Land Unit</v>
      </c>
      <c r="AS615" s="60"/>
      <c r="AT615" s="60"/>
      <c r="AU615" s="60"/>
      <c r="AV615" s="60"/>
      <c r="AW615" s="60"/>
      <c r="AX615" s="60"/>
      <c r="AY615" s="60"/>
      <c r="AZ615" s="60"/>
      <c r="BA615" s="60"/>
      <c r="BB615" s="60"/>
      <c r="BC615" s="60"/>
      <c r="BD615" s="60"/>
      <c r="BE615" s="60"/>
      <c r="BF615" s="60"/>
      <c r="BG615" s="60"/>
      <c r="BH615" s="60"/>
      <c r="BI615" s="60"/>
      <c r="BJ615" s="60"/>
      <c r="BK615" s="60"/>
      <c r="BL615" s="60"/>
      <c r="BM615" s="60"/>
      <c r="BN615" s="60"/>
      <c r="BO615" s="60"/>
      <c r="BP615" s="60"/>
      <c r="BQ615" s="60"/>
      <c r="BR615" s="60"/>
      <c r="BS615" s="60"/>
      <c r="BT615" s="60"/>
      <c r="BU615" s="60"/>
    </row>
    <row r="616" spans="1:74" s="64" customFormat="1" x14ac:dyDescent="0.25">
      <c r="A616" s="83"/>
      <c r="B616" s="83"/>
      <c r="C616" s="83"/>
      <c r="D616" s="129"/>
      <c r="E616" s="129"/>
      <c r="F616" s="129"/>
      <c r="G616" s="129"/>
      <c r="H616" s="129"/>
      <c r="K616" s="129"/>
      <c r="Z616" s="152"/>
      <c r="AP616" s="152"/>
      <c r="AQ616" s="89"/>
      <c r="AR616" s="89"/>
      <c r="AS616" s="89"/>
      <c r="AT616" s="89"/>
      <c r="AU616" s="128" t="e">
        <f>IF($AT$44="Region",'[1]Advanced Controls'!$A$59,'[1]AEZ Data'!$A$78)</f>
        <v>#REF!</v>
      </c>
      <c r="AV616" s="128"/>
      <c r="AW616" s="89"/>
      <c r="AX616" s="128" t="e">
        <f>IF($AT$44="Region",'[1]Advanced Controls'!$A$60,'[1]AEZ Data'!$A$80)</f>
        <v>#REF!</v>
      </c>
      <c r="AY616" s="128"/>
      <c r="AZ616" s="89"/>
      <c r="BA616" s="128" t="e">
        <f>IF($AT$44="Region",'[1]Advanced Controls'!$A$61,'[1]AEZ Data'!$A$79)</f>
        <v>#REF!</v>
      </c>
      <c r="BB616" s="128"/>
      <c r="BC616" s="89"/>
      <c r="BD616" s="128" t="e">
        <f>IF($AT$44="Region",'[1]Advanced Controls'!$A$62,'[1]AEZ Data'!$A$81)</f>
        <v>#REF!</v>
      </c>
      <c r="BE616" s="128"/>
      <c r="BF616" s="89"/>
      <c r="BG616" s="128" t="e">
        <f>IF($AT$44="Region",'[1]Advanced Controls'!$A$63,'[1]AEZ Data'!$A$82)</f>
        <v>#REF!</v>
      </c>
      <c r="BH616" s="128"/>
      <c r="BI616" s="89"/>
      <c r="BJ616" s="128" t="s">
        <v>90</v>
      </c>
      <c r="BK616" s="128"/>
      <c r="BL616" s="89"/>
      <c r="BM616" s="128" t="s">
        <v>89</v>
      </c>
      <c r="BN616" s="128"/>
      <c r="BO616" s="89"/>
      <c r="BP616" s="128" t="s">
        <v>88</v>
      </c>
      <c r="BQ616" s="128"/>
      <c r="BR616" s="89"/>
      <c r="BS616" s="128" t="s">
        <v>87</v>
      </c>
      <c r="BT616" s="128"/>
      <c r="BU616" s="89"/>
      <c r="BV616" s="152"/>
    </row>
    <row r="617" spans="1:74" s="64" customFormat="1" ht="45.75" thickBot="1" x14ac:dyDescent="0.3">
      <c r="A617" s="92" t="s">
        <v>86</v>
      </c>
      <c r="B617" s="127" t="s">
        <v>85</v>
      </c>
      <c r="C617" s="155" t="s">
        <v>84</v>
      </c>
      <c r="D617" s="154" t="s">
        <v>83</v>
      </c>
      <c r="E617" s="154" t="s">
        <v>82</v>
      </c>
      <c r="F617" s="125" t="s">
        <v>81</v>
      </c>
      <c r="G617" s="125" t="s">
        <v>80</v>
      </c>
      <c r="H617" s="124" t="s">
        <v>79</v>
      </c>
      <c r="I617" s="124" t="s">
        <v>78</v>
      </c>
      <c r="J617" s="124" t="s">
        <v>77</v>
      </c>
      <c r="K617" s="153" t="s">
        <v>76</v>
      </c>
      <c r="L617" s="122" t="s">
        <v>75</v>
      </c>
      <c r="M617" s="142" t="s">
        <v>74</v>
      </c>
      <c r="N617" s="119" t="s">
        <v>73</v>
      </c>
      <c r="O617" s="120" t="s">
        <v>72</v>
      </c>
      <c r="P617" s="120" t="s">
        <v>71</v>
      </c>
      <c r="Q617" s="114"/>
      <c r="R617" s="118" t="s">
        <v>70</v>
      </c>
      <c r="S617" s="117" t="s">
        <v>66</v>
      </c>
      <c r="T617" s="117" t="s">
        <v>65</v>
      </c>
      <c r="U617" s="117" t="s">
        <v>69</v>
      </c>
      <c r="V617" s="116" t="s">
        <v>68</v>
      </c>
      <c r="W617" s="114"/>
      <c r="X617" s="114"/>
      <c r="Z617" s="170"/>
      <c r="AP617" s="152"/>
      <c r="AQ617" s="114"/>
      <c r="AR617" s="114"/>
      <c r="AS617" s="116" t="s">
        <v>67</v>
      </c>
      <c r="AT617" s="114"/>
      <c r="AU617" s="115" t="s">
        <v>66</v>
      </c>
      <c r="AV617" s="115" t="s">
        <v>65</v>
      </c>
      <c r="AW617" s="114"/>
      <c r="AX617" s="115" t="s">
        <v>66</v>
      </c>
      <c r="AY617" s="115" t="s">
        <v>65</v>
      </c>
      <c r="AZ617" s="114"/>
      <c r="BA617" s="115" t="s">
        <v>66</v>
      </c>
      <c r="BB617" s="115" t="s">
        <v>65</v>
      </c>
      <c r="BC617" s="114"/>
      <c r="BD617" s="115" t="s">
        <v>66</v>
      </c>
      <c r="BE617" s="115" t="s">
        <v>65</v>
      </c>
      <c r="BF617" s="114"/>
      <c r="BG617" s="115" t="s">
        <v>66</v>
      </c>
      <c r="BH617" s="115" t="s">
        <v>65</v>
      </c>
      <c r="BI617" s="114"/>
      <c r="BJ617" s="115" t="s">
        <v>66</v>
      </c>
      <c r="BK617" s="115" t="s">
        <v>65</v>
      </c>
      <c r="BL617" s="114"/>
      <c r="BM617" s="115" t="s">
        <v>66</v>
      </c>
      <c r="BN617" s="115" t="s">
        <v>65</v>
      </c>
      <c r="BO617" s="114"/>
      <c r="BP617" s="115" t="s">
        <v>66</v>
      </c>
      <c r="BQ617" s="115" t="s">
        <v>65</v>
      </c>
      <c r="BR617" s="114"/>
      <c r="BS617" s="115" t="s">
        <v>66</v>
      </c>
      <c r="BT617" s="115" t="s">
        <v>65</v>
      </c>
      <c r="BU617" s="114"/>
      <c r="BV617" s="152"/>
    </row>
    <row r="618" spans="1:74" s="64" customFormat="1" x14ac:dyDescent="0.25">
      <c r="A618" s="83">
        <v>1</v>
      </c>
      <c r="B618" s="109" t="str">
        <f t="shared" ref="B618:B637" si="399">CONCATENATE(E618,": ",C618)</f>
        <v xml:space="preserve">: </v>
      </c>
      <c r="C618" s="108"/>
      <c r="D618" s="108"/>
      <c r="E618" s="108"/>
      <c r="F618" s="113"/>
      <c r="G618" s="108"/>
      <c r="H618" s="107"/>
      <c r="I618" s="106"/>
      <c r="J618" s="106"/>
      <c r="K618" s="110"/>
      <c r="L618" s="110"/>
      <c r="M618" s="104"/>
      <c r="N618" s="151" t="e">
        <f>'[1]Advanced Controls'!$D$137</f>
        <v>#REF!</v>
      </c>
      <c r="O618" s="105"/>
      <c r="P618" s="104"/>
      <c r="R618" s="103"/>
      <c r="S618" s="101" t="str">
        <f t="shared" ref="S618:S637" si="400">IF(R618="Y","",IF(AND(M618="",K618=""),"",IF(M618="",K618,M618)))</f>
        <v/>
      </c>
      <c r="T618" s="102" t="str">
        <f t="shared" ref="T618:T637" si="401">IF(S618="","",IF($S$646="Y",U618,IF(S618&gt;=$S$638-$AB$35*$S$642,IF(S618&lt;=$S$638+$AB$35*$S$642,S618,""),"")))</f>
        <v/>
      </c>
      <c r="U618" s="101" t="str">
        <f t="shared" ref="U618:U637" si="402">IF(R618="Y","",IF(AND(M618="",K618=""),"",IF(M618="",K618*O618,M618*O618)))</f>
        <v/>
      </c>
      <c r="V618" s="100" t="e">
        <f t="shared" ref="V618:V637" si="403">IF(AND(N618="",L618=""),"",IF(N618="",L618,N618))</f>
        <v>#REF!</v>
      </c>
      <c r="W618" s="89"/>
      <c r="X618" s="89"/>
      <c r="Z618" s="169"/>
      <c r="AP618" s="152"/>
      <c r="AQ618" s="89"/>
      <c r="AR618" s="89"/>
      <c r="AS618" s="112" t="str">
        <f>$U618</f>
        <v/>
      </c>
      <c r="AT618" s="89"/>
      <c r="AU618" s="98" t="e">
        <f t="shared" ref="AU618:AU637" si="404">IF($AT$44="region",IF($E618=AU$762,$S618,""),IF($G618=AU$762,$S618,""))</f>
        <v>#REF!</v>
      </c>
      <c r="AV618" s="98" t="e">
        <f t="shared" ref="AV618:AV637" si="405">IF($AT$44="Region",IF($E618=AU$762,$T618,""),IF($G618=AU$762,$T618,""))</f>
        <v>#REF!</v>
      </c>
      <c r="AW618" s="89"/>
      <c r="AX618" s="98" t="e">
        <f t="shared" ref="AX618:AX637" si="406">IF($AT$44="region",IF($E618=AX$762,$S618,""),IF($G618=AX$762,$S618,""))</f>
        <v>#REF!</v>
      </c>
      <c r="AY618" s="98" t="e">
        <f t="shared" ref="AY618:AY637" si="407">IF($AT$44="Region",IF($E618=AX$762,$T618,""),IF($G618=AX$762,$T618,""))</f>
        <v>#REF!</v>
      </c>
      <c r="AZ618" s="89"/>
      <c r="BA618" s="98" t="e">
        <f t="shared" ref="BA618:BA637" si="408">IF($AT$44="region",IF($E618=BA$762,$S618,""),IF($G618=BA$762,$S618,""))</f>
        <v>#REF!</v>
      </c>
      <c r="BB618" s="98" t="e">
        <f t="shared" ref="BB618:BB637" si="409">IF($AT$44="Region",IF($E618=BA$762,$T618,""),IF($G618=BA$762,$T618,""))</f>
        <v>#REF!</v>
      </c>
      <c r="BC618" s="89"/>
      <c r="BD618" s="98" t="e">
        <f t="shared" ref="BD618:BD637" si="410">IF($AT$44="region",IF($E618=BD$762,$S618,""),IF($G618=BD$762,$S618,""))</f>
        <v>#REF!</v>
      </c>
      <c r="BE618" s="98" t="e">
        <f t="shared" ref="BE618:BE637" si="411">IF($AT$44="Region",IF($E618=BD$762,$T618,""),IF($G618=BD$762,$T618,""))</f>
        <v>#REF!</v>
      </c>
      <c r="BF618" s="89"/>
      <c r="BG618" s="98" t="e">
        <f t="shared" ref="BG618:BG637" si="412">IF($AT$44="region",IF($E618=BG$762,$S618,""),IF($G618=BG$762,$S618,""))</f>
        <v>#REF!</v>
      </c>
      <c r="BH618" s="98" t="e">
        <f t="shared" ref="BH618:BH637" si="413">IF($AT$44="Region",IF($E618=BG$762,$T618,""),IF($G618=BG$762,$T618,""))</f>
        <v>#REF!</v>
      </c>
      <c r="BI618" s="89"/>
      <c r="BJ618" s="98" t="str">
        <f t="shared" ref="BJ618:BJ637" si="414">IF($E618=$BJ$47,S618,"")</f>
        <v/>
      </c>
      <c r="BK618" s="98" t="str">
        <f t="shared" ref="BK618:BK637" si="415">IF($E618=$BJ$47,T618,"")</f>
        <v/>
      </c>
      <c r="BL618" s="89"/>
      <c r="BM618" s="98" t="str">
        <f t="shared" ref="BM618:BM637" si="416">IF($E618=$BM$47,S618,"")</f>
        <v/>
      </c>
      <c r="BN618" s="98" t="str">
        <f t="shared" ref="BN618:BN637" si="417">IF($E618=$BM$47,T618,"")</f>
        <v/>
      </c>
      <c r="BO618" s="89"/>
      <c r="BP618" s="98" t="str">
        <f t="shared" ref="BP618:BP637" si="418">IF($E618=$BP$47,S618,"")</f>
        <v/>
      </c>
      <c r="BQ618" s="98" t="str">
        <f t="shared" ref="BQ618:BQ637" si="419">IF($E618=$BP$47,T618,"")</f>
        <v/>
      </c>
      <c r="BR618" s="89"/>
      <c r="BS618" s="98" t="str">
        <f t="shared" ref="BS618:BS637" si="420">IF($E618=$BS$47,S618,"")</f>
        <v/>
      </c>
      <c r="BT618" s="98" t="str">
        <f t="shared" ref="BT618:BT637" si="421">IF($E618=$BS$47,T618,"")</f>
        <v/>
      </c>
      <c r="BU618" s="89"/>
      <c r="BV618" s="152"/>
    </row>
    <row r="619" spans="1:74" s="64" customFormat="1" x14ac:dyDescent="0.25">
      <c r="A619" s="83">
        <v>2</v>
      </c>
      <c r="B619" s="109" t="str">
        <f t="shared" si="399"/>
        <v xml:space="preserve">: </v>
      </c>
      <c r="C619" s="108"/>
      <c r="D619" s="108"/>
      <c r="E619" s="108"/>
      <c r="F619" s="108"/>
      <c r="G619" s="108"/>
      <c r="H619" s="107"/>
      <c r="I619" s="106"/>
      <c r="J619" s="106"/>
      <c r="K619" s="105"/>
      <c r="L619" s="110"/>
      <c r="M619" s="104"/>
      <c r="N619" s="151" t="e">
        <f>'[1]Advanced Controls'!$D$137</f>
        <v>#REF!</v>
      </c>
      <c r="O619" s="105"/>
      <c r="P619" s="104"/>
      <c r="R619" s="103"/>
      <c r="S619" s="101" t="str">
        <f t="shared" si="400"/>
        <v/>
      </c>
      <c r="T619" s="102" t="str">
        <f t="shared" si="401"/>
        <v/>
      </c>
      <c r="U619" s="101" t="str">
        <f t="shared" si="402"/>
        <v/>
      </c>
      <c r="V619" s="100" t="e">
        <f t="shared" si="403"/>
        <v>#REF!</v>
      </c>
      <c r="W619" s="89"/>
      <c r="X619" s="89"/>
      <c r="Z619" s="169"/>
      <c r="AP619" s="152"/>
      <c r="AQ619" s="89"/>
      <c r="AR619" s="89"/>
      <c r="AS619" s="99"/>
      <c r="AT619" s="89"/>
      <c r="AU619" s="98" t="e">
        <f t="shared" si="404"/>
        <v>#REF!</v>
      </c>
      <c r="AV619" s="98" t="e">
        <f t="shared" si="405"/>
        <v>#REF!</v>
      </c>
      <c r="AW619" s="89"/>
      <c r="AX619" s="98" t="e">
        <f t="shared" si="406"/>
        <v>#REF!</v>
      </c>
      <c r="AY619" s="98" t="e">
        <f t="shared" si="407"/>
        <v>#REF!</v>
      </c>
      <c r="AZ619" s="89"/>
      <c r="BA619" s="98" t="e">
        <f t="shared" si="408"/>
        <v>#REF!</v>
      </c>
      <c r="BB619" s="98" t="e">
        <f t="shared" si="409"/>
        <v>#REF!</v>
      </c>
      <c r="BC619" s="89"/>
      <c r="BD619" s="98" t="e">
        <f t="shared" si="410"/>
        <v>#REF!</v>
      </c>
      <c r="BE619" s="98" t="e">
        <f t="shared" si="411"/>
        <v>#REF!</v>
      </c>
      <c r="BF619" s="89"/>
      <c r="BG619" s="98" t="e">
        <f t="shared" si="412"/>
        <v>#REF!</v>
      </c>
      <c r="BH619" s="98" t="e">
        <f t="shared" si="413"/>
        <v>#REF!</v>
      </c>
      <c r="BI619" s="89"/>
      <c r="BJ619" s="98" t="str">
        <f t="shared" si="414"/>
        <v/>
      </c>
      <c r="BK619" s="98" t="str">
        <f t="shared" si="415"/>
        <v/>
      </c>
      <c r="BL619" s="89"/>
      <c r="BM619" s="98" t="str">
        <f t="shared" si="416"/>
        <v/>
      </c>
      <c r="BN619" s="98" t="str">
        <f t="shared" si="417"/>
        <v/>
      </c>
      <c r="BO619" s="89"/>
      <c r="BP619" s="98" t="str">
        <f t="shared" si="418"/>
        <v/>
      </c>
      <c r="BQ619" s="98" t="str">
        <f t="shared" si="419"/>
        <v/>
      </c>
      <c r="BR619" s="89"/>
      <c r="BS619" s="98" t="str">
        <f t="shared" si="420"/>
        <v/>
      </c>
      <c r="BT619" s="98" t="str">
        <f t="shared" si="421"/>
        <v/>
      </c>
      <c r="BU619" s="89"/>
      <c r="BV619" s="152"/>
    </row>
    <row r="620" spans="1:74" s="64" customFormat="1" x14ac:dyDescent="0.25">
      <c r="A620" s="83">
        <v>3</v>
      </c>
      <c r="B620" s="109" t="str">
        <f t="shared" si="399"/>
        <v xml:space="preserve">: </v>
      </c>
      <c r="C620" s="106"/>
      <c r="D620" s="106"/>
      <c r="E620" s="108"/>
      <c r="F620" s="106"/>
      <c r="G620" s="108"/>
      <c r="H620" s="107"/>
      <c r="I620" s="106"/>
      <c r="J620" s="106"/>
      <c r="K620" s="104"/>
      <c r="L620" s="110"/>
      <c r="M620" s="104"/>
      <c r="N620" s="151" t="e">
        <f>'[1]Advanced Controls'!$D$137</f>
        <v>#REF!</v>
      </c>
      <c r="O620" s="105"/>
      <c r="P620" s="104"/>
      <c r="R620" s="103"/>
      <c r="S620" s="101" t="str">
        <f t="shared" si="400"/>
        <v/>
      </c>
      <c r="T620" s="102" t="str">
        <f t="shared" si="401"/>
        <v/>
      </c>
      <c r="U620" s="101" t="str">
        <f t="shared" si="402"/>
        <v/>
      </c>
      <c r="V620" s="100" t="e">
        <f t="shared" si="403"/>
        <v>#REF!</v>
      </c>
      <c r="W620" s="89"/>
      <c r="X620" s="89"/>
      <c r="Z620" s="169"/>
      <c r="AP620" s="152"/>
      <c r="AQ620" s="89"/>
      <c r="AR620" s="89"/>
      <c r="AT620" s="89"/>
      <c r="AU620" s="98" t="e">
        <f t="shared" si="404"/>
        <v>#REF!</v>
      </c>
      <c r="AV620" s="98" t="e">
        <f t="shared" si="405"/>
        <v>#REF!</v>
      </c>
      <c r="AW620" s="89"/>
      <c r="AX620" s="98" t="e">
        <f t="shared" si="406"/>
        <v>#REF!</v>
      </c>
      <c r="AY620" s="98" t="e">
        <f t="shared" si="407"/>
        <v>#REF!</v>
      </c>
      <c r="AZ620" s="89"/>
      <c r="BA620" s="98" t="e">
        <f t="shared" si="408"/>
        <v>#REF!</v>
      </c>
      <c r="BB620" s="98" t="e">
        <f t="shared" si="409"/>
        <v>#REF!</v>
      </c>
      <c r="BC620" s="89"/>
      <c r="BD620" s="98" t="e">
        <f t="shared" si="410"/>
        <v>#REF!</v>
      </c>
      <c r="BE620" s="98" t="e">
        <f t="shared" si="411"/>
        <v>#REF!</v>
      </c>
      <c r="BF620" s="89"/>
      <c r="BG620" s="98" t="e">
        <f t="shared" si="412"/>
        <v>#REF!</v>
      </c>
      <c r="BH620" s="98" t="e">
        <f t="shared" si="413"/>
        <v>#REF!</v>
      </c>
      <c r="BI620" s="89"/>
      <c r="BJ620" s="98" t="str">
        <f t="shared" si="414"/>
        <v/>
      </c>
      <c r="BK620" s="98" t="str">
        <f t="shared" si="415"/>
        <v/>
      </c>
      <c r="BL620" s="89"/>
      <c r="BM620" s="98" t="str">
        <f t="shared" si="416"/>
        <v/>
      </c>
      <c r="BN620" s="98" t="str">
        <f t="shared" si="417"/>
        <v/>
      </c>
      <c r="BO620" s="89"/>
      <c r="BP620" s="98" t="str">
        <f t="shared" si="418"/>
        <v/>
      </c>
      <c r="BQ620" s="98" t="str">
        <f t="shared" si="419"/>
        <v/>
      </c>
      <c r="BR620" s="89"/>
      <c r="BS620" s="98" t="str">
        <f t="shared" si="420"/>
        <v/>
      </c>
      <c r="BT620" s="98" t="str">
        <f t="shared" si="421"/>
        <v/>
      </c>
      <c r="BU620" s="89"/>
      <c r="BV620" s="152"/>
    </row>
    <row r="621" spans="1:74" s="64" customFormat="1" x14ac:dyDescent="0.25">
      <c r="A621" s="83">
        <v>4</v>
      </c>
      <c r="B621" s="109" t="str">
        <f t="shared" si="399"/>
        <v xml:space="preserve">: </v>
      </c>
      <c r="C621" s="106"/>
      <c r="D621" s="106"/>
      <c r="E621" s="108"/>
      <c r="F621" s="106"/>
      <c r="G621" s="108"/>
      <c r="H621" s="107"/>
      <c r="I621" s="106"/>
      <c r="J621" s="106"/>
      <c r="K621" s="104"/>
      <c r="L621" s="110"/>
      <c r="M621" s="104"/>
      <c r="N621" s="151" t="e">
        <f>'[1]Advanced Controls'!$D$137</f>
        <v>#REF!</v>
      </c>
      <c r="O621" s="105"/>
      <c r="P621" s="104"/>
      <c r="R621" s="103"/>
      <c r="S621" s="101" t="str">
        <f t="shared" si="400"/>
        <v/>
      </c>
      <c r="T621" s="102" t="str">
        <f t="shared" si="401"/>
        <v/>
      </c>
      <c r="U621" s="101" t="str">
        <f t="shared" si="402"/>
        <v/>
      </c>
      <c r="V621" s="100" t="e">
        <f t="shared" si="403"/>
        <v>#REF!</v>
      </c>
      <c r="W621" s="89"/>
      <c r="X621" s="89"/>
      <c r="Z621" s="169"/>
      <c r="AP621" s="152"/>
      <c r="AQ621" s="89"/>
      <c r="AR621" s="89"/>
      <c r="AS621" s="99"/>
      <c r="AT621" s="89"/>
      <c r="AU621" s="98" t="e">
        <f t="shared" si="404"/>
        <v>#REF!</v>
      </c>
      <c r="AV621" s="98" t="e">
        <f t="shared" si="405"/>
        <v>#REF!</v>
      </c>
      <c r="AW621" s="89"/>
      <c r="AX621" s="98" t="e">
        <f t="shared" si="406"/>
        <v>#REF!</v>
      </c>
      <c r="AY621" s="98" t="e">
        <f t="shared" si="407"/>
        <v>#REF!</v>
      </c>
      <c r="AZ621" s="89"/>
      <c r="BA621" s="98" t="e">
        <f t="shared" si="408"/>
        <v>#REF!</v>
      </c>
      <c r="BB621" s="98" t="e">
        <f t="shared" si="409"/>
        <v>#REF!</v>
      </c>
      <c r="BC621" s="89"/>
      <c r="BD621" s="98" t="e">
        <f t="shared" si="410"/>
        <v>#REF!</v>
      </c>
      <c r="BE621" s="98" t="e">
        <f t="shared" si="411"/>
        <v>#REF!</v>
      </c>
      <c r="BF621" s="89"/>
      <c r="BG621" s="98" t="e">
        <f t="shared" si="412"/>
        <v>#REF!</v>
      </c>
      <c r="BH621" s="98" t="e">
        <f t="shared" si="413"/>
        <v>#REF!</v>
      </c>
      <c r="BI621" s="89"/>
      <c r="BJ621" s="98" t="str">
        <f t="shared" si="414"/>
        <v/>
      </c>
      <c r="BK621" s="98" t="str">
        <f t="shared" si="415"/>
        <v/>
      </c>
      <c r="BL621" s="89"/>
      <c r="BM621" s="98" t="str">
        <f t="shared" si="416"/>
        <v/>
      </c>
      <c r="BN621" s="98" t="str">
        <f t="shared" si="417"/>
        <v/>
      </c>
      <c r="BO621" s="89"/>
      <c r="BP621" s="98" t="str">
        <f t="shared" si="418"/>
        <v/>
      </c>
      <c r="BQ621" s="98" t="str">
        <f t="shared" si="419"/>
        <v/>
      </c>
      <c r="BR621" s="89"/>
      <c r="BS621" s="98" t="str">
        <f t="shared" si="420"/>
        <v/>
      </c>
      <c r="BT621" s="98" t="str">
        <f t="shared" si="421"/>
        <v/>
      </c>
      <c r="BU621" s="89"/>
      <c r="BV621" s="152"/>
    </row>
    <row r="622" spans="1:74" s="64" customFormat="1" x14ac:dyDescent="0.25">
      <c r="A622" s="83">
        <v>5</v>
      </c>
      <c r="B622" s="109" t="str">
        <f t="shared" si="399"/>
        <v xml:space="preserve">: </v>
      </c>
      <c r="C622" s="106"/>
      <c r="D622" s="106"/>
      <c r="E622" s="108"/>
      <c r="F622" s="106"/>
      <c r="G622" s="108"/>
      <c r="H622" s="107"/>
      <c r="I622" s="106"/>
      <c r="J622" s="106"/>
      <c r="K622" s="104"/>
      <c r="L622" s="110"/>
      <c r="M622" s="104"/>
      <c r="N622" s="151" t="e">
        <f>'[1]Advanced Controls'!$D$137</f>
        <v>#REF!</v>
      </c>
      <c r="O622" s="105"/>
      <c r="P622" s="104"/>
      <c r="R622" s="103"/>
      <c r="S622" s="101" t="str">
        <f t="shared" si="400"/>
        <v/>
      </c>
      <c r="T622" s="102" t="str">
        <f t="shared" si="401"/>
        <v/>
      </c>
      <c r="U622" s="101" t="str">
        <f t="shared" si="402"/>
        <v/>
      </c>
      <c r="V622" s="100" t="e">
        <f t="shared" si="403"/>
        <v>#REF!</v>
      </c>
      <c r="W622" s="89"/>
      <c r="X622" s="89"/>
      <c r="Z622" s="169"/>
      <c r="AP622" s="152"/>
      <c r="AQ622" s="89"/>
      <c r="AR622" s="89"/>
      <c r="AS622" s="99"/>
      <c r="AT622" s="89"/>
      <c r="AU622" s="98" t="e">
        <f t="shared" si="404"/>
        <v>#REF!</v>
      </c>
      <c r="AV622" s="98" t="e">
        <f t="shared" si="405"/>
        <v>#REF!</v>
      </c>
      <c r="AW622" s="89"/>
      <c r="AX622" s="98" t="e">
        <f t="shared" si="406"/>
        <v>#REF!</v>
      </c>
      <c r="AY622" s="98" t="e">
        <f t="shared" si="407"/>
        <v>#REF!</v>
      </c>
      <c r="AZ622" s="89"/>
      <c r="BA622" s="98" t="e">
        <f t="shared" si="408"/>
        <v>#REF!</v>
      </c>
      <c r="BB622" s="98" t="e">
        <f t="shared" si="409"/>
        <v>#REF!</v>
      </c>
      <c r="BC622" s="89"/>
      <c r="BD622" s="98" t="e">
        <f t="shared" si="410"/>
        <v>#REF!</v>
      </c>
      <c r="BE622" s="98" t="e">
        <f t="shared" si="411"/>
        <v>#REF!</v>
      </c>
      <c r="BF622" s="89"/>
      <c r="BG622" s="98" t="e">
        <f t="shared" si="412"/>
        <v>#REF!</v>
      </c>
      <c r="BH622" s="98" t="e">
        <f t="shared" si="413"/>
        <v>#REF!</v>
      </c>
      <c r="BI622" s="89"/>
      <c r="BJ622" s="98" t="str">
        <f t="shared" si="414"/>
        <v/>
      </c>
      <c r="BK622" s="98" t="str">
        <f t="shared" si="415"/>
        <v/>
      </c>
      <c r="BL622" s="89"/>
      <c r="BM622" s="98" t="str">
        <f t="shared" si="416"/>
        <v/>
      </c>
      <c r="BN622" s="98" t="str">
        <f t="shared" si="417"/>
        <v/>
      </c>
      <c r="BO622" s="89"/>
      <c r="BP622" s="98" t="str">
        <f t="shared" si="418"/>
        <v/>
      </c>
      <c r="BQ622" s="98" t="str">
        <f t="shared" si="419"/>
        <v/>
      </c>
      <c r="BR622" s="89"/>
      <c r="BS622" s="98" t="str">
        <f t="shared" si="420"/>
        <v/>
      </c>
      <c r="BT622" s="98" t="str">
        <f t="shared" si="421"/>
        <v/>
      </c>
      <c r="BU622" s="89"/>
      <c r="BV622" s="152"/>
    </row>
    <row r="623" spans="1:74" s="64" customFormat="1" x14ac:dyDescent="0.25">
      <c r="A623" s="83">
        <v>6</v>
      </c>
      <c r="B623" s="109" t="str">
        <f t="shared" si="399"/>
        <v xml:space="preserve">: </v>
      </c>
      <c r="C623" s="106"/>
      <c r="D623" s="106"/>
      <c r="E623" s="108"/>
      <c r="F623" s="106"/>
      <c r="G623" s="108"/>
      <c r="H623" s="107"/>
      <c r="I623" s="106"/>
      <c r="J623" s="106"/>
      <c r="K623" s="104"/>
      <c r="L623" s="110"/>
      <c r="M623" s="104"/>
      <c r="N623" s="151" t="e">
        <f>'[1]Advanced Controls'!$D$137</f>
        <v>#REF!</v>
      </c>
      <c r="O623" s="105"/>
      <c r="P623" s="104"/>
      <c r="R623" s="103"/>
      <c r="S623" s="101" t="str">
        <f t="shared" si="400"/>
        <v/>
      </c>
      <c r="T623" s="102" t="str">
        <f t="shared" si="401"/>
        <v/>
      </c>
      <c r="U623" s="101" t="str">
        <f t="shared" si="402"/>
        <v/>
      </c>
      <c r="V623" s="100" t="e">
        <f t="shared" si="403"/>
        <v>#REF!</v>
      </c>
      <c r="W623" s="89"/>
      <c r="X623" s="89"/>
      <c r="Z623" s="169"/>
      <c r="AP623" s="152"/>
      <c r="AQ623" s="89"/>
      <c r="AR623" s="89"/>
      <c r="AS623" s="99"/>
      <c r="AT623" s="89"/>
      <c r="AU623" s="98" t="e">
        <f t="shared" si="404"/>
        <v>#REF!</v>
      </c>
      <c r="AV623" s="98" t="e">
        <f t="shared" si="405"/>
        <v>#REF!</v>
      </c>
      <c r="AW623" s="89"/>
      <c r="AX623" s="98" t="e">
        <f t="shared" si="406"/>
        <v>#REF!</v>
      </c>
      <c r="AY623" s="98" t="e">
        <f t="shared" si="407"/>
        <v>#REF!</v>
      </c>
      <c r="AZ623" s="89"/>
      <c r="BA623" s="98" t="e">
        <f t="shared" si="408"/>
        <v>#REF!</v>
      </c>
      <c r="BB623" s="98" t="e">
        <f t="shared" si="409"/>
        <v>#REF!</v>
      </c>
      <c r="BC623" s="89"/>
      <c r="BD623" s="98" t="e">
        <f t="shared" si="410"/>
        <v>#REF!</v>
      </c>
      <c r="BE623" s="98" t="e">
        <f t="shared" si="411"/>
        <v>#REF!</v>
      </c>
      <c r="BF623" s="89"/>
      <c r="BG623" s="98" t="e">
        <f t="shared" si="412"/>
        <v>#REF!</v>
      </c>
      <c r="BH623" s="98" t="e">
        <f t="shared" si="413"/>
        <v>#REF!</v>
      </c>
      <c r="BI623" s="89"/>
      <c r="BJ623" s="98" t="str">
        <f t="shared" si="414"/>
        <v/>
      </c>
      <c r="BK623" s="98" t="str">
        <f t="shared" si="415"/>
        <v/>
      </c>
      <c r="BL623" s="89"/>
      <c r="BM623" s="98" t="str">
        <f t="shared" si="416"/>
        <v/>
      </c>
      <c r="BN623" s="98" t="str">
        <f t="shared" si="417"/>
        <v/>
      </c>
      <c r="BO623" s="89"/>
      <c r="BP623" s="98" t="str">
        <f t="shared" si="418"/>
        <v/>
      </c>
      <c r="BQ623" s="98" t="str">
        <f t="shared" si="419"/>
        <v/>
      </c>
      <c r="BR623" s="89"/>
      <c r="BS623" s="98" t="str">
        <f t="shared" si="420"/>
        <v/>
      </c>
      <c r="BT623" s="98" t="str">
        <f t="shared" si="421"/>
        <v/>
      </c>
      <c r="BU623" s="89"/>
      <c r="BV623" s="152"/>
    </row>
    <row r="624" spans="1:74" s="64" customFormat="1" x14ac:dyDescent="0.25">
      <c r="A624" s="83">
        <v>7</v>
      </c>
      <c r="B624" s="109" t="str">
        <f t="shared" si="399"/>
        <v xml:space="preserve">: </v>
      </c>
      <c r="C624" s="106"/>
      <c r="D624" s="106"/>
      <c r="E624" s="108"/>
      <c r="F624" s="106"/>
      <c r="G624" s="108"/>
      <c r="H624" s="107"/>
      <c r="I624" s="106"/>
      <c r="J624" s="106"/>
      <c r="K624" s="104"/>
      <c r="L624" s="110"/>
      <c r="M624" s="104"/>
      <c r="N624" s="151" t="e">
        <f>'[1]Advanced Controls'!$D$137</f>
        <v>#REF!</v>
      </c>
      <c r="O624" s="105"/>
      <c r="P624" s="104"/>
      <c r="R624" s="103"/>
      <c r="S624" s="101" t="str">
        <f t="shared" si="400"/>
        <v/>
      </c>
      <c r="T624" s="102" t="str">
        <f t="shared" si="401"/>
        <v/>
      </c>
      <c r="U624" s="101" t="str">
        <f t="shared" si="402"/>
        <v/>
      </c>
      <c r="V624" s="100" t="e">
        <f t="shared" si="403"/>
        <v>#REF!</v>
      </c>
      <c r="W624" s="89"/>
      <c r="X624" s="89"/>
      <c r="Z624" s="169"/>
      <c r="AP624" s="152"/>
      <c r="AQ624" s="89"/>
      <c r="AR624" s="89"/>
      <c r="AS624" s="99"/>
      <c r="AT624" s="89"/>
      <c r="AU624" s="98" t="e">
        <f t="shared" si="404"/>
        <v>#REF!</v>
      </c>
      <c r="AV624" s="98" t="e">
        <f t="shared" si="405"/>
        <v>#REF!</v>
      </c>
      <c r="AW624" s="89"/>
      <c r="AX624" s="98" t="e">
        <f t="shared" si="406"/>
        <v>#REF!</v>
      </c>
      <c r="AY624" s="98" t="e">
        <f t="shared" si="407"/>
        <v>#REF!</v>
      </c>
      <c r="AZ624" s="89"/>
      <c r="BA624" s="98" t="e">
        <f t="shared" si="408"/>
        <v>#REF!</v>
      </c>
      <c r="BB624" s="98" t="e">
        <f t="shared" si="409"/>
        <v>#REF!</v>
      </c>
      <c r="BC624" s="89"/>
      <c r="BD624" s="98" t="e">
        <f t="shared" si="410"/>
        <v>#REF!</v>
      </c>
      <c r="BE624" s="98" t="e">
        <f t="shared" si="411"/>
        <v>#REF!</v>
      </c>
      <c r="BF624" s="89"/>
      <c r="BG624" s="98" t="e">
        <f t="shared" si="412"/>
        <v>#REF!</v>
      </c>
      <c r="BH624" s="98" t="e">
        <f t="shared" si="413"/>
        <v>#REF!</v>
      </c>
      <c r="BI624" s="89"/>
      <c r="BJ624" s="98" t="str">
        <f t="shared" si="414"/>
        <v/>
      </c>
      <c r="BK624" s="98" t="str">
        <f t="shared" si="415"/>
        <v/>
      </c>
      <c r="BL624" s="89"/>
      <c r="BM624" s="98" t="str">
        <f t="shared" si="416"/>
        <v/>
      </c>
      <c r="BN624" s="98" t="str">
        <f t="shared" si="417"/>
        <v/>
      </c>
      <c r="BO624" s="89"/>
      <c r="BP624" s="98" t="str">
        <f t="shared" si="418"/>
        <v/>
      </c>
      <c r="BQ624" s="98" t="str">
        <f t="shared" si="419"/>
        <v/>
      </c>
      <c r="BR624" s="89"/>
      <c r="BS624" s="98" t="str">
        <f t="shared" si="420"/>
        <v/>
      </c>
      <c r="BT624" s="98" t="str">
        <f t="shared" si="421"/>
        <v/>
      </c>
      <c r="BU624" s="89"/>
      <c r="BV624" s="152"/>
    </row>
    <row r="625" spans="1:74" s="64" customFormat="1" x14ac:dyDescent="0.25">
      <c r="A625" s="83">
        <v>8</v>
      </c>
      <c r="B625" s="109" t="str">
        <f t="shared" si="399"/>
        <v xml:space="preserve">: </v>
      </c>
      <c r="C625" s="106"/>
      <c r="D625" s="106"/>
      <c r="E625" s="108"/>
      <c r="F625" s="106"/>
      <c r="G625" s="108"/>
      <c r="H625" s="107"/>
      <c r="I625" s="106"/>
      <c r="J625" s="106"/>
      <c r="K625" s="104"/>
      <c r="L625" s="110"/>
      <c r="M625" s="104"/>
      <c r="N625" s="151" t="e">
        <f>'[1]Advanced Controls'!$D$137</f>
        <v>#REF!</v>
      </c>
      <c r="O625" s="105"/>
      <c r="P625" s="104"/>
      <c r="R625" s="103"/>
      <c r="S625" s="101" t="str">
        <f t="shared" si="400"/>
        <v/>
      </c>
      <c r="T625" s="102" t="str">
        <f t="shared" si="401"/>
        <v/>
      </c>
      <c r="U625" s="101" t="str">
        <f t="shared" si="402"/>
        <v/>
      </c>
      <c r="V625" s="100" t="e">
        <f t="shared" si="403"/>
        <v>#REF!</v>
      </c>
      <c r="W625" s="89"/>
      <c r="X625" s="89"/>
      <c r="Z625" s="169"/>
      <c r="AP625" s="152"/>
      <c r="AQ625" s="89"/>
      <c r="AR625" s="89"/>
      <c r="AS625" s="99"/>
      <c r="AT625" s="89"/>
      <c r="AU625" s="98" t="e">
        <f t="shared" si="404"/>
        <v>#REF!</v>
      </c>
      <c r="AV625" s="98" t="e">
        <f t="shared" si="405"/>
        <v>#REF!</v>
      </c>
      <c r="AW625" s="89"/>
      <c r="AX625" s="98" t="e">
        <f t="shared" si="406"/>
        <v>#REF!</v>
      </c>
      <c r="AY625" s="98" t="e">
        <f t="shared" si="407"/>
        <v>#REF!</v>
      </c>
      <c r="AZ625" s="89"/>
      <c r="BA625" s="98" t="e">
        <f t="shared" si="408"/>
        <v>#REF!</v>
      </c>
      <c r="BB625" s="98" t="e">
        <f t="shared" si="409"/>
        <v>#REF!</v>
      </c>
      <c r="BC625" s="89"/>
      <c r="BD625" s="98" t="e">
        <f t="shared" si="410"/>
        <v>#REF!</v>
      </c>
      <c r="BE625" s="98" t="e">
        <f t="shared" si="411"/>
        <v>#REF!</v>
      </c>
      <c r="BF625" s="89"/>
      <c r="BG625" s="98" t="e">
        <f t="shared" si="412"/>
        <v>#REF!</v>
      </c>
      <c r="BH625" s="98" t="e">
        <f t="shared" si="413"/>
        <v>#REF!</v>
      </c>
      <c r="BI625" s="89"/>
      <c r="BJ625" s="98" t="str">
        <f t="shared" si="414"/>
        <v/>
      </c>
      <c r="BK625" s="98" t="str">
        <f t="shared" si="415"/>
        <v/>
      </c>
      <c r="BL625" s="89"/>
      <c r="BM625" s="98" t="str">
        <f t="shared" si="416"/>
        <v/>
      </c>
      <c r="BN625" s="98" t="str">
        <f t="shared" si="417"/>
        <v/>
      </c>
      <c r="BO625" s="89"/>
      <c r="BP625" s="98" t="str">
        <f t="shared" si="418"/>
        <v/>
      </c>
      <c r="BQ625" s="98" t="str">
        <f t="shared" si="419"/>
        <v/>
      </c>
      <c r="BR625" s="89"/>
      <c r="BS625" s="98" t="str">
        <f t="shared" si="420"/>
        <v/>
      </c>
      <c r="BT625" s="98" t="str">
        <f t="shared" si="421"/>
        <v/>
      </c>
      <c r="BU625" s="89"/>
      <c r="BV625" s="152"/>
    </row>
    <row r="626" spans="1:74" s="64" customFormat="1" x14ac:dyDescent="0.25">
      <c r="A626" s="83">
        <v>9</v>
      </c>
      <c r="B626" s="109" t="str">
        <f t="shared" si="399"/>
        <v xml:space="preserve">: </v>
      </c>
      <c r="C626" s="106"/>
      <c r="D626" s="106"/>
      <c r="E626" s="108"/>
      <c r="F626" s="106"/>
      <c r="G626" s="108"/>
      <c r="H626" s="107"/>
      <c r="I626" s="106"/>
      <c r="J626" s="106"/>
      <c r="K626" s="104"/>
      <c r="L626" s="110"/>
      <c r="M626" s="104"/>
      <c r="N626" s="151" t="e">
        <f>'[1]Advanced Controls'!$D$137</f>
        <v>#REF!</v>
      </c>
      <c r="O626" s="105"/>
      <c r="P626" s="104"/>
      <c r="R626" s="103"/>
      <c r="S626" s="101" t="str">
        <f t="shared" si="400"/>
        <v/>
      </c>
      <c r="T626" s="102" t="str">
        <f t="shared" si="401"/>
        <v/>
      </c>
      <c r="U626" s="101" t="str">
        <f t="shared" si="402"/>
        <v/>
      </c>
      <c r="V626" s="100" t="e">
        <f t="shared" si="403"/>
        <v>#REF!</v>
      </c>
      <c r="W626" s="89"/>
      <c r="X626" s="89"/>
      <c r="Z626" s="169"/>
      <c r="AP626" s="152"/>
      <c r="AQ626" s="89"/>
      <c r="AR626" s="89"/>
      <c r="AS626" s="99"/>
      <c r="AT626" s="89"/>
      <c r="AU626" s="98" t="e">
        <f t="shared" si="404"/>
        <v>#REF!</v>
      </c>
      <c r="AV626" s="98" t="e">
        <f t="shared" si="405"/>
        <v>#REF!</v>
      </c>
      <c r="AW626" s="89"/>
      <c r="AX626" s="98" t="e">
        <f t="shared" si="406"/>
        <v>#REF!</v>
      </c>
      <c r="AY626" s="98" t="e">
        <f t="shared" si="407"/>
        <v>#REF!</v>
      </c>
      <c r="AZ626" s="89"/>
      <c r="BA626" s="98" t="e">
        <f t="shared" si="408"/>
        <v>#REF!</v>
      </c>
      <c r="BB626" s="98" t="e">
        <f t="shared" si="409"/>
        <v>#REF!</v>
      </c>
      <c r="BC626" s="89"/>
      <c r="BD626" s="98" t="e">
        <f t="shared" si="410"/>
        <v>#REF!</v>
      </c>
      <c r="BE626" s="98" t="e">
        <f t="shared" si="411"/>
        <v>#REF!</v>
      </c>
      <c r="BF626" s="89"/>
      <c r="BG626" s="98" t="e">
        <f t="shared" si="412"/>
        <v>#REF!</v>
      </c>
      <c r="BH626" s="98" t="e">
        <f t="shared" si="413"/>
        <v>#REF!</v>
      </c>
      <c r="BI626" s="89"/>
      <c r="BJ626" s="98" t="str">
        <f t="shared" si="414"/>
        <v/>
      </c>
      <c r="BK626" s="98" t="str">
        <f t="shared" si="415"/>
        <v/>
      </c>
      <c r="BL626" s="89"/>
      <c r="BM626" s="98" t="str">
        <f t="shared" si="416"/>
        <v/>
      </c>
      <c r="BN626" s="98" t="str">
        <f t="shared" si="417"/>
        <v/>
      </c>
      <c r="BO626" s="89"/>
      <c r="BP626" s="98" t="str">
        <f t="shared" si="418"/>
        <v/>
      </c>
      <c r="BQ626" s="98" t="str">
        <f t="shared" si="419"/>
        <v/>
      </c>
      <c r="BR626" s="89"/>
      <c r="BS626" s="98" t="str">
        <f t="shared" si="420"/>
        <v/>
      </c>
      <c r="BT626" s="98" t="str">
        <f t="shared" si="421"/>
        <v/>
      </c>
      <c r="BU626" s="89"/>
      <c r="BV626" s="152"/>
    </row>
    <row r="627" spans="1:74" s="64" customFormat="1" x14ac:dyDescent="0.25">
      <c r="A627" s="83">
        <v>10</v>
      </c>
      <c r="B627" s="109" t="str">
        <f t="shared" si="399"/>
        <v xml:space="preserve">: </v>
      </c>
      <c r="C627" s="106"/>
      <c r="D627" s="106"/>
      <c r="E627" s="108"/>
      <c r="F627" s="106"/>
      <c r="G627" s="108"/>
      <c r="H627" s="107"/>
      <c r="I627" s="106"/>
      <c r="J627" s="106"/>
      <c r="K627" s="104"/>
      <c r="L627" s="110"/>
      <c r="M627" s="104"/>
      <c r="N627" s="151" t="e">
        <f>'[1]Advanced Controls'!$D$137</f>
        <v>#REF!</v>
      </c>
      <c r="O627" s="105"/>
      <c r="P627" s="104"/>
      <c r="R627" s="103"/>
      <c r="S627" s="101" t="str">
        <f t="shared" si="400"/>
        <v/>
      </c>
      <c r="T627" s="102" t="str">
        <f t="shared" si="401"/>
        <v/>
      </c>
      <c r="U627" s="101" t="str">
        <f t="shared" si="402"/>
        <v/>
      </c>
      <c r="V627" s="100" t="e">
        <f t="shared" si="403"/>
        <v>#REF!</v>
      </c>
      <c r="W627" s="89"/>
      <c r="X627" s="89"/>
      <c r="Z627" s="169"/>
      <c r="AP627" s="152"/>
      <c r="AQ627" s="89"/>
      <c r="AR627" s="89"/>
      <c r="AS627" s="99"/>
      <c r="AT627" s="89"/>
      <c r="AU627" s="98" t="e">
        <f t="shared" si="404"/>
        <v>#REF!</v>
      </c>
      <c r="AV627" s="98" t="e">
        <f t="shared" si="405"/>
        <v>#REF!</v>
      </c>
      <c r="AW627" s="89"/>
      <c r="AX627" s="98" t="e">
        <f t="shared" si="406"/>
        <v>#REF!</v>
      </c>
      <c r="AY627" s="98" t="e">
        <f t="shared" si="407"/>
        <v>#REF!</v>
      </c>
      <c r="AZ627" s="89"/>
      <c r="BA627" s="98" t="e">
        <f t="shared" si="408"/>
        <v>#REF!</v>
      </c>
      <c r="BB627" s="98" t="e">
        <f t="shared" si="409"/>
        <v>#REF!</v>
      </c>
      <c r="BC627" s="89"/>
      <c r="BD627" s="98" t="e">
        <f t="shared" si="410"/>
        <v>#REF!</v>
      </c>
      <c r="BE627" s="98" t="e">
        <f t="shared" si="411"/>
        <v>#REF!</v>
      </c>
      <c r="BF627" s="89"/>
      <c r="BG627" s="98" t="e">
        <f t="shared" si="412"/>
        <v>#REF!</v>
      </c>
      <c r="BH627" s="98" t="e">
        <f t="shared" si="413"/>
        <v>#REF!</v>
      </c>
      <c r="BI627" s="89"/>
      <c r="BJ627" s="98" t="str">
        <f t="shared" si="414"/>
        <v/>
      </c>
      <c r="BK627" s="98" t="str">
        <f t="shared" si="415"/>
        <v/>
      </c>
      <c r="BL627" s="89"/>
      <c r="BM627" s="98" t="str">
        <f t="shared" si="416"/>
        <v/>
      </c>
      <c r="BN627" s="98" t="str">
        <f t="shared" si="417"/>
        <v/>
      </c>
      <c r="BO627" s="89"/>
      <c r="BP627" s="98" t="str">
        <f t="shared" si="418"/>
        <v/>
      </c>
      <c r="BQ627" s="98" t="str">
        <f t="shared" si="419"/>
        <v/>
      </c>
      <c r="BR627" s="89"/>
      <c r="BS627" s="98" t="str">
        <f t="shared" si="420"/>
        <v/>
      </c>
      <c r="BT627" s="98" t="str">
        <f t="shared" si="421"/>
        <v/>
      </c>
      <c r="BU627" s="89"/>
      <c r="BV627" s="152"/>
    </row>
    <row r="628" spans="1:74" s="64" customFormat="1" x14ac:dyDescent="0.25">
      <c r="A628" s="83">
        <v>11</v>
      </c>
      <c r="B628" s="109" t="str">
        <f t="shared" si="399"/>
        <v xml:space="preserve">: </v>
      </c>
      <c r="C628" s="106"/>
      <c r="D628" s="106"/>
      <c r="E628" s="108"/>
      <c r="F628" s="106"/>
      <c r="G628" s="108"/>
      <c r="H628" s="107"/>
      <c r="I628" s="106"/>
      <c r="J628" s="106"/>
      <c r="K628" s="104"/>
      <c r="L628" s="110"/>
      <c r="M628" s="104"/>
      <c r="N628" s="151" t="e">
        <f>'[1]Advanced Controls'!$D$137</f>
        <v>#REF!</v>
      </c>
      <c r="O628" s="105"/>
      <c r="P628" s="104"/>
      <c r="R628" s="103"/>
      <c r="S628" s="101" t="str">
        <f t="shared" si="400"/>
        <v/>
      </c>
      <c r="T628" s="102" t="str">
        <f t="shared" si="401"/>
        <v/>
      </c>
      <c r="U628" s="101" t="str">
        <f t="shared" si="402"/>
        <v/>
      </c>
      <c r="V628" s="100" t="e">
        <f t="shared" si="403"/>
        <v>#REF!</v>
      </c>
      <c r="W628" s="89"/>
      <c r="X628" s="89"/>
      <c r="Z628" s="169"/>
      <c r="AP628" s="152"/>
      <c r="AQ628" s="89"/>
      <c r="AR628" s="89"/>
      <c r="AS628" s="99"/>
      <c r="AT628" s="89"/>
      <c r="AU628" s="98" t="e">
        <f t="shared" si="404"/>
        <v>#REF!</v>
      </c>
      <c r="AV628" s="98" t="e">
        <f t="shared" si="405"/>
        <v>#REF!</v>
      </c>
      <c r="AW628" s="89"/>
      <c r="AX628" s="98" t="e">
        <f t="shared" si="406"/>
        <v>#REF!</v>
      </c>
      <c r="AY628" s="98" t="e">
        <f t="shared" si="407"/>
        <v>#REF!</v>
      </c>
      <c r="AZ628" s="89"/>
      <c r="BA628" s="98" t="e">
        <f t="shared" si="408"/>
        <v>#REF!</v>
      </c>
      <c r="BB628" s="98" t="e">
        <f t="shared" si="409"/>
        <v>#REF!</v>
      </c>
      <c r="BC628" s="89"/>
      <c r="BD628" s="98" t="e">
        <f t="shared" si="410"/>
        <v>#REF!</v>
      </c>
      <c r="BE628" s="98" t="e">
        <f t="shared" si="411"/>
        <v>#REF!</v>
      </c>
      <c r="BF628" s="89"/>
      <c r="BG628" s="98" t="e">
        <f t="shared" si="412"/>
        <v>#REF!</v>
      </c>
      <c r="BH628" s="98" t="e">
        <f t="shared" si="413"/>
        <v>#REF!</v>
      </c>
      <c r="BI628" s="89"/>
      <c r="BJ628" s="98" t="str">
        <f t="shared" si="414"/>
        <v/>
      </c>
      <c r="BK628" s="98" t="str">
        <f t="shared" si="415"/>
        <v/>
      </c>
      <c r="BL628" s="89"/>
      <c r="BM628" s="98" t="str">
        <f t="shared" si="416"/>
        <v/>
      </c>
      <c r="BN628" s="98" t="str">
        <f t="shared" si="417"/>
        <v/>
      </c>
      <c r="BO628" s="89"/>
      <c r="BP628" s="98" t="str">
        <f t="shared" si="418"/>
        <v/>
      </c>
      <c r="BQ628" s="98" t="str">
        <f t="shared" si="419"/>
        <v/>
      </c>
      <c r="BR628" s="89"/>
      <c r="BS628" s="98" t="str">
        <f t="shared" si="420"/>
        <v/>
      </c>
      <c r="BT628" s="98" t="str">
        <f t="shared" si="421"/>
        <v/>
      </c>
      <c r="BU628" s="89"/>
      <c r="BV628" s="152"/>
    </row>
    <row r="629" spans="1:74" s="64" customFormat="1" x14ac:dyDescent="0.25">
      <c r="A629" s="83">
        <v>12</v>
      </c>
      <c r="B629" s="109" t="str">
        <f t="shared" si="399"/>
        <v xml:space="preserve">: </v>
      </c>
      <c r="C629" s="106"/>
      <c r="D629" s="106"/>
      <c r="E629" s="108"/>
      <c r="F629" s="106"/>
      <c r="G629" s="108"/>
      <c r="H629" s="107"/>
      <c r="I629" s="106"/>
      <c r="J629" s="106"/>
      <c r="K629" s="104"/>
      <c r="L629" s="110"/>
      <c r="M629" s="104"/>
      <c r="N629" s="151" t="e">
        <f>'[1]Advanced Controls'!$D$137</f>
        <v>#REF!</v>
      </c>
      <c r="O629" s="105"/>
      <c r="P629" s="104"/>
      <c r="R629" s="103"/>
      <c r="S629" s="101" t="str">
        <f t="shared" si="400"/>
        <v/>
      </c>
      <c r="T629" s="102" t="str">
        <f t="shared" si="401"/>
        <v/>
      </c>
      <c r="U629" s="101" t="str">
        <f t="shared" si="402"/>
        <v/>
      </c>
      <c r="V629" s="100" t="e">
        <f t="shared" si="403"/>
        <v>#REF!</v>
      </c>
      <c r="W629" s="89"/>
      <c r="X629" s="89"/>
      <c r="Z629" s="169"/>
      <c r="AP629" s="152"/>
      <c r="AQ629" s="89"/>
      <c r="AR629" s="89"/>
      <c r="AS629" s="99"/>
      <c r="AT629" s="89"/>
      <c r="AU629" s="98" t="e">
        <f t="shared" si="404"/>
        <v>#REF!</v>
      </c>
      <c r="AV629" s="98" t="e">
        <f t="shared" si="405"/>
        <v>#REF!</v>
      </c>
      <c r="AW629" s="89"/>
      <c r="AX629" s="98" t="e">
        <f t="shared" si="406"/>
        <v>#REF!</v>
      </c>
      <c r="AY629" s="98" t="e">
        <f t="shared" si="407"/>
        <v>#REF!</v>
      </c>
      <c r="AZ629" s="89"/>
      <c r="BA629" s="98" t="e">
        <f t="shared" si="408"/>
        <v>#REF!</v>
      </c>
      <c r="BB629" s="98" t="e">
        <f t="shared" si="409"/>
        <v>#REF!</v>
      </c>
      <c r="BC629" s="89"/>
      <c r="BD629" s="98" t="e">
        <f t="shared" si="410"/>
        <v>#REF!</v>
      </c>
      <c r="BE629" s="98" t="e">
        <f t="shared" si="411"/>
        <v>#REF!</v>
      </c>
      <c r="BF629" s="89"/>
      <c r="BG629" s="98" t="e">
        <f t="shared" si="412"/>
        <v>#REF!</v>
      </c>
      <c r="BH629" s="98" t="e">
        <f t="shared" si="413"/>
        <v>#REF!</v>
      </c>
      <c r="BI629" s="89"/>
      <c r="BJ629" s="98" t="str">
        <f t="shared" si="414"/>
        <v/>
      </c>
      <c r="BK629" s="98" t="str">
        <f t="shared" si="415"/>
        <v/>
      </c>
      <c r="BL629" s="89"/>
      <c r="BM629" s="98" t="str">
        <f t="shared" si="416"/>
        <v/>
      </c>
      <c r="BN629" s="98" t="str">
        <f t="shared" si="417"/>
        <v/>
      </c>
      <c r="BO629" s="89"/>
      <c r="BP629" s="98" t="str">
        <f t="shared" si="418"/>
        <v/>
      </c>
      <c r="BQ629" s="98" t="str">
        <f t="shared" si="419"/>
        <v/>
      </c>
      <c r="BR629" s="89"/>
      <c r="BS629" s="98" t="str">
        <f t="shared" si="420"/>
        <v/>
      </c>
      <c r="BT629" s="98" t="str">
        <f t="shared" si="421"/>
        <v/>
      </c>
      <c r="BU629" s="89"/>
      <c r="BV629" s="152"/>
    </row>
    <row r="630" spans="1:74" s="64" customFormat="1" x14ac:dyDescent="0.25">
      <c r="A630" s="83">
        <v>13</v>
      </c>
      <c r="B630" s="109" t="str">
        <f t="shared" si="399"/>
        <v xml:space="preserve">: </v>
      </c>
      <c r="C630" s="106"/>
      <c r="D630" s="106"/>
      <c r="E630" s="108"/>
      <c r="F630" s="106"/>
      <c r="G630" s="108"/>
      <c r="H630" s="107"/>
      <c r="I630" s="106"/>
      <c r="J630" s="106"/>
      <c r="K630" s="104"/>
      <c r="L630" s="110"/>
      <c r="M630" s="104"/>
      <c r="N630" s="151" t="e">
        <f>'[1]Advanced Controls'!$D$137</f>
        <v>#REF!</v>
      </c>
      <c r="O630" s="105"/>
      <c r="P630" s="104"/>
      <c r="R630" s="103"/>
      <c r="S630" s="101" t="str">
        <f t="shared" si="400"/>
        <v/>
      </c>
      <c r="T630" s="102" t="str">
        <f t="shared" si="401"/>
        <v/>
      </c>
      <c r="U630" s="101" t="str">
        <f t="shared" si="402"/>
        <v/>
      </c>
      <c r="V630" s="100" t="e">
        <f t="shared" si="403"/>
        <v>#REF!</v>
      </c>
      <c r="W630" s="89"/>
      <c r="X630" s="89"/>
      <c r="Z630" s="169"/>
      <c r="AP630" s="152"/>
      <c r="AQ630" s="89"/>
      <c r="AR630" s="89"/>
      <c r="AS630" s="99"/>
      <c r="AT630" s="89"/>
      <c r="AU630" s="98" t="e">
        <f t="shared" si="404"/>
        <v>#REF!</v>
      </c>
      <c r="AV630" s="98" t="e">
        <f t="shared" si="405"/>
        <v>#REF!</v>
      </c>
      <c r="AW630" s="89"/>
      <c r="AX630" s="98" t="e">
        <f t="shared" si="406"/>
        <v>#REF!</v>
      </c>
      <c r="AY630" s="98" t="e">
        <f t="shared" si="407"/>
        <v>#REF!</v>
      </c>
      <c r="AZ630" s="89"/>
      <c r="BA630" s="98" t="e">
        <f t="shared" si="408"/>
        <v>#REF!</v>
      </c>
      <c r="BB630" s="98" t="e">
        <f t="shared" si="409"/>
        <v>#REF!</v>
      </c>
      <c r="BC630" s="89"/>
      <c r="BD630" s="98" t="e">
        <f t="shared" si="410"/>
        <v>#REF!</v>
      </c>
      <c r="BE630" s="98" t="e">
        <f t="shared" si="411"/>
        <v>#REF!</v>
      </c>
      <c r="BF630" s="89"/>
      <c r="BG630" s="98" t="e">
        <f t="shared" si="412"/>
        <v>#REF!</v>
      </c>
      <c r="BH630" s="98" t="e">
        <f t="shared" si="413"/>
        <v>#REF!</v>
      </c>
      <c r="BI630" s="89"/>
      <c r="BJ630" s="98" t="str">
        <f t="shared" si="414"/>
        <v/>
      </c>
      <c r="BK630" s="98" t="str">
        <f t="shared" si="415"/>
        <v/>
      </c>
      <c r="BL630" s="89"/>
      <c r="BM630" s="98" t="str">
        <f t="shared" si="416"/>
        <v/>
      </c>
      <c r="BN630" s="98" t="str">
        <f t="shared" si="417"/>
        <v/>
      </c>
      <c r="BO630" s="89"/>
      <c r="BP630" s="98" t="str">
        <f t="shared" si="418"/>
        <v/>
      </c>
      <c r="BQ630" s="98" t="str">
        <f t="shared" si="419"/>
        <v/>
      </c>
      <c r="BR630" s="89"/>
      <c r="BS630" s="98" t="str">
        <f t="shared" si="420"/>
        <v/>
      </c>
      <c r="BT630" s="98" t="str">
        <f t="shared" si="421"/>
        <v/>
      </c>
      <c r="BU630" s="89"/>
      <c r="BV630" s="152"/>
    </row>
    <row r="631" spans="1:74" s="64" customFormat="1" x14ac:dyDescent="0.25">
      <c r="A631" s="83">
        <v>14</v>
      </c>
      <c r="B631" s="109" t="str">
        <f t="shared" si="399"/>
        <v xml:space="preserve">: </v>
      </c>
      <c r="C631" s="106"/>
      <c r="D631" s="106"/>
      <c r="E631" s="108"/>
      <c r="F631" s="106"/>
      <c r="G631" s="108"/>
      <c r="H631" s="107"/>
      <c r="I631" s="106"/>
      <c r="J631" s="106"/>
      <c r="K631" s="104"/>
      <c r="L631" s="110"/>
      <c r="M631" s="104"/>
      <c r="N631" s="151" t="e">
        <f>'[1]Advanced Controls'!$D$137</f>
        <v>#REF!</v>
      </c>
      <c r="O631" s="105"/>
      <c r="P631" s="104"/>
      <c r="R631" s="103"/>
      <c r="S631" s="101" t="str">
        <f t="shared" si="400"/>
        <v/>
      </c>
      <c r="T631" s="102" t="str">
        <f t="shared" si="401"/>
        <v/>
      </c>
      <c r="U631" s="101" t="str">
        <f t="shared" si="402"/>
        <v/>
      </c>
      <c r="V631" s="100" t="e">
        <f t="shared" si="403"/>
        <v>#REF!</v>
      </c>
      <c r="W631" s="89"/>
      <c r="X631" s="89"/>
      <c r="Z631" s="169"/>
      <c r="AP631" s="152"/>
      <c r="AQ631" s="89"/>
      <c r="AR631" s="89"/>
      <c r="AS631" s="99"/>
      <c r="AT631" s="89"/>
      <c r="AU631" s="98" t="e">
        <f t="shared" si="404"/>
        <v>#REF!</v>
      </c>
      <c r="AV631" s="98" t="e">
        <f t="shared" si="405"/>
        <v>#REF!</v>
      </c>
      <c r="AW631" s="89"/>
      <c r="AX631" s="98" t="e">
        <f t="shared" si="406"/>
        <v>#REF!</v>
      </c>
      <c r="AY631" s="98" t="e">
        <f t="shared" si="407"/>
        <v>#REF!</v>
      </c>
      <c r="AZ631" s="89"/>
      <c r="BA631" s="98" t="e">
        <f t="shared" si="408"/>
        <v>#REF!</v>
      </c>
      <c r="BB631" s="98" t="e">
        <f t="shared" si="409"/>
        <v>#REF!</v>
      </c>
      <c r="BC631" s="89"/>
      <c r="BD631" s="98" t="e">
        <f t="shared" si="410"/>
        <v>#REF!</v>
      </c>
      <c r="BE631" s="98" t="e">
        <f t="shared" si="411"/>
        <v>#REF!</v>
      </c>
      <c r="BF631" s="89"/>
      <c r="BG631" s="98" t="e">
        <f t="shared" si="412"/>
        <v>#REF!</v>
      </c>
      <c r="BH631" s="98" t="e">
        <f t="shared" si="413"/>
        <v>#REF!</v>
      </c>
      <c r="BI631" s="89"/>
      <c r="BJ631" s="98" t="str">
        <f t="shared" si="414"/>
        <v/>
      </c>
      <c r="BK631" s="98" t="str">
        <f t="shared" si="415"/>
        <v/>
      </c>
      <c r="BL631" s="89"/>
      <c r="BM631" s="98" t="str">
        <f t="shared" si="416"/>
        <v/>
      </c>
      <c r="BN631" s="98" t="str">
        <f t="shared" si="417"/>
        <v/>
      </c>
      <c r="BO631" s="89"/>
      <c r="BP631" s="98" t="str">
        <f t="shared" si="418"/>
        <v/>
      </c>
      <c r="BQ631" s="98" t="str">
        <f t="shared" si="419"/>
        <v/>
      </c>
      <c r="BR631" s="89"/>
      <c r="BS631" s="98" t="str">
        <f t="shared" si="420"/>
        <v/>
      </c>
      <c r="BT631" s="98" t="str">
        <f t="shared" si="421"/>
        <v/>
      </c>
      <c r="BU631" s="89"/>
      <c r="BV631" s="152"/>
    </row>
    <row r="632" spans="1:74" s="64" customFormat="1" x14ac:dyDescent="0.25">
      <c r="A632" s="83">
        <v>15</v>
      </c>
      <c r="B632" s="109" t="str">
        <f t="shared" si="399"/>
        <v xml:space="preserve">: </v>
      </c>
      <c r="C632" s="106"/>
      <c r="D632" s="106"/>
      <c r="E632" s="108"/>
      <c r="F632" s="106"/>
      <c r="G632" s="108"/>
      <c r="H632" s="107"/>
      <c r="I632" s="106"/>
      <c r="J632" s="106"/>
      <c r="K632" s="104"/>
      <c r="L632" s="110"/>
      <c r="M632" s="104"/>
      <c r="N632" s="151" t="e">
        <f>'[1]Advanced Controls'!$D$137</f>
        <v>#REF!</v>
      </c>
      <c r="O632" s="105"/>
      <c r="P632" s="104"/>
      <c r="R632" s="103"/>
      <c r="S632" s="101" t="str">
        <f t="shared" si="400"/>
        <v/>
      </c>
      <c r="T632" s="102" t="str">
        <f t="shared" si="401"/>
        <v/>
      </c>
      <c r="U632" s="101" t="str">
        <f t="shared" si="402"/>
        <v/>
      </c>
      <c r="V632" s="100" t="e">
        <f t="shared" si="403"/>
        <v>#REF!</v>
      </c>
      <c r="W632" s="89"/>
      <c r="X632" s="89"/>
      <c r="Z632" s="169"/>
      <c r="AP632" s="152"/>
      <c r="AQ632" s="89"/>
      <c r="AR632" s="89"/>
      <c r="AS632" s="99"/>
      <c r="AT632" s="89"/>
      <c r="AU632" s="98" t="e">
        <f t="shared" si="404"/>
        <v>#REF!</v>
      </c>
      <c r="AV632" s="98" t="e">
        <f t="shared" si="405"/>
        <v>#REF!</v>
      </c>
      <c r="AW632" s="89"/>
      <c r="AX632" s="98" t="e">
        <f t="shared" si="406"/>
        <v>#REF!</v>
      </c>
      <c r="AY632" s="98" t="e">
        <f t="shared" si="407"/>
        <v>#REF!</v>
      </c>
      <c r="AZ632" s="89"/>
      <c r="BA632" s="98" t="e">
        <f t="shared" si="408"/>
        <v>#REF!</v>
      </c>
      <c r="BB632" s="98" t="e">
        <f t="shared" si="409"/>
        <v>#REF!</v>
      </c>
      <c r="BC632" s="89"/>
      <c r="BD632" s="98" t="e">
        <f t="shared" si="410"/>
        <v>#REF!</v>
      </c>
      <c r="BE632" s="98" t="e">
        <f t="shared" si="411"/>
        <v>#REF!</v>
      </c>
      <c r="BF632" s="89"/>
      <c r="BG632" s="98" t="e">
        <f t="shared" si="412"/>
        <v>#REF!</v>
      </c>
      <c r="BH632" s="98" t="e">
        <f t="shared" si="413"/>
        <v>#REF!</v>
      </c>
      <c r="BI632" s="89"/>
      <c r="BJ632" s="98" t="str">
        <f t="shared" si="414"/>
        <v/>
      </c>
      <c r="BK632" s="98" t="str">
        <f t="shared" si="415"/>
        <v/>
      </c>
      <c r="BL632" s="89"/>
      <c r="BM632" s="98" t="str">
        <f t="shared" si="416"/>
        <v/>
      </c>
      <c r="BN632" s="98" t="str">
        <f t="shared" si="417"/>
        <v/>
      </c>
      <c r="BO632" s="89"/>
      <c r="BP632" s="98" t="str">
        <f t="shared" si="418"/>
        <v/>
      </c>
      <c r="BQ632" s="98" t="str">
        <f t="shared" si="419"/>
        <v/>
      </c>
      <c r="BR632" s="89"/>
      <c r="BS632" s="98" t="str">
        <f t="shared" si="420"/>
        <v/>
      </c>
      <c r="BT632" s="98" t="str">
        <f t="shared" si="421"/>
        <v/>
      </c>
      <c r="BU632" s="89"/>
      <c r="BV632" s="152"/>
    </row>
    <row r="633" spans="1:74" s="64" customFormat="1" x14ac:dyDescent="0.25">
      <c r="A633" s="83">
        <v>16</v>
      </c>
      <c r="B633" s="109" t="str">
        <f t="shared" si="399"/>
        <v xml:space="preserve">: </v>
      </c>
      <c r="C633" s="106"/>
      <c r="D633" s="106"/>
      <c r="E633" s="108"/>
      <c r="F633" s="106"/>
      <c r="G633" s="108"/>
      <c r="H633" s="107"/>
      <c r="I633" s="106"/>
      <c r="J633" s="106"/>
      <c r="K633" s="104"/>
      <c r="L633" s="110"/>
      <c r="M633" s="104"/>
      <c r="N633" s="151" t="e">
        <f>'[1]Advanced Controls'!$D$137</f>
        <v>#REF!</v>
      </c>
      <c r="O633" s="105"/>
      <c r="P633" s="104"/>
      <c r="R633" s="103"/>
      <c r="S633" s="101" t="str">
        <f t="shared" si="400"/>
        <v/>
      </c>
      <c r="T633" s="102" t="str">
        <f t="shared" si="401"/>
        <v/>
      </c>
      <c r="U633" s="101" t="str">
        <f t="shared" si="402"/>
        <v/>
      </c>
      <c r="V633" s="100" t="e">
        <f t="shared" si="403"/>
        <v>#REF!</v>
      </c>
      <c r="W633" s="89"/>
      <c r="X633" s="89"/>
      <c r="Z633" s="169"/>
      <c r="AP633" s="152"/>
      <c r="AQ633" s="89"/>
      <c r="AR633" s="89"/>
      <c r="AS633" s="99"/>
      <c r="AT633" s="89"/>
      <c r="AU633" s="98" t="e">
        <f t="shared" si="404"/>
        <v>#REF!</v>
      </c>
      <c r="AV633" s="98" t="e">
        <f t="shared" si="405"/>
        <v>#REF!</v>
      </c>
      <c r="AW633" s="89"/>
      <c r="AX633" s="98" t="e">
        <f t="shared" si="406"/>
        <v>#REF!</v>
      </c>
      <c r="AY633" s="98" t="e">
        <f t="shared" si="407"/>
        <v>#REF!</v>
      </c>
      <c r="AZ633" s="89"/>
      <c r="BA633" s="98" t="e">
        <f t="shared" si="408"/>
        <v>#REF!</v>
      </c>
      <c r="BB633" s="98" t="e">
        <f t="shared" si="409"/>
        <v>#REF!</v>
      </c>
      <c r="BC633" s="89"/>
      <c r="BD633" s="98" t="e">
        <f t="shared" si="410"/>
        <v>#REF!</v>
      </c>
      <c r="BE633" s="98" t="e">
        <f t="shared" si="411"/>
        <v>#REF!</v>
      </c>
      <c r="BF633" s="89"/>
      <c r="BG633" s="98" t="e">
        <f t="shared" si="412"/>
        <v>#REF!</v>
      </c>
      <c r="BH633" s="98" t="e">
        <f t="shared" si="413"/>
        <v>#REF!</v>
      </c>
      <c r="BI633" s="89"/>
      <c r="BJ633" s="98" t="str">
        <f t="shared" si="414"/>
        <v/>
      </c>
      <c r="BK633" s="98" t="str">
        <f t="shared" si="415"/>
        <v/>
      </c>
      <c r="BL633" s="89"/>
      <c r="BM633" s="98" t="str">
        <f t="shared" si="416"/>
        <v/>
      </c>
      <c r="BN633" s="98" t="str">
        <f t="shared" si="417"/>
        <v/>
      </c>
      <c r="BO633" s="89"/>
      <c r="BP633" s="98" t="str">
        <f t="shared" si="418"/>
        <v/>
      </c>
      <c r="BQ633" s="98" t="str">
        <f t="shared" si="419"/>
        <v/>
      </c>
      <c r="BR633" s="89"/>
      <c r="BS633" s="98" t="str">
        <f t="shared" si="420"/>
        <v/>
      </c>
      <c r="BT633" s="98" t="str">
        <f t="shared" si="421"/>
        <v/>
      </c>
      <c r="BU633" s="89"/>
      <c r="BV633" s="152"/>
    </row>
    <row r="634" spans="1:74" s="64" customFormat="1" x14ac:dyDescent="0.25">
      <c r="A634" s="83">
        <v>17</v>
      </c>
      <c r="B634" s="109" t="str">
        <f t="shared" si="399"/>
        <v xml:space="preserve">: </v>
      </c>
      <c r="C634" s="106"/>
      <c r="D634" s="106"/>
      <c r="E634" s="108"/>
      <c r="F634" s="106"/>
      <c r="G634" s="108"/>
      <c r="H634" s="107"/>
      <c r="I634" s="106"/>
      <c r="J634" s="106"/>
      <c r="K634" s="104"/>
      <c r="L634" s="110"/>
      <c r="M634" s="104"/>
      <c r="N634" s="151" t="e">
        <f>'[1]Advanced Controls'!$D$137</f>
        <v>#REF!</v>
      </c>
      <c r="O634" s="105"/>
      <c r="P634" s="104"/>
      <c r="R634" s="103"/>
      <c r="S634" s="101" t="str">
        <f t="shared" si="400"/>
        <v/>
      </c>
      <c r="T634" s="102" t="str">
        <f t="shared" si="401"/>
        <v/>
      </c>
      <c r="U634" s="101" t="str">
        <f t="shared" si="402"/>
        <v/>
      </c>
      <c r="V634" s="100" t="e">
        <f t="shared" si="403"/>
        <v>#REF!</v>
      </c>
      <c r="W634" s="89"/>
      <c r="X634" s="89"/>
      <c r="Z634" s="169"/>
      <c r="AP634" s="152"/>
      <c r="AQ634" s="89"/>
      <c r="AR634" s="89"/>
      <c r="AS634" s="99"/>
      <c r="AT634" s="89"/>
      <c r="AU634" s="98" t="e">
        <f t="shared" si="404"/>
        <v>#REF!</v>
      </c>
      <c r="AV634" s="98" t="e">
        <f t="shared" si="405"/>
        <v>#REF!</v>
      </c>
      <c r="AW634" s="89"/>
      <c r="AX634" s="98" t="e">
        <f t="shared" si="406"/>
        <v>#REF!</v>
      </c>
      <c r="AY634" s="98" t="e">
        <f t="shared" si="407"/>
        <v>#REF!</v>
      </c>
      <c r="AZ634" s="89"/>
      <c r="BA634" s="98" t="e">
        <f t="shared" si="408"/>
        <v>#REF!</v>
      </c>
      <c r="BB634" s="98" t="e">
        <f t="shared" si="409"/>
        <v>#REF!</v>
      </c>
      <c r="BC634" s="89"/>
      <c r="BD634" s="98" t="e">
        <f t="shared" si="410"/>
        <v>#REF!</v>
      </c>
      <c r="BE634" s="98" t="e">
        <f t="shared" si="411"/>
        <v>#REF!</v>
      </c>
      <c r="BF634" s="89"/>
      <c r="BG634" s="98" t="e">
        <f t="shared" si="412"/>
        <v>#REF!</v>
      </c>
      <c r="BH634" s="98" t="e">
        <f t="shared" si="413"/>
        <v>#REF!</v>
      </c>
      <c r="BI634" s="89"/>
      <c r="BJ634" s="98" t="str">
        <f t="shared" si="414"/>
        <v/>
      </c>
      <c r="BK634" s="98" t="str">
        <f t="shared" si="415"/>
        <v/>
      </c>
      <c r="BL634" s="89"/>
      <c r="BM634" s="98" t="str">
        <f t="shared" si="416"/>
        <v/>
      </c>
      <c r="BN634" s="98" t="str">
        <f t="shared" si="417"/>
        <v/>
      </c>
      <c r="BO634" s="89"/>
      <c r="BP634" s="98" t="str">
        <f t="shared" si="418"/>
        <v/>
      </c>
      <c r="BQ634" s="98" t="str">
        <f t="shared" si="419"/>
        <v/>
      </c>
      <c r="BR634" s="89"/>
      <c r="BS634" s="98" t="str">
        <f t="shared" si="420"/>
        <v/>
      </c>
      <c r="BT634" s="98" t="str">
        <f t="shared" si="421"/>
        <v/>
      </c>
      <c r="BU634" s="89"/>
      <c r="BV634" s="152"/>
    </row>
    <row r="635" spans="1:74" s="64" customFormat="1" x14ac:dyDescent="0.25">
      <c r="A635" s="83">
        <v>18</v>
      </c>
      <c r="B635" s="109" t="str">
        <f t="shared" si="399"/>
        <v xml:space="preserve">: </v>
      </c>
      <c r="C635" s="106"/>
      <c r="D635" s="106"/>
      <c r="E635" s="108"/>
      <c r="F635" s="106"/>
      <c r="G635" s="108"/>
      <c r="H635" s="107"/>
      <c r="I635" s="106"/>
      <c r="J635" s="106"/>
      <c r="K635" s="104"/>
      <c r="L635" s="104"/>
      <c r="M635" s="104"/>
      <c r="N635" s="151" t="e">
        <f>'[1]Advanced Controls'!$D$137</f>
        <v>#REF!</v>
      </c>
      <c r="O635" s="105"/>
      <c r="P635" s="104"/>
      <c r="R635" s="103"/>
      <c r="S635" s="101" t="str">
        <f t="shared" si="400"/>
        <v/>
      </c>
      <c r="T635" s="102" t="str">
        <f t="shared" si="401"/>
        <v/>
      </c>
      <c r="U635" s="101" t="str">
        <f t="shared" si="402"/>
        <v/>
      </c>
      <c r="V635" s="100" t="e">
        <f t="shared" si="403"/>
        <v>#REF!</v>
      </c>
      <c r="W635" s="89"/>
      <c r="X635" s="89"/>
      <c r="Z635" s="169"/>
      <c r="AP635" s="152"/>
      <c r="AQ635" s="89"/>
      <c r="AR635" s="89"/>
      <c r="AS635" s="99"/>
      <c r="AT635" s="89"/>
      <c r="AU635" s="98" t="e">
        <f t="shared" si="404"/>
        <v>#REF!</v>
      </c>
      <c r="AV635" s="98" t="e">
        <f t="shared" si="405"/>
        <v>#REF!</v>
      </c>
      <c r="AW635" s="89"/>
      <c r="AX635" s="98" t="e">
        <f t="shared" si="406"/>
        <v>#REF!</v>
      </c>
      <c r="AY635" s="98" t="e">
        <f t="shared" si="407"/>
        <v>#REF!</v>
      </c>
      <c r="AZ635" s="89"/>
      <c r="BA635" s="98" t="e">
        <f t="shared" si="408"/>
        <v>#REF!</v>
      </c>
      <c r="BB635" s="98" t="e">
        <f t="shared" si="409"/>
        <v>#REF!</v>
      </c>
      <c r="BC635" s="89"/>
      <c r="BD635" s="98" t="e">
        <f t="shared" si="410"/>
        <v>#REF!</v>
      </c>
      <c r="BE635" s="98" t="e">
        <f t="shared" si="411"/>
        <v>#REF!</v>
      </c>
      <c r="BF635" s="89"/>
      <c r="BG635" s="98" t="e">
        <f t="shared" si="412"/>
        <v>#REF!</v>
      </c>
      <c r="BH635" s="98" t="e">
        <f t="shared" si="413"/>
        <v>#REF!</v>
      </c>
      <c r="BI635" s="89"/>
      <c r="BJ635" s="98" t="str">
        <f t="shared" si="414"/>
        <v/>
      </c>
      <c r="BK635" s="98" t="str">
        <f t="shared" si="415"/>
        <v/>
      </c>
      <c r="BL635" s="89"/>
      <c r="BM635" s="98" t="str">
        <f t="shared" si="416"/>
        <v/>
      </c>
      <c r="BN635" s="98" t="str">
        <f t="shared" si="417"/>
        <v/>
      </c>
      <c r="BO635" s="89"/>
      <c r="BP635" s="98" t="str">
        <f t="shared" si="418"/>
        <v/>
      </c>
      <c r="BQ635" s="98" t="str">
        <f t="shared" si="419"/>
        <v/>
      </c>
      <c r="BR635" s="89"/>
      <c r="BS635" s="98" t="str">
        <f t="shared" si="420"/>
        <v/>
      </c>
      <c r="BT635" s="98" t="str">
        <f t="shared" si="421"/>
        <v/>
      </c>
      <c r="BU635" s="89"/>
      <c r="BV635" s="152"/>
    </row>
    <row r="636" spans="1:74" s="64" customFormat="1" x14ac:dyDescent="0.25">
      <c r="A636" s="83">
        <v>19</v>
      </c>
      <c r="B636" s="109" t="str">
        <f t="shared" si="399"/>
        <v xml:space="preserve">: </v>
      </c>
      <c r="C636" s="106"/>
      <c r="D636" s="106"/>
      <c r="E636" s="108"/>
      <c r="F636" s="106"/>
      <c r="G636" s="108"/>
      <c r="H636" s="107"/>
      <c r="I636" s="106"/>
      <c r="J636" s="106"/>
      <c r="K636" s="104"/>
      <c r="L636" s="104"/>
      <c r="M636" s="104"/>
      <c r="N636" s="151" t="e">
        <f>'[1]Advanced Controls'!$D$137</f>
        <v>#REF!</v>
      </c>
      <c r="O636" s="105"/>
      <c r="P636" s="104"/>
      <c r="R636" s="103"/>
      <c r="S636" s="101" t="str">
        <f t="shared" si="400"/>
        <v/>
      </c>
      <c r="T636" s="102" t="str">
        <f t="shared" si="401"/>
        <v/>
      </c>
      <c r="U636" s="101" t="str">
        <f t="shared" si="402"/>
        <v/>
      </c>
      <c r="V636" s="100" t="e">
        <f t="shared" si="403"/>
        <v>#REF!</v>
      </c>
      <c r="W636" s="89"/>
      <c r="X636" s="89"/>
      <c r="Z636" s="169"/>
      <c r="AP636" s="152"/>
      <c r="AQ636" s="89"/>
      <c r="AR636" s="89"/>
      <c r="AS636" s="99"/>
      <c r="AT636" s="89"/>
      <c r="AU636" s="98" t="e">
        <f t="shared" si="404"/>
        <v>#REF!</v>
      </c>
      <c r="AV636" s="98" t="e">
        <f t="shared" si="405"/>
        <v>#REF!</v>
      </c>
      <c r="AW636" s="89"/>
      <c r="AX636" s="98" t="e">
        <f t="shared" si="406"/>
        <v>#REF!</v>
      </c>
      <c r="AY636" s="98" t="e">
        <f t="shared" si="407"/>
        <v>#REF!</v>
      </c>
      <c r="AZ636" s="89"/>
      <c r="BA636" s="98" t="e">
        <f t="shared" si="408"/>
        <v>#REF!</v>
      </c>
      <c r="BB636" s="98" t="e">
        <f t="shared" si="409"/>
        <v>#REF!</v>
      </c>
      <c r="BC636" s="89"/>
      <c r="BD636" s="98" t="e">
        <f t="shared" si="410"/>
        <v>#REF!</v>
      </c>
      <c r="BE636" s="98" t="e">
        <f t="shared" si="411"/>
        <v>#REF!</v>
      </c>
      <c r="BF636" s="89"/>
      <c r="BG636" s="98" t="e">
        <f t="shared" si="412"/>
        <v>#REF!</v>
      </c>
      <c r="BH636" s="98" t="e">
        <f t="shared" si="413"/>
        <v>#REF!</v>
      </c>
      <c r="BI636" s="89"/>
      <c r="BJ636" s="98" t="str">
        <f t="shared" si="414"/>
        <v/>
      </c>
      <c r="BK636" s="98" t="str">
        <f t="shared" si="415"/>
        <v/>
      </c>
      <c r="BL636" s="89"/>
      <c r="BM636" s="98" t="str">
        <f t="shared" si="416"/>
        <v/>
      </c>
      <c r="BN636" s="98" t="str">
        <f t="shared" si="417"/>
        <v/>
      </c>
      <c r="BO636" s="89"/>
      <c r="BP636" s="98" t="str">
        <f t="shared" si="418"/>
        <v/>
      </c>
      <c r="BQ636" s="98" t="str">
        <f t="shared" si="419"/>
        <v/>
      </c>
      <c r="BR636" s="89"/>
      <c r="BS636" s="98" t="str">
        <f t="shared" si="420"/>
        <v/>
      </c>
      <c r="BT636" s="98" t="str">
        <f t="shared" si="421"/>
        <v/>
      </c>
      <c r="BU636" s="89"/>
      <c r="BV636" s="152"/>
    </row>
    <row r="637" spans="1:74" s="64" customFormat="1" x14ac:dyDescent="0.25">
      <c r="A637" s="83">
        <v>20</v>
      </c>
      <c r="B637" s="109" t="str">
        <f t="shared" si="399"/>
        <v xml:space="preserve">: </v>
      </c>
      <c r="C637" s="106"/>
      <c r="D637" s="106"/>
      <c r="E637" s="108"/>
      <c r="F637" s="106"/>
      <c r="G637" s="108"/>
      <c r="H637" s="107"/>
      <c r="I637" s="106"/>
      <c r="J637" s="106"/>
      <c r="K637" s="104"/>
      <c r="L637" s="104"/>
      <c r="M637" s="104"/>
      <c r="N637" s="151" t="e">
        <f>'[1]Advanced Controls'!$D$137</f>
        <v>#REF!</v>
      </c>
      <c r="O637" s="105"/>
      <c r="P637" s="104"/>
      <c r="R637" s="103"/>
      <c r="S637" s="101" t="str">
        <f t="shared" si="400"/>
        <v/>
      </c>
      <c r="T637" s="102" t="str">
        <f t="shared" si="401"/>
        <v/>
      </c>
      <c r="U637" s="101" t="str">
        <f t="shared" si="402"/>
        <v/>
      </c>
      <c r="V637" s="100" t="e">
        <f t="shared" si="403"/>
        <v>#REF!</v>
      </c>
      <c r="W637" s="89"/>
      <c r="X637" s="89"/>
      <c r="Z637" s="169"/>
      <c r="AP637" s="152"/>
      <c r="AQ637" s="89"/>
      <c r="AR637" s="89"/>
      <c r="AS637" s="99"/>
      <c r="AT637" s="89"/>
      <c r="AU637" s="98" t="e">
        <f t="shared" si="404"/>
        <v>#REF!</v>
      </c>
      <c r="AV637" s="98" t="e">
        <f t="shared" si="405"/>
        <v>#REF!</v>
      </c>
      <c r="AW637" s="89"/>
      <c r="AX637" s="98" t="e">
        <f t="shared" si="406"/>
        <v>#REF!</v>
      </c>
      <c r="AY637" s="98" t="e">
        <f t="shared" si="407"/>
        <v>#REF!</v>
      </c>
      <c r="AZ637" s="89"/>
      <c r="BA637" s="98" t="e">
        <f t="shared" si="408"/>
        <v>#REF!</v>
      </c>
      <c r="BB637" s="98" t="e">
        <f t="shared" si="409"/>
        <v>#REF!</v>
      </c>
      <c r="BC637" s="89"/>
      <c r="BD637" s="98" t="e">
        <f t="shared" si="410"/>
        <v>#REF!</v>
      </c>
      <c r="BE637" s="98" t="e">
        <f t="shared" si="411"/>
        <v>#REF!</v>
      </c>
      <c r="BF637" s="89"/>
      <c r="BG637" s="98" t="e">
        <f t="shared" si="412"/>
        <v>#REF!</v>
      </c>
      <c r="BH637" s="98" t="e">
        <f t="shared" si="413"/>
        <v>#REF!</v>
      </c>
      <c r="BI637" s="89"/>
      <c r="BJ637" s="98" t="str">
        <f t="shared" si="414"/>
        <v/>
      </c>
      <c r="BK637" s="98" t="str">
        <f t="shared" si="415"/>
        <v/>
      </c>
      <c r="BL637" s="89"/>
      <c r="BM637" s="98" t="str">
        <f t="shared" si="416"/>
        <v/>
      </c>
      <c r="BN637" s="98" t="str">
        <f t="shared" si="417"/>
        <v/>
      </c>
      <c r="BO637" s="89"/>
      <c r="BP637" s="98" t="str">
        <f t="shared" si="418"/>
        <v/>
      </c>
      <c r="BQ637" s="98" t="str">
        <f t="shared" si="419"/>
        <v/>
      </c>
      <c r="BR637" s="89"/>
      <c r="BS637" s="98" t="str">
        <f t="shared" si="420"/>
        <v/>
      </c>
      <c r="BT637" s="98" t="str">
        <f t="shared" si="421"/>
        <v/>
      </c>
      <c r="BU637" s="89"/>
      <c r="BV637" s="152"/>
    </row>
    <row r="638" spans="1:74" s="64" customFormat="1" x14ac:dyDescent="0.25">
      <c r="A638" s="83"/>
      <c r="B638" s="91" t="s">
        <v>64</v>
      </c>
      <c r="C638" s="92"/>
      <c r="D638" s="92"/>
      <c r="E638" s="92"/>
      <c r="F638" s="92"/>
      <c r="G638" s="92"/>
      <c r="I638" s="89"/>
      <c r="J638" s="94"/>
      <c r="M638" s="64" t="s">
        <v>63</v>
      </c>
      <c r="R638" s="94" t="s">
        <v>62</v>
      </c>
      <c r="S638" s="97" t="e">
        <f>AVERAGE(S618:S637)</f>
        <v>#DIV/0!</v>
      </c>
      <c r="T638" s="97" t="e">
        <f>IF(S646="Y",SUM(T618:T637)/SUM(O618:O637),AVERAGE(T618:T637))</f>
        <v>#DIV/0!</v>
      </c>
      <c r="U638" s="96" t="e">
        <f>SUM(U618:U637)/SUM(O618:O637)</f>
        <v>#DIV/0!</v>
      </c>
      <c r="V638" s="89"/>
      <c r="W638" s="89"/>
      <c r="X638" s="89"/>
      <c r="Z638" s="169"/>
      <c r="AP638" s="152"/>
      <c r="AQ638" s="89"/>
      <c r="AR638" s="89"/>
      <c r="AS638" s="89"/>
      <c r="AT638" s="94" t="s">
        <v>62</v>
      </c>
      <c r="AU638" s="93" t="e">
        <f>AVERAGE(AU618:AU637)</f>
        <v>#REF!</v>
      </c>
      <c r="AV638" s="93" t="e">
        <f>SUM(AV618:AV637)/COUNTIF(AV618:AV637,"&gt;0")</f>
        <v>#REF!</v>
      </c>
      <c r="AW638" s="89"/>
      <c r="AX638" s="93" t="e">
        <f>AVERAGE(AX618:AX637)</f>
        <v>#REF!</v>
      </c>
      <c r="AY638" s="93" t="e">
        <f>SUM(AY618:AY637)/COUNTIF(AY618:AY637,"&gt;0")</f>
        <v>#REF!</v>
      </c>
      <c r="AZ638" s="89"/>
      <c r="BA638" s="93" t="e">
        <f>AVERAGE(BA618:BA637)</f>
        <v>#REF!</v>
      </c>
      <c r="BB638" s="93" t="e">
        <f>SUM(BB618:BB637)/COUNTIF(BB618:BB637,"&gt;0")</f>
        <v>#REF!</v>
      </c>
      <c r="BC638" s="89"/>
      <c r="BD638" s="93" t="e">
        <f>AVERAGE(BD618:BD637)</f>
        <v>#REF!</v>
      </c>
      <c r="BE638" s="93" t="e">
        <f>SUM(BE618:BE637)/COUNTIF(BE618:BE637,"&gt;0")</f>
        <v>#REF!</v>
      </c>
      <c r="BF638" s="89"/>
      <c r="BG638" s="93" t="e">
        <f>AVERAGE(BG618:BG637)</f>
        <v>#REF!</v>
      </c>
      <c r="BH638" s="93" t="e">
        <f>SUM(BH618:BH637)/COUNTIF(BH618:BH637,"&gt;0")</f>
        <v>#REF!</v>
      </c>
      <c r="BI638" s="94"/>
      <c r="BJ638" s="93" t="e">
        <f>AVERAGE(BJ618:BJ637)</f>
        <v>#DIV/0!</v>
      </c>
      <c r="BK638" s="93" t="e">
        <f>SUM(BK618:BK637)/COUNTIF(BK618:BK637,"&gt;0")</f>
        <v>#DIV/0!</v>
      </c>
      <c r="BL638" s="89"/>
      <c r="BM638" s="93" t="e">
        <f>AVERAGE(BM618:BM637)</f>
        <v>#DIV/0!</v>
      </c>
      <c r="BN638" s="93" t="e">
        <f>SUM(BN618:BN637)/COUNTIF(BN618:BN637,"&gt;0")</f>
        <v>#DIV/0!</v>
      </c>
      <c r="BO638" s="89"/>
      <c r="BP638" s="93" t="e">
        <f>AVERAGE(BP618:BP637)</f>
        <v>#DIV/0!</v>
      </c>
      <c r="BQ638" s="93" t="e">
        <f>SUM(BQ618:BQ637)/COUNTIF(BQ618:BQ637,"&gt;0")</f>
        <v>#DIV/0!</v>
      </c>
      <c r="BR638" s="89"/>
      <c r="BS638" s="93" t="e">
        <f>AVERAGE(BS618:BS637)</f>
        <v>#DIV/0!</v>
      </c>
      <c r="BT638" s="93" t="e">
        <f>SUM(BT618:BT637)/COUNTIF(BT618:BT637,"&gt;0")</f>
        <v>#DIV/0!</v>
      </c>
      <c r="BU638" s="89"/>
      <c r="BV638" s="152"/>
    </row>
    <row r="639" spans="1:74" s="64" customFormat="1" x14ac:dyDescent="0.25">
      <c r="A639" s="83"/>
      <c r="B639" s="91" t="s">
        <v>61</v>
      </c>
      <c r="C639" s="83"/>
      <c r="D639" s="83"/>
      <c r="E639" s="83"/>
      <c r="F639" s="83"/>
      <c r="G639" s="83"/>
      <c r="I639" s="89"/>
      <c r="J639" s="77"/>
      <c r="R639" s="77" t="s">
        <v>57</v>
      </c>
      <c r="S639" s="88" t="e">
        <f>S638+V639*S642</f>
        <v>#DIV/0!</v>
      </c>
      <c r="T639" s="88" t="e">
        <f>T638+V639*T642</f>
        <v>#DIV/0!</v>
      </c>
      <c r="U639" s="88" t="e">
        <f>U638+V639*U642</f>
        <v>#DIV/0!</v>
      </c>
      <c r="V639" s="86">
        <v>1</v>
      </c>
      <c r="W639" s="64" t="s">
        <v>59</v>
      </c>
      <c r="X639" s="89"/>
      <c r="Y639" s="89" t="s">
        <v>58</v>
      </c>
      <c r="Z639" s="169"/>
      <c r="AP639" s="152"/>
      <c r="AQ639" s="89"/>
      <c r="AR639" s="89"/>
      <c r="AS639" s="89"/>
      <c r="AT639" s="77" t="s">
        <v>57</v>
      </c>
      <c r="AU639" s="76" t="e">
        <f>AU638+(AU644*AU641)</f>
        <v>#REF!</v>
      </c>
      <c r="AV639" s="76" t="e">
        <f>AV638+(AV644*AU641)</f>
        <v>#REF!</v>
      </c>
      <c r="AW639" s="89"/>
      <c r="AX639" s="76" t="e">
        <f>AX638+(AX644*AX641)</f>
        <v>#REF!</v>
      </c>
      <c r="AY639" s="76" t="e">
        <f>AY638+(AY644*AX641)</f>
        <v>#REF!</v>
      </c>
      <c r="AZ639" s="89"/>
      <c r="BA639" s="76" t="e">
        <f>BA638+(BA644*BA641)</f>
        <v>#REF!</v>
      </c>
      <c r="BB639" s="76" t="e">
        <f>BB638+(BB644*BA641)</f>
        <v>#REF!</v>
      </c>
      <c r="BC639" s="89"/>
      <c r="BD639" s="76" t="e">
        <f>BD638+(BD644*BD641)</f>
        <v>#REF!</v>
      </c>
      <c r="BE639" s="76" t="e">
        <f>BE638+(BE644*BD641)</f>
        <v>#REF!</v>
      </c>
      <c r="BF639" s="89"/>
      <c r="BG639" s="76" t="e">
        <f>BG638+(BG644*BG641)</f>
        <v>#REF!</v>
      </c>
      <c r="BH639" s="76" t="e">
        <f>BH638+(BH644*BG641)</f>
        <v>#REF!</v>
      </c>
      <c r="BI639" s="77"/>
      <c r="BJ639" s="76" t="e">
        <f>BJ638+(BJ644*BJ641)</f>
        <v>#DIV/0!</v>
      </c>
      <c r="BK639" s="76" t="e">
        <f>BK638+(BK644*BJ641)</f>
        <v>#DIV/0!</v>
      </c>
      <c r="BL639" s="89"/>
      <c r="BM639" s="76" t="e">
        <f>BM638+(BM644*BM641)</f>
        <v>#DIV/0!</v>
      </c>
      <c r="BN639" s="76" t="e">
        <f>BN638+(BN644*BM641)</f>
        <v>#DIV/0!</v>
      </c>
      <c r="BO639" s="89"/>
      <c r="BP639" s="76" t="e">
        <f>BP638+(BP644*BP641)</f>
        <v>#DIV/0!</v>
      </c>
      <c r="BQ639" s="76" t="e">
        <f>BQ638+(BQ644*BP641)</f>
        <v>#DIV/0!</v>
      </c>
      <c r="BR639" s="89"/>
      <c r="BS639" s="76" t="e">
        <f>BS638+(BS644*BS641)</f>
        <v>#DIV/0!</v>
      </c>
      <c r="BT639" s="76" t="e">
        <f>BT638+(BT644*BS641)</f>
        <v>#DIV/0!</v>
      </c>
      <c r="BU639" s="89"/>
      <c r="BV639" s="152"/>
    </row>
    <row r="640" spans="1:74" s="64" customFormat="1" x14ac:dyDescent="0.25">
      <c r="A640" s="83"/>
      <c r="B640" s="91" t="s">
        <v>56</v>
      </c>
      <c r="C640" s="92" t="s">
        <v>60</v>
      </c>
      <c r="D640" s="399"/>
      <c r="E640" s="400"/>
      <c r="F640" s="400"/>
      <c r="G640" s="400"/>
      <c r="H640" s="400"/>
      <c r="I640" s="400"/>
      <c r="J640" s="400"/>
      <c r="K640" s="401"/>
      <c r="L640" s="89"/>
      <c r="M640" s="89"/>
      <c r="R640" s="77" t="s">
        <v>54</v>
      </c>
      <c r="S640" s="88" t="e">
        <f>IF($Y640="Y",MIN(S618:S637),S638-$V640*S642)</f>
        <v>#DIV/0!</v>
      </c>
      <c r="T640" s="88" t="e">
        <f>IF($Y640="Y",MIN(T618:T637),T638-$V640*T642)</f>
        <v>#DIV/0!</v>
      </c>
      <c r="U640" s="88" t="e">
        <f>IF($Y640="Y",MIN(U618:U637),U638-$V640*U642)</f>
        <v>#DIV/0!</v>
      </c>
      <c r="V640" s="86">
        <v>1</v>
      </c>
      <c r="W640" s="64" t="s">
        <v>55</v>
      </c>
      <c r="X640" s="89"/>
      <c r="Y640" s="90" t="s">
        <v>47</v>
      </c>
      <c r="Z640" s="169"/>
      <c r="AP640" s="152"/>
      <c r="AQ640" s="89"/>
      <c r="AR640" s="89"/>
      <c r="AS640" s="89"/>
      <c r="AT640" s="77" t="s">
        <v>54</v>
      </c>
      <c r="AU640" s="76" t="e">
        <f>AU638-(AU644*AU642)</f>
        <v>#REF!</v>
      </c>
      <c r="AV640" s="76" t="e">
        <f>AV638-(AV644*AU642)</f>
        <v>#REF!</v>
      </c>
      <c r="AW640" s="89"/>
      <c r="AX640" s="76" t="e">
        <f>AX638-(AX644*AX642)</f>
        <v>#REF!</v>
      </c>
      <c r="AY640" s="76" t="e">
        <f>AY638-(AY644*AX642)</f>
        <v>#REF!</v>
      </c>
      <c r="AZ640" s="89"/>
      <c r="BA640" s="76" t="e">
        <f>BA638-(BA644*BA642)</f>
        <v>#REF!</v>
      </c>
      <c r="BB640" s="76" t="e">
        <f>BB638-(BB644*BA642)</f>
        <v>#REF!</v>
      </c>
      <c r="BC640" s="89"/>
      <c r="BD640" s="76" t="e">
        <f>BD638-(BD644*BD642)</f>
        <v>#REF!</v>
      </c>
      <c r="BE640" s="76" t="e">
        <f>BE638-(BE644*BD642)</f>
        <v>#REF!</v>
      </c>
      <c r="BF640" s="89"/>
      <c r="BG640" s="76" t="e">
        <f>BG638-(BG644*BG642)</f>
        <v>#REF!</v>
      </c>
      <c r="BH640" s="76" t="e">
        <f>BH638-(BH644*BG642)</f>
        <v>#REF!</v>
      </c>
      <c r="BI640" s="77"/>
      <c r="BJ640" s="76" t="e">
        <f>BJ638-(BJ644*BJ642)</f>
        <v>#DIV/0!</v>
      </c>
      <c r="BK640" s="76" t="e">
        <f>BK638-(BK644*BJ642)</f>
        <v>#DIV/0!</v>
      </c>
      <c r="BL640" s="89"/>
      <c r="BM640" s="76" t="e">
        <f>BM638-(BM644*BM642)</f>
        <v>#DIV/0!</v>
      </c>
      <c r="BN640" s="76" t="e">
        <f>BN638-(BN644*BM642)</f>
        <v>#DIV/0!</v>
      </c>
      <c r="BO640" s="89"/>
      <c r="BP640" s="76" t="e">
        <f>BP638-(BP644*BP642)</f>
        <v>#DIV/0!</v>
      </c>
      <c r="BQ640" s="76" t="e">
        <f>BQ638-(BQ644*BP642)</f>
        <v>#DIV/0!</v>
      </c>
      <c r="BR640" s="89"/>
      <c r="BS640" s="76" t="e">
        <f>BS638-(BS644*BS642)</f>
        <v>#DIV/0!</v>
      </c>
      <c r="BT640" s="76" t="e">
        <f>BT638-(BT644*BS642)</f>
        <v>#DIV/0!</v>
      </c>
      <c r="BU640" s="89"/>
      <c r="BV640" s="152"/>
    </row>
    <row r="641" spans="1:74" s="64" customFormat="1" ht="14.25" x14ac:dyDescent="0.2">
      <c r="A641" s="83"/>
      <c r="B641" s="83"/>
      <c r="C641" s="83"/>
      <c r="D641" s="402"/>
      <c r="E641" s="403"/>
      <c r="F641" s="403"/>
      <c r="G641" s="403"/>
      <c r="H641" s="403"/>
      <c r="I641" s="403"/>
      <c r="J641" s="403"/>
      <c r="K641" s="404"/>
      <c r="R641" s="77" t="s">
        <v>51</v>
      </c>
      <c r="S641" s="88" t="e">
        <f>IF((0.67*S642)&gt;S638,"no","yes")</f>
        <v>#DIV/0!</v>
      </c>
      <c r="T641" s="88" t="e">
        <f>IF((0.67*T642)&gt;T638,"no","yes")</f>
        <v>#DIV/0!</v>
      </c>
      <c r="U641" s="88" t="e">
        <f>IF((0.67*U642)&gt;U638,"no","yes")</f>
        <v>#DIV/0!</v>
      </c>
      <c r="Z641" s="152"/>
      <c r="AP641" s="152"/>
      <c r="AS641" s="360" t="s">
        <v>53</v>
      </c>
      <c r="AT641" s="361"/>
      <c r="AU641" s="86">
        <v>1</v>
      </c>
      <c r="AX641" s="86">
        <v>1</v>
      </c>
      <c r="BA641" s="86">
        <v>1</v>
      </c>
      <c r="BD641" s="86">
        <v>1</v>
      </c>
      <c r="BG641" s="86">
        <v>1</v>
      </c>
      <c r="BI641" s="77"/>
      <c r="BJ641" s="86">
        <v>1</v>
      </c>
      <c r="BM641" s="86">
        <v>1</v>
      </c>
      <c r="BP641" s="86">
        <v>1</v>
      </c>
      <c r="BS641" s="86">
        <v>1</v>
      </c>
      <c r="BV641" s="152"/>
    </row>
    <row r="642" spans="1:74" s="64" customFormat="1" ht="14.25" x14ac:dyDescent="0.2">
      <c r="A642" s="75" t="str">
        <f ca="1">HYPERLINK("#"&amp;"'"&amp;A$1&amp;"'!a1","Back to top")</f>
        <v>Back to top</v>
      </c>
      <c r="B642" s="75"/>
      <c r="C642" s="83"/>
      <c r="D642" s="402"/>
      <c r="E642" s="403"/>
      <c r="F642" s="403"/>
      <c r="G642" s="403"/>
      <c r="H642" s="403"/>
      <c r="I642" s="403"/>
      <c r="J642" s="403"/>
      <c r="K642" s="404"/>
      <c r="R642" s="77" t="s">
        <v>50</v>
      </c>
      <c r="S642" s="88" t="e">
        <f>_xlfn.STDEV.P(S618:S637)</f>
        <v>#DIV/0!</v>
      </c>
      <c r="T642" s="88" t="e">
        <f t="array" ref="T642">IF(S646="Y",SQRT(SUM(IFERROR(O618:O637*(S618:S637-(T638))^2,0))/((COUNTIFS(O618:O637,"&lt;&gt;"&amp;"")-1)/COUNTIFS(O618:O637,"&lt;&gt;"&amp;"")*SUM(O618:O637))),_xlfn.STDEV.P(T618:T637))</f>
        <v>#DIV/0!</v>
      </c>
      <c r="U642" s="88" t="e">
        <f t="array" ref="U642">SQRT(SUM(IFERROR(O618:O637*(S618:S637-(U638))^2,0))/((COUNTIFS(O618:O637,"&lt;&gt;"&amp;"")-1)/COUNTIFS(O618:O637,"&lt;&gt;"&amp;"")*SUM(O618:O637)))</f>
        <v>#DIV/0!</v>
      </c>
      <c r="Z642" s="152"/>
      <c r="AP642" s="152"/>
      <c r="AS642" s="360"/>
      <c r="AT642" s="361"/>
      <c r="AU642" s="86">
        <v>1</v>
      </c>
      <c r="AX642" s="86">
        <v>1</v>
      </c>
      <c r="BA642" s="86">
        <v>1</v>
      </c>
      <c r="BD642" s="86">
        <v>1</v>
      </c>
      <c r="BG642" s="86">
        <v>1</v>
      </c>
      <c r="BI642" s="77"/>
      <c r="BJ642" s="86">
        <v>1</v>
      </c>
      <c r="BM642" s="86">
        <v>1</v>
      </c>
      <c r="BP642" s="86">
        <v>1</v>
      </c>
      <c r="BS642" s="86">
        <v>1</v>
      </c>
      <c r="BV642" s="152"/>
    </row>
    <row r="643" spans="1:74" s="64" customFormat="1" x14ac:dyDescent="0.25">
      <c r="A643" s="83"/>
      <c r="B643" s="83"/>
      <c r="C643" s="83"/>
      <c r="D643" s="402"/>
      <c r="E643" s="403"/>
      <c r="F643" s="403"/>
      <c r="G643" s="403"/>
      <c r="H643" s="403"/>
      <c r="I643" s="403"/>
      <c r="J643" s="403"/>
      <c r="K643" s="404"/>
      <c r="R643" s="73" t="s">
        <v>48</v>
      </c>
      <c r="S643" s="85">
        <f>COUNTIF(S618:S637,"&gt;0")</f>
        <v>0</v>
      </c>
      <c r="T643" s="85">
        <f>COUNTIF(T618:T637,"&gt;0")</f>
        <v>0</v>
      </c>
      <c r="U643" s="81"/>
      <c r="V643" s="84" t="s">
        <v>52</v>
      </c>
      <c r="Z643" s="152"/>
      <c r="AP643" s="152"/>
      <c r="AT643" s="77" t="s">
        <v>51</v>
      </c>
      <c r="AU643" s="76" t="e">
        <f>IF((0.67*AU644)&gt;AU638,"no","yes")</f>
        <v>#REF!</v>
      </c>
      <c r="AV643" s="76" t="e">
        <f>IF((0.67*AV644)&gt;AV638,"no","yes")</f>
        <v>#REF!</v>
      </c>
      <c r="AX643" s="76" t="e">
        <f>IF((0.67*AX644)&gt;AX638,"no","yes")</f>
        <v>#REF!</v>
      </c>
      <c r="AY643" s="76" t="e">
        <f>IF((0.67*AY644)&gt;AY638,"no","yes")</f>
        <v>#REF!</v>
      </c>
      <c r="BA643" s="76" t="e">
        <f>IF((0.67*BA644)&gt;BA638,"no","yes")</f>
        <v>#REF!</v>
      </c>
      <c r="BB643" s="76" t="e">
        <f>IF((0.67*BB644)&gt;BB638,"no","yes")</f>
        <v>#REF!</v>
      </c>
      <c r="BD643" s="76" t="e">
        <f>IF((0.67*BD644)&gt;BD638,"no","yes")</f>
        <v>#REF!</v>
      </c>
      <c r="BE643" s="76" t="e">
        <f>IF((0.67*BE644)&gt;BE638,"no","yes")</f>
        <v>#REF!</v>
      </c>
      <c r="BG643" s="76" t="e">
        <f>IF((0.67*BG644)&gt;BG638,"no","yes")</f>
        <v>#REF!</v>
      </c>
      <c r="BH643" s="76" t="e">
        <f>IF((0.67*BH644)&gt;BH638,"no","yes")</f>
        <v>#REF!</v>
      </c>
      <c r="BI643" s="73"/>
      <c r="BJ643" s="76" t="e">
        <f>IF((0.67*BJ644)&gt;BJ638,"no","yes")</f>
        <v>#DIV/0!</v>
      </c>
      <c r="BK643" s="76" t="e">
        <f>IF((0.67*BK644)&gt;BK638,"no","yes")</f>
        <v>#DIV/0!</v>
      </c>
      <c r="BM643" s="76" t="e">
        <f>IF((0.67*BM644)&gt;BM638,"no","yes")</f>
        <v>#DIV/0!</v>
      </c>
      <c r="BN643" s="76" t="e">
        <f>IF((0.67*BN644)&gt;BN638,"no","yes")</f>
        <v>#DIV/0!</v>
      </c>
      <c r="BP643" s="76" t="e">
        <f>IF((0.67*BP644)&gt;BP638,"no","yes")</f>
        <v>#DIV/0!</v>
      </c>
      <c r="BQ643" s="76" t="e">
        <f>IF((0.67*BQ644)&gt;BQ638,"no","yes")</f>
        <v>#DIV/0!</v>
      </c>
      <c r="BS643" s="76" t="e">
        <f>IF((0.67*BS644)&gt;BS638,"no","yes")</f>
        <v>#DIV/0!</v>
      </c>
      <c r="BT643" s="76" t="e">
        <f>IF((0.67*BT644)&gt;BT638,"no","yes")</f>
        <v>#DIV/0!</v>
      </c>
      <c r="BV643" s="152"/>
    </row>
    <row r="644" spans="1:74" s="64" customFormat="1" ht="14.25" x14ac:dyDescent="0.2">
      <c r="A644" s="83"/>
      <c r="B644" s="83"/>
      <c r="C644" s="83"/>
      <c r="D644" s="402"/>
      <c r="E644" s="403"/>
      <c r="F644" s="403"/>
      <c r="G644" s="403"/>
      <c r="H644" s="403"/>
      <c r="I644" s="403"/>
      <c r="J644" s="403"/>
      <c r="K644" s="404"/>
      <c r="V644" s="80"/>
      <c r="W644" s="79"/>
      <c r="X644" s="78"/>
      <c r="Z644" s="152"/>
      <c r="AP644" s="152"/>
      <c r="AT644" s="77" t="s">
        <v>50</v>
      </c>
      <c r="AU644" s="76" t="e">
        <f>_xlfn.STDEV.P(AU618:AU637)</f>
        <v>#REF!</v>
      </c>
      <c r="AV644" s="76" t="e">
        <f>_xlfn.STDEV.P(AV618:AV637)</f>
        <v>#REF!</v>
      </c>
      <c r="AX644" s="76" t="e">
        <f>_xlfn.STDEV.P(AX618:AX637)</f>
        <v>#REF!</v>
      </c>
      <c r="AY644" s="76" t="e">
        <f>_xlfn.STDEV.P(AY618:AY637)</f>
        <v>#REF!</v>
      </c>
      <c r="BA644" s="76" t="e">
        <f>_xlfn.STDEV.P(BA618:BA637)</f>
        <v>#REF!</v>
      </c>
      <c r="BB644" s="76" t="e">
        <f>_xlfn.STDEV.P(BB618:BB637)</f>
        <v>#REF!</v>
      </c>
      <c r="BD644" s="76" t="e">
        <f>_xlfn.STDEV.P(BD618:BD637)</f>
        <v>#REF!</v>
      </c>
      <c r="BE644" s="76" t="e">
        <f>_xlfn.STDEV.P(BE618:BE637)</f>
        <v>#REF!</v>
      </c>
      <c r="BG644" s="76" t="e">
        <f>_xlfn.STDEV.P(BG618:BG637)</f>
        <v>#REF!</v>
      </c>
      <c r="BH644" s="76" t="e">
        <f>_xlfn.STDEV.P(BH618:BH637)</f>
        <v>#REF!</v>
      </c>
      <c r="BJ644" s="76" t="e">
        <f>_xlfn.STDEV.P(BJ618:BJ637)</f>
        <v>#DIV/0!</v>
      </c>
      <c r="BK644" s="76" t="e">
        <f>_xlfn.STDEV.P(BK618:BK637)</f>
        <v>#DIV/0!</v>
      </c>
      <c r="BM644" s="76" t="e">
        <f>_xlfn.STDEV.P(BM618:BM637)</f>
        <v>#DIV/0!</v>
      </c>
      <c r="BN644" s="76" t="e">
        <f>_xlfn.STDEV.P(BN618:BN637)</f>
        <v>#DIV/0!</v>
      </c>
      <c r="BP644" s="76" t="e">
        <f>_xlfn.STDEV.P(BP618:BP637)</f>
        <v>#DIV/0!</v>
      </c>
      <c r="BQ644" s="76" t="e">
        <f>_xlfn.STDEV.P(BQ618:BQ637)</f>
        <v>#DIV/0!</v>
      </c>
      <c r="BS644" s="76" t="e">
        <f>_xlfn.STDEV.P(BS618:BS637)</f>
        <v>#DIV/0!</v>
      </c>
      <c r="BT644" s="76" t="e">
        <f>_xlfn.STDEV.P(BT618:BT637)</f>
        <v>#DIV/0!</v>
      </c>
      <c r="BV644" s="152"/>
    </row>
    <row r="645" spans="1:74" s="64" customFormat="1" x14ac:dyDescent="0.2">
      <c r="A645" s="83"/>
      <c r="B645" s="83"/>
      <c r="C645" s="83"/>
      <c r="D645" s="402"/>
      <c r="E645" s="403"/>
      <c r="F645" s="403"/>
      <c r="G645" s="403"/>
      <c r="H645" s="403"/>
      <c r="I645" s="403"/>
      <c r="J645" s="403"/>
      <c r="K645" s="404"/>
      <c r="S645" s="138" t="s">
        <v>49</v>
      </c>
      <c r="V645" s="70"/>
      <c r="W645" s="69"/>
      <c r="X645" s="68"/>
      <c r="Z645" s="152"/>
      <c r="AP645" s="152"/>
      <c r="AT645" s="73" t="s">
        <v>48</v>
      </c>
      <c r="AU645" s="72">
        <f>COUNTIF(AU618:AU637,"&gt;0")</f>
        <v>0</v>
      </c>
      <c r="AV645" s="72">
        <f>COUNTIF(AV618:AV637,"&gt;0")</f>
        <v>0</v>
      </c>
      <c r="AX645" s="72">
        <f>COUNTIF(AX618:AX637,"&gt;0")</f>
        <v>0</v>
      </c>
      <c r="AY645" s="72">
        <f>COUNTIF(AY618:AY637,"&gt;0")</f>
        <v>0</v>
      </c>
      <c r="BA645" s="72">
        <f>COUNTIF(BA618:BA637,"&gt;0")</f>
        <v>0</v>
      </c>
      <c r="BB645" s="72">
        <f>COUNTIF(BB618:BB637,"&gt;0")</f>
        <v>0</v>
      </c>
      <c r="BD645" s="72">
        <f>COUNTIF(BD618:BD637,"&gt;0")</f>
        <v>0</v>
      </c>
      <c r="BE645" s="72">
        <f>COUNTIF(BE618:BE637,"&gt;0")</f>
        <v>0</v>
      </c>
      <c r="BG645" s="72">
        <f>COUNTIF(BG618:BG637,"&gt;0")</f>
        <v>0</v>
      </c>
      <c r="BH645" s="72">
        <f>COUNTIF(BH618:BH637,"&gt;0")</f>
        <v>0</v>
      </c>
      <c r="BJ645" s="72">
        <f>COUNTIF(BJ618:BJ637,"&gt;0")</f>
        <v>0</v>
      </c>
      <c r="BK645" s="72">
        <f>COUNTIF(BK618:BK637,"&gt;0")</f>
        <v>0</v>
      </c>
      <c r="BM645" s="72">
        <f>COUNTIF(BM618:BM637,"&gt;0")</f>
        <v>0</v>
      </c>
      <c r="BN645" s="72">
        <f>COUNTIF(BN618:BN637,"&gt;0")</f>
        <v>0</v>
      </c>
      <c r="BP645" s="72">
        <f>COUNTIF(BP618:BP637,"&gt;0")</f>
        <v>0</v>
      </c>
      <c r="BQ645" s="72">
        <f>COUNTIF(BQ618:BQ637,"&gt;0")</f>
        <v>0</v>
      </c>
      <c r="BS645" s="72">
        <f>COUNTIF(BS618:BS637,"&gt;0")</f>
        <v>0</v>
      </c>
      <c r="BT645" s="72">
        <f>COUNTIF(BT618:BT637,"&gt;0")</f>
        <v>0</v>
      </c>
      <c r="BV645" s="152"/>
    </row>
    <row r="646" spans="1:74" s="64" customFormat="1" ht="14.25" x14ac:dyDescent="0.2">
      <c r="A646" s="83"/>
      <c r="B646" s="83"/>
      <c r="C646" s="83"/>
      <c r="D646" s="402"/>
      <c r="E646" s="403"/>
      <c r="F646" s="403"/>
      <c r="G646" s="403"/>
      <c r="H646" s="403"/>
      <c r="I646" s="403"/>
      <c r="J646" s="403"/>
      <c r="K646" s="404"/>
      <c r="S646" s="137" t="s">
        <v>47</v>
      </c>
      <c r="V646" s="70"/>
      <c r="W646" s="69"/>
      <c r="X646" s="68"/>
      <c r="Z646" s="152"/>
      <c r="AP646" s="152"/>
      <c r="AT646" s="83"/>
      <c r="BV646" s="152"/>
    </row>
    <row r="647" spans="1:74" s="64" customFormat="1" ht="14.25" x14ac:dyDescent="0.2">
      <c r="A647" s="83"/>
      <c r="B647" s="83"/>
      <c r="C647" s="83"/>
      <c r="D647" s="402"/>
      <c r="E647" s="403"/>
      <c r="F647" s="403"/>
      <c r="G647" s="403"/>
      <c r="H647" s="403"/>
      <c r="I647" s="403"/>
      <c r="J647" s="403"/>
      <c r="K647" s="404"/>
      <c r="V647" s="67"/>
      <c r="W647" s="66"/>
      <c r="X647" s="65"/>
      <c r="Z647" s="152"/>
      <c r="AP647" s="152"/>
      <c r="AT647" s="83"/>
      <c r="BV647" s="152"/>
    </row>
    <row r="648" spans="1:74" s="64" customFormat="1" ht="18" x14ac:dyDescent="0.25">
      <c r="C648" s="83"/>
      <c r="D648" s="168"/>
      <c r="E648" s="168"/>
      <c r="F648" s="168"/>
      <c r="G648" s="168"/>
      <c r="H648" s="168"/>
      <c r="I648" s="168"/>
      <c r="J648" s="168"/>
      <c r="K648" s="168"/>
      <c r="Z648" s="152"/>
      <c r="AP648" s="60"/>
      <c r="BV648" s="60"/>
    </row>
    <row r="649" spans="1:74" s="2" customFormat="1" ht="15.75" x14ac:dyDescent="0.25">
      <c r="A649" s="134">
        <f>1+A615</f>
        <v>18</v>
      </c>
      <c r="B649" s="134"/>
      <c r="C649" s="133" t="s">
        <v>229</v>
      </c>
      <c r="D649" s="132"/>
      <c r="E649" s="132"/>
      <c r="F649" s="132"/>
      <c r="G649" s="132"/>
      <c r="H649" s="132"/>
      <c r="K649" s="132"/>
      <c r="L649" s="132"/>
      <c r="M649" s="131"/>
      <c r="N649" s="131"/>
      <c r="O649" s="131"/>
      <c r="AQ649" s="130">
        <f>A649</f>
        <v>18</v>
      </c>
      <c r="AR649" s="130" t="str">
        <f>C649</f>
        <v>t CH4-CO2-eq Reduced per Land Unit</v>
      </c>
    </row>
    <row r="650" spans="1:74" s="59" customFormat="1" x14ac:dyDescent="0.25">
      <c r="A650" s="83"/>
      <c r="B650" s="83"/>
      <c r="C650" s="83"/>
      <c r="D650" s="129"/>
      <c r="E650" s="129"/>
      <c r="F650" s="129"/>
      <c r="G650" s="129"/>
      <c r="H650" s="129"/>
      <c r="K650" s="129"/>
      <c r="L650" s="129"/>
      <c r="M650" s="64"/>
      <c r="N650" s="64"/>
      <c r="O650" s="64"/>
      <c r="Z650" s="63"/>
      <c r="AP650" s="63"/>
      <c r="AQ650" s="89"/>
      <c r="AR650" s="89"/>
      <c r="AS650" s="89"/>
      <c r="AT650" s="89"/>
      <c r="AU650" s="128" t="e">
        <f>IF($AT$44="Region",'[1]Advanced Controls'!$A$59,'[1]AEZ Data'!$A$78)</f>
        <v>#REF!</v>
      </c>
      <c r="AV650" s="128"/>
      <c r="AW650" s="89"/>
      <c r="AX650" s="128" t="e">
        <f>IF($AT$44="Region",'[1]Advanced Controls'!$A$60,'[1]AEZ Data'!$A$80)</f>
        <v>#REF!</v>
      </c>
      <c r="AY650" s="128"/>
      <c r="AZ650" s="89"/>
      <c r="BA650" s="128" t="e">
        <f>IF($AT$44="Region",'[1]Advanced Controls'!$A$61,'[1]AEZ Data'!$A$79)</f>
        <v>#REF!</v>
      </c>
      <c r="BB650" s="128"/>
      <c r="BC650" s="89"/>
      <c r="BD650" s="128" t="e">
        <f>IF($AT$44="Region",'[1]Advanced Controls'!$A$62,'[1]AEZ Data'!$A$81)</f>
        <v>#REF!</v>
      </c>
      <c r="BE650" s="128"/>
      <c r="BF650" s="89"/>
      <c r="BG650" s="128" t="e">
        <f>IF($AT$44="Region",'[1]Advanced Controls'!$A$63,'[1]AEZ Data'!$A$82)</f>
        <v>#REF!</v>
      </c>
      <c r="BH650" s="128"/>
      <c r="BI650" s="89"/>
      <c r="BJ650" s="128" t="s">
        <v>90</v>
      </c>
      <c r="BK650" s="128"/>
      <c r="BL650" s="89"/>
      <c r="BM650" s="128" t="s">
        <v>89</v>
      </c>
      <c r="BN650" s="128"/>
      <c r="BO650" s="89"/>
      <c r="BP650" s="128" t="s">
        <v>88</v>
      </c>
      <c r="BQ650" s="128"/>
      <c r="BR650" s="89"/>
      <c r="BS650" s="128" t="s">
        <v>87</v>
      </c>
      <c r="BT650" s="128"/>
      <c r="BU650" s="89"/>
      <c r="BV650" s="63"/>
    </row>
    <row r="651" spans="1:74" s="59" customFormat="1" ht="45.75" thickBot="1" x14ac:dyDescent="0.3">
      <c r="A651" s="92" t="s">
        <v>86</v>
      </c>
      <c r="B651" s="127" t="s">
        <v>85</v>
      </c>
      <c r="C651" s="124" t="s">
        <v>84</v>
      </c>
      <c r="D651" s="126" t="s">
        <v>83</v>
      </c>
      <c r="E651" s="126" t="s">
        <v>82</v>
      </c>
      <c r="F651" s="124" t="s">
        <v>81</v>
      </c>
      <c r="G651" s="125" t="s">
        <v>80</v>
      </c>
      <c r="H651" s="124" t="s">
        <v>79</v>
      </c>
      <c r="I651" s="124" t="s">
        <v>78</v>
      </c>
      <c r="J651" s="124" t="s">
        <v>77</v>
      </c>
      <c r="K651" s="123" t="s">
        <v>76</v>
      </c>
      <c r="L651" s="122" t="s">
        <v>75</v>
      </c>
      <c r="M651" s="121" t="s">
        <v>74</v>
      </c>
      <c r="N651" s="119" t="s">
        <v>73</v>
      </c>
      <c r="O651" s="120" t="s">
        <v>72</v>
      </c>
      <c r="P651" s="119" t="s">
        <v>71</v>
      </c>
      <c r="Q651" s="114"/>
      <c r="R651" s="118" t="s">
        <v>70</v>
      </c>
      <c r="S651" s="117" t="s">
        <v>66</v>
      </c>
      <c r="T651" s="117" t="s">
        <v>65</v>
      </c>
      <c r="U651" s="117" t="s">
        <v>69</v>
      </c>
      <c r="V651" s="116" t="s">
        <v>68</v>
      </c>
      <c r="W651" s="114"/>
      <c r="X651" s="114"/>
      <c r="Z651" s="63"/>
      <c r="AP651" s="63"/>
      <c r="AQ651" s="114"/>
      <c r="AR651" s="114"/>
      <c r="AS651" s="116" t="s">
        <v>67</v>
      </c>
      <c r="AT651" s="114"/>
      <c r="AU651" s="115" t="s">
        <v>66</v>
      </c>
      <c r="AV651" s="115" t="s">
        <v>65</v>
      </c>
      <c r="AW651" s="114"/>
      <c r="AX651" s="115" t="s">
        <v>66</v>
      </c>
      <c r="AY651" s="115" t="s">
        <v>65</v>
      </c>
      <c r="AZ651" s="114"/>
      <c r="BA651" s="115" t="s">
        <v>66</v>
      </c>
      <c r="BB651" s="115" t="s">
        <v>65</v>
      </c>
      <c r="BC651" s="114"/>
      <c r="BD651" s="115" t="s">
        <v>66</v>
      </c>
      <c r="BE651" s="115" t="s">
        <v>65</v>
      </c>
      <c r="BF651" s="114"/>
      <c r="BG651" s="115" t="s">
        <v>66</v>
      </c>
      <c r="BH651" s="115" t="s">
        <v>65</v>
      </c>
      <c r="BI651" s="114"/>
      <c r="BJ651" s="115" t="s">
        <v>66</v>
      </c>
      <c r="BK651" s="115" t="s">
        <v>65</v>
      </c>
      <c r="BL651" s="114"/>
      <c r="BM651" s="115" t="s">
        <v>66</v>
      </c>
      <c r="BN651" s="115" t="s">
        <v>65</v>
      </c>
      <c r="BO651" s="114"/>
      <c r="BP651" s="115" t="s">
        <v>66</v>
      </c>
      <c r="BQ651" s="115" t="s">
        <v>65</v>
      </c>
      <c r="BR651" s="114"/>
      <c r="BS651" s="115" t="s">
        <v>66</v>
      </c>
      <c r="BT651" s="115" t="s">
        <v>65</v>
      </c>
      <c r="BU651" s="114"/>
      <c r="BV651" s="63"/>
    </row>
    <row r="652" spans="1:74" s="59" customFormat="1" x14ac:dyDescent="0.25">
      <c r="A652" s="83">
        <v>1</v>
      </c>
      <c r="B652" s="109" t="str">
        <f t="shared" ref="B652:B671" si="422">CONCATENATE(E652,": ",C652)</f>
        <v>OECD90: IPCC 2006</v>
      </c>
      <c r="C652" s="108" t="s">
        <v>227</v>
      </c>
      <c r="D652" s="108" t="s">
        <v>226</v>
      </c>
      <c r="E652" s="108" t="s">
        <v>155</v>
      </c>
      <c r="F652" s="113"/>
      <c r="G652" s="108"/>
      <c r="H652" s="107" t="s">
        <v>225</v>
      </c>
      <c r="I652" s="106">
        <v>2006</v>
      </c>
      <c r="J652" s="106"/>
      <c r="K652" s="110">
        <v>-57</v>
      </c>
      <c r="L652" s="110" t="s">
        <v>224</v>
      </c>
      <c r="M652" s="104">
        <f>(K652/1000)*28*1</f>
        <v>-1.5960000000000001</v>
      </c>
      <c r="N652" s="151" t="s">
        <v>223</v>
      </c>
      <c r="O652" s="105"/>
      <c r="P652" s="104"/>
      <c r="Q652" s="64"/>
      <c r="R652" s="103"/>
      <c r="S652" s="101">
        <f t="shared" ref="S652:S671" si="423">IF(R652="Y","",IF(AND(M652="",K652=""),"",IF(M652="",K652,M652)))</f>
        <v>-1.5960000000000001</v>
      </c>
      <c r="T652" s="102">
        <f t="shared" ref="T652:T671" si="424">IF(S652="","",IF($S$680="Y",U652,IF(S652&gt;=$S$672-$AB$35*$S$676,IF(S652&lt;=$S$672+$AB$35*$S$676,S652,""),"")))</f>
        <v>-1.5960000000000001</v>
      </c>
      <c r="U652" s="101">
        <f t="shared" ref="U652:U671" si="425">IF(R652="Y","",IF(AND(M652="",K652=""),"",IF(M652="",K652*O652,M652*O652)))</f>
        <v>0</v>
      </c>
      <c r="V652" s="100" t="str">
        <f t="shared" ref="V652:V671" si="426">IF(AND(N652="",L652=""),"",IF(N652="",L652,N652))</f>
        <v>t CH4-CO2-eq/ha/yr</v>
      </c>
      <c r="W652" s="89"/>
      <c r="X652" s="89"/>
      <c r="Z652" s="63"/>
      <c r="AP652" s="63"/>
      <c r="AQ652" s="89"/>
      <c r="AR652" s="89"/>
      <c r="AS652" s="112">
        <f>$U652</f>
        <v>0</v>
      </c>
      <c r="AT652" s="89"/>
      <c r="AU652" s="98" t="e">
        <f t="shared" ref="AU652:AU671" si="427">IF($AT$44="region",IF($E652=AU$762,$S652,""),IF($G652=AU$762,$S652,""))</f>
        <v>#REF!</v>
      </c>
      <c r="AV652" s="98" t="e">
        <f t="shared" ref="AV652:AV671" si="428">IF($AT$44="Region",IF($E652=AU$762,$T652,""),IF($G652=AU$762,$T652,""))</f>
        <v>#REF!</v>
      </c>
      <c r="AW652" s="89"/>
      <c r="AX652" s="98" t="e">
        <f t="shared" ref="AX652:AX671" si="429">IF($AT$44="region",IF($E652=AX$762,$S652,""),IF($G652=AX$762,$S652,""))</f>
        <v>#REF!</v>
      </c>
      <c r="AY652" s="98" t="e">
        <f t="shared" ref="AY652:AY671" si="430">IF($AT$44="Region",IF($E652=AX$762,$T652,""),IF($G652=AX$762,$T652,""))</f>
        <v>#REF!</v>
      </c>
      <c r="AZ652" s="89"/>
      <c r="BA652" s="98" t="e">
        <f t="shared" ref="BA652:BA671" si="431">IF($AT$44="region",IF($E652=BA$762,$S652,""),IF($G652=BA$762,$S652,""))</f>
        <v>#REF!</v>
      </c>
      <c r="BB652" s="98" t="e">
        <f t="shared" ref="BB652:BB671" si="432">IF($AT$44="Region",IF($E652=BA$762,$T652,""),IF($G652=BA$762,$T652,""))</f>
        <v>#REF!</v>
      </c>
      <c r="BC652" s="89"/>
      <c r="BD652" s="98" t="e">
        <f t="shared" ref="BD652:BD671" si="433">IF($AT$44="region",IF($E652=BD$762,$S652,""),IF($G652=BD$762,$S652,""))</f>
        <v>#REF!</v>
      </c>
      <c r="BE652" s="98" t="e">
        <f t="shared" ref="BE652:BE671" si="434">IF($AT$44="Region",IF($E652=BD$762,$T652,""),IF($G652=BD$762,$T652,""))</f>
        <v>#REF!</v>
      </c>
      <c r="BF652" s="89"/>
      <c r="BG652" s="98" t="e">
        <f t="shared" ref="BG652:BG671" si="435">IF($AT$44="region",IF($E652=BG$762,$S652,""),IF($G652=BG$762,$S652,""))</f>
        <v>#REF!</v>
      </c>
      <c r="BH652" s="98" t="e">
        <f t="shared" ref="BH652:BH671" si="436">IF($AT$44="Region",IF($E652=BG$762,$T652,""),IF($G652=BG$762,$T652,""))</f>
        <v>#REF!</v>
      </c>
      <c r="BI652" s="89"/>
      <c r="BJ652" s="98" t="str">
        <f t="shared" ref="BJ652:BJ671" si="437">IF($E652=$BJ$47,S652,"")</f>
        <v/>
      </c>
      <c r="BK652" s="98" t="str">
        <f t="shared" ref="BK652:BK671" si="438">IF($E652=$BJ$47,T652,"")</f>
        <v/>
      </c>
      <c r="BL652" s="89"/>
      <c r="BM652" s="98" t="str">
        <f t="shared" ref="BM652:BM671" si="439">IF($E652=$BM$47,S652,"")</f>
        <v/>
      </c>
      <c r="BN652" s="98" t="str">
        <f t="shared" ref="BN652:BN671" si="440">IF($E652=$BM$47,T652,"")</f>
        <v/>
      </c>
      <c r="BO652" s="89"/>
      <c r="BP652" s="98" t="str">
        <f t="shared" ref="BP652:BP671" si="441">IF($E652=$BP$47,S652,"")</f>
        <v/>
      </c>
      <c r="BQ652" s="98" t="str">
        <f t="shared" ref="BQ652:BQ671" si="442">IF($E652=$BP$47,T652,"")</f>
        <v/>
      </c>
      <c r="BR652" s="89"/>
      <c r="BS652" s="98" t="str">
        <f t="shared" ref="BS652:BS671" si="443">IF($E652=$BS$47,S652,"")</f>
        <v/>
      </c>
      <c r="BT652" s="98" t="str">
        <f t="shared" ref="BT652:BT671" si="444">IF($E652=$BS$47,T652,"")</f>
        <v/>
      </c>
      <c r="BU652" s="89"/>
      <c r="BV652" s="63"/>
    </row>
    <row r="653" spans="1:74" s="59" customFormat="1" x14ac:dyDescent="0.25">
      <c r="A653" s="83">
        <v>2</v>
      </c>
      <c r="B653" s="109" t="str">
        <f t="shared" si="422"/>
        <v>Eastern Europe: IPCC 2006</v>
      </c>
      <c r="C653" s="108" t="s">
        <v>227</v>
      </c>
      <c r="D653" s="108" t="s">
        <v>226</v>
      </c>
      <c r="E653" s="108" t="s">
        <v>126</v>
      </c>
      <c r="F653" s="108"/>
      <c r="G653" s="108"/>
      <c r="H653" s="107" t="s">
        <v>225</v>
      </c>
      <c r="I653" s="106">
        <v>2006</v>
      </c>
      <c r="J653" s="106"/>
      <c r="K653" s="105">
        <v>-58</v>
      </c>
      <c r="L653" s="110" t="s">
        <v>224</v>
      </c>
      <c r="M653" s="104">
        <f>(K653/1000)*28*1</f>
        <v>-1.6240000000000001</v>
      </c>
      <c r="N653" s="151" t="s">
        <v>223</v>
      </c>
      <c r="O653" s="105"/>
      <c r="P653" s="104"/>
      <c r="Q653" s="64"/>
      <c r="R653" s="103"/>
      <c r="S653" s="101">
        <f t="shared" si="423"/>
        <v>-1.6240000000000001</v>
      </c>
      <c r="T653" s="102">
        <f t="shared" si="424"/>
        <v>-1.6240000000000001</v>
      </c>
      <c r="U653" s="101">
        <f t="shared" si="425"/>
        <v>0</v>
      </c>
      <c r="V653" s="100" t="str">
        <f t="shared" si="426"/>
        <v>t CH4-CO2-eq/ha/yr</v>
      </c>
      <c r="W653" s="89"/>
      <c r="X653" s="89"/>
      <c r="Z653" s="63"/>
      <c r="AP653" s="63"/>
      <c r="AQ653" s="89"/>
      <c r="AR653" s="89"/>
      <c r="AS653" s="99"/>
      <c r="AT653" s="89"/>
      <c r="AU653" s="98" t="e">
        <f t="shared" si="427"/>
        <v>#REF!</v>
      </c>
      <c r="AV653" s="98" t="e">
        <f t="shared" si="428"/>
        <v>#REF!</v>
      </c>
      <c r="AW653" s="89"/>
      <c r="AX653" s="98" t="e">
        <f t="shared" si="429"/>
        <v>#REF!</v>
      </c>
      <c r="AY653" s="98" t="e">
        <f t="shared" si="430"/>
        <v>#REF!</v>
      </c>
      <c r="AZ653" s="89"/>
      <c r="BA653" s="98" t="e">
        <f t="shared" si="431"/>
        <v>#REF!</v>
      </c>
      <c r="BB653" s="98" t="e">
        <f t="shared" si="432"/>
        <v>#REF!</v>
      </c>
      <c r="BC653" s="89"/>
      <c r="BD653" s="98" t="e">
        <f t="shared" si="433"/>
        <v>#REF!</v>
      </c>
      <c r="BE653" s="98" t="e">
        <f t="shared" si="434"/>
        <v>#REF!</v>
      </c>
      <c r="BF653" s="89"/>
      <c r="BG653" s="98" t="e">
        <f t="shared" si="435"/>
        <v>#REF!</v>
      </c>
      <c r="BH653" s="98" t="e">
        <f t="shared" si="436"/>
        <v>#REF!</v>
      </c>
      <c r="BI653" s="89"/>
      <c r="BJ653" s="98" t="str">
        <f t="shared" si="437"/>
        <v/>
      </c>
      <c r="BK653" s="98" t="str">
        <f t="shared" si="438"/>
        <v/>
      </c>
      <c r="BL653" s="89"/>
      <c r="BM653" s="98" t="str">
        <f t="shared" si="439"/>
        <v/>
      </c>
      <c r="BN653" s="98" t="str">
        <f t="shared" si="440"/>
        <v/>
      </c>
      <c r="BO653" s="89"/>
      <c r="BP653" s="98" t="str">
        <f t="shared" si="441"/>
        <v/>
      </c>
      <c r="BQ653" s="98" t="str">
        <f t="shared" si="442"/>
        <v/>
      </c>
      <c r="BR653" s="89"/>
      <c r="BS653" s="98" t="str">
        <f t="shared" si="443"/>
        <v/>
      </c>
      <c r="BT653" s="98" t="str">
        <f t="shared" si="444"/>
        <v/>
      </c>
      <c r="BU653" s="89"/>
      <c r="BV653" s="63"/>
    </row>
    <row r="654" spans="1:74" s="59" customFormat="1" x14ac:dyDescent="0.25">
      <c r="A654" s="83">
        <v>3</v>
      </c>
      <c r="B654" s="109" t="str">
        <f t="shared" si="422"/>
        <v>Asia (Sans Japan): IPCC 2006</v>
      </c>
      <c r="C654" s="106" t="s">
        <v>227</v>
      </c>
      <c r="D654" s="106" t="s">
        <v>226</v>
      </c>
      <c r="E654" s="108" t="s">
        <v>144</v>
      </c>
      <c r="F654" s="106"/>
      <c r="G654" s="108"/>
      <c r="H654" s="107" t="s">
        <v>225</v>
      </c>
      <c r="I654" s="106">
        <v>2006</v>
      </c>
      <c r="J654" s="106"/>
      <c r="K654" s="104">
        <v>-47</v>
      </c>
      <c r="L654" s="110" t="s">
        <v>224</v>
      </c>
      <c r="M654" s="104">
        <f>(K654/1000)*28*1</f>
        <v>-1.3160000000000001</v>
      </c>
      <c r="N654" s="151" t="s">
        <v>223</v>
      </c>
      <c r="O654" s="105"/>
      <c r="P654" s="104"/>
      <c r="Q654" s="64"/>
      <c r="R654" s="103"/>
      <c r="S654" s="101">
        <f t="shared" si="423"/>
        <v>-1.3160000000000001</v>
      </c>
      <c r="T654" s="102">
        <f t="shared" si="424"/>
        <v>-1.3160000000000001</v>
      </c>
      <c r="U654" s="101">
        <f t="shared" si="425"/>
        <v>0</v>
      </c>
      <c r="V654" s="100" t="str">
        <f t="shared" si="426"/>
        <v>t CH4-CO2-eq/ha/yr</v>
      </c>
      <c r="W654" s="89"/>
      <c r="X654" s="89"/>
      <c r="Z654" s="63"/>
      <c r="AP654" s="63"/>
      <c r="AQ654" s="89"/>
      <c r="AR654" s="89"/>
      <c r="AS654" s="64"/>
      <c r="AT654" s="89"/>
      <c r="AU654" s="98" t="e">
        <f t="shared" si="427"/>
        <v>#REF!</v>
      </c>
      <c r="AV654" s="98" t="e">
        <f t="shared" si="428"/>
        <v>#REF!</v>
      </c>
      <c r="AW654" s="89"/>
      <c r="AX654" s="98" t="e">
        <f t="shared" si="429"/>
        <v>#REF!</v>
      </c>
      <c r="AY654" s="98" t="e">
        <f t="shared" si="430"/>
        <v>#REF!</v>
      </c>
      <c r="AZ654" s="89"/>
      <c r="BA654" s="98" t="e">
        <f t="shared" si="431"/>
        <v>#REF!</v>
      </c>
      <c r="BB654" s="98" t="e">
        <f t="shared" si="432"/>
        <v>#REF!</v>
      </c>
      <c r="BC654" s="89"/>
      <c r="BD654" s="98" t="e">
        <f t="shared" si="433"/>
        <v>#REF!</v>
      </c>
      <c r="BE654" s="98" t="e">
        <f t="shared" si="434"/>
        <v>#REF!</v>
      </c>
      <c r="BF654" s="89"/>
      <c r="BG654" s="98" t="e">
        <f t="shared" si="435"/>
        <v>#REF!</v>
      </c>
      <c r="BH654" s="98" t="e">
        <f t="shared" si="436"/>
        <v>#REF!</v>
      </c>
      <c r="BI654" s="89"/>
      <c r="BJ654" s="98" t="str">
        <f t="shared" si="437"/>
        <v/>
      </c>
      <c r="BK654" s="98" t="str">
        <f t="shared" si="438"/>
        <v/>
      </c>
      <c r="BL654" s="89"/>
      <c r="BM654" s="98" t="str">
        <f t="shared" si="439"/>
        <v/>
      </c>
      <c r="BN654" s="98" t="str">
        <f t="shared" si="440"/>
        <v/>
      </c>
      <c r="BO654" s="89"/>
      <c r="BP654" s="98" t="str">
        <f t="shared" si="441"/>
        <v/>
      </c>
      <c r="BQ654" s="98" t="str">
        <f t="shared" si="442"/>
        <v/>
      </c>
      <c r="BR654" s="89"/>
      <c r="BS654" s="98" t="str">
        <f t="shared" si="443"/>
        <v/>
      </c>
      <c r="BT654" s="98" t="str">
        <f t="shared" si="444"/>
        <v/>
      </c>
      <c r="BU654" s="89"/>
      <c r="BV654" s="63"/>
    </row>
    <row r="655" spans="1:74" s="59" customFormat="1" x14ac:dyDescent="0.25">
      <c r="A655" s="83">
        <v>4</v>
      </c>
      <c r="B655" s="109" t="str">
        <f t="shared" si="422"/>
        <v>Middle East and Africa: IPCC 2006</v>
      </c>
      <c r="C655" s="106" t="s">
        <v>227</v>
      </c>
      <c r="D655" s="106" t="s">
        <v>226</v>
      </c>
      <c r="E655" s="108" t="s">
        <v>228</v>
      </c>
      <c r="F655" s="106"/>
      <c r="G655" s="108"/>
      <c r="H655" s="107" t="s">
        <v>225</v>
      </c>
      <c r="I655" s="106">
        <v>2006</v>
      </c>
      <c r="J655" s="106"/>
      <c r="K655" s="104">
        <v>-31</v>
      </c>
      <c r="L655" s="110" t="s">
        <v>224</v>
      </c>
      <c r="M655" s="104">
        <f>(K655/1000)*28*1</f>
        <v>-0.86799999999999999</v>
      </c>
      <c r="N655" s="151" t="s">
        <v>223</v>
      </c>
      <c r="O655" s="105"/>
      <c r="P655" s="104"/>
      <c r="Q655" s="64"/>
      <c r="R655" s="103"/>
      <c r="S655" s="101">
        <f t="shared" si="423"/>
        <v>-0.86799999999999999</v>
      </c>
      <c r="T655" s="102">
        <f t="shared" si="424"/>
        <v>-0.86799999999999999</v>
      </c>
      <c r="U655" s="101">
        <f t="shared" si="425"/>
        <v>0</v>
      </c>
      <c r="V655" s="100" t="str">
        <f t="shared" si="426"/>
        <v>t CH4-CO2-eq/ha/yr</v>
      </c>
      <c r="W655" s="89"/>
      <c r="X655" s="89"/>
      <c r="Z655" s="63"/>
      <c r="AP655" s="63"/>
      <c r="AQ655" s="89"/>
      <c r="AR655" s="89"/>
      <c r="AS655" s="99"/>
      <c r="AT655" s="89"/>
      <c r="AU655" s="98" t="e">
        <f t="shared" si="427"/>
        <v>#REF!</v>
      </c>
      <c r="AV655" s="98" t="e">
        <f t="shared" si="428"/>
        <v>#REF!</v>
      </c>
      <c r="AW655" s="89"/>
      <c r="AX655" s="98" t="e">
        <f t="shared" si="429"/>
        <v>#REF!</v>
      </c>
      <c r="AY655" s="98" t="e">
        <f t="shared" si="430"/>
        <v>#REF!</v>
      </c>
      <c r="AZ655" s="89"/>
      <c r="BA655" s="98" t="e">
        <f t="shared" si="431"/>
        <v>#REF!</v>
      </c>
      <c r="BB655" s="98" t="e">
        <f t="shared" si="432"/>
        <v>#REF!</v>
      </c>
      <c r="BC655" s="89"/>
      <c r="BD655" s="98" t="e">
        <f t="shared" si="433"/>
        <v>#REF!</v>
      </c>
      <c r="BE655" s="98" t="e">
        <f t="shared" si="434"/>
        <v>#REF!</v>
      </c>
      <c r="BF655" s="89"/>
      <c r="BG655" s="98" t="e">
        <f t="shared" si="435"/>
        <v>#REF!</v>
      </c>
      <c r="BH655" s="98" t="e">
        <f t="shared" si="436"/>
        <v>#REF!</v>
      </c>
      <c r="BI655" s="89"/>
      <c r="BJ655" s="98" t="str">
        <f t="shared" si="437"/>
        <v/>
      </c>
      <c r="BK655" s="98" t="str">
        <f t="shared" si="438"/>
        <v/>
      </c>
      <c r="BL655" s="89"/>
      <c r="BM655" s="98" t="str">
        <f t="shared" si="439"/>
        <v/>
      </c>
      <c r="BN655" s="98" t="str">
        <f t="shared" si="440"/>
        <v/>
      </c>
      <c r="BO655" s="89"/>
      <c r="BP655" s="98" t="str">
        <f t="shared" si="441"/>
        <v/>
      </c>
      <c r="BQ655" s="98" t="str">
        <f t="shared" si="442"/>
        <v/>
      </c>
      <c r="BR655" s="89"/>
      <c r="BS655" s="98" t="str">
        <f t="shared" si="443"/>
        <v/>
      </c>
      <c r="BT655" s="98" t="str">
        <f t="shared" si="444"/>
        <v/>
      </c>
      <c r="BU655" s="89"/>
      <c r="BV655" s="63"/>
    </row>
    <row r="656" spans="1:74" s="59" customFormat="1" x14ac:dyDescent="0.25">
      <c r="A656" s="83">
        <v>5</v>
      </c>
      <c r="B656" s="109" t="str">
        <f t="shared" si="422"/>
        <v>Latin America: IPCC 2006</v>
      </c>
      <c r="C656" s="106" t="s">
        <v>227</v>
      </c>
      <c r="D656" s="106" t="s">
        <v>226</v>
      </c>
      <c r="E656" s="108" t="s">
        <v>112</v>
      </c>
      <c r="F656" s="106"/>
      <c r="G656" s="108"/>
      <c r="H656" s="107" t="s">
        <v>225</v>
      </c>
      <c r="I656" s="106">
        <v>2006</v>
      </c>
      <c r="J656" s="106"/>
      <c r="K656" s="104">
        <v>-56</v>
      </c>
      <c r="L656" s="110" t="s">
        <v>224</v>
      </c>
      <c r="M656" s="104">
        <f>(K656/1000)*28*1</f>
        <v>-1.5680000000000001</v>
      </c>
      <c r="N656" s="151" t="s">
        <v>223</v>
      </c>
      <c r="O656" s="105"/>
      <c r="P656" s="104"/>
      <c r="Q656" s="64"/>
      <c r="R656" s="103"/>
      <c r="S656" s="101">
        <f t="shared" si="423"/>
        <v>-1.5680000000000001</v>
      </c>
      <c r="T656" s="102">
        <f t="shared" si="424"/>
        <v>-1.5680000000000001</v>
      </c>
      <c r="U656" s="101">
        <f t="shared" si="425"/>
        <v>0</v>
      </c>
      <c r="V656" s="100" t="str">
        <f t="shared" si="426"/>
        <v>t CH4-CO2-eq/ha/yr</v>
      </c>
      <c r="W656" s="89"/>
      <c r="X656" s="89"/>
      <c r="Z656" s="63"/>
      <c r="AP656" s="63"/>
      <c r="AQ656" s="89"/>
      <c r="AR656" s="89"/>
      <c r="AS656" s="99"/>
      <c r="AT656" s="89"/>
      <c r="AU656" s="98" t="e">
        <f t="shared" si="427"/>
        <v>#REF!</v>
      </c>
      <c r="AV656" s="98" t="e">
        <f t="shared" si="428"/>
        <v>#REF!</v>
      </c>
      <c r="AW656" s="89"/>
      <c r="AX656" s="98" t="e">
        <f t="shared" si="429"/>
        <v>#REF!</v>
      </c>
      <c r="AY656" s="98" t="e">
        <f t="shared" si="430"/>
        <v>#REF!</v>
      </c>
      <c r="AZ656" s="89"/>
      <c r="BA656" s="98" t="e">
        <f t="shared" si="431"/>
        <v>#REF!</v>
      </c>
      <c r="BB656" s="98" t="e">
        <f t="shared" si="432"/>
        <v>#REF!</v>
      </c>
      <c r="BC656" s="89"/>
      <c r="BD656" s="98" t="e">
        <f t="shared" si="433"/>
        <v>#REF!</v>
      </c>
      <c r="BE656" s="98" t="e">
        <f t="shared" si="434"/>
        <v>#REF!</v>
      </c>
      <c r="BF656" s="89"/>
      <c r="BG656" s="98" t="e">
        <f t="shared" si="435"/>
        <v>#REF!</v>
      </c>
      <c r="BH656" s="98" t="e">
        <f t="shared" si="436"/>
        <v>#REF!</v>
      </c>
      <c r="BI656" s="89"/>
      <c r="BJ656" s="98" t="str">
        <f t="shared" si="437"/>
        <v/>
      </c>
      <c r="BK656" s="98" t="str">
        <f t="shared" si="438"/>
        <v/>
      </c>
      <c r="BL656" s="89"/>
      <c r="BM656" s="98" t="str">
        <f t="shared" si="439"/>
        <v/>
      </c>
      <c r="BN656" s="98" t="str">
        <f t="shared" si="440"/>
        <v/>
      </c>
      <c r="BO656" s="89"/>
      <c r="BP656" s="98" t="str">
        <f t="shared" si="441"/>
        <v/>
      </c>
      <c r="BQ656" s="98" t="str">
        <f t="shared" si="442"/>
        <v/>
      </c>
      <c r="BR656" s="89"/>
      <c r="BS656" s="98" t="str">
        <f t="shared" si="443"/>
        <v/>
      </c>
      <c r="BT656" s="98" t="str">
        <f t="shared" si="444"/>
        <v/>
      </c>
      <c r="BU656" s="89"/>
      <c r="BV656" s="63"/>
    </row>
    <row r="657" spans="1:74" s="59" customFormat="1" x14ac:dyDescent="0.25">
      <c r="A657" s="83">
        <v>6</v>
      </c>
      <c r="B657" s="109" t="str">
        <f t="shared" si="422"/>
        <v xml:space="preserve">: </v>
      </c>
      <c r="C657" s="106"/>
      <c r="D657" s="106"/>
      <c r="E657" s="108"/>
      <c r="F657" s="106"/>
      <c r="G657" s="108"/>
      <c r="H657" s="107"/>
      <c r="I657" s="106"/>
      <c r="J657" s="106"/>
      <c r="K657" s="104"/>
      <c r="L657" s="110"/>
      <c r="M657" s="104"/>
      <c r="N657" s="151" t="e">
        <f>'[1]Advanced Controls'!$E$137</f>
        <v>#REF!</v>
      </c>
      <c r="O657" s="105"/>
      <c r="P657" s="104"/>
      <c r="Q657" s="64"/>
      <c r="R657" s="103"/>
      <c r="S657" s="101" t="str">
        <f t="shared" si="423"/>
        <v/>
      </c>
      <c r="T657" s="102" t="str">
        <f t="shared" si="424"/>
        <v/>
      </c>
      <c r="U657" s="101" t="str">
        <f t="shared" si="425"/>
        <v/>
      </c>
      <c r="V657" s="100" t="e">
        <f t="shared" si="426"/>
        <v>#REF!</v>
      </c>
      <c r="W657" s="89"/>
      <c r="X657" s="89"/>
      <c r="Z657" s="63"/>
      <c r="AP657" s="63"/>
      <c r="AQ657" s="89"/>
      <c r="AR657" s="89"/>
      <c r="AS657" s="99"/>
      <c r="AT657" s="89"/>
      <c r="AU657" s="98" t="e">
        <f t="shared" si="427"/>
        <v>#REF!</v>
      </c>
      <c r="AV657" s="98" t="e">
        <f t="shared" si="428"/>
        <v>#REF!</v>
      </c>
      <c r="AW657" s="89"/>
      <c r="AX657" s="98" t="e">
        <f t="shared" si="429"/>
        <v>#REF!</v>
      </c>
      <c r="AY657" s="98" t="e">
        <f t="shared" si="430"/>
        <v>#REF!</v>
      </c>
      <c r="AZ657" s="89"/>
      <c r="BA657" s="98" t="e">
        <f t="shared" si="431"/>
        <v>#REF!</v>
      </c>
      <c r="BB657" s="98" t="e">
        <f t="shared" si="432"/>
        <v>#REF!</v>
      </c>
      <c r="BC657" s="89"/>
      <c r="BD657" s="98" t="e">
        <f t="shared" si="433"/>
        <v>#REF!</v>
      </c>
      <c r="BE657" s="98" t="e">
        <f t="shared" si="434"/>
        <v>#REF!</v>
      </c>
      <c r="BF657" s="89"/>
      <c r="BG657" s="98" t="e">
        <f t="shared" si="435"/>
        <v>#REF!</v>
      </c>
      <c r="BH657" s="98" t="e">
        <f t="shared" si="436"/>
        <v>#REF!</v>
      </c>
      <c r="BI657" s="89"/>
      <c r="BJ657" s="98" t="str">
        <f t="shared" si="437"/>
        <v/>
      </c>
      <c r="BK657" s="98" t="str">
        <f t="shared" si="438"/>
        <v/>
      </c>
      <c r="BL657" s="89"/>
      <c r="BM657" s="98" t="str">
        <f t="shared" si="439"/>
        <v/>
      </c>
      <c r="BN657" s="98" t="str">
        <f t="shared" si="440"/>
        <v/>
      </c>
      <c r="BO657" s="89"/>
      <c r="BP657" s="98" t="str">
        <f t="shared" si="441"/>
        <v/>
      </c>
      <c r="BQ657" s="98" t="str">
        <f t="shared" si="442"/>
        <v/>
      </c>
      <c r="BR657" s="89"/>
      <c r="BS657" s="98" t="str">
        <f t="shared" si="443"/>
        <v/>
      </c>
      <c r="BT657" s="98" t="str">
        <f t="shared" si="444"/>
        <v/>
      </c>
      <c r="BU657" s="89"/>
      <c r="BV657" s="63"/>
    </row>
    <row r="658" spans="1:74" s="59" customFormat="1" x14ac:dyDescent="0.25">
      <c r="A658" s="83">
        <v>7</v>
      </c>
      <c r="B658" s="109" t="str">
        <f t="shared" si="422"/>
        <v xml:space="preserve">: </v>
      </c>
      <c r="C658" s="106"/>
      <c r="D658" s="106"/>
      <c r="E658" s="108"/>
      <c r="F658" s="106"/>
      <c r="G658" s="108"/>
      <c r="H658" s="107"/>
      <c r="I658" s="106"/>
      <c r="J658" s="106"/>
      <c r="K658" s="104"/>
      <c r="L658" s="110"/>
      <c r="M658" s="104"/>
      <c r="N658" s="151" t="e">
        <f>'[1]Advanced Controls'!$E$137</f>
        <v>#REF!</v>
      </c>
      <c r="O658" s="105"/>
      <c r="P658" s="104"/>
      <c r="Q658" s="64"/>
      <c r="R658" s="103"/>
      <c r="S658" s="101" t="str">
        <f t="shared" si="423"/>
        <v/>
      </c>
      <c r="T658" s="102" t="str">
        <f t="shared" si="424"/>
        <v/>
      </c>
      <c r="U658" s="101" t="str">
        <f t="shared" si="425"/>
        <v/>
      </c>
      <c r="V658" s="100" t="e">
        <f t="shared" si="426"/>
        <v>#REF!</v>
      </c>
      <c r="W658" s="89"/>
      <c r="X658" s="89"/>
      <c r="Z658" s="63"/>
      <c r="AP658" s="63"/>
      <c r="AQ658" s="89"/>
      <c r="AR658" s="89"/>
      <c r="AS658" s="99"/>
      <c r="AT658" s="89"/>
      <c r="AU658" s="98" t="e">
        <f t="shared" si="427"/>
        <v>#REF!</v>
      </c>
      <c r="AV658" s="98" t="e">
        <f t="shared" si="428"/>
        <v>#REF!</v>
      </c>
      <c r="AW658" s="89"/>
      <c r="AX658" s="98" t="e">
        <f t="shared" si="429"/>
        <v>#REF!</v>
      </c>
      <c r="AY658" s="98" t="e">
        <f t="shared" si="430"/>
        <v>#REF!</v>
      </c>
      <c r="AZ658" s="89"/>
      <c r="BA658" s="98" t="e">
        <f t="shared" si="431"/>
        <v>#REF!</v>
      </c>
      <c r="BB658" s="98" t="e">
        <f t="shared" si="432"/>
        <v>#REF!</v>
      </c>
      <c r="BC658" s="89"/>
      <c r="BD658" s="98" t="e">
        <f t="shared" si="433"/>
        <v>#REF!</v>
      </c>
      <c r="BE658" s="98" t="e">
        <f t="shared" si="434"/>
        <v>#REF!</v>
      </c>
      <c r="BF658" s="89"/>
      <c r="BG658" s="98" t="e">
        <f t="shared" si="435"/>
        <v>#REF!</v>
      </c>
      <c r="BH658" s="98" t="e">
        <f t="shared" si="436"/>
        <v>#REF!</v>
      </c>
      <c r="BI658" s="89"/>
      <c r="BJ658" s="98" t="str">
        <f t="shared" si="437"/>
        <v/>
      </c>
      <c r="BK658" s="98" t="str">
        <f t="shared" si="438"/>
        <v/>
      </c>
      <c r="BL658" s="89"/>
      <c r="BM658" s="98" t="str">
        <f t="shared" si="439"/>
        <v/>
      </c>
      <c r="BN658" s="98" t="str">
        <f t="shared" si="440"/>
        <v/>
      </c>
      <c r="BO658" s="89"/>
      <c r="BP658" s="98" t="str">
        <f t="shared" si="441"/>
        <v/>
      </c>
      <c r="BQ658" s="98" t="str">
        <f t="shared" si="442"/>
        <v/>
      </c>
      <c r="BR658" s="89"/>
      <c r="BS658" s="98" t="str">
        <f t="shared" si="443"/>
        <v/>
      </c>
      <c r="BT658" s="98" t="str">
        <f t="shared" si="444"/>
        <v/>
      </c>
      <c r="BU658" s="89"/>
      <c r="BV658" s="63"/>
    </row>
    <row r="659" spans="1:74" s="59" customFormat="1" x14ac:dyDescent="0.25">
      <c r="A659" s="83">
        <v>8</v>
      </c>
      <c r="B659" s="109" t="str">
        <f t="shared" si="422"/>
        <v xml:space="preserve">: </v>
      </c>
      <c r="C659" s="106"/>
      <c r="D659" s="106"/>
      <c r="E659" s="108"/>
      <c r="F659" s="106"/>
      <c r="G659" s="108"/>
      <c r="H659" s="107"/>
      <c r="I659" s="106"/>
      <c r="J659" s="106"/>
      <c r="K659" s="104"/>
      <c r="L659" s="110"/>
      <c r="M659" s="104"/>
      <c r="N659" s="151" t="e">
        <f>'[1]Advanced Controls'!$E$137</f>
        <v>#REF!</v>
      </c>
      <c r="O659" s="105"/>
      <c r="P659" s="104"/>
      <c r="Q659" s="64"/>
      <c r="R659" s="103"/>
      <c r="S659" s="101" t="str">
        <f t="shared" si="423"/>
        <v/>
      </c>
      <c r="T659" s="102" t="str">
        <f t="shared" si="424"/>
        <v/>
      </c>
      <c r="U659" s="101" t="str">
        <f t="shared" si="425"/>
        <v/>
      </c>
      <c r="V659" s="100" t="e">
        <f t="shared" si="426"/>
        <v>#REF!</v>
      </c>
      <c r="W659" s="89"/>
      <c r="X659" s="89"/>
      <c r="Z659" s="63"/>
      <c r="AP659" s="63"/>
      <c r="AQ659" s="89"/>
      <c r="AR659" s="89"/>
      <c r="AS659" s="99"/>
      <c r="AT659" s="89"/>
      <c r="AU659" s="98" t="e">
        <f t="shared" si="427"/>
        <v>#REF!</v>
      </c>
      <c r="AV659" s="98" t="e">
        <f t="shared" si="428"/>
        <v>#REF!</v>
      </c>
      <c r="AW659" s="89"/>
      <c r="AX659" s="98" t="e">
        <f t="shared" si="429"/>
        <v>#REF!</v>
      </c>
      <c r="AY659" s="98" t="e">
        <f t="shared" si="430"/>
        <v>#REF!</v>
      </c>
      <c r="AZ659" s="89"/>
      <c r="BA659" s="98" t="e">
        <f t="shared" si="431"/>
        <v>#REF!</v>
      </c>
      <c r="BB659" s="98" t="e">
        <f t="shared" si="432"/>
        <v>#REF!</v>
      </c>
      <c r="BC659" s="89"/>
      <c r="BD659" s="98" t="e">
        <f t="shared" si="433"/>
        <v>#REF!</v>
      </c>
      <c r="BE659" s="98" t="e">
        <f t="shared" si="434"/>
        <v>#REF!</v>
      </c>
      <c r="BF659" s="89"/>
      <c r="BG659" s="98" t="e">
        <f t="shared" si="435"/>
        <v>#REF!</v>
      </c>
      <c r="BH659" s="98" t="e">
        <f t="shared" si="436"/>
        <v>#REF!</v>
      </c>
      <c r="BI659" s="89"/>
      <c r="BJ659" s="98" t="str">
        <f t="shared" si="437"/>
        <v/>
      </c>
      <c r="BK659" s="98" t="str">
        <f t="shared" si="438"/>
        <v/>
      </c>
      <c r="BL659" s="89"/>
      <c r="BM659" s="98" t="str">
        <f t="shared" si="439"/>
        <v/>
      </c>
      <c r="BN659" s="98" t="str">
        <f t="shared" si="440"/>
        <v/>
      </c>
      <c r="BO659" s="89"/>
      <c r="BP659" s="98" t="str">
        <f t="shared" si="441"/>
        <v/>
      </c>
      <c r="BQ659" s="98" t="str">
        <f t="shared" si="442"/>
        <v/>
      </c>
      <c r="BR659" s="89"/>
      <c r="BS659" s="98" t="str">
        <f t="shared" si="443"/>
        <v/>
      </c>
      <c r="BT659" s="98" t="str">
        <f t="shared" si="444"/>
        <v/>
      </c>
      <c r="BU659" s="89"/>
      <c r="BV659" s="63"/>
    </row>
    <row r="660" spans="1:74" s="59" customFormat="1" x14ac:dyDescent="0.25">
      <c r="A660" s="83">
        <v>9</v>
      </c>
      <c r="B660" s="109" t="str">
        <f t="shared" si="422"/>
        <v xml:space="preserve">: </v>
      </c>
      <c r="C660" s="106"/>
      <c r="D660" s="106"/>
      <c r="E660" s="108"/>
      <c r="F660" s="106"/>
      <c r="G660" s="108"/>
      <c r="H660" s="107"/>
      <c r="I660" s="106"/>
      <c r="J660" s="106"/>
      <c r="K660" s="104"/>
      <c r="L660" s="110"/>
      <c r="M660" s="104"/>
      <c r="N660" s="151" t="e">
        <f>'[1]Advanced Controls'!$E$137</f>
        <v>#REF!</v>
      </c>
      <c r="O660" s="105"/>
      <c r="P660" s="104"/>
      <c r="Q660" s="64"/>
      <c r="R660" s="103"/>
      <c r="S660" s="101" t="str">
        <f t="shared" si="423"/>
        <v/>
      </c>
      <c r="T660" s="102" t="str">
        <f t="shared" si="424"/>
        <v/>
      </c>
      <c r="U660" s="101" t="str">
        <f t="shared" si="425"/>
        <v/>
      </c>
      <c r="V660" s="100" t="e">
        <f t="shared" si="426"/>
        <v>#REF!</v>
      </c>
      <c r="W660" s="89"/>
      <c r="X660" s="89"/>
      <c r="Z660" s="63"/>
      <c r="AP660" s="63"/>
      <c r="AQ660" s="89"/>
      <c r="AR660" s="89"/>
      <c r="AS660" s="99"/>
      <c r="AT660" s="89"/>
      <c r="AU660" s="98" t="e">
        <f t="shared" si="427"/>
        <v>#REF!</v>
      </c>
      <c r="AV660" s="98" t="e">
        <f t="shared" si="428"/>
        <v>#REF!</v>
      </c>
      <c r="AW660" s="89"/>
      <c r="AX660" s="98" t="e">
        <f t="shared" si="429"/>
        <v>#REF!</v>
      </c>
      <c r="AY660" s="98" t="e">
        <f t="shared" si="430"/>
        <v>#REF!</v>
      </c>
      <c r="AZ660" s="89"/>
      <c r="BA660" s="98" t="e">
        <f t="shared" si="431"/>
        <v>#REF!</v>
      </c>
      <c r="BB660" s="98" t="e">
        <f t="shared" si="432"/>
        <v>#REF!</v>
      </c>
      <c r="BC660" s="89"/>
      <c r="BD660" s="98" t="e">
        <f t="shared" si="433"/>
        <v>#REF!</v>
      </c>
      <c r="BE660" s="98" t="e">
        <f t="shared" si="434"/>
        <v>#REF!</v>
      </c>
      <c r="BF660" s="89"/>
      <c r="BG660" s="98" t="e">
        <f t="shared" si="435"/>
        <v>#REF!</v>
      </c>
      <c r="BH660" s="98" t="e">
        <f t="shared" si="436"/>
        <v>#REF!</v>
      </c>
      <c r="BI660" s="89"/>
      <c r="BJ660" s="98" t="str">
        <f t="shared" si="437"/>
        <v/>
      </c>
      <c r="BK660" s="98" t="str">
        <f t="shared" si="438"/>
        <v/>
      </c>
      <c r="BL660" s="89"/>
      <c r="BM660" s="98" t="str">
        <f t="shared" si="439"/>
        <v/>
      </c>
      <c r="BN660" s="98" t="str">
        <f t="shared" si="440"/>
        <v/>
      </c>
      <c r="BO660" s="89"/>
      <c r="BP660" s="98" t="str">
        <f t="shared" si="441"/>
        <v/>
      </c>
      <c r="BQ660" s="98" t="str">
        <f t="shared" si="442"/>
        <v/>
      </c>
      <c r="BR660" s="89"/>
      <c r="BS660" s="98" t="str">
        <f t="shared" si="443"/>
        <v/>
      </c>
      <c r="BT660" s="98" t="str">
        <f t="shared" si="444"/>
        <v/>
      </c>
      <c r="BU660" s="89"/>
      <c r="BV660" s="63"/>
    </row>
    <row r="661" spans="1:74" s="59" customFormat="1" x14ac:dyDescent="0.25">
      <c r="A661" s="83">
        <v>10</v>
      </c>
      <c r="B661" s="109" t="str">
        <f t="shared" si="422"/>
        <v xml:space="preserve">: </v>
      </c>
      <c r="C661" s="106"/>
      <c r="D661" s="106"/>
      <c r="E661" s="108"/>
      <c r="F661" s="106"/>
      <c r="G661" s="108"/>
      <c r="H661" s="107"/>
      <c r="I661" s="106"/>
      <c r="J661" s="106"/>
      <c r="K661" s="104"/>
      <c r="L661" s="110"/>
      <c r="M661" s="104"/>
      <c r="N661" s="151" t="e">
        <f>'[1]Advanced Controls'!$E$137</f>
        <v>#REF!</v>
      </c>
      <c r="O661" s="105"/>
      <c r="P661" s="104"/>
      <c r="Q661" s="64"/>
      <c r="R661" s="103"/>
      <c r="S661" s="101" t="str">
        <f t="shared" si="423"/>
        <v/>
      </c>
      <c r="T661" s="102" t="str">
        <f t="shared" si="424"/>
        <v/>
      </c>
      <c r="U661" s="101" t="str">
        <f t="shared" si="425"/>
        <v/>
      </c>
      <c r="V661" s="100" t="e">
        <f t="shared" si="426"/>
        <v>#REF!</v>
      </c>
      <c r="W661" s="89"/>
      <c r="X661" s="89"/>
      <c r="Z661" s="63"/>
      <c r="AP661" s="63"/>
      <c r="AQ661" s="89"/>
      <c r="AR661" s="89"/>
      <c r="AS661" s="99"/>
      <c r="AT661" s="89"/>
      <c r="AU661" s="98" t="e">
        <f t="shared" si="427"/>
        <v>#REF!</v>
      </c>
      <c r="AV661" s="98" t="e">
        <f t="shared" si="428"/>
        <v>#REF!</v>
      </c>
      <c r="AW661" s="89"/>
      <c r="AX661" s="98" t="e">
        <f t="shared" si="429"/>
        <v>#REF!</v>
      </c>
      <c r="AY661" s="98" t="e">
        <f t="shared" si="430"/>
        <v>#REF!</v>
      </c>
      <c r="AZ661" s="89"/>
      <c r="BA661" s="98" t="e">
        <f t="shared" si="431"/>
        <v>#REF!</v>
      </c>
      <c r="BB661" s="98" t="e">
        <f t="shared" si="432"/>
        <v>#REF!</v>
      </c>
      <c r="BC661" s="89"/>
      <c r="BD661" s="98" t="e">
        <f t="shared" si="433"/>
        <v>#REF!</v>
      </c>
      <c r="BE661" s="98" t="e">
        <f t="shared" si="434"/>
        <v>#REF!</v>
      </c>
      <c r="BF661" s="89"/>
      <c r="BG661" s="98" t="e">
        <f t="shared" si="435"/>
        <v>#REF!</v>
      </c>
      <c r="BH661" s="98" t="e">
        <f t="shared" si="436"/>
        <v>#REF!</v>
      </c>
      <c r="BI661" s="89"/>
      <c r="BJ661" s="98" t="str">
        <f t="shared" si="437"/>
        <v/>
      </c>
      <c r="BK661" s="98" t="str">
        <f t="shared" si="438"/>
        <v/>
      </c>
      <c r="BL661" s="89"/>
      <c r="BM661" s="98" t="str">
        <f t="shared" si="439"/>
        <v/>
      </c>
      <c r="BN661" s="98" t="str">
        <f t="shared" si="440"/>
        <v/>
      </c>
      <c r="BO661" s="89"/>
      <c r="BP661" s="98" t="str">
        <f t="shared" si="441"/>
        <v/>
      </c>
      <c r="BQ661" s="98" t="str">
        <f t="shared" si="442"/>
        <v/>
      </c>
      <c r="BR661" s="89"/>
      <c r="BS661" s="98" t="str">
        <f t="shared" si="443"/>
        <v/>
      </c>
      <c r="BT661" s="98" t="str">
        <f t="shared" si="444"/>
        <v/>
      </c>
      <c r="BU661" s="89"/>
      <c r="BV661" s="63"/>
    </row>
    <row r="662" spans="1:74" s="59" customFormat="1" x14ac:dyDescent="0.25">
      <c r="A662" s="83">
        <v>11</v>
      </c>
      <c r="B662" s="109" t="str">
        <f t="shared" si="422"/>
        <v xml:space="preserve">: </v>
      </c>
      <c r="C662" s="106"/>
      <c r="D662" s="106"/>
      <c r="E662" s="108"/>
      <c r="F662" s="106"/>
      <c r="G662" s="108"/>
      <c r="H662" s="107"/>
      <c r="I662" s="106"/>
      <c r="J662" s="106"/>
      <c r="K662" s="104"/>
      <c r="L662" s="110"/>
      <c r="M662" s="104"/>
      <c r="N662" s="151" t="e">
        <f>'[1]Advanced Controls'!$E$137</f>
        <v>#REF!</v>
      </c>
      <c r="O662" s="105"/>
      <c r="P662" s="104"/>
      <c r="Q662" s="64"/>
      <c r="R662" s="103"/>
      <c r="S662" s="101" t="str">
        <f t="shared" si="423"/>
        <v/>
      </c>
      <c r="T662" s="102" t="str">
        <f t="shared" si="424"/>
        <v/>
      </c>
      <c r="U662" s="101" t="str">
        <f t="shared" si="425"/>
        <v/>
      </c>
      <c r="V662" s="100" t="e">
        <f t="shared" si="426"/>
        <v>#REF!</v>
      </c>
      <c r="W662" s="89"/>
      <c r="X662" s="89"/>
      <c r="Z662" s="63"/>
      <c r="AP662" s="63"/>
      <c r="AQ662" s="89"/>
      <c r="AR662" s="89"/>
      <c r="AS662" s="99"/>
      <c r="AT662" s="89"/>
      <c r="AU662" s="98" t="e">
        <f t="shared" si="427"/>
        <v>#REF!</v>
      </c>
      <c r="AV662" s="98" t="e">
        <f t="shared" si="428"/>
        <v>#REF!</v>
      </c>
      <c r="AW662" s="89"/>
      <c r="AX662" s="98" t="e">
        <f t="shared" si="429"/>
        <v>#REF!</v>
      </c>
      <c r="AY662" s="98" t="e">
        <f t="shared" si="430"/>
        <v>#REF!</v>
      </c>
      <c r="AZ662" s="89"/>
      <c r="BA662" s="98" t="e">
        <f t="shared" si="431"/>
        <v>#REF!</v>
      </c>
      <c r="BB662" s="98" t="e">
        <f t="shared" si="432"/>
        <v>#REF!</v>
      </c>
      <c r="BC662" s="89"/>
      <c r="BD662" s="98" t="e">
        <f t="shared" si="433"/>
        <v>#REF!</v>
      </c>
      <c r="BE662" s="98" t="e">
        <f t="shared" si="434"/>
        <v>#REF!</v>
      </c>
      <c r="BF662" s="89"/>
      <c r="BG662" s="98" t="e">
        <f t="shared" si="435"/>
        <v>#REF!</v>
      </c>
      <c r="BH662" s="98" t="e">
        <f t="shared" si="436"/>
        <v>#REF!</v>
      </c>
      <c r="BI662" s="89"/>
      <c r="BJ662" s="98" t="str">
        <f t="shared" si="437"/>
        <v/>
      </c>
      <c r="BK662" s="98" t="str">
        <f t="shared" si="438"/>
        <v/>
      </c>
      <c r="BL662" s="89"/>
      <c r="BM662" s="98" t="str">
        <f t="shared" si="439"/>
        <v/>
      </c>
      <c r="BN662" s="98" t="str">
        <f t="shared" si="440"/>
        <v/>
      </c>
      <c r="BO662" s="89"/>
      <c r="BP662" s="98" t="str">
        <f t="shared" si="441"/>
        <v/>
      </c>
      <c r="BQ662" s="98" t="str">
        <f t="shared" si="442"/>
        <v/>
      </c>
      <c r="BR662" s="89"/>
      <c r="BS662" s="98" t="str">
        <f t="shared" si="443"/>
        <v/>
      </c>
      <c r="BT662" s="98" t="str">
        <f t="shared" si="444"/>
        <v/>
      </c>
      <c r="BU662" s="89"/>
      <c r="BV662" s="63"/>
    </row>
    <row r="663" spans="1:74" s="59" customFormat="1" x14ac:dyDescent="0.25">
      <c r="A663" s="83">
        <v>12</v>
      </c>
      <c r="B663" s="109" t="str">
        <f t="shared" si="422"/>
        <v xml:space="preserve">: </v>
      </c>
      <c r="C663" s="106"/>
      <c r="D663" s="106"/>
      <c r="E663" s="108"/>
      <c r="F663" s="106"/>
      <c r="G663" s="108"/>
      <c r="H663" s="107"/>
      <c r="I663" s="106"/>
      <c r="J663" s="106"/>
      <c r="K663" s="104"/>
      <c r="L663" s="110"/>
      <c r="M663" s="104"/>
      <c r="N663" s="151" t="e">
        <f>'[1]Advanced Controls'!$E$137</f>
        <v>#REF!</v>
      </c>
      <c r="O663" s="105"/>
      <c r="P663" s="104"/>
      <c r="Q663" s="64"/>
      <c r="R663" s="103"/>
      <c r="S663" s="101" t="str">
        <f t="shared" si="423"/>
        <v/>
      </c>
      <c r="T663" s="102" t="str">
        <f t="shared" si="424"/>
        <v/>
      </c>
      <c r="U663" s="101" t="str">
        <f t="shared" si="425"/>
        <v/>
      </c>
      <c r="V663" s="100" t="e">
        <f t="shared" si="426"/>
        <v>#REF!</v>
      </c>
      <c r="W663" s="89"/>
      <c r="X663" s="89"/>
      <c r="Z663" s="63"/>
      <c r="AP663" s="63"/>
      <c r="AQ663" s="89"/>
      <c r="AR663" s="89"/>
      <c r="AS663" s="99"/>
      <c r="AT663" s="89"/>
      <c r="AU663" s="98" t="e">
        <f t="shared" si="427"/>
        <v>#REF!</v>
      </c>
      <c r="AV663" s="98" t="e">
        <f t="shared" si="428"/>
        <v>#REF!</v>
      </c>
      <c r="AW663" s="89"/>
      <c r="AX663" s="98" t="e">
        <f t="shared" si="429"/>
        <v>#REF!</v>
      </c>
      <c r="AY663" s="98" t="e">
        <f t="shared" si="430"/>
        <v>#REF!</v>
      </c>
      <c r="AZ663" s="89"/>
      <c r="BA663" s="98" t="e">
        <f t="shared" si="431"/>
        <v>#REF!</v>
      </c>
      <c r="BB663" s="98" t="e">
        <f t="shared" si="432"/>
        <v>#REF!</v>
      </c>
      <c r="BC663" s="89"/>
      <c r="BD663" s="98" t="e">
        <f t="shared" si="433"/>
        <v>#REF!</v>
      </c>
      <c r="BE663" s="98" t="e">
        <f t="shared" si="434"/>
        <v>#REF!</v>
      </c>
      <c r="BF663" s="89"/>
      <c r="BG663" s="98" t="e">
        <f t="shared" si="435"/>
        <v>#REF!</v>
      </c>
      <c r="BH663" s="98" t="e">
        <f t="shared" si="436"/>
        <v>#REF!</v>
      </c>
      <c r="BI663" s="89"/>
      <c r="BJ663" s="98" t="str">
        <f t="shared" si="437"/>
        <v/>
      </c>
      <c r="BK663" s="98" t="str">
        <f t="shared" si="438"/>
        <v/>
      </c>
      <c r="BL663" s="89"/>
      <c r="BM663" s="98" t="str">
        <f t="shared" si="439"/>
        <v/>
      </c>
      <c r="BN663" s="98" t="str">
        <f t="shared" si="440"/>
        <v/>
      </c>
      <c r="BO663" s="89"/>
      <c r="BP663" s="98" t="str">
        <f t="shared" si="441"/>
        <v/>
      </c>
      <c r="BQ663" s="98" t="str">
        <f t="shared" si="442"/>
        <v/>
      </c>
      <c r="BR663" s="89"/>
      <c r="BS663" s="98" t="str">
        <f t="shared" si="443"/>
        <v/>
      </c>
      <c r="BT663" s="98" t="str">
        <f t="shared" si="444"/>
        <v/>
      </c>
      <c r="BU663" s="89"/>
      <c r="BV663" s="63"/>
    </row>
    <row r="664" spans="1:74" s="59" customFormat="1" x14ac:dyDescent="0.25">
      <c r="A664" s="83">
        <v>13</v>
      </c>
      <c r="B664" s="109" t="str">
        <f t="shared" si="422"/>
        <v xml:space="preserve">: </v>
      </c>
      <c r="C664" s="106"/>
      <c r="D664" s="106"/>
      <c r="E664" s="108"/>
      <c r="F664" s="106"/>
      <c r="G664" s="108"/>
      <c r="H664" s="107"/>
      <c r="I664" s="106"/>
      <c r="J664" s="106"/>
      <c r="K664" s="104"/>
      <c r="L664" s="110"/>
      <c r="M664" s="104"/>
      <c r="N664" s="151" t="e">
        <f>'[1]Advanced Controls'!$E$137</f>
        <v>#REF!</v>
      </c>
      <c r="O664" s="105"/>
      <c r="P664" s="104"/>
      <c r="Q664" s="64"/>
      <c r="R664" s="103"/>
      <c r="S664" s="101" t="str">
        <f t="shared" si="423"/>
        <v/>
      </c>
      <c r="T664" s="102" t="str">
        <f t="shared" si="424"/>
        <v/>
      </c>
      <c r="U664" s="101" t="str">
        <f t="shared" si="425"/>
        <v/>
      </c>
      <c r="V664" s="100" t="e">
        <f t="shared" si="426"/>
        <v>#REF!</v>
      </c>
      <c r="W664" s="89"/>
      <c r="X664" s="89"/>
      <c r="Z664" s="63"/>
      <c r="AP664" s="63"/>
      <c r="AQ664" s="89"/>
      <c r="AR664" s="89"/>
      <c r="AS664" s="99"/>
      <c r="AT664" s="89"/>
      <c r="AU664" s="98" t="e">
        <f t="shared" si="427"/>
        <v>#REF!</v>
      </c>
      <c r="AV664" s="98" t="e">
        <f t="shared" si="428"/>
        <v>#REF!</v>
      </c>
      <c r="AW664" s="89"/>
      <c r="AX664" s="98" t="e">
        <f t="shared" si="429"/>
        <v>#REF!</v>
      </c>
      <c r="AY664" s="98" t="e">
        <f t="shared" si="430"/>
        <v>#REF!</v>
      </c>
      <c r="AZ664" s="89"/>
      <c r="BA664" s="98" t="e">
        <f t="shared" si="431"/>
        <v>#REF!</v>
      </c>
      <c r="BB664" s="98" t="e">
        <f t="shared" si="432"/>
        <v>#REF!</v>
      </c>
      <c r="BC664" s="89"/>
      <c r="BD664" s="98" t="e">
        <f t="shared" si="433"/>
        <v>#REF!</v>
      </c>
      <c r="BE664" s="98" t="e">
        <f t="shared" si="434"/>
        <v>#REF!</v>
      </c>
      <c r="BF664" s="89"/>
      <c r="BG664" s="98" t="e">
        <f t="shared" si="435"/>
        <v>#REF!</v>
      </c>
      <c r="BH664" s="98" t="e">
        <f t="shared" si="436"/>
        <v>#REF!</v>
      </c>
      <c r="BI664" s="89"/>
      <c r="BJ664" s="98" t="str">
        <f t="shared" si="437"/>
        <v/>
      </c>
      <c r="BK664" s="98" t="str">
        <f t="shared" si="438"/>
        <v/>
      </c>
      <c r="BL664" s="89"/>
      <c r="BM664" s="98" t="str">
        <f t="shared" si="439"/>
        <v/>
      </c>
      <c r="BN664" s="98" t="str">
        <f t="shared" si="440"/>
        <v/>
      </c>
      <c r="BO664" s="89"/>
      <c r="BP664" s="98" t="str">
        <f t="shared" si="441"/>
        <v/>
      </c>
      <c r="BQ664" s="98" t="str">
        <f t="shared" si="442"/>
        <v/>
      </c>
      <c r="BR664" s="89"/>
      <c r="BS664" s="98" t="str">
        <f t="shared" si="443"/>
        <v/>
      </c>
      <c r="BT664" s="98" t="str">
        <f t="shared" si="444"/>
        <v/>
      </c>
      <c r="BU664" s="89"/>
      <c r="BV664" s="63"/>
    </row>
    <row r="665" spans="1:74" s="59" customFormat="1" x14ac:dyDescent="0.25">
      <c r="A665" s="83">
        <v>14</v>
      </c>
      <c r="B665" s="109" t="str">
        <f t="shared" si="422"/>
        <v xml:space="preserve">: </v>
      </c>
      <c r="C665" s="106"/>
      <c r="D665" s="106"/>
      <c r="E665" s="108"/>
      <c r="F665" s="106"/>
      <c r="G665" s="108"/>
      <c r="H665" s="107"/>
      <c r="I665" s="106"/>
      <c r="J665" s="106"/>
      <c r="K665" s="104"/>
      <c r="L665" s="110"/>
      <c r="M665" s="104"/>
      <c r="N665" s="151" t="e">
        <f>'[1]Advanced Controls'!$E$137</f>
        <v>#REF!</v>
      </c>
      <c r="O665" s="105"/>
      <c r="P665" s="104"/>
      <c r="Q665" s="64"/>
      <c r="R665" s="103"/>
      <c r="S665" s="101" t="str">
        <f t="shared" si="423"/>
        <v/>
      </c>
      <c r="T665" s="102" t="str">
        <f t="shared" si="424"/>
        <v/>
      </c>
      <c r="U665" s="101" t="str">
        <f t="shared" si="425"/>
        <v/>
      </c>
      <c r="V665" s="100" t="e">
        <f t="shared" si="426"/>
        <v>#REF!</v>
      </c>
      <c r="W665" s="89"/>
      <c r="X665" s="89"/>
      <c r="Z665" s="63"/>
      <c r="AP665" s="63"/>
      <c r="AQ665" s="89"/>
      <c r="AR665" s="89"/>
      <c r="AS665" s="99"/>
      <c r="AT665" s="89"/>
      <c r="AU665" s="98" t="e">
        <f t="shared" si="427"/>
        <v>#REF!</v>
      </c>
      <c r="AV665" s="98" t="e">
        <f t="shared" si="428"/>
        <v>#REF!</v>
      </c>
      <c r="AW665" s="89"/>
      <c r="AX665" s="98" t="e">
        <f t="shared" si="429"/>
        <v>#REF!</v>
      </c>
      <c r="AY665" s="98" t="e">
        <f t="shared" si="430"/>
        <v>#REF!</v>
      </c>
      <c r="AZ665" s="89"/>
      <c r="BA665" s="98" t="e">
        <f t="shared" si="431"/>
        <v>#REF!</v>
      </c>
      <c r="BB665" s="98" t="e">
        <f t="shared" si="432"/>
        <v>#REF!</v>
      </c>
      <c r="BC665" s="89"/>
      <c r="BD665" s="98" t="e">
        <f t="shared" si="433"/>
        <v>#REF!</v>
      </c>
      <c r="BE665" s="98" t="e">
        <f t="shared" si="434"/>
        <v>#REF!</v>
      </c>
      <c r="BF665" s="89"/>
      <c r="BG665" s="98" t="e">
        <f t="shared" si="435"/>
        <v>#REF!</v>
      </c>
      <c r="BH665" s="98" t="e">
        <f t="shared" si="436"/>
        <v>#REF!</v>
      </c>
      <c r="BI665" s="89"/>
      <c r="BJ665" s="98" t="str">
        <f t="shared" si="437"/>
        <v/>
      </c>
      <c r="BK665" s="98" t="str">
        <f t="shared" si="438"/>
        <v/>
      </c>
      <c r="BL665" s="89"/>
      <c r="BM665" s="98" t="str">
        <f t="shared" si="439"/>
        <v/>
      </c>
      <c r="BN665" s="98" t="str">
        <f t="shared" si="440"/>
        <v/>
      </c>
      <c r="BO665" s="89"/>
      <c r="BP665" s="98" t="str">
        <f t="shared" si="441"/>
        <v/>
      </c>
      <c r="BQ665" s="98" t="str">
        <f t="shared" si="442"/>
        <v/>
      </c>
      <c r="BR665" s="89"/>
      <c r="BS665" s="98" t="str">
        <f t="shared" si="443"/>
        <v/>
      </c>
      <c r="BT665" s="98" t="str">
        <f t="shared" si="444"/>
        <v/>
      </c>
      <c r="BU665" s="89"/>
      <c r="BV665" s="63"/>
    </row>
    <row r="666" spans="1:74" s="59" customFormat="1" x14ac:dyDescent="0.25">
      <c r="A666" s="83">
        <v>15</v>
      </c>
      <c r="B666" s="109" t="str">
        <f t="shared" si="422"/>
        <v xml:space="preserve">: </v>
      </c>
      <c r="C666" s="106"/>
      <c r="D666" s="106"/>
      <c r="E666" s="108"/>
      <c r="F666" s="106"/>
      <c r="G666" s="108"/>
      <c r="H666" s="107"/>
      <c r="I666" s="106"/>
      <c r="J666" s="106"/>
      <c r="K666" s="104"/>
      <c r="L666" s="110"/>
      <c r="M666" s="104"/>
      <c r="N666" s="151" t="e">
        <f>'[1]Advanced Controls'!$E$137</f>
        <v>#REF!</v>
      </c>
      <c r="O666" s="105"/>
      <c r="P666" s="104"/>
      <c r="Q666" s="64"/>
      <c r="R666" s="103"/>
      <c r="S666" s="101" t="str">
        <f t="shared" si="423"/>
        <v/>
      </c>
      <c r="T666" s="102" t="str">
        <f t="shared" si="424"/>
        <v/>
      </c>
      <c r="U666" s="101" t="str">
        <f t="shared" si="425"/>
        <v/>
      </c>
      <c r="V666" s="100" t="e">
        <f t="shared" si="426"/>
        <v>#REF!</v>
      </c>
      <c r="W666" s="89"/>
      <c r="X666" s="89"/>
      <c r="Z666" s="63"/>
      <c r="AP666" s="63"/>
      <c r="AQ666" s="89"/>
      <c r="AR666" s="89"/>
      <c r="AS666" s="99"/>
      <c r="AT666" s="89"/>
      <c r="AU666" s="98" t="e">
        <f t="shared" si="427"/>
        <v>#REF!</v>
      </c>
      <c r="AV666" s="98" t="e">
        <f t="shared" si="428"/>
        <v>#REF!</v>
      </c>
      <c r="AW666" s="89"/>
      <c r="AX666" s="98" t="e">
        <f t="shared" si="429"/>
        <v>#REF!</v>
      </c>
      <c r="AY666" s="98" t="e">
        <f t="shared" si="430"/>
        <v>#REF!</v>
      </c>
      <c r="AZ666" s="89"/>
      <c r="BA666" s="98" t="e">
        <f t="shared" si="431"/>
        <v>#REF!</v>
      </c>
      <c r="BB666" s="98" t="e">
        <f t="shared" si="432"/>
        <v>#REF!</v>
      </c>
      <c r="BC666" s="89"/>
      <c r="BD666" s="98" t="e">
        <f t="shared" si="433"/>
        <v>#REF!</v>
      </c>
      <c r="BE666" s="98" t="e">
        <f t="shared" si="434"/>
        <v>#REF!</v>
      </c>
      <c r="BF666" s="89"/>
      <c r="BG666" s="98" t="e">
        <f t="shared" si="435"/>
        <v>#REF!</v>
      </c>
      <c r="BH666" s="98" t="e">
        <f t="shared" si="436"/>
        <v>#REF!</v>
      </c>
      <c r="BI666" s="89"/>
      <c r="BJ666" s="98" t="str">
        <f t="shared" si="437"/>
        <v/>
      </c>
      <c r="BK666" s="98" t="str">
        <f t="shared" si="438"/>
        <v/>
      </c>
      <c r="BL666" s="89"/>
      <c r="BM666" s="98" t="str">
        <f t="shared" si="439"/>
        <v/>
      </c>
      <c r="BN666" s="98" t="str">
        <f t="shared" si="440"/>
        <v/>
      </c>
      <c r="BO666" s="89"/>
      <c r="BP666" s="98" t="str">
        <f t="shared" si="441"/>
        <v/>
      </c>
      <c r="BQ666" s="98" t="str">
        <f t="shared" si="442"/>
        <v/>
      </c>
      <c r="BR666" s="89"/>
      <c r="BS666" s="98" t="str">
        <f t="shared" si="443"/>
        <v/>
      </c>
      <c r="BT666" s="98" t="str">
        <f t="shared" si="444"/>
        <v/>
      </c>
      <c r="BU666" s="89"/>
      <c r="BV666" s="63"/>
    </row>
    <row r="667" spans="1:74" s="59" customFormat="1" x14ac:dyDescent="0.25">
      <c r="A667" s="83">
        <v>16</v>
      </c>
      <c r="B667" s="109" t="str">
        <f t="shared" si="422"/>
        <v xml:space="preserve">: </v>
      </c>
      <c r="C667" s="106"/>
      <c r="D667" s="106"/>
      <c r="E667" s="108"/>
      <c r="F667" s="106"/>
      <c r="G667" s="108"/>
      <c r="H667" s="107"/>
      <c r="I667" s="106"/>
      <c r="J667" s="106"/>
      <c r="K667" s="104"/>
      <c r="L667" s="110"/>
      <c r="M667" s="104"/>
      <c r="N667" s="151" t="e">
        <f>'[1]Advanced Controls'!$E$137</f>
        <v>#REF!</v>
      </c>
      <c r="O667" s="105"/>
      <c r="P667" s="104"/>
      <c r="Q667" s="64"/>
      <c r="R667" s="103"/>
      <c r="S667" s="101" t="str">
        <f t="shared" si="423"/>
        <v/>
      </c>
      <c r="T667" s="102" t="str">
        <f t="shared" si="424"/>
        <v/>
      </c>
      <c r="U667" s="101" t="str">
        <f t="shared" si="425"/>
        <v/>
      </c>
      <c r="V667" s="100" t="e">
        <f t="shared" si="426"/>
        <v>#REF!</v>
      </c>
      <c r="W667" s="89"/>
      <c r="X667" s="89"/>
      <c r="Z667" s="63"/>
      <c r="AP667" s="63"/>
      <c r="AQ667" s="89"/>
      <c r="AR667" s="89"/>
      <c r="AS667" s="99"/>
      <c r="AT667" s="89"/>
      <c r="AU667" s="98" t="e">
        <f t="shared" si="427"/>
        <v>#REF!</v>
      </c>
      <c r="AV667" s="98" t="e">
        <f t="shared" si="428"/>
        <v>#REF!</v>
      </c>
      <c r="AW667" s="89"/>
      <c r="AX667" s="98" t="e">
        <f t="shared" si="429"/>
        <v>#REF!</v>
      </c>
      <c r="AY667" s="98" t="e">
        <f t="shared" si="430"/>
        <v>#REF!</v>
      </c>
      <c r="AZ667" s="89"/>
      <c r="BA667" s="98" t="e">
        <f t="shared" si="431"/>
        <v>#REF!</v>
      </c>
      <c r="BB667" s="98" t="e">
        <f t="shared" si="432"/>
        <v>#REF!</v>
      </c>
      <c r="BC667" s="89"/>
      <c r="BD667" s="98" t="e">
        <f t="shared" si="433"/>
        <v>#REF!</v>
      </c>
      <c r="BE667" s="98" t="e">
        <f t="shared" si="434"/>
        <v>#REF!</v>
      </c>
      <c r="BF667" s="89"/>
      <c r="BG667" s="98" t="e">
        <f t="shared" si="435"/>
        <v>#REF!</v>
      </c>
      <c r="BH667" s="98" t="e">
        <f t="shared" si="436"/>
        <v>#REF!</v>
      </c>
      <c r="BI667" s="89"/>
      <c r="BJ667" s="98" t="str">
        <f t="shared" si="437"/>
        <v/>
      </c>
      <c r="BK667" s="98" t="str">
        <f t="shared" si="438"/>
        <v/>
      </c>
      <c r="BL667" s="89"/>
      <c r="BM667" s="98" t="str">
        <f t="shared" si="439"/>
        <v/>
      </c>
      <c r="BN667" s="98" t="str">
        <f t="shared" si="440"/>
        <v/>
      </c>
      <c r="BO667" s="89"/>
      <c r="BP667" s="98" t="str">
        <f t="shared" si="441"/>
        <v/>
      </c>
      <c r="BQ667" s="98" t="str">
        <f t="shared" si="442"/>
        <v/>
      </c>
      <c r="BR667" s="89"/>
      <c r="BS667" s="98" t="str">
        <f t="shared" si="443"/>
        <v/>
      </c>
      <c r="BT667" s="98" t="str">
        <f t="shared" si="444"/>
        <v/>
      </c>
      <c r="BU667" s="89"/>
      <c r="BV667" s="63"/>
    </row>
    <row r="668" spans="1:74" s="59" customFormat="1" x14ac:dyDescent="0.25">
      <c r="A668" s="83">
        <v>17</v>
      </c>
      <c r="B668" s="109" t="str">
        <f t="shared" si="422"/>
        <v xml:space="preserve">: </v>
      </c>
      <c r="C668" s="106"/>
      <c r="D668" s="106"/>
      <c r="E668" s="108"/>
      <c r="F668" s="106"/>
      <c r="G668" s="108"/>
      <c r="H668" s="107"/>
      <c r="I668" s="106"/>
      <c r="J668" s="106"/>
      <c r="K668" s="104"/>
      <c r="L668" s="110"/>
      <c r="M668" s="104"/>
      <c r="N668" s="151" t="e">
        <f>'[1]Advanced Controls'!$E$137</f>
        <v>#REF!</v>
      </c>
      <c r="O668" s="105"/>
      <c r="P668" s="104"/>
      <c r="Q668" s="64"/>
      <c r="R668" s="103"/>
      <c r="S668" s="101" t="str">
        <f t="shared" si="423"/>
        <v/>
      </c>
      <c r="T668" s="102" t="str">
        <f t="shared" si="424"/>
        <v/>
      </c>
      <c r="U668" s="101" t="str">
        <f t="shared" si="425"/>
        <v/>
      </c>
      <c r="V668" s="100" t="e">
        <f t="shared" si="426"/>
        <v>#REF!</v>
      </c>
      <c r="W668" s="89"/>
      <c r="X668" s="89"/>
      <c r="Z668" s="63"/>
      <c r="AP668" s="63"/>
      <c r="AQ668" s="89"/>
      <c r="AR668" s="89"/>
      <c r="AS668" s="99"/>
      <c r="AT668" s="89"/>
      <c r="AU668" s="98" t="e">
        <f t="shared" si="427"/>
        <v>#REF!</v>
      </c>
      <c r="AV668" s="98" t="e">
        <f t="shared" si="428"/>
        <v>#REF!</v>
      </c>
      <c r="AW668" s="89"/>
      <c r="AX668" s="98" t="e">
        <f t="shared" si="429"/>
        <v>#REF!</v>
      </c>
      <c r="AY668" s="98" t="e">
        <f t="shared" si="430"/>
        <v>#REF!</v>
      </c>
      <c r="AZ668" s="89"/>
      <c r="BA668" s="98" t="e">
        <f t="shared" si="431"/>
        <v>#REF!</v>
      </c>
      <c r="BB668" s="98" t="e">
        <f t="shared" si="432"/>
        <v>#REF!</v>
      </c>
      <c r="BC668" s="89"/>
      <c r="BD668" s="98" t="e">
        <f t="shared" si="433"/>
        <v>#REF!</v>
      </c>
      <c r="BE668" s="98" t="e">
        <f t="shared" si="434"/>
        <v>#REF!</v>
      </c>
      <c r="BF668" s="89"/>
      <c r="BG668" s="98" t="e">
        <f t="shared" si="435"/>
        <v>#REF!</v>
      </c>
      <c r="BH668" s="98" t="e">
        <f t="shared" si="436"/>
        <v>#REF!</v>
      </c>
      <c r="BI668" s="89"/>
      <c r="BJ668" s="98" t="str">
        <f t="shared" si="437"/>
        <v/>
      </c>
      <c r="BK668" s="98" t="str">
        <f t="shared" si="438"/>
        <v/>
      </c>
      <c r="BL668" s="89"/>
      <c r="BM668" s="98" t="str">
        <f t="shared" si="439"/>
        <v/>
      </c>
      <c r="BN668" s="98" t="str">
        <f t="shared" si="440"/>
        <v/>
      </c>
      <c r="BO668" s="89"/>
      <c r="BP668" s="98" t="str">
        <f t="shared" si="441"/>
        <v/>
      </c>
      <c r="BQ668" s="98" t="str">
        <f t="shared" si="442"/>
        <v/>
      </c>
      <c r="BR668" s="89"/>
      <c r="BS668" s="98" t="str">
        <f t="shared" si="443"/>
        <v/>
      </c>
      <c r="BT668" s="98" t="str">
        <f t="shared" si="444"/>
        <v/>
      </c>
      <c r="BU668" s="89"/>
      <c r="BV668" s="63"/>
    </row>
    <row r="669" spans="1:74" s="59" customFormat="1" x14ac:dyDescent="0.25">
      <c r="A669" s="83">
        <v>18</v>
      </c>
      <c r="B669" s="109" t="str">
        <f t="shared" si="422"/>
        <v xml:space="preserve">: </v>
      </c>
      <c r="C669" s="106"/>
      <c r="D669" s="106"/>
      <c r="E669" s="108"/>
      <c r="F669" s="106"/>
      <c r="G669" s="108"/>
      <c r="H669" s="107"/>
      <c r="I669" s="106"/>
      <c r="J669" s="106"/>
      <c r="K669" s="104"/>
      <c r="L669" s="104"/>
      <c r="M669" s="104"/>
      <c r="N669" s="151" t="e">
        <f>'[1]Advanced Controls'!$E$137</f>
        <v>#REF!</v>
      </c>
      <c r="O669" s="105"/>
      <c r="P669" s="104"/>
      <c r="Q669" s="64"/>
      <c r="R669" s="103"/>
      <c r="S669" s="101" t="str">
        <f t="shared" si="423"/>
        <v/>
      </c>
      <c r="T669" s="102" t="str">
        <f t="shared" si="424"/>
        <v/>
      </c>
      <c r="U669" s="101" t="str">
        <f t="shared" si="425"/>
        <v/>
      </c>
      <c r="V669" s="100" t="e">
        <f t="shared" si="426"/>
        <v>#REF!</v>
      </c>
      <c r="W669" s="89"/>
      <c r="X669" s="89"/>
      <c r="Z669" s="63"/>
      <c r="AP669" s="63"/>
      <c r="AQ669" s="89"/>
      <c r="AR669" s="89"/>
      <c r="AS669" s="99"/>
      <c r="AT669" s="89"/>
      <c r="AU669" s="98" t="e">
        <f t="shared" si="427"/>
        <v>#REF!</v>
      </c>
      <c r="AV669" s="98" t="e">
        <f t="shared" si="428"/>
        <v>#REF!</v>
      </c>
      <c r="AW669" s="89"/>
      <c r="AX669" s="98" t="e">
        <f t="shared" si="429"/>
        <v>#REF!</v>
      </c>
      <c r="AY669" s="98" t="e">
        <f t="shared" si="430"/>
        <v>#REF!</v>
      </c>
      <c r="AZ669" s="89"/>
      <c r="BA669" s="98" t="e">
        <f t="shared" si="431"/>
        <v>#REF!</v>
      </c>
      <c r="BB669" s="98" t="e">
        <f t="shared" si="432"/>
        <v>#REF!</v>
      </c>
      <c r="BC669" s="89"/>
      <c r="BD669" s="98" t="e">
        <f t="shared" si="433"/>
        <v>#REF!</v>
      </c>
      <c r="BE669" s="98" t="e">
        <f t="shared" si="434"/>
        <v>#REF!</v>
      </c>
      <c r="BF669" s="89"/>
      <c r="BG669" s="98" t="e">
        <f t="shared" si="435"/>
        <v>#REF!</v>
      </c>
      <c r="BH669" s="98" t="e">
        <f t="shared" si="436"/>
        <v>#REF!</v>
      </c>
      <c r="BI669" s="89"/>
      <c r="BJ669" s="98" t="str">
        <f t="shared" si="437"/>
        <v/>
      </c>
      <c r="BK669" s="98" t="str">
        <f t="shared" si="438"/>
        <v/>
      </c>
      <c r="BL669" s="89"/>
      <c r="BM669" s="98" t="str">
        <f t="shared" si="439"/>
        <v/>
      </c>
      <c r="BN669" s="98" t="str">
        <f t="shared" si="440"/>
        <v/>
      </c>
      <c r="BO669" s="89"/>
      <c r="BP669" s="98" t="str">
        <f t="shared" si="441"/>
        <v/>
      </c>
      <c r="BQ669" s="98" t="str">
        <f t="shared" si="442"/>
        <v/>
      </c>
      <c r="BR669" s="89"/>
      <c r="BS669" s="98" t="str">
        <f t="shared" si="443"/>
        <v/>
      </c>
      <c r="BT669" s="98" t="str">
        <f t="shared" si="444"/>
        <v/>
      </c>
      <c r="BU669" s="89"/>
      <c r="BV669" s="63"/>
    </row>
    <row r="670" spans="1:74" s="59" customFormat="1" x14ac:dyDescent="0.25">
      <c r="A670" s="83">
        <v>19</v>
      </c>
      <c r="B670" s="109" t="str">
        <f t="shared" si="422"/>
        <v xml:space="preserve">: </v>
      </c>
      <c r="C670" s="106"/>
      <c r="D670" s="106"/>
      <c r="E670" s="108"/>
      <c r="F670" s="106"/>
      <c r="G670" s="108"/>
      <c r="H670" s="107"/>
      <c r="I670" s="106"/>
      <c r="J670" s="106"/>
      <c r="K670" s="104"/>
      <c r="L670" s="104"/>
      <c r="M670" s="104"/>
      <c r="N670" s="151" t="e">
        <f>'[1]Advanced Controls'!$E$137</f>
        <v>#REF!</v>
      </c>
      <c r="O670" s="105"/>
      <c r="P670" s="104"/>
      <c r="Q670" s="64"/>
      <c r="R670" s="103"/>
      <c r="S670" s="101" t="str">
        <f t="shared" si="423"/>
        <v/>
      </c>
      <c r="T670" s="102" t="str">
        <f t="shared" si="424"/>
        <v/>
      </c>
      <c r="U670" s="101" t="str">
        <f t="shared" si="425"/>
        <v/>
      </c>
      <c r="V670" s="100" t="e">
        <f t="shared" si="426"/>
        <v>#REF!</v>
      </c>
      <c r="W670" s="89"/>
      <c r="X670" s="89"/>
      <c r="Z670" s="63"/>
      <c r="AP670" s="63"/>
      <c r="AQ670" s="89"/>
      <c r="AR670" s="89"/>
      <c r="AS670" s="99"/>
      <c r="AT670" s="89"/>
      <c r="AU670" s="98" t="e">
        <f t="shared" si="427"/>
        <v>#REF!</v>
      </c>
      <c r="AV670" s="98" t="e">
        <f t="shared" si="428"/>
        <v>#REF!</v>
      </c>
      <c r="AW670" s="89"/>
      <c r="AX670" s="98" t="e">
        <f t="shared" si="429"/>
        <v>#REF!</v>
      </c>
      <c r="AY670" s="98" t="e">
        <f t="shared" si="430"/>
        <v>#REF!</v>
      </c>
      <c r="AZ670" s="89"/>
      <c r="BA670" s="98" t="e">
        <f t="shared" si="431"/>
        <v>#REF!</v>
      </c>
      <c r="BB670" s="98" t="e">
        <f t="shared" si="432"/>
        <v>#REF!</v>
      </c>
      <c r="BC670" s="89"/>
      <c r="BD670" s="98" t="e">
        <f t="shared" si="433"/>
        <v>#REF!</v>
      </c>
      <c r="BE670" s="98" t="e">
        <f t="shared" si="434"/>
        <v>#REF!</v>
      </c>
      <c r="BF670" s="89"/>
      <c r="BG670" s="98" t="e">
        <f t="shared" si="435"/>
        <v>#REF!</v>
      </c>
      <c r="BH670" s="98" t="e">
        <f t="shared" si="436"/>
        <v>#REF!</v>
      </c>
      <c r="BI670" s="89"/>
      <c r="BJ670" s="98" t="str">
        <f t="shared" si="437"/>
        <v/>
      </c>
      <c r="BK670" s="98" t="str">
        <f t="shared" si="438"/>
        <v/>
      </c>
      <c r="BL670" s="89"/>
      <c r="BM670" s="98" t="str">
        <f t="shared" si="439"/>
        <v/>
      </c>
      <c r="BN670" s="98" t="str">
        <f t="shared" si="440"/>
        <v/>
      </c>
      <c r="BO670" s="89"/>
      <c r="BP670" s="98" t="str">
        <f t="shared" si="441"/>
        <v/>
      </c>
      <c r="BQ670" s="98" t="str">
        <f t="shared" si="442"/>
        <v/>
      </c>
      <c r="BR670" s="89"/>
      <c r="BS670" s="98" t="str">
        <f t="shared" si="443"/>
        <v/>
      </c>
      <c r="BT670" s="98" t="str">
        <f t="shared" si="444"/>
        <v/>
      </c>
      <c r="BU670" s="89"/>
      <c r="BV670" s="63"/>
    </row>
    <row r="671" spans="1:74" s="59" customFormat="1" x14ac:dyDescent="0.25">
      <c r="A671" s="83">
        <v>20</v>
      </c>
      <c r="B671" s="109" t="str">
        <f t="shared" si="422"/>
        <v xml:space="preserve">: </v>
      </c>
      <c r="C671" s="106"/>
      <c r="D671" s="106"/>
      <c r="E671" s="108"/>
      <c r="F671" s="106"/>
      <c r="G671" s="108"/>
      <c r="H671" s="107"/>
      <c r="I671" s="106"/>
      <c r="J671" s="106"/>
      <c r="K671" s="104"/>
      <c r="L671" s="104"/>
      <c r="M671" s="104"/>
      <c r="N671" s="151" t="e">
        <f>'[1]Advanced Controls'!$E$137</f>
        <v>#REF!</v>
      </c>
      <c r="O671" s="105"/>
      <c r="P671" s="104"/>
      <c r="Q671" s="64"/>
      <c r="R671" s="103"/>
      <c r="S671" s="101" t="str">
        <f t="shared" si="423"/>
        <v/>
      </c>
      <c r="T671" s="102" t="str">
        <f t="shared" si="424"/>
        <v/>
      </c>
      <c r="U671" s="101" t="str">
        <f t="shared" si="425"/>
        <v/>
      </c>
      <c r="V671" s="100" t="e">
        <f t="shared" si="426"/>
        <v>#REF!</v>
      </c>
      <c r="W671" s="89"/>
      <c r="X671" s="89"/>
      <c r="Z671" s="63"/>
      <c r="AP671" s="63"/>
      <c r="AQ671" s="89"/>
      <c r="AR671" s="89"/>
      <c r="AS671" s="99"/>
      <c r="AT671" s="89"/>
      <c r="AU671" s="98" t="e">
        <f t="shared" si="427"/>
        <v>#REF!</v>
      </c>
      <c r="AV671" s="98" t="e">
        <f t="shared" si="428"/>
        <v>#REF!</v>
      </c>
      <c r="AW671" s="89"/>
      <c r="AX671" s="98" t="e">
        <f t="shared" si="429"/>
        <v>#REF!</v>
      </c>
      <c r="AY671" s="98" t="e">
        <f t="shared" si="430"/>
        <v>#REF!</v>
      </c>
      <c r="AZ671" s="89"/>
      <c r="BA671" s="98" t="e">
        <f t="shared" si="431"/>
        <v>#REF!</v>
      </c>
      <c r="BB671" s="98" t="e">
        <f t="shared" si="432"/>
        <v>#REF!</v>
      </c>
      <c r="BC671" s="89"/>
      <c r="BD671" s="98" t="e">
        <f t="shared" si="433"/>
        <v>#REF!</v>
      </c>
      <c r="BE671" s="98" t="e">
        <f t="shared" si="434"/>
        <v>#REF!</v>
      </c>
      <c r="BF671" s="89"/>
      <c r="BG671" s="98" t="e">
        <f t="shared" si="435"/>
        <v>#REF!</v>
      </c>
      <c r="BH671" s="98" t="e">
        <f t="shared" si="436"/>
        <v>#REF!</v>
      </c>
      <c r="BI671" s="89"/>
      <c r="BJ671" s="98" t="str">
        <f t="shared" si="437"/>
        <v/>
      </c>
      <c r="BK671" s="98" t="str">
        <f t="shared" si="438"/>
        <v/>
      </c>
      <c r="BL671" s="89"/>
      <c r="BM671" s="98" t="str">
        <f t="shared" si="439"/>
        <v/>
      </c>
      <c r="BN671" s="98" t="str">
        <f t="shared" si="440"/>
        <v/>
      </c>
      <c r="BO671" s="89"/>
      <c r="BP671" s="98" t="str">
        <f t="shared" si="441"/>
        <v/>
      </c>
      <c r="BQ671" s="98" t="str">
        <f t="shared" si="442"/>
        <v/>
      </c>
      <c r="BR671" s="89"/>
      <c r="BS671" s="98" t="str">
        <f t="shared" si="443"/>
        <v/>
      </c>
      <c r="BT671" s="98" t="str">
        <f t="shared" si="444"/>
        <v/>
      </c>
      <c r="BU671" s="89"/>
      <c r="BV671" s="63"/>
    </row>
    <row r="672" spans="1:74" s="59" customFormat="1" x14ac:dyDescent="0.25">
      <c r="A672" s="83"/>
      <c r="B672" s="91" t="s">
        <v>64</v>
      </c>
      <c r="C672" s="92"/>
      <c r="D672" s="92"/>
      <c r="E672" s="92"/>
      <c r="F672" s="92"/>
      <c r="G672" s="92"/>
      <c r="I672" s="89"/>
      <c r="J672" s="94"/>
      <c r="K672" s="64"/>
      <c r="L672" s="64"/>
      <c r="M672" s="64" t="s">
        <v>63</v>
      </c>
      <c r="N672" s="64"/>
      <c r="O672" s="64"/>
      <c r="P672" s="64"/>
      <c r="Q672" s="64"/>
      <c r="R672" s="94" t="s">
        <v>62</v>
      </c>
      <c r="S672" s="97">
        <f>AVERAGE(S652:S671)</f>
        <v>-1.3944000000000003</v>
      </c>
      <c r="T672" s="97">
        <f>IF(S680="Y",SUM(T652:T671)/SUM(O652:O671),AVERAGE(T652:T671))</f>
        <v>-1.3944000000000003</v>
      </c>
      <c r="U672" s="96" t="e">
        <f>SUM(U652:U671)/SUM(O652:O671)</f>
        <v>#DIV/0!</v>
      </c>
      <c r="V672" s="89"/>
      <c r="W672" s="89"/>
      <c r="X672" s="89"/>
      <c r="Z672" s="95"/>
      <c r="AP672" s="63"/>
      <c r="AQ672" s="89"/>
      <c r="AR672" s="89"/>
      <c r="AS672" s="89"/>
      <c r="AT672" s="94" t="s">
        <v>62</v>
      </c>
      <c r="AU672" s="93" t="e">
        <f>AVERAGE(AU652:AU671)</f>
        <v>#REF!</v>
      </c>
      <c r="AV672" s="93" t="e">
        <f>SUM(AV652:AV671)/COUNTIF(AV652:AV671,"&gt;0")</f>
        <v>#REF!</v>
      </c>
      <c r="AW672" s="89"/>
      <c r="AX672" s="93" t="e">
        <f>AVERAGE(AX652:AX671)</f>
        <v>#REF!</v>
      </c>
      <c r="AY672" s="93" t="e">
        <f>SUM(AY652:AY671)/COUNTIF(AY652:AY671,"&gt;0")</f>
        <v>#REF!</v>
      </c>
      <c r="AZ672" s="89"/>
      <c r="BA672" s="93" t="e">
        <f>AVERAGE(BA652:BA671)</f>
        <v>#REF!</v>
      </c>
      <c r="BB672" s="93" t="e">
        <f>SUM(BB652:BB671)/COUNTIF(BB652:BB671,"&gt;0")</f>
        <v>#REF!</v>
      </c>
      <c r="BC672" s="89"/>
      <c r="BD672" s="93" t="e">
        <f>AVERAGE(BD652:BD671)</f>
        <v>#REF!</v>
      </c>
      <c r="BE672" s="93" t="e">
        <f>SUM(BE652:BE671)/COUNTIF(BE652:BE671,"&gt;0")</f>
        <v>#REF!</v>
      </c>
      <c r="BF672" s="89"/>
      <c r="BG672" s="93" t="e">
        <f>AVERAGE(BG652:BG671)</f>
        <v>#REF!</v>
      </c>
      <c r="BH672" s="93" t="e">
        <f>SUM(BH652:BH671)/COUNTIF(BH652:BH671,"&gt;0")</f>
        <v>#REF!</v>
      </c>
      <c r="BI672" s="94"/>
      <c r="BJ672" s="93" t="e">
        <f>AVERAGE(BJ652:BJ671)</f>
        <v>#DIV/0!</v>
      </c>
      <c r="BK672" s="93" t="e">
        <f>SUM(BK652:BK671)/COUNTIF(BK652:BK671,"&gt;0")</f>
        <v>#DIV/0!</v>
      </c>
      <c r="BL672" s="89"/>
      <c r="BM672" s="93" t="e">
        <f>AVERAGE(BM652:BM671)</f>
        <v>#DIV/0!</v>
      </c>
      <c r="BN672" s="93" t="e">
        <f>SUM(BN652:BN671)/COUNTIF(BN652:BN671,"&gt;0")</f>
        <v>#DIV/0!</v>
      </c>
      <c r="BO672" s="89"/>
      <c r="BP672" s="93" t="e">
        <f>AVERAGE(BP652:BP671)</f>
        <v>#DIV/0!</v>
      </c>
      <c r="BQ672" s="93" t="e">
        <f>SUM(BQ652:BQ671)/COUNTIF(BQ652:BQ671,"&gt;0")</f>
        <v>#DIV/0!</v>
      </c>
      <c r="BR672" s="89"/>
      <c r="BS672" s="93" t="e">
        <f>AVERAGE(BS652:BS671)</f>
        <v>#DIV/0!</v>
      </c>
      <c r="BT672" s="93" t="e">
        <f>SUM(BT652:BT671)/COUNTIF(BT652:BT671,"&gt;0")</f>
        <v>#DIV/0!</v>
      </c>
      <c r="BU672" s="89"/>
      <c r="BV672" s="63"/>
    </row>
    <row r="673" spans="1:74" s="59" customFormat="1" x14ac:dyDescent="0.25">
      <c r="A673" s="83"/>
      <c r="B673" s="91" t="s">
        <v>61</v>
      </c>
      <c r="C673" s="92" t="s">
        <v>60</v>
      </c>
      <c r="D673" s="426" t="s">
        <v>222</v>
      </c>
      <c r="E673" s="427"/>
      <c r="F673" s="427"/>
      <c r="G673" s="427"/>
      <c r="H673" s="427"/>
      <c r="I673" s="427"/>
      <c r="J673" s="427"/>
      <c r="K673" s="428"/>
      <c r="L673" s="64"/>
      <c r="M673" s="64"/>
      <c r="N673" s="64"/>
      <c r="O673" s="64"/>
      <c r="P673" s="64"/>
      <c r="Q673" s="64"/>
      <c r="R673" s="77" t="s">
        <v>57</v>
      </c>
      <c r="S673" s="88">
        <f>S672+V673*S676</f>
        <v>-1.1091845726472722</v>
      </c>
      <c r="T673" s="88">
        <f>T672+V673*T676</f>
        <v>-1.1091845726472722</v>
      </c>
      <c r="U673" s="88" t="e">
        <f>U672+V673*U676</f>
        <v>#DIV/0!</v>
      </c>
      <c r="V673" s="86">
        <v>1</v>
      </c>
      <c r="W673" s="64" t="s">
        <v>59</v>
      </c>
      <c r="X673" s="89"/>
      <c r="Y673" s="89" t="s">
        <v>58</v>
      </c>
      <c r="Z673" s="87"/>
      <c r="AP673" s="63"/>
      <c r="AQ673" s="89"/>
      <c r="AR673" s="89"/>
      <c r="AS673" s="89"/>
      <c r="AT673" s="77" t="s">
        <v>57</v>
      </c>
      <c r="AU673" s="76" t="e">
        <f>AU672+(AU678*AU675)</f>
        <v>#REF!</v>
      </c>
      <c r="AV673" s="76" t="e">
        <f>AV672+(AV678*AU675)</f>
        <v>#REF!</v>
      </c>
      <c r="AW673" s="89"/>
      <c r="AX673" s="76" t="e">
        <f>AX672+(AX678*AX675)</f>
        <v>#REF!</v>
      </c>
      <c r="AY673" s="76" t="e">
        <f>AY672+(AY678*AX675)</f>
        <v>#REF!</v>
      </c>
      <c r="AZ673" s="89"/>
      <c r="BA673" s="76" t="e">
        <f>BA672+(BA678*BA675)</f>
        <v>#REF!</v>
      </c>
      <c r="BB673" s="76" t="e">
        <f>BB672+(BB678*BA675)</f>
        <v>#REF!</v>
      </c>
      <c r="BC673" s="89"/>
      <c r="BD673" s="76" t="e">
        <f>BD672+(BD678*BD675)</f>
        <v>#REF!</v>
      </c>
      <c r="BE673" s="76" t="e">
        <f>BE672+(BE678*BD675)</f>
        <v>#REF!</v>
      </c>
      <c r="BF673" s="89"/>
      <c r="BG673" s="76" t="e">
        <f>BG672+(BG678*BG675)</f>
        <v>#REF!</v>
      </c>
      <c r="BH673" s="76" t="e">
        <f>BH672+(BH678*BG675)</f>
        <v>#REF!</v>
      </c>
      <c r="BI673" s="77"/>
      <c r="BJ673" s="76" t="e">
        <f>BJ672+(BJ678*BJ675)</f>
        <v>#DIV/0!</v>
      </c>
      <c r="BK673" s="76" t="e">
        <f>BK672+(BK678*BJ675)</f>
        <v>#DIV/0!</v>
      </c>
      <c r="BL673" s="89"/>
      <c r="BM673" s="76" t="e">
        <f>BM672+(BM678*BM675)</f>
        <v>#DIV/0!</v>
      </c>
      <c r="BN673" s="76" t="e">
        <f>BN672+(BN678*BM675)</f>
        <v>#DIV/0!</v>
      </c>
      <c r="BO673" s="89"/>
      <c r="BP673" s="76" t="e">
        <f>BP672+(BP678*BP675)</f>
        <v>#DIV/0!</v>
      </c>
      <c r="BQ673" s="76" t="e">
        <f>BQ672+(BQ678*BP675)</f>
        <v>#DIV/0!</v>
      </c>
      <c r="BR673" s="89"/>
      <c r="BS673" s="76" t="e">
        <f>BS672+(BS678*BS675)</f>
        <v>#DIV/0!</v>
      </c>
      <c r="BT673" s="76" t="e">
        <f>BT672+(BT678*BS675)</f>
        <v>#DIV/0!</v>
      </c>
      <c r="BU673" s="89"/>
      <c r="BV673" s="63"/>
    </row>
    <row r="674" spans="1:74" s="59" customFormat="1" x14ac:dyDescent="0.25">
      <c r="A674" s="83"/>
      <c r="B674" s="91" t="s">
        <v>56</v>
      </c>
      <c r="C674" s="83"/>
      <c r="D674" s="429"/>
      <c r="E674" s="430"/>
      <c r="F674" s="430"/>
      <c r="G674" s="430"/>
      <c r="H674" s="430"/>
      <c r="I674" s="430"/>
      <c r="J674" s="430"/>
      <c r="K674" s="431"/>
      <c r="L674" s="89"/>
      <c r="M674" s="89"/>
      <c r="N674" s="64"/>
      <c r="O674" s="64"/>
      <c r="P674" s="64"/>
      <c r="Q674" s="64"/>
      <c r="R674" s="77" t="s">
        <v>54</v>
      </c>
      <c r="S674" s="88">
        <f>IF($Y674="Y",MIN(S652:S671),S672-$V674*S676)</f>
        <v>-1.6796154273527284</v>
      </c>
      <c r="T674" s="88">
        <f>IF($Y674="Y",MIN(T652:T671),T672-$V674*T676)</f>
        <v>-1.6796154273527284</v>
      </c>
      <c r="U674" s="88" t="e">
        <f>IF($Y674="Y",MIN(U652:U671),U672-$V674*U676)</f>
        <v>#DIV/0!</v>
      </c>
      <c r="V674" s="86">
        <v>1</v>
      </c>
      <c r="W674" s="64" t="s">
        <v>55</v>
      </c>
      <c r="X674" s="89"/>
      <c r="Y674" s="90" t="s">
        <v>47</v>
      </c>
      <c r="Z674" s="87"/>
      <c r="AP674" s="63"/>
      <c r="AQ674" s="89"/>
      <c r="AR674" s="89"/>
      <c r="AS674" s="89"/>
      <c r="AT674" s="77" t="s">
        <v>54</v>
      </c>
      <c r="AU674" s="76" t="e">
        <f>AU672-(AU678*AU676)</f>
        <v>#REF!</v>
      </c>
      <c r="AV674" s="76" t="e">
        <f>AV672-(AV678*AU676)</f>
        <v>#REF!</v>
      </c>
      <c r="AW674" s="89"/>
      <c r="AX674" s="76" t="e">
        <f>AX672-(AX678*AX676)</f>
        <v>#REF!</v>
      </c>
      <c r="AY674" s="76" t="e">
        <f>AY672-(AY678*AX676)</f>
        <v>#REF!</v>
      </c>
      <c r="AZ674" s="89"/>
      <c r="BA674" s="76" t="e">
        <f>BA672-(BA678*BA676)</f>
        <v>#REF!</v>
      </c>
      <c r="BB674" s="76" t="e">
        <f>BB672-(BB678*BA676)</f>
        <v>#REF!</v>
      </c>
      <c r="BC674" s="89"/>
      <c r="BD674" s="76" t="e">
        <f>BD672-(BD678*BD676)</f>
        <v>#REF!</v>
      </c>
      <c r="BE674" s="76" t="e">
        <f>BE672-(BE678*BD676)</f>
        <v>#REF!</v>
      </c>
      <c r="BF674" s="89"/>
      <c r="BG674" s="76" t="e">
        <f>BG672-(BG678*BG676)</f>
        <v>#REF!</v>
      </c>
      <c r="BH674" s="76" t="e">
        <f>BH672-(BH678*BG676)</f>
        <v>#REF!</v>
      </c>
      <c r="BI674" s="77"/>
      <c r="BJ674" s="76" t="e">
        <f>BJ672-(BJ678*BJ676)</f>
        <v>#DIV/0!</v>
      </c>
      <c r="BK674" s="76" t="e">
        <f>BK672-(BK678*BJ676)</f>
        <v>#DIV/0!</v>
      </c>
      <c r="BL674" s="89"/>
      <c r="BM674" s="76" t="e">
        <f>BM672-(BM678*BM676)</f>
        <v>#DIV/0!</v>
      </c>
      <c r="BN674" s="76" t="e">
        <f>BN672-(BN678*BM676)</f>
        <v>#DIV/0!</v>
      </c>
      <c r="BO674" s="89"/>
      <c r="BP674" s="76" t="e">
        <f>BP672-(BP678*BP676)</f>
        <v>#DIV/0!</v>
      </c>
      <c r="BQ674" s="76" t="e">
        <f>BQ672-(BQ678*BP676)</f>
        <v>#DIV/0!</v>
      </c>
      <c r="BR674" s="89"/>
      <c r="BS674" s="76" t="e">
        <f>BS672-(BS678*BS676)</f>
        <v>#DIV/0!</v>
      </c>
      <c r="BT674" s="76" t="e">
        <f>BT672-(BT678*BS676)</f>
        <v>#DIV/0!</v>
      </c>
      <c r="BU674" s="89"/>
      <c r="BV674" s="63"/>
    </row>
    <row r="675" spans="1:74" s="59" customFormat="1" ht="14.25" x14ac:dyDescent="0.2">
      <c r="A675" s="83"/>
      <c r="B675" s="83"/>
      <c r="C675" s="83"/>
      <c r="D675" s="429"/>
      <c r="E675" s="430"/>
      <c r="F675" s="430"/>
      <c r="G675" s="430"/>
      <c r="H675" s="430"/>
      <c r="I675" s="430"/>
      <c r="J675" s="430"/>
      <c r="K675" s="431"/>
      <c r="L675" s="64"/>
      <c r="M675" s="64"/>
      <c r="N675" s="64"/>
      <c r="O675" s="64"/>
      <c r="P675" s="64"/>
      <c r="Q675" s="64"/>
      <c r="R675" s="77" t="s">
        <v>51</v>
      </c>
      <c r="S675" s="88" t="str">
        <f>IF((0.67*S676)&gt;S672,"no","yes")</f>
        <v>no</v>
      </c>
      <c r="T675" s="88" t="str">
        <f>IF((0.67*T676)&gt;T672,"no","yes")</f>
        <v>no</v>
      </c>
      <c r="U675" s="88" t="e">
        <f>IF((0.67*U676)&gt;U672,"no","yes")</f>
        <v>#DIV/0!</v>
      </c>
      <c r="V675" s="64"/>
      <c r="W675" s="64"/>
      <c r="X675" s="64"/>
      <c r="Z675" s="87"/>
      <c r="AP675" s="63"/>
      <c r="AQ675" s="64"/>
      <c r="AR675" s="64"/>
      <c r="AS675" s="360" t="s">
        <v>53</v>
      </c>
      <c r="AT675" s="361"/>
      <c r="AU675" s="86">
        <v>1</v>
      </c>
      <c r="AV675" s="64"/>
      <c r="AW675" s="64"/>
      <c r="AX675" s="86">
        <v>1</v>
      </c>
      <c r="AY675" s="64"/>
      <c r="AZ675" s="64"/>
      <c r="BA675" s="86">
        <v>1</v>
      </c>
      <c r="BB675" s="64"/>
      <c r="BC675" s="64"/>
      <c r="BD675" s="86">
        <v>1</v>
      </c>
      <c r="BE675" s="64"/>
      <c r="BF675" s="64"/>
      <c r="BG675" s="86">
        <v>1</v>
      </c>
      <c r="BH675" s="64"/>
      <c r="BI675" s="77"/>
      <c r="BJ675" s="86">
        <v>1</v>
      </c>
      <c r="BK675" s="64"/>
      <c r="BL675" s="64"/>
      <c r="BM675" s="86">
        <v>1</v>
      </c>
      <c r="BN675" s="64"/>
      <c r="BO675" s="64"/>
      <c r="BP675" s="86">
        <v>1</v>
      </c>
      <c r="BQ675" s="64"/>
      <c r="BR675" s="64"/>
      <c r="BS675" s="86">
        <v>1</v>
      </c>
      <c r="BT675" s="64"/>
      <c r="BU675" s="64"/>
      <c r="BV675" s="63"/>
    </row>
    <row r="676" spans="1:74" s="59" customFormat="1" ht="14.25" x14ac:dyDescent="0.2">
      <c r="A676" s="83"/>
      <c r="B676" s="83"/>
      <c r="C676" s="83"/>
      <c r="D676" s="429"/>
      <c r="E676" s="430"/>
      <c r="F676" s="430"/>
      <c r="G676" s="430"/>
      <c r="H676" s="430"/>
      <c r="I676" s="430"/>
      <c r="J676" s="430"/>
      <c r="K676" s="431"/>
      <c r="L676" s="64"/>
      <c r="M676" s="64"/>
      <c r="N676" s="64"/>
      <c r="O676" s="64"/>
      <c r="P676" s="64"/>
      <c r="Q676" s="64"/>
      <c r="R676" s="77" t="s">
        <v>50</v>
      </c>
      <c r="S676" s="88">
        <f>_xlfn.STDEV.P(S652:S671)</f>
        <v>0.2852154273527282</v>
      </c>
      <c r="T676" s="88">
        <f t="array" ref="T676">IF(S680="Y",SQRT(SUM(IFERROR(O652:O671*(S652:S671-(T672))^2,0))/((COUNTIFS(O652:O671,"&lt;&gt;"&amp;"")-1)/COUNTIFS(O652:O671,"&lt;&gt;"&amp;"")*SUM(O652:O671))),_xlfn.STDEV.P(T652:T671))</f>
        <v>0.2852154273527282</v>
      </c>
      <c r="U676" s="88" t="e">
        <f t="array" ref="U676">SQRT(SUM(IFERROR(O652:O671*(S652:S671-(U672))^2,0))/((COUNTIFS(O652:O671,"&lt;&gt;"&amp;"")-1)/COUNTIFS(O652:O671,"&lt;&gt;"&amp;"")*SUM(O652:O671)))</f>
        <v>#DIV/0!</v>
      </c>
      <c r="V676" s="64"/>
      <c r="W676" s="64"/>
      <c r="X676" s="64"/>
      <c r="Z676" s="87"/>
      <c r="AP676" s="63"/>
      <c r="AQ676" s="64"/>
      <c r="AR676" s="64"/>
      <c r="AS676" s="360"/>
      <c r="AT676" s="361"/>
      <c r="AU676" s="86">
        <v>1</v>
      </c>
      <c r="AV676" s="64"/>
      <c r="AW676" s="64"/>
      <c r="AX676" s="86">
        <v>1</v>
      </c>
      <c r="AY676" s="64"/>
      <c r="AZ676" s="64"/>
      <c r="BA676" s="86">
        <v>1</v>
      </c>
      <c r="BB676" s="64"/>
      <c r="BC676" s="64"/>
      <c r="BD676" s="86">
        <v>1</v>
      </c>
      <c r="BE676" s="64"/>
      <c r="BF676" s="64"/>
      <c r="BG676" s="86">
        <v>1</v>
      </c>
      <c r="BH676" s="64"/>
      <c r="BI676" s="77"/>
      <c r="BJ676" s="86">
        <v>1</v>
      </c>
      <c r="BK676" s="64"/>
      <c r="BL676" s="64"/>
      <c r="BM676" s="86">
        <v>1</v>
      </c>
      <c r="BN676" s="64"/>
      <c r="BO676" s="64"/>
      <c r="BP676" s="86">
        <v>1</v>
      </c>
      <c r="BQ676" s="64"/>
      <c r="BR676" s="64"/>
      <c r="BS676" s="86">
        <v>1</v>
      </c>
      <c r="BT676" s="64"/>
      <c r="BU676" s="64"/>
      <c r="BV676" s="63"/>
    </row>
    <row r="677" spans="1:74" s="59" customFormat="1" x14ac:dyDescent="0.25">
      <c r="A677" s="64"/>
      <c r="B677" s="64"/>
      <c r="C677" s="83"/>
      <c r="D677" s="429"/>
      <c r="E677" s="430"/>
      <c r="F677" s="430"/>
      <c r="G677" s="430"/>
      <c r="H677" s="430"/>
      <c r="I677" s="430"/>
      <c r="J677" s="430"/>
      <c r="K677" s="431"/>
      <c r="L677" s="64"/>
      <c r="M677" s="64"/>
      <c r="N677" s="64"/>
      <c r="O677" s="64"/>
      <c r="P677" s="64"/>
      <c r="Q677" s="64"/>
      <c r="R677" s="73" t="s">
        <v>48</v>
      </c>
      <c r="S677" s="85">
        <f>COUNTIF(S652:S671,"&gt;0")</f>
        <v>0</v>
      </c>
      <c r="T677" s="85">
        <f>COUNTIF(T652:T671,"&gt;0")</f>
        <v>0</v>
      </c>
      <c r="U677" s="81"/>
      <c r="V677" s="84" t="s">
        <v>52</v>
      </c>
      <c r="W677" s="64"/>
      <c r="X677" s="64"/>
      <c r="Z677" s="63"/>
      <c r="AP677" s="63"/>
      <c r="AQ677" s="64"/>
      <c r="AR677" s="64"/>
      <c r="AS677" s="64"/>
      <c r="AT677" s="77" t="s">
        <v>51</v>
      </c>
      <c r="AU677" s="76" t="e">
        <f>IF((0.67*AU678)&gt;AU672,"no","yes")</f>
        <v>#REF!</v>
      </c>
      <c r="AV677" s="76" t="e">
        <f>IF((0.67*AV678)&gt;AV672,"no","yes")</f>
        <v>#REF!</v>
      </c>
      <c r="AW677" s="64"/>
      <c r="AX677" s="76" t="e">
        <f>IF((0.67*AX678)&gt;AX672,"no","yes")</f>
        <v>#REF!</v>
      </c>
      <c r="AY677" s="76" t="e">
        <f>IF((0.67*AY678)&gt;AY672,"no","yes")</f>
        <v>#REF!</v>
      </c>
      <c r="AZ677" s="64"/>
      <c r="BA677" s="76" t="e">
        <f>IF((0.67*BA678)&gt;BA672,"no","yes")</f>
        <v>#REF!</v>
      </c>
      <c r="BB677" s="76" t="e">
        <f>IF((0.67*BB678)&gt;BB672,"no","yes")</f>
        <v>#REF!</v>
      </c>
      <c r="BC677" s="64"/>
      <c r="BD677" s="76" t="e">
        <f>IF((0.67*BD678)&gt;BD672,"no","yes")</f>
        <v>#REF!</v>
      </c>
      <c r="BE677" s="76" t="e">
        <f>IF((0.67*BE678)&gt;BE672,"no","yes")</f>
        <v>#REF!</v>
      </c>
      <c r="BF677" s="64"/>
      <c r="BG677" s="76" t="e">
        <f>IF((0.67*BG678)&gt;BG672,"no","yes")</f>
        <v>#REF!</v>
      </c>
      <c r="BH677" s="76" t="e">
        <f>IF((0.67*BH678)&gt;BH672,"no","yes")</f>
        <v>#REF!</v>
      </c>
      <c r="BI677" s="73"/>
      <c r="BJ677" s="76" t="e">
        <f>IF((0.67*BJ678)&gt;BJ672,"no","yes")</f>
        <v>#DIV/0!</v>
      </c>
      <c r="BK677" s="76" t="e">
        <f>IF((0.67*BK678)&gt;BK672,"no","yes")</f>
        <v>#DIV/0!</v>
      </c>
      <c r="BL677" s="64"/>
      <c r="BM677" s="76" t="e">
        <f>IF((0.67*BM678)&gt;BM672,"no","yes")</f>
        <v>#DIV/0!</v>
      </c>
      <c r="BN677" s="76" t="e">
        <f>IF((0.67*BN678)&gt;BN672,"no","yes")</f>
        <v>#DIV/0!</v>
      </c>
      <c r="BO677" s="64"/>
      <c r="BP677" s="76" t="e">
        <f>IF((0.67*BP678)&gt;BP672,"no","yes")</f>
        <v>#DIV/0!</v>
      </c>
      <c r="BQ677" s="76" t="e">
        <f>IF((0.67*BQ678)&gt;BQ672,"no","yes")</f>
        <v>#DIV/0!</v>
      </c>
      <c r="BR677" s="64"/>
      <c r="BS677" s="76" t="e">
        <f>IF((0.67*BS678)&gt;BS672,"no","yes")</f>
        <v>#DIV/0!</v>
      </c>
      <c r="BT677" s="76" t="e">
        <f>IF((0.67*BT678)&gt;BT672,"no","yes")</f>
        <v>#DIV/0!</v>
      </c>
      <c r="BU677" s="64"/>
      <c r="BV677" s="63"/>
    </row>
    <row r="678" spans="1:74" s="59" customFormat="1" ht="14.25" x14ac:dyDescent="0.2">
      <c r="C678" s="83"/>
      <c r="D678" s="429"/>
      <c r="E678" s="430"/>
      <c r="F678" s="430"/>
      <c r="G678" s="430"/>
      <c r="H678" s="430"/>
      <c r="I678" s="430"/>
      <c r="J678" s="430"/>
      <c r="K678" s="431"/>
      <c r="L678" s="64"/>
      <c r="M678" s="64"/>
      <c r="N678" s="64"/>
      <c r="O678" s="64"/>
      <c r="P678" s="64"/>
      <c r="Q678" s="64"/>
      <c r="R678" s="64"/>
      <c r="S678" s="82"/>
      <c r="T678" s="81"/>
      <c r="U678" s="81"/>
      <c r="V678" s="80"/>
      <c r="W678" s="79"/>
      <c r="X678" s="78"/>
      <c r="Z678" s="63"/>
      <c r="AP678" s="63"/>
      <c r="AQ678" s="64"/>
      <c r="AR678" s="64"/>
      <c r="AS678" s="64"/>
      <c r="AT678" s="77" t="s">
        <v>50</v>
      </c>
      <c r="AU678" s="76" t="e">
        <f>_xlfn.STDEV.P(AU652:AU671)</f>
        <v>#REF!</v>
      </c>
      <c r="AV678" s="76" t="e">
        <f>_xlfn.STDEV.P(AV652:AV671)</f>
        <v>#REF!</v>
      </c>
      <c r="AW678" s="64"/>
      <c r="AX678" s="76" t="e">
        <f>_xlfn.STDEV.P(AX652:AX671)</f>
        <v>#REF!</v>
      </c>
      <c r="AY678" s="76" t="e">
        <f>_xlfn.STDEV.P(AY652:AY671)</f>
        <v>#REF!</v>
      </c>
      <c r="AZ678" s="64"/>
      <c r="BA678" s="76" t="e">
        <f>_xlfn.STDEV.P(BA652:BA671)</f>
        <v>#REF!</v>
      </c>
      <c r="BB678" s="76" t="e">
        <f>_xlfn.STDEV.P(BB652:BB671)</f>
        <v>#REF!</v>
      </c>
      <c r="BC678" s="64"/>
      <c r="BD678" s="76" t="e">
        <f>_xlfn.STDEV.P(BD652:BD671)</f>
        <v>#REF!</v>
      </c>
      <c r="BE678" s="76" t="e">
        <f>_xlfn.STDEV.P(BE652:BE671)</f>
        <v>#REF!</v>
      </c>
      <c r="BF678" s="64"/>
      <c r="BG678" s="76" t="e">
        <f>_xlfn.STDEV.P(BG652:BG671)</f>
        <v>#REF!</v>
      </c>
      <c r="BH678" s="76" t="e">
        <f>_xlfn.STDEV.P(BH652:BH671)</f>
        <v>#REF!</v>
      </c>
      <c r="BI678" s="64"/>
      <c r="BJ678" s="76" t="e">
        <f>_xlfn.STDEV.P(BJ652:BJ671)</f>
        <v>#DIV/0!</v>
      </c>
      <c r="BK678" s="76" t="e">
        <f>_xlfn.STDEV.P(BK652:BK671)</f>
        <v>#DIV/0!</v>
      </c>
      <c r="BL678" s="64"/>
      <c r="BM678" s="76" t="e">
        <f>_xlfn.STDEV.P(BM652:BM671)</f>
        <v>#DIV/0!</v>
      </c>
      <c r="BN678" s="76" t="e">
        <f>_xlfn.STDEV.P(BN652:BN671)</f>
        <v>#DIV/0!</v>
      </c>
      <c r="BO678" s="64"/>
      <c r="BP678" s="76" t="e">
        <f>_xlfn.STDEV.P(BP652:BP671)</f>
        <v>#DIV/0!</v>
      </c>
      <c r="BQ678" s="76" t="e">
        <f>_xlfn.STDEV.P(BQ652:BQ671)</f>
        <v>#DIV/0!</v>
      </c>
      <c r="BR678" s="64"/>
      <c r="BS678" s="76" t="e">
        <f>_xlfn.STDEV.P(BS652:BS671)</f>
        <v>#DIV/0!</v>
      </c>
      <c r="BT678" s="76" t="e">
        <f>_xlfn.STDEV.P(BT652:BT671)</f>
        <v>#DIV/0!</v>
      </c>
      <c r="BV678" s="63"/>
    </row>
    <row r="679" spans="1:74" s="59" customFormat="1" x14ac:dyDescent="0.2">
      <c r="A679" s="75" t="str">
        <f ca="1">HYPERLINK("#"&amp;"'"&amp;A$1&amp;"'!a1","Back to top")</f>
        <v>Back to top</v>
      </c>
      <c r="B679" s="75"/>
      <c r="C679" s="64"/>
      <c r="D679" s="432"/>
      <c r="E679" s="433"/>
      <c r="F679" s="433"/>
      <c r="G679" s="433"/>
      <c r="H679" s="433"/>
      <c r="I679" s="433"/>
      <c r="J679" s="433"/>
      <c r="K679" s="434"/>
      <c r="S679" s="136" t="s">
        <v>49</v>
      </c>
      <c r="T679" s="161"/>
      <c r="U679" s="81"/>
      <c r="V679" s="70"/>
      <c r="W679" s="69"/>
      <c r="X679" s="68"/>
      <c r="Z679" s="63"/>
      <c r="AP679" s="63"/>
      <c r="AQ679" s="64"/>
      <c r="AR679" s="64"/>
      <c r="AS679" s="64"/>
      <c r="AT679" s="73" t="s">
        <v>48</v>
      </c>
      <c r="AU679" s="72">
        <f>COUNTIF(AU652:AU671,"&gt;0")</f>
        <v>0</v>
      </c>
      <c r="AV679" s="72">
        <f>COUNTIF(AV652:AV671,"&gt;0")</f>
        <v>0</v>
      </c>
      <c r="AW679" s="64"/>
      <c r="AX679" s="72">
        <f>COUNTIF(AX652:AX671,"&gt;0")</f>
        <v>0</v>
      </c>
      <c r="AY679" s="72">
        <f>COUNTIF(AY652:AY671,"&gt;0")</f>
        <v>0</v>
      </c>
      <c r="AZ679" s="64"/>
      <c r="BA679" s="72">
        <f>COUNTIF(BA652:BA671,"&gt;0")</f>
        <v>0</v>
      </c>
      <c r="BB679" s="72">
        <f>COUNTIF(BB652:BB671,"&gt;0")</f>
        <v>0</v>
      </c>
      <c r="BC679" s="64"/>
      <c r="BD679" s="72">
        <f>COUNTIF(BD652:BD671,"&gt;0")</f>
        <v>0</v>
      </c>
      <c r="BE679" s="72">
        <f>COUNTIF(BE652:BE671,"&gt;0")</f>
        <v>0</v>
      </c>
      <c r="BF679" s="64"/>
      <c r="BG679" s="72">
        <f>COUNTIF(BG652:BG671,"&gt;0")</f>
        <v>0</v>
      </c>
      <c r="BH679" s="72">
        <f>COUNTIF(BH652:BH671,"&gt;0")</f>
        <v>0</v>
      </c>
      <c r="BI679" s="64"/>
      <c r="BJ679" s="72">
        <f>COUNTIF(BJ652:BJ671,"&gt;0")</f>
        <v>0</v>
      </c>
      <c r="BK679" s="72">
        <f>COUNTIF(BK652:BK671,"&gt;0")</f>
        <v>0</v>
      </c>
      <c r="BL679" s="64"/>
      <c r="BM679" s="72">
        <f>COUNTIF(BM652:BM671,"&gt;0")</f>
        <v>0</v>
      </c>
      <c r="BN679" s="72">
        <f>COUNTIF(BN652:BN671,"&gt;0")</f>
        <v>0</v>
      </c>
      <c r="BO679" s="64"/>
      <c r="BP679" s="72">
        <f>COUNTIF(BP652:BP671,"&gt;0")</f>
        <v>0</v>
      </c>
      <c r="BQ679" s="72">
        <f>COUNTIF(BQ652:BQ671,"&gt;0")</f>
        <v>0</v>
      </c>
      <c r="BR679" s="64"/>
      <c r="BS679" s="72">
        <f>COUNTIF(BS652:BS671,"&gt;0")</f>
        <v>0</v>
      </c>
      <c r="BT679" s="72">
        <f>COUNTIF(BT652:BT671,"&gt;0")</f>
        <v>0</v>
      </c>
      <c r="BV679" s="63"/>
    </row>
    <row r="680" spans="1:74" s="59" customFormat="1" ht="14.25" x14ac:dyDescent="0.2">
      <c r="S680" s="137" t="s">
        <v>47</v>
      </c>
      <c r="U680" s="64"/>
      <c r="V680" s="70"/>
      <c r="W680" s="69"/>
      <c r="X680" s="68"/>
      <c r="Z680" s="63"/>
      <c r="AP680" s="63"/>
      <c r="BV680" s="63"/>
    </row>
    <row r="681" spans="1:74" s="64" customFormat="1" ht="14.25" x14ac:dyDescent="0.2">
      <c r="A681" s="83"/>
      <c r="B681" s="83"/>
      <c r="C681" s="83"/>
      <c r="D681" s="83"/>
      <c r="E681" s="83"/>
      <c r="F681" s="83"/>
      <c r="G681" s="83"/>
      <c r="H681" s="83"/>
      <c r="J681" s="73"/>
      <c r="R681" s="73"/>
      <c r="S681" s="83"/>
      <c r="T681" s="83"/>
      <c r="V681" s="67"/>
      <c r="W681" s="66"/>
      <c r="X681" s="65"/>
      <c r="Z681" s="152"/>
      <c r="AP681" s="152"/>
      <c r="AT681" s="83"/>
      <c r="BV681" s="152"/>
    </row>
    <row r="682" spans="1:74" s="59" customFormat="1" ht="14.25" x14ac:dyDescent="0.2">
      <c r="J682" s="64"/>
      <c r="K682" s="83"/>
      <c r="L682" s="64"/>
      <c r="M682" s="64"/>
      <c r="N682" s="64"/>
      <c r="O682" s="64"/>
      <c r="P682" s="64"/>
      <c r="Q682" s="64"/>
      <c r="R682" s="64"/>
      <c r="S682" s="64"/>
      <c r="T682" s="64"/>
      <c r="U682" s="64"/>
      <c r="V682" s="64"/>
      <c r="W682" s="64"/>
      <c r="X682" s="64"/>
      <c r="Z682" s="63"/>
      <c r="AP682" s="63"/>
      <c r="BV682" s="63"/>
    </row>
    <row r="683" spans="1:74" s="59" customFormat="1" ht="15.95" customHeight="1" x14ac:dyDescent="0.2">
      <c r="Z683" s="63"/>
      <c r="AP683" s="63"/>
      <c r="BR683" s="64"/>
      <c r="BV683" s="63"/>
    </row>
    <row r="684" spans="1:74" s="59" customFormat="1" ht="15.95" customHeight="1" x14ac:dyDescent="0.2">
      <c r="Z684" s="63"/>
      <c r="AP684" s="63"/>
      <c r="BR684" s="64"/>
      <c r="BV684" s="63"/>
    </row>
    <row r="685" spans="1:74" s="59" customFormat="1" ht="15.95" customHeight="1" x14ac:dyDescent="0.2">
      <c r="Z685" s="63"/>
      <c r="AP685" s="63"/>
      <c r="BR685" s="64"/>
      <c r="BV685" s="63"/>
    </row>
    <row r="686" spans="1:74" s="2" customFormat="1" ht="15.75" x14ac:dyDescent="0.25">
      <c r="A686" s="134">
        <f>1+A649</f>
        <v>19</v>
      </c>
      <c r="B686" s="134"/>
      <c r="C686" s="167" t="s">
        <v>221</v>
      </c>
      <c r="D686" s="166"/>
      <c r="E686" s="166"/>
      <c r="F686" s="166"/>
      <c r="G686" s="166"/>
      <c r="H686" s="166"/>
      <c r="I686" s="165"/>
      <c r="J686" s="165"/>
      <c r="K686" s="166"/>
      <c r="L686" s="166"/>
      <c r="M686" s="165"/>
      <c r="N686" s="165"/>
      <c r="O686" s="165"/>
      <c r="P686" s="165"/>
      <c r="Q686" s="165"/>
      <c r="R686" s="165"/>
      <c r="S686" s="165"/>
      <c r="T686" s="165"/>
      <c r="U686" s="165"/>
      <c r="V686" s="165"/>
      <c r="W686" s="165"/>
      <c r="X686" s="165"/>
      <c r="AQ686" s="130">
        <f>A686</f>
        <v>19</v>
      </c>
      <c r="AR686" s="130" t="str">
        <f>C686</f>
        <v>Indirect CO2 Emissions per CONVENTIONAL Implementation OR functional Unit -- CHOOSE ONLY ONE</v>
      </c>
    </row>
    <row r="687" spans="1:74" s="59" customFormat="1" x14ac:dyDescent="0.25">
      <c r="A687" s="162"/>
      <c r="B687" s="162"/>
      <c r="C687" s="162"/>
      <c r="D687" s="164"/>
      <c r="E687" s="164"/>
      <c r="F687" s="164"/>
      <c r="G687" s="164"/>
      <c r="H687" s="164"/>
      <c r="I687" s="162"/>
      <c r="J687" s="162"/>
      <c r="K687" s="164"/>
      <c r="L687" s="164"/>
      <c r="M687" s="162"/>
      <c r="N687" s="162"/>
      <c r="O687" s="162"/>
      <c r="P687" s="162"/>
      <c r="Q687" s="162"/>
      <c r="R687" s="162"/>
      <c r="S687" s="162"/>
      <c r="T687" s="162"/>
      <c r="U687" s="162"/>
      <c r="V687" s="162"/>
      <c r="W687" s="162"/>
      <c r="X687" s="162"/>
      <c r="Z687" s="63"/>
      <c r="AP687" s="63"/>
      <c r="AQ687" s="89"/>
      <c r="AR687" s="89"/>
      <c r="AS687" s="89"/>
      <c r="AT687" s="89"/>
      <c r="AU687" s="128" t="e">
        <f>IF($AT$44="Region",'[1]Advanced Controls'!$A$59,'[1]AEZ Data'!$A$78)</f>
        <v>#REF!</v>
      </c>
      <c r="AV687" s="128"/>
      <c r="AW687" s="89"/>
      <c r="AX687" s="128" t="e">
        <f>IF($AT$44="Region",'[1]Advanced Controls'!$A$60,'[1]AEZ Data'!$A$80)</f>
        <v>#REF!</v>
      </c>
      <c r="AY687" s="128"/>
      <c r="AZ687" s="89"/>
      <c r="BA687" s="128" t="e">
        <f>IF($AT$44="Region",'[1]Advanced Controls'!$A$61,'[1]AEZ Data'!$A$79)</f>
        <v>#REF!</v>
      </c>
      <c r="BB687" s="128"/>
      <c r="BC687" s="89"/>
      <c r="BD687" s="128" t="e">
        <f>IF($AT$44="Region",'[1]Advanced Controls'!$A$62,'[1]AEZ Data'!$A$81)</f>
        <v>#REF!</v>
      </c>
      <c r="BE687" s="128"/>
      <c r="BF687" s="89"/>
      <c r="BG687" s="128" t="e">
        <f>IF($AT$44="Region",'[1]Advanced Controls'!$A$63,'[1]AEZ Data'!$A$82)</f>
        <v>#REF!</v>
      </c>
      <c r="BH687" s="128"/>
      <c r="BI687" s="89"/>
      <c r="BJ687" s="128" t="s">
        <v>90</v>
      </c>
      <c r="BK687" s="128"/>
      <c r="BL687" s="89"/>
      <c r="BM687" s="128" t="s">
        <v>89</v>
      </c>
      <c r="BN687" s="128"/>
      <c r="BO687" s="89"/>
      <c r="BP687" s="128" t="s">
        <v>88</v>
      </c>
      <c r="BQ687" s="128"/>
      <c r="BR687" s="89"/>
      <c r="BS687" s="128" t="s">
        <v>87</v>
      </c>
      <c r="BT687" s="128"/>
      <c r="BU687" s="89"/>
      <c r="BV687" s="63"/>
    </row>
    <row r="688" spans="1:74" s="59" customFormat="1" ht="45.75" thickBot="1" x14ac:dyDescent="0.3">
      <c r="A688" s="163" t="s">
        <v>86</v>
      </c>
      <c r="B688" s="127" t="s">
        <v>85</v>
      </c>
      <c r="C688" s="124" t="s">
        <v>84</v>
      </c>
      <c r="D688" s="126" t="s">
        <v>83</v>
      </c>
      <c r="E688" s="126" t="s">
        <v>82</v>
      </c>
      <c r="F688" s="124" t="s">
        <v>81</v>
      </c>
      <c r="G688" s="125" t="s">
        <v>80</v>
      </c>
      <c r="H688" s="124" t="s">
        <v>79</v>
      </c>
      <c r="I688" s="124" t="s">
        <v>78</v>
      </c>
      <c r="J688" s="124" t="s">
        <v>77</v>
      </c>
      <c r="K688" s="123" t="s">
        <v>76</v>
      </c>
      <c r="L688" s="122" t="s">
        <v>75</v>
      </c>
      <c r="M688" s="121" t="s">
        <v>74</v>
      </c>
      <c r="N688" s="119" t="s">
        <v>73</v>
      </c>
      <c r="O688" s="120" t="s">
        <v>72</v>
      </c>
      <c r="P688" s="119" t="s">
        <v>71</v>
      </c>
      <c r="Q688" s="114"/>
      <c r="R688" s="118" t="s">
        <v>70</v>
      </c>
      <c r="S688" s="117" t="s">
        <v>66</v>
      </c>
      <c r="T688" s="117" t="s">
        <v>65</v>
      </c>
      <c r="U688" s="117" t="s">
        <v>69</v>
      </c>
      <c r="V688" s="116" t="s">
        <v>68</v>
      </c>
      <c r="W688" s="114"/>
      <c r="X688" s="114"/>
      <c r="Z688" s="63"/>
      <c r="AP688" s="63"/>
      <c r="AQ688" s="114"/>
      <c r="AR688" s="114"/>
      <c r="AS688" s="116" t="s">
        <v>67</v>
      </c>
      <c r="AT688" s="114"/>
      <c r="AU688" s="115" t="s">
        <v>66</v>
      </c>
      <c r="AV688" s="115" t="s">
        <v>65</v>
      </c>
      <c r="AW688" s="114"/>
      <c r="AX688" s="115" t="s">
        <v>66</v>
      </c>
      <c r="AY688" s="115" t="s">
        <v>65</v>
      </c>
      <c r="AZ688" s="114"/>
      <c r="BA688" s="115" t="s">
        <v>66</v>
      </c>
      <c r="BB688" s="115" t="s">
        <v>65</v>
      </c>
      <c r="BC688" s="114"/>
      <c r="BD688" s="115" t="s">
        <v>66</v>
      </c>
      <c r="BE688" s="115" t="s">
        <v>65</v>
      </c>
      <c r="BF688" s="114"/>
      <c r="BG688" s="115" t="s">
        <v>66</v>
      </c>
      <c r="BH688" s="115" t="s">
        <v>65</v>
      </c>
      <c r="BI688" s="114"/>
      <c r="BJ688" s="115" t="s">
        <v>66</v>
      </c>
      <c r="BK688" s="115" t="s">
        <v>65</v>
      </c>
      <c r="BL688" s="114"/>
      <c r="BM688" s="115" t="s">
        <v>66</v>
      </c>
      <c r="BN688" s="115" t="s">
        <v>65</v>
      </c>
      <c r="BO688" s="114"/>
      <c r="BP688" s="115" t="s">
        <v>66</v>
      </c>
      <c r="BQ688" s="115" t="s">
        <v>65</v>
      </c>
      <c r="BR688" s="114"/>
      <c r="BS688" s="115" t="s">
        <v>66</v>
      </c>
      <c r="BT688" s="115" t="s">
        <v>65</v>
      </c>
      <c r="BU688" s="114"/>
      <c r="BV688" s="63"/>
    </row>
    <row r="689" spans="1:74" s="59" customFormat="1" x14ac:dyDescent="0.25">
      <c r="A689" s="162">
        <v>1</v>
      </c>
      <c r="B689" s="109" t="str">
        <f t="shared" ref="B689:B708" si="445">CONCATENATE(E689,": ",C689)</f>
        <v xml:space="preserve">: </v>
      </c>
      <c r="C689" s="108"/>
      <c r="D689" s="108"/>
      <c r="E689" s="108"/>
      <c r="F689" s="113"/>
      <c r="G689" s="108"/>
      <c r="H689" s="107"/>
      <c r="I689" s="106"/>
      <c r="J689" s="106"/>
      <c r="K689" s="110"/>
      <c r="L689" s="110"/>
      <c r="M689" s="104"/>
      <c r="N689" s="151" t="s">
        <v>219</v>
      </c>
      <c r="O689" s="105"/>
      <c r="P689" s="104"/>
      <c r="Q689" s="64"/>
      <c r="R689" s="103"/>
      <c r="S689" s="101" t="str">
        <f t="shared" ref="S689:S708" si="446">IF(R689="Y","",IF(AND(M689="",K689=""),"",IF(M689="",K689,M689)))</f>
        <v/>
      </c>
      <c r="T689" s="102" t="str">
        <f t="shared" ref="T689:T708" si="447">IF(S689="","",IF($S$717="Y",U689,IF(S689&gt;=$S$709-$AB$35*$S$713,IF(S689&lt;=$S$709+$AB$35*$S$713,S689,""),"")))</f>
        <v/>
      </c>
      <c r="U689" s="101" t="str">
        <f t="shared" ref="U689:U708" si="448">IF(R689="Y","",IF(AND(M689="",K689=""),"",IF(M689="",K689*O689,M689*O689)))</f>
        <v/>
      </c>
      <c r="V689" s="100" t="str">
        <f t="shared" ref="V689:V708" si="449">IF(AND(N689="",L689=""),"",IF(N689="",L689,N689))</f>
        <v>t CO2-eq/ ha/ yr</v>
      </c>
      <c r="W689" s="89"/>
      <c r="X689" s="89"/>
      <c r="Z689" s="63"/>
      <c r="AP689" s="63"/>
      <c r="AQ689" s="89"/>
      <c r="AR689" s="89"/>
      <c r="AS689" s="112" t="str">
        <f>$U689</f>
        <v/>
      </c>
      <c r="AT689" s="89"/>
      <c r="AU689" s="98" t="e">
        <f t="shared" ref="AU689:AU708" si="450">IF($AT$44="region",IF($E689=AU$762,$S689,""),IF($G689=AU$762,$S689,""))</f>
        <v>#REF!</v>
      </c>
      <c r="AV689" s="98" t="e">
        <f t="shared" ref="AV689:AV708" si="451">IF($AT$44="Region",IF($E689=AU$762,$T689,""),IF($G689=AU$762,$T689,""))</f>
        <v>#REF!</v>
      </c>
      <c r="AW689" s="89"/>
      <c r="AX689" s="98" t="e">
        <f t="shared" ref="AX689:AX708" si="452">IF($AT$44="region",IF($E689=AX$762,$S689,""),IF($G689=AX$762,$S689,""))</f>
        <v>#REF!</v>
      </c>
      <c r="AY689" s="98" t="e">
        <f t="shared" ref="AY689:AY708" si="453">IF($AT$44="Region",IF($E689=AX$762,$T689,""),IF($G689=AX$762,$T689,""))</f>
        <v>#REF!</v>
      </c>
      <c r="AZ689" s="89"/>
      <c r="BA689" s="98" t="e">
        <f t="shared" ref="BA689:BA708" si="454">IF($AT$44="region",IF($E689=BA$762,$S689,""),IF($G689=BA$762,$S689,""))</f>
        <v>#REF!</v>
      </c>
      <c r="BB689" s="98" t="e">
        <f t="shared" ref="BB689:BB708" si="455">IF($AT$44="Region",IF($E689=BA$762,$T689,""),IF($G689=BA$762,$T689,""))</f>
        <v>#REF!</v>
      </c>
      <c r="BC689" s="89"/>
      <c r="BD689" s="98" t="e">
        <f t="shared" ref="BD689:BD708" si="456">IF($AT$44="region",IF($E689=BD$762,$S689,""),IF($G689=BD$762,$S689,""))</f>
        <v>#REF!</v>
      </c>
      <c r="BE689" s="98" t="e">
        <f t="shared" ref="BE689:BE708" si="457">IF($AT$44="Region",IF($E689=BD$762,$T689,""),IF($G689=BD$762,$T689,""))</f>
        <v>#REF!</v>
      </c>
      <c r="BF689" s="89"/>
      <c r="BG689" s="98" t="e">
        <f t="shared" ref="BG689:BG708" si="458">IF($AT$44="region",IF($E689=BG$762,$S689,""),IF($G689=BG$762,$S689,""))</f>
        <v>#REF!</v>
      </c>
      <c r="BH689" s="98" t="e">
        <f t="shared" ref="BH689:BH708" si="459">IF($AT$44="Region",IF($E689=BG$762,$T689,""),IF($G689=BG$762,$T689,""))</f>
        <v>#REF!</v>
      </c>
      <c r="BI689" s="89"/>
      <c r="BJ689" s="98" t="str">
        <f t="shared" ref="BJ689:BJ708" si="460">IF($E689=$BJ$47,S689,"")</f>
        <v/>
      </c>
      <c r="BK689" s="98" t="str">
        <f t="shared" ref="BK689:BK708" si="461">IF($E689=$BJ$47,T689,"")</f>
        <v/>
      </c>
      <c r="BL689" s="89"/>
      <c r="BM689" s="98" t="str">
        <f t="shared" ref="BM689:BM708" si="462">IF($E689=$BM$47,S689,"")</f>
        <v/>
      </c>
      <c r="BN689" s="98" t="str">
        <f t="shared" ref="BN689:BN708" si="463">IF($E689=$BM$47,T689,"")</f>
        <v/>
      </c>
      <c r="BO689" s="89"/>
      <c r="BP689" s="98" t="str">
        <f t="shared" ref="BP689:BP708" si="464">IF($E689=$BP$47,S689,"")</f>
        <v/>
      </c>
      <c r="BQ689" s="98" t="str">
        <f t="shared" ref="BQ689:BQ708" si="465">IF($E689=$BP$47,T689,"")</f>
        <v/>
      </c>
      <c r="BR689" s="89"/>
      <c r="BS689" s="98" t="str">
        <f t="shared" ref="BS689:BS708" si="466">IF($E689=$BS$47,S689,"")</f>
        <v/>
      </c>
      <c r="BT689" s="98" t="str">
        <f t="shared" ref="BT689:BT708" si="467">IF($E689=$BS$47,T689,"")</f>
        <v/>
      </c>
      <c r="BU689" s="89"/>
      <c r="BV689" s="63"/>
    </row>
    <row r="690" spans="1:74" s="59" customFormat="1" x14ac:dyDescent="0.25">
      <c r="A690" s="162">
        <v>2</v>
      </c>
      <c r="B690" s="109" t="str">
        <f t="shared" si="445"/>
        <v xml:space="preserve">: </v>
      </c>
      <c r="C690" s="108"/>
      <c r="D690" s="108"/>
      <c r="E690" s="108"/>
      <c r="F690" s="108"/>
      <c r="G690" s="108"/>
      <c r="H690" s="107"/>
      <c r="I690" s="106"/>
      <c r="J690" s="106"/>
      <c r="K690" s="105"/>
      <c r="L690" s="110"/>
      <c r="M690" s="104"/>
      <c r="N690" s="151" t="s">
        <v>219</v>
      </c>
      <c r="O690" s="105"/>
      <c r="P690" s="104"/>
      <c r="Q690" s="64"/>
      <c r="R690" s="103"/>
      <c r="S690" s="101" t="str">
        <f t="shared" si="446"/>
        <v/>
      </c>
      <c r="T690" s="102" t="str">
        <f t="shared" si="447"/>
        <v/>
      </c>
      <c r="U690" s="101" t="str">
        <f t="shared" si="448"/>
        <v/>
      </c>
      <c r="V690" s="100" t="str">
        <f t="shared" si="449"/>
        <v>t CO2-eq/ ha/ yr</v>
      </c>
      <c r="W690" s="89"/>
      <c r="X690" s="89"/>
      <c r="Z690" s="63"/>
      <c r="AP690" s="63"/>
      <c r="AQ690" s="89"/>
      <c r="AR690" s="89"/>
      <c r="AS690" s="99"/>
      <c r="AT690" s="89"/>
      <c r="AU690" s="98" t="e">
        <f t="shared" si="450"/>
        <v>#REF!</v>
      </c>
      <c r="AV690" s="98" t="e">
        <f t="shared" si="451"/>
        <v>#REF!</v>
      </c>
      <c r="AW690" s="89"/>
      <c r="AX690" s="98" t="e">
        <f t="shared" si="452"/>
        <v>#REF!</v>
      </c>
      <c r="AY690" s="98" t="e">
        <f t="shared" si="453"/>
        <v>#REF!</v>
      </c>
      <c r="AZ690" s="89"/>
      <c r="BA690" s="98" t="e">
        <f t="shared" si="454"/>
        <v>#REF!</v>
      </c>
      <c r="BB690" s="98" t="e">
        <f t="shared" si="455"/>
        <v>#REF!</v>
      </c>
      <c r="BC690" s="89"/>
      <c r="BD690" s="98" t="e">
        <f t="shared" si="456"/>
        <v>#REF!</v>
      </c>
      <c r="BE690" s="98" t="e">
        <f t="shared" si="457"/>
        <v>#REF!</v>
      </c>
      <c r="BF690" s="89"/>
      <c r="BG690" s="98" t="e">
        <f t="shared" si="458"/>
        <v>#REF!</v>
      </c>
      <c r="BH690" s="98" t="e">
        <f t="shared" si="459"/>
        <v>#REF!</v>
      </c>
      <c r="BI690" s="89"/>
      <c r="BJ690" s="98" t="str">
        <f t="shared" si="460"/>
        <v/>
      </c>
      <c r="BK690" s="98" t="str">
        <f t="shared" si="461"/>
        <v/>
      </c>
      <c r="BL690" s="89"/>
      <c r="BM690" s="98" t="str">
        <f t="shared" si="462"/>
        <v/>
      </c>
      <c r="BN690" s="98" t="str">
        <f t="shared" si="463"/>
        <v/>
      </c>
      <c r="BO690" s="89"/>
      <c r="BP690" s="98" t="str">
        <f t="shared" si="464"/>
        <v/>
      </c>
      <c r="BQ690" s="98" t="str">
        <f t="shared" si="465"/>
        <v/>
      </c>
      <c r="BR690" s="89"/>
      <c r="BS690" s="98" t="str">
        <f t="shared" si="466"/>
        <v/>
      </c>
      <c r="BT690" s="98" t="str">
        <f t="shared" si="467"/>
        <v/>
      </c>
      <c r="BU690" s="89"/>
      <c r="BV690" s="63"/>
    </row>
    <row r="691" spans="1:74" s="59" customFormat="1" x14ac:dyDescent="0.25">
      <c r="A691" s="162">
        <v>3</v>
      </c>
      <c r="B691" s="109" t="str">
        <f t="shared" si="445"/>
        <v xml:space="preserve">: </v>
      </c>
      <c r="C691" s="106"/>
      <c r="D691" s="106"/>
      <c r="E691" s="108"/>
      <c r="F691" s="106"/>
      <c r="G691" s="108"/>
      <c r="H691" s="107"/>
      <c r="I691" s="106"/>
      <c r="J691" s="106"/>
      <c r="K691" s="104"/>
      <c r="L691" s="110"/>
      <c r="M691" s="104"/>
      <c r="N691" s="151" t="s">
        <v>219</v>
      </c>
      <c r="O691" s="105"/>
      <c r="P691" s="104"/>
      <c r="Q691" s="64"/>
      <c r="R691" s="103"/>
      <c r="S691" s="101" t="str">
        <f t="shared" si="446"/>
        <v/>
      </c>
      <c r="T691" s="102" t="str">
        <f t="shared" si="447"/>
        <v/>
      </c>
      <c r="U691" s="101" t="str">
        <f t="shared" si="448"/>
        <v/>
      </c>
      <c r="V691" s="100" t="str">
        <f t="shared" si="449"/>
        <v>t CO2-eq/ ha/ yr</v>
      </c>
      <c r="W691" s="89"/>
      <c r="X691" s="89"/>
      <c r="Z691" s="63"/>
      <c r="AP691" s="63"/>
      <c r="AQ691" s="89"/>
      <c r="AR691" s="89"/>
      <c r="AS691" s="64"/>
      <c r="AT691" s="89"/>
      <c r="AU691" s="98" t="e">
        <f t="shared" si="450"/>
        <v>#REF!</v>
      </c>
      <c r="AV691" s="98" t="e">
        <f t="shared" si="451"/>
        <v>#REF!</v>
      </c>
      <c r="AW691" s="89"/>
      <c r="AX691" s="98" t="e">
        <f t="shared" si="452"/>
        <v>#REF!</v>
      </c>
      <c r="AY691" s="98" t="e">
        <f t="shared" si="453"/>
        <v>#REF!</v>
      </c>
      <c r="AZ691" s="89"/>
      <c r="BA691" s="98" t="e">
        <f t="shared" si="454"/>
        <v>#REF!</v>
      </c>
      <c r="BB691" s="98" t="e">
        <f t="shared" si="455"/>
        <v>#REF!</v>
      </c>
      <c r="BC691" s="89"/>
      <c r="BD691" s="98" t="e">
        <f t="shared" si="456"/>
        <v>#REF!</v>
      </c>
      <c r="BE691" s="98" t="e">
        <f t="shared" si="457"/>
        <v>#REF!</v>
      </c>
      <c r="BF691" s="89"/>
      <c r="BG691" s="98" t="e">
        <f t="shared" si="458"/>
        <v>#REF!</v>
      </c>
      <c r="BH691" s="98" t="e">
        <f t="shared" si="459"/>
        <v>#REF!</v>
      </c>
      <c r="BI691" s="89"/>
      <c r="BJ691" s="98" t="str">
        <f t="shared" si="460"/>
        <v/>
      </c>
      <c r="BK691" s="98" t="str">
        <f t="shared" si="461"/>
        <v/>
      </c>
      <c r="BL691" s="89"/>
      <c r="BM691" s="98" t="str">
        <f t="shared" si="462"/>
        <v/>
      </c>
      <c r="BN691" s="98" t="str">
        <f t="shared" si="463"/>
        <v/>
      </c>
      <c r="BO691" s="89"/>
      <c r="BP691" s="98" t="str">
        <f t="shared" si="464"/>
        <v/>
      </c>
      <c r="BQ691" s="98" t="str">
        <f t="shared" si="465"/>
        <v/>
      </c>
      <c r="BR691" s="89"/>
      <c r="BS691" s="98" t="str">
        <f t="shared" si="466"/>
        <v/>
      </c>
      <c r="BT691" s="98" t="str">
        <f t="shared" si="467"/>
        <v/>
      </c>
      <c r="BU691" s="89"/>
      <c r="BV691" s="63"/>
    </row>
    <row r="692" spans="1:74" s="59" customFormat="1" x14ac:dyDescent="0.25">
      <c r="A692" s="162">
        <v>4</v>
      </c>
      <c r="B692" s="109" t="str">
        <f t="shared" si="445"/>
        <v xml:space="preserve">: </v>
      </c>
      <c r="C692" s="106"/>
      <c r="D692" s="106"/>
      <c r="E692" s="108"/>
      <c r="F692" s="106"/>
      <c r="G692" s="108"/>
      <c r="H692" s="107"/>
      <c r="I692" s="106"/>
      <c r="J692" s="106"/>
      <c r="K692" s="104"/>
      <c r="L692" s="110"/>
      <c r="M692" s="104"/>
      <c r="N692" s="151" t="s">
        <v>219</v>
      </c>
      <c r="O692" s="105"/>
      <c r="P692" s="104"/>
      <c r="Q692" s="64"/>
      <c r="R692" s="103"/>
      <c r="S692" s="101" t="str">
        <f t="shared" si="446"/>
        <v/>
      </c>
      <c r="T692" s="102" t="str">
        <f t="shared" si="447"/>
        <v/>
      </c>
      <c r="U692" s="101" t="str">
        <f t="shared" si="448"/>
        <v/>
      </c>
      <c r="V692" s="100" t="str">
        <f t="shared" si="449"/>
        <v>t CO2-eq/ ha/ yr</v>
      </c>
      <c r="W692" s="89"/>
      <c r="X692" s="89"/>
      <c r="Z692" s="63"/>
      <c r="AP692" s="63"/>
      <c r="AQ692" s="89"/>
      <c r="AR692" s="89"/>
      <c r="AS692" s="99"/>
      <c r="AT692" s="89"/>
      <c r="AU692" s="98" t="e">
        <f t="shared" si="450"/>
        <v>#REF!</v>
      </c>
      <c r="AV692" s="98" t="e">
        <f t="shared" si="451"/>
        <v>#REF!</v>
      </c>
      <c r="AW692" s="89"/>
      <c r="AX692" s="98" t="e">
        <f t="shared" si="452"/>
        <v>#REF!</v>
      </c>
      <c r="AY692" s="98" t="e">
        <f t="shared" si="453"/>
        <v>#REF!</v>
      </c>
      <c r="AZ692" s="89"/>
      <c r="BA692" s="98" t="e">
        <f t="shared" si="454"/>
        <v>#REF!</v>
      </c>
      <c r="BB692" s="98" t="e">
        <f t="shared" si="455"/>
        <v>#REF!</v>
      </c>
      <c r="BC692" s="89"/>
      <c r="BD692" s="98" t="e">
        <f t="shared" si="456"/>
        <v>#REF!</v>
      </c>
      <c r="BE692" s="98" t="e">
        <f t="shared" si="457"/>
        <v>#REF!</v>
      </c>
      <c r="BF692" s="89"/>
      <c r="BG692" s="98" t="e">
        <f t="shared" si="458"/>
        <v>#REF!</v>
      </c>
      <c r="BH692" s="98" t="e">
        <f t="shared" si="459"/>
        <v>#REF!</v>
      </c>
      <c r="BI692" s="89"/>
      <c r="BJ692" s="98" t="str">
        <f t="shared" si="460"/>
        <v/>
      </c>
      <c r="BK692" s="98" t="str">
        <f t="shared" si="461"/>
        <v/>
      </c>
      <c r="BL692" s="89"/>
      <c r="BM692" s="98" t="str">
        <f t="shared" si="462"/>
        <v/>
      </c>
      <c r="BN692" s="98" t="str">
        <f t="shared" si="463"/>
        <v/>
      </c>
      <c r="BO692" s="89"/>
      <c r="BP692" s="98" t="str">
        <f t="shared" si="464"/>
        <v/>
      </c>
      <c r="BQ692" s="98" t="str">
        <f t="shared" si="465"/>
        <v/>
      </c>
      <c r="BR692" s="89"/>
      <c r="BS692" s="98" t="str">
        <f t="shared" si="466"/>
        <v/>
      </c>
      <c r="BT692" s="98" t="str">
        <f t="shared" si="467"/>
        <v/>
      </c>
      <c r="BU692" s="89"/>
      <c r="BV692" s="63"/>
    </row>
    <row r="693" spans="1:74" s="59" customFormat="1" x14ac:dyDescent="0.25">
      <c r="A693" s="162">
        <v>5</v>
      </c>
      <c r="B693" s="109" t="str">
        <f t="shared" si="445"/>
        <v xml:space="preserve">: </v>
      </c>
      <c r="C693" s="106"/>
      <c r="D693" s="106"/>
      <c r="E693" s="108"/>
      <c r="F693" s="106"/>
      <c r="G693" s="108"/>
      <c r="H693" s="107"/>
      <c r="I693" s="106"/>
      <c r="J693" s="106"/>
      <c r="K693" s="104"/>
      <c r="L693" s="110"/>
      <c r="M693" s="104"/>
      <c r="N693" s="151" t="s">
        <v>219</v>
      </c>
      <c r="O693" s="105"/>
      <c r="P693" s="104"/>
      <c r="Q693" s="64"/>
      <c r="R693" s="103"/>
      <c r="S693" s="101" t="str">
        <f t="shared" si="446"/>
        <v/>
      </c>
      <c r="T693" s="102" t="str">
        <f t="shared" si="447"/>
        <v/>
      </c>
      <c r="U693" s="101" t="str">
        <f t="shared" si="448"/>
        <v/>
      </c>
      <c r="V693" s="100" t="str">
        <f t="shared" si="449"/>
        <v>t CO2-eq/ ha/ yr</v>
      </c>
      <c r="W693" s="89"/>
      <c r="X693" s="89"/>
      <c r="Z693" s="63"/>
      <c r="AP693" s="63"/>
      <c r="AQ693" s="89"/>
      <c r="AR693" s="89"/>
      <c r="AS693" s="99"/>
      <c r="AT693" s="89"/>
      <c r="AU693" s="98" t="e">
        <f t="shared" si="450"/>
        <v>#REF!</v>
      </c>
      <c r="AV693" s="98" t="e">
        <f t="shared" si="451"/>
        <v>#REF!</v>
      </c>
      <c r="AW693" s="89"/>
      <c r="AX693" s="98" t="e">
        <f t="shared" si="452"/>
        <v>#REF!</v>
      </c>
      <c r="AY693" s="98" t="e">
        <f t="shared" si="453"/>
        <v>#REF!</v>
      </c>
      <c r="AZ693" s="89"/>
      <c r="BA693" s="98" t="e">
        <f t="shared" si="454"/>
        <v>#REF!</v>
      </c>
      <c r="BB693" s="98" t="e">
        <f t="shared" si="455"/>
        <v>#REF!</v>
      </c>
      <c r="BC693" s="89"/>
      <c r="BD693" s="98" t="e">
        <f t="shared" si="456"/>
        <v>#REF!</v>
      </c>
      <c r="BE693" s="98" t="e">
        <f t="shared" si="457"/>
        <v>#REF!</v>
      </c>
      <c r="BF693" s="89"/>
      <c r="BG693" s="98" t="e">
        <f t="shared" si="458"/>
        <v>#REF!</v>
      </c>
      <c r="BH693" s="98" t="e">
        <f t="shared" si="459"/>
        <v>#REF!</v>
      </c>
      <c r="BI693" s="89"/>
      <c r="BJ693" s="98" t="str">
        <f t="shared" si="460"/>
        <v/>
      </c>
      <c r="BK693" s="98" t="str">
        <f t="shared" si="461"/>
        <v/>
      </c>
      <c r="BL693" s="89"/>
      <c r="BM693" s="98" t="str">
        <f t="shared" si="462"/>
        <v/>
      </c>
      <c r="BN693" s="98" t="str">
        <f t="shared" si="463"/>
        <v/>
      </c>
      <c r="BO693" s="89"/>
      <c r="BP693" s="98" t="str">
        <f t="shared" si="464"/>
        <v/>
      </c>
      <c r="BQ693" s="98" t="str">
        <f t="shared" si="465"/>
        <v/>
      </c>
      <c r="BR693" s="89"/>
      <c r="BS693" s="98" t="str">
        <f t="shared" si="466"/>
        <v/>
      </c>
      <c r="BT693" s="98" t="str">
        <f t="shared" si="467"/>
        <v/>
      </c>
      <c r="BU693" s="89"/>
      <c r="BV693" s="63"/>
    </row>
    <row r="694" spans="1:74" s="59" customFormat="1" x14ac:dyDescent="0.25">
      <c r="A694" s="162">
        <v>6</v>
      </c>
      <c r="B694" s="109" t="str">
        <f t="shared" si="445"/>
        <v xml:space="preserve">: </v>
      </c>
      <c r="C694" s="106"/>
      <c r="D694" s="106"/>
      <c r="E694" s="108"/>
      <c r="F694" s="106"/>
      <c r="G694" s="108"/>
      <c r="H694" s="107"/>
      <c r="I694" s="106"/>
      <c r="J694" s="106"/>
      <c r="K694" s="104"/>
      <c r="L694" s="110"/>
      <c r="M694" s="104"/>
      <c r="N694" s="151" t="s">
        <v>219</v>
      </c>
      <c r="O694" s="105"/>
      <c r="P694" s="104"/>
      <c r="Q694" s="64"/>
      <c r="R694" s="103"/>
      <c r="S694" s="101" t="str">
        <f t="shared" si="446"/>
        <v/>
      </c>
      <c r="T694" s="102" t="str">
        <f t="shared" si="447"/>
        <v/>
      </c>
      <c r="U694" s="101" t="str">
        <f t="shared" si="448"/>
        <v/>
      </c>
      <c r="V694" s="100" t="str">
        <f t="shared" si="449"/>
        <v>t CO2-eq/ ha/ yr</v>
      </c>
      <c r="W694" s="89"/>
      <c r="X694" s="89"/>
      <c r="Z694" s="63"/>
      <c r="AP694" s="63"/>
      <c r="AQ694" s="89"/>
      <c r="AR694" s="89"/>
      <c r="AS694" s="99"/>
      <c r="AT694" s="89"/>
      <c r="AU694" s="98" t="e">
        <f t="shared" si="450"/>
        <v>#REF!</v>
      </c>
      <c r="AV694" s="98" t="e">
        <f t="shared" si="451"/>
        <v>#REF!</v>
      </c>
      <c r="AW694" s="89"/>
      <c r="AX694" s="98" t="e">
        <f t="shared" si="452"/>
        <v>#REF!</v>
      </c>
      <c r="AY694" s="98" t="e">
        <f t="shared" si="453"/>
        <v>#REF!</v>
      </c>
      <c r="AZ694" s="89"/>
      <c r="BA694" s="98" t="e">
        <f t="shared" si="454"/>
        <v>#REF!</v>
      </c>
      <c r="BB694" s="98" t="e">
        <f t="shared" si="455"/>
        <v>#REF!</v>
      </c>
      <c r="BC694" s="89"/>
      <c r="BD694" s="98" t="e">
        <f t="shared" si="456"/>
        <v>#REF!</v>
      </c>
      <c r="BE694" s="98" t="e">
        <f t="shared" si="457"/>
        <v>#REF!</v>
      </c>
      <c r="BF694" s="89"/>
      <c r="BG694" s="98" t="e">
        <f t="shared" si="458"/>
        <v>#REF!</v>
      </c>
      <c r="BH694" s="98" t="e">
        <f t="shared" si="459"/>
        <v>#REF!</v>
      </c>
      <c r="BI694" s="89"/>
      <c r="BJ694" s="98" t="str">
        <f t="shared" si="460"/>
        <v/>
      </c>
      <c r="BK694" s="98" t="str">
        <f t="shared" si="461"/>
        <v/>
      </c>
      <c r="BL694" s="89"/>
      <c r="BM694" s="98" t="str">
        <f t="shared" si="462"/>
        <v/>
      </c>
      <c r="BN694" s="98" t="str">
        <f t="shared" si="463"/>
        <v/>
      </c>
      <c r="BO694" s="89"/>
      <c r="BP694" s="98" t="str">
        <f t="shared" si="464"/>
        <v/>
      </c>
      <c r="BQ694" s="98" t="str">
        <f t="shared" si="465"/>
        <v/>
      </c>
      <c r="BR694" s="89"/>
      <c r="BS694" s="98" t="str">
        <f t="shared" si="466"/>
        <v/>
      </c>
      <c r="BT694" s="98" t="str">
        <f t="shared" si="467"/>
        <v/>
      </c>
      <c r="BU694" s="89"/>
      <c r="BV694" s="63"/>
    </row>
    <row r="695" spans="1:74" s="59" customFormat="1" x14ac:dyDescent="0.25">
      <c r="A695" s="162">
        <v>7</v>
      </c>
      <c r="B695" s="109" t="str">
        <f t="shared" si="445"/>
        <v xml:space="preserve">: </v>
      </c>
      <c r="C695" s="106"/>
      <c r="D695" s="106"/>
      <c r="E695" s="108"/>
      <c r="F695" s="106"/>
      <c r="G695" s="108"/>
      <c r="H695" s="107"/>
      <c r="I695" s="106"/>
      <c r="J695" s="106"/>
      <c r="K695" s="104"/>
      <c r="L695" s="110"/>
      <c r="M695" s="104"/>
      <c r="N695" s="151" t="s">
        <v>219</v>
      </c>
      <c r="O695" s="105"/>
      <c r="P695" s="104"/>
      <c r="Q695" s="64"/>
      <c r="R695" s="103"/>
      <c r="S695" s="101" t="str">
        <f t="shared" si="446"/>
        <v/>
      </c>
      <c r="T695" s="102" t="str">
        <f t="shared" si="447"/>
        <v/>
      </c>
      <c r="U695" s="101" t="str">
        <f t="shared" si="448"/>
        <v/>
      </c>
      <c r="V695" s="100" t="str">
        <f t="shared" si="449"/>
        <v>t CO2-eq/ ha/ yr</v>
      </c>
      <c r="W695" s="89"/>
      <c r="X695" s="89"/>
      <c r="Z695" s="63"/>
      <c r="AP695" s="63"/>
      <c r="AQ695" s="89"/>
      <c r="AR695" s="89"/>
      <c r="AS695" s="99"/>
      <c r="AT695" s="89"/>
      <c r="AU695" s="98" t="e">
        <f t="shared" si="450"/>
        <v>#REF!</v>
      </c>
      <c r="AV695" s="98" t="e">
        <f t="shared" si="451"/>
        <v>#REF!</v>
      </c>
      <c r="AW695" s="89"/>
      <c r="AX695" s="98" t="e">
        <f t="shared" si="452"/>
        <v>#REF!</v>
      </c>
      <c r="AY695" s="98" t="e">
        <f t="shared" si="453"/>
        <v>#REF!</v>
      </c>
      <c r="AZ695" s="89"/>
      <c r="BA695" s="98" t="e">
        <f t="shared" si="454"/>
        <v>#REF!</v>
      </c>
      <c r="BB695" s="98" t="e">
        <f t="shared" si="455"/>
        <v>#REF!</v>
      </c>
      <c r="BC695" s="89"/>
      <c r="BD695" s="98" t="e">
        <f t="shared" si="456"/>
        <v>#REF!</v>
      </c>
      <c r="BE695" s="98" t="e">
        <f t="shared" si="457"/>
        <v>#REF!</v>
      </c>
      <c r="BF695" s="89"/>
      <c r="BG695" s="98" t="e">
        <f t="shared" si="458"/>
        <v>#REF!</v>
      </c>
      <c r="BH695" s="98" t="e">
        <f t="shared" si="459"/>
        <v>#REF!</v>
      </c>
      <c r="BI695" s="89"/>
      <c r="BJ695" s="98" t="str">
        <f t="shared" si="460"/>
        <v/>
      </c>
      <c r="BK695" s="98" t="str">
        <f t="shared" si="461"/>
        <v/>
      </c>
      <c r="BL695" s="89"/>
      <c r="BM695" s="98" t="str">
        <f t="shared" si="462"/>
        <v/>
      </c>
      <c r="BN695" s="98" t="str">
        <f t="shared" si="463"/>
        <v/>
      </c>
      <c r="BO695" s="89"/>
      <c r="BP695" s="98" t="str">
        <f t="shared" si="464"/>
        <v/>
      </c>
      <c r="BQ695" s="98" t="str">
        <f t="shared" si="465"/>
        <v/>
      </c>
      <c r="BR695" s="89"/>
      <c r="BS695" s="98" t="str">
        <f t="shared" si="466"/>
        <v/>
      </c>
      <c r="BT695" s="98" t="str">
        <f t="shared" si="467"/>
        <v/>
      </c>
      <c r="BU695" s="89"/>
      <c r="BV695" s="63"/>
    </row>
    <row r="696" spans="1:74" s="59" customFormat="1" x14ac:dyDescent="0.25">
      <c r="A696" s="162">
        <v>8</v>
      </c>
      <c r="B696" s="109" t="str">
        <f t="shared" si="445"/>
        <v xml:space="preserve">: </v>
      </c>
      <c r="C696" s="106"/>
      <c r="D696" s="106"/>
      <c r="E696" s="108"/>
      <c r="F696" s="106"/>
      <c r="G696" s="108"/>
      <c r="H696" s="107"/>
      <c r="I696" s="106"/>
      <c r="J696" s="106"/>
      <c r="K696" s="104"/>
      <c r="L696" s="110"/>
      <c r="M696" s="104"/>
      <c r="N696" s="151" t="s">
        <v>219</v>
      </c>
      <c r="O696" s="105"/>
      <c r="P696" s="104"/>
      <c r="Q696" s="64"/>
      <c r="R696" s="103"/>
      <c r="S696" s="101" t="str">
        <f t="shared" si="446"/>
        <v/>
      </c>
      <c r="T696" s="102" t="str">
        <f t="shared" si="447"/>
        <v/>
      </c>
      <c r="U696" s="101" t="str">
        <f t="shared" si="448"/>
        <v/>
      </c>
      <c r="V696" s="100" t="str">
        <f t="shared" si="449"/>
        <v>t CO2-eq/ ha/ yr</v>
      </c>
      <c r="W696" s="89"/>
      <c r="X696" s="89"/>
      <c r="Z696" s="63"/>
      <c r="AP696" s="63"/>
      <c r="AQ696" s="89"/>
      <c r="AR696" s="89"/>
      <c r="AS696" s="99"/>
      <c r="AT696" s="89"/>
      <c r="AU696" s="98" t="e">
        <f t="shared" si="450"/>
        <v>#REF!</v>
      </c>
      <c r="AV696" s="98" t="e">
        <f t="shared" si="451"/>
        <v>#REF!</v>
      </c>
      <c r="AW696" s="89"/>
      <c r="AX696" s="98" t="e">
        <f t="shared" si="452"/>
        <v>#REF!</v>
      </c>
      <c r="AY696" s="98" t="e">
        <f t="shared" si="453"/>
        <v>#REF!</v>
      </c>
      <c r="AZ696" s="89"/>
      <c r="BA696" s="98" t="e">
        <f t="shared" si="454"/>
        <v>#REF!</v>
      </c>
      <c r="BB696" s="98" t="e">
        <f t="shared" si="455"/>
        <v>#REF!</v>
      </c>
      <c r="BC696" s="89"/>
      <c r="BD696" s="98" t="e">
        <f t="shared" si="456"/>
        <v>#REF!</v>
      </c>
      <c r="BE696" s="98" t="e">
        <f t="shared" si="457"/>
        <v>#REF!</v>
      </c>
      <c r="BF696" s="89"/>
      <c r="BG696" s="98" t="e">
        <f t="shared" si="458"/>
        <v>#REF!</v>
      </c>
      <c r="BH696" s="98" t="e">
        <f t="shared" si="459"/>
        <v>#REF!</v>
      </c>
      <c r="BI696" s="89"/>
      <c r="BJ696" s="98" t="str">
        <f t="shared" si="460"/>
        <v/>
      </c>
      <c r="BK696" s="98" t="str">
        <f t="shared" si="461"/>
        <v/>
      </c>
      <c r="BL696" s="89"/>
      <c r="BM696" s="98" t="str">
        <f t="shared" si="462"/>
        <v/>
      </c>
      <c r="BN696" s="98" t="str">
        <f t="shared" si="463"/>
        <v/>
      </c>
      <c r="BO696" s="89"/>
      <c r="BP696" s="98" t="str">
        <f t="shared" si="464"/>
        <v/>
      </c>
      <c r="BQ696" s="98" t="str">
        <f t="shared" si="465"/>
        <v/>
      </c>
      <c r="BR696" s="89"/>
      <c r="BS696" s="98" t="str">
        <f t="shared" si="466"/>
        <v/>
      </c>
      <c r="BT696" s="98" t="str">
        <f t="shared" si="467"/>
        <v/>
      </c>
      <c r="BU696" s="89"/>
      <c r="BV696" s="63"/>
    </row>
    <row r="697" spans="1:74" s="59" customFormat="1" x14ac:dyDescent="0.25">
      <c r="A697" s="162">
        <v>9</v>
      </c>
      <c r="B697" s="109" t="str">
        <f t="shared" si="445"/>
        <v xml:space="preserve">: </v>
      </c>
      <c r="C697" s="106"/>
      <c r="D697" s="106"/>
      <c r="E697" s="108"/>
      <c r="F697" s="106"/>
      <c r="G697" s="108"/>
      <c r="H697" s="107"/>
      <c r="I697" s="106"/>
      <c r="J697" s="106"/>
      <c r="K697" s="104"/>
      <c r="L697" s="110"/>
      <c r="M697" s="104"/>
      <c r="N697" s="151" t="s">
        <v>219</v>
      </c>
      <c r="O697" s="105"/>
      <c r="P697" s="104"/>
      <c r="Q697" s="64"/>
      <c r="R697" s="103"/>
      <c r="S697" s="101" t="str">
        <f t="shared" si="446"/>
        <v/>
      </c>
      <c r="T697" s="102" t="str">
        <f t="shared" si="447"/>
        <v/>
      </c>
      <c r="U697" s="101" t="str">
        <f t="shared" si="448"/>
        <v/>
      </c>
      <c r="V697" s="100" t="str">
        <f t="shared" si="449"/>
        <v>t CO2-eq/ ha/ yr</v>
      </c>
      <c r="W697" s="89"/>
      <c r="X697" s="89"/>
      <c r="Z697" s="63"/>
      <c r="AP697" s="63"/>
      <c r="AQ697" s="89"/>
      <c r="AR697" s="89"/>
      <c r="AS697" s="99"/>
      <c r="AT697" s="89"/>
      <c r="AU697" s="98" t="e">
        <f t="shared" si="450"/>
        <v>#REF!</v>
      </c>
      <c r="AV697" s="98" t="e">
        <f t="shared" si="451"/>
        <v>#REF!</v>
      </c>
      <c r="AW697" s="89"/>
      <c r="AX697" s="98" t="e">
        <f t="shared" si="452"/>
        <v>#REF!</v>
      </c>
      <c r="AY697" s="98" t="e">
        <f t="shared" si="453"/>
        <v>#REF!</v>
      </c>
      <c r="AZ697" s="89"/>
      <c r="BA697" s="98" t="e">
        <f t="shared" si="454"/>
        <v>#REF!</v>
      </c>
      <c r="BB697" s="98" t="e">
        <f t="shared" si="455"/>
        <v>#REF!</v>
      </c>
      <c r="BC697" s="89"/>
      <c r="BD697" s="98" t="e">
        <f t="shared" si="456"/>
        <v>#REF!</v>
      </c>
      <c r="BE697" s="98" t="e">
        <f t="shared" si="457"/>
        <v>#REF!</v>
      </c>
      <c r="BF697" s="89"/>
      <c r="BG697" s="98" t="e">
        <f t="shared" si="458"/>
        <v>#REF!</v>
      </c>
      <c r="BH697" s="98" t="e">
        <f t="shared" si="459"/>
        <v>#REF!</v>
      </c>
      <c r="BI697" s="89"/>
      <c r="BJ697" s="98" t="str">
        <f t="shared" si="460"/>
        <v/>
      </c>
      <c r="BK697" s="98" t="str">
        <f t="shared" si="461"/>
        <v/>
      </c>
      <c r="BL697" s="89"/>
      <c r="BM697" s="98" t="str">
        <f t="shared" si="462"/>
        <v/>
      </c>
      <c r="BN697" s="98" t="str">
        <f t="shared" si="463"/>
        <v/>
      </c>
      <c r="BO697" s="89"/>
      <c r="BP697" s="98" t="str">
        <f t="shared" si="464"/>
        <v/>
      </c>
      <c r="BQ697" s="98" t="str">
        <f t="shared" si="465"/>
        <v/>
      </c>
      <c r="BR697" s="89"/>
      <c r="BS697" s="98" t="str">
        <f t="shared" si="466"/>
        <v/>
      </c>
      <c r="BT697" s="98" t="str">
        <f t="shared" si="467"/>
        <v/>
      </c>
      <c r="BU697" s="89"/>
      <c r="BV697" s="63"/>
    </row>
    <row r="698" spans="1:74" s="59" customFormat="1" x14ac:dyDescent="0.25">
      <c r="A698" s="162">
        <v>10</v>
      </c>
      <c r="B698" s="109" t="str">
        <f t="shared" si="445"/>
        <v xml:space="preserve">: </v>
      </c>
      <c r="C698" s="106"/>
      <c r="D698" s="106"/>
      <c r="E698" s="108"/>
      <c r="F698" s="106"/>
      <c r="G698" s="108"/>
      <c r="H698" s="107"/>
      <c r="I698" s="106"/>
      <c r="J698" s="106"/>
      <c r="K698" s="104"/>
      <c r="L698" s="110"/>
      <c r="M698" s="104"/>
      <c r="N698" s="151" t="s">
        <v>219</v>
      </c>
      <c r="O698" s="105"/>
      <c r="P698" s="104"/>
      <c r="Q698" s="64"/>
      <c r="R698" s="103"/>
      <c r="S698" s="101" t="str">
        <f t="shared" si="446"/>
        <v/>
      </c>
      <c r="T698" s="102" t="str">
        <f t="shared" si="447"/>
        <v/>
      </c>
      <c r="U698" s="101" t="str">
        <f t="shared" si="448"/>
        <v/>
      </c>
      <c r="V698" s="100" t="str">
        <f t="shared" si="449"/>
        <v>t CO2-eq/ ha/ yr</v>
      </c>
      <c r="W698" s="89"/>
      <c r="X698" s="89"/>
      <c r="Z698" s="63"/>
      <c r="AP698" s="63"/>
      <c r="AQ698" s="89"/>
      <c r="AR698" s="89"/>
      <c r="AS698" s="99"/>
      <c r="AT698" s="89"/>
      <c r="AU698" s="98" t="e">
        <f t="shared" si="450"/>
        <v>#REF!</v>
      </c>
      <c r="AV698" s="98" t="e">
        <f t="shared" si="451"/>
        <v>#REF!</v>
      </c>
      <c r="AW698" s="89"/>
      <c r="AX698" s="98" t="e">
        <f t="shared" si="452"/>
        <v>#REF!</v>
      </c>
      <c r="AY698" s="98" t="e">
        <f t="shared" si="453"/>
        <v>#REF!</v>
      </c>
      <c r="AZ698" s="89"/>
      <c r="BA698" s="98" t="e">
        <f t="shared" si="454"/>
        <v>#REF!</v>
      </c>
      <c r="BB698" s="98" t="e">
        <f t="shared" si="455"/>
        <v>#REF!</v>
      </c>
      <c r="BC698" s="89"/>
      <c r="BD698" s="98" t="e">
        <f t="shared" si="456"/>
        <v>#REF!</v>
      </c>
      <c r="BE698" s="98" t="e">
        <f t="shared" si="457"/>
        <v>#REF!</v>
      </c>
      <c r="BF698" s="89"/>
      <c r="BG698" s="98" t="e">
        <f t="shared" si="458"/>
        <v>#REF!</v>
      </c>
      <c r="BH698" s="98" t="e">
        <f t="shared" si="459"/>
        <v>#REF!</v>
      </c>
      <c r="BI698" s="89"/>
      <c r="BJ698" s="98" t="str">
        <f t="shared" si="460"/>
        <v/>
      </c>
      <c r="BK698" s="98" t="str">
        <f t="shared" si="461"/>
        <v/>
      </c>
      <c r="BL698" s="89"/>
      <c r="BM698" s="98" t="str">
        <f t="shared" si="462"/>
        <v/>
      </c>
      <c r="BN698" s="98" t="str">
        <f t="shared" si="463"/>
        <v/>
      </c>
      <c r="BO698" s="89"/>
      <c r="BP698" s="98" t="str">
        <f t="shared" si="464"/>
        <v/>
      </c>
      <c r="BQ698" s="98" t="str">
        <f t="shared" si="465"/>
        <v/>
      </c>
      <c r="BR698" s="89"/>
      <c r="BS698" s="98" t="str">
        <f t="shared" si="466"/>
        <v/>
      </c>
      <c r="BT698" s="98" t="str">
        <f t="shared" si="467"/>
        <v/>
      </c>
      <c r="BU698" s="89"/>
      <c r="BV698" s="63"/>
    </row>
    <row r="699" spans="1:74" s="59" customFormat="1" x14ac:dyDescent="0.25">
      <c r="A699" s="162">
        <v>11</v>
      </c>
      <c r="B699" s="109" t="str">
        <f t="shared" si="445"/>
        <v xml:space="preserve">: </v>
      </c>
      <c r="C699" s="106"/>
      <c r="D699" s="106"/>
      <c r="E699" s="108"/>
      <c r="F699" s="106"/>
      <c r="G699" s="108"/>
      <c r="H699" s="107"/>
      <c r="I699" s="106"/>
      <c r="J699" s="106"/>
      <c r="K699" s="104"/>
      <c r="L699" s="110"/>
      <c r="M699" s="104"/>
      <c r="N699" s="151" t="s">
        <v>219</v>
      </c>
      <c r="O699" s="105"/>
      <c r="P699" s="104"/>
      <c r="Q699" s="64"/>
      <c r="R699" s="103"/>
      <c r="S699" s="101" t="str">
        <f t="shared" si="446"/>
        <v/>
      </c>
      <c r="T699" s="102" t="str">
        <f t="shared" si="447"/>
        <v/>
      </c>
      <c r="U699" s="101" t="str">
        <f t="shared" si="448"/>
        <v/>
      </c>
      <c r="V699" s="100" t="str">
        <f t="shared" si="449"/>
        <v>t CO2-eq/ ha/ yr</v>
      </c>
      <c r="W699" s="89"/>
      <c r="X699" s="89"/>
      <c r="Z699" s="63"/>
      <c r="AP699" s="63"/>
      <c r="AQ699" s="89"/>
      <c r="AR699" s="89"/>
      <c r="AS699" s="99"/>
      <c r="AT699" s="89"/>
      <c r="AU699" s="98" t="e">
        <f t="shared" si="450"/>
        <v>#REF!</v>
      </c>
      <c r="AV699" s="98" t="e">
        <f t="shared" si="451"/>
        <v>#REF!</v>
      </c>
      <c r="AW699" s="89"/>
      <c r="AX699" s="98" t="e">
        <f t="shared" si="452"/>
        <v>#REF!</v>
      </c>
      <c r="AY699" s="98" t="e">
        <f t="shared" si="453"/>
        <v>#REF!</v>
      </c>
      <c r="AZ699" s="89"/>
      <c r="BA699" s="98" t="e">
        <f t="shared" si="454"/>
        <v>#REF!</v>
      </c>
      <c r="BB699" s="98" t="e">
        <f t="shared" si="455"/>
        <v>#REF!</v>
      </c>
      <c r="BC699" s="89"/>
      <c r="BD699" s="98" t="e">
        <f t="shared" si="456"/>
        <v>#REF!</v>
      </c>
      <c r="BE699" s="98" t="e">
        <f t="shared" si="457"/>
        <v>#REF!</v>
      </c>
      <c r="BF699" s="89"/>
      <c r="BG699" s="98" t="e">
        <f t="shared" si="458"/>
        <v>#REF!</v>
      </c>
      <c r="BH699" s="98" t="e">
        <f t="shared" si="459"/>
        <v>#REF!</v>
      </c>
      <c r="BI699" s="89"/>
      <c r="BJ699" s="98" t="str">
        <f t="shared" si="460"/>
        <v/>
      </c>
      <c r="BK699" s="98" t="str">
        <f t="shared" si="461"/>
        <v/>
      </c>
      <c r="BL699" s="89"/>
      <c r="BM699" s="98" t="str">
        <f t="shared" si="462"/>
        <v/>
      </c>
      <c r="BN699" s="98" t="str">
        <f t="shared" si="463"/>
        <v/>
      </c>
      <c r="BO699" s="89"/>
      <c r="BP699" s="98" t="str">
        <f t="shared" si="464"/>
        <v/>
      </c>
      <c r="BQ699" s="98" t="str">
        <f t="shared" si="465"/>
        <v/>
      </c>
      <c r="BR699" s="89"/>
      <c r="BS699" s="98" t="str">
        <f t="shared" si="466"/>
        <v/>
      </c>
      <c r="BT699" s="98" t="str">
        <f t="shared" si="467"/>
        <v/>
      </c>
      <c r="BU699" s="89"/>
      <c r="BV699" s="63"/>
    </row>
    <row r="700" spans="1:74" s="59" customFormat="1" x14ac:dyDescent="0.25">
      <c r="A700" s="162">
        <v>12</v>
      </c>
      <c r="B700" s="109" t="str">
        <f t="shared" si="445"/>
        <v xml:space="preserve">: </v>
      </c>
      <c r="C700" s="106"/>
      <c r="D700" s="106"/>
      <c r="E700" s="108"/>
      <c r="F700" s="106"/>
      <c r="G700" s="108"/>
      <c r="H700" s="107"/>
      <c r="I700" s="106"/>
      <c r="J700" s="106"/>
      <c r="K700" s="104"/>
      <c r="L700" s="110"/>
      <c r="M700" s="104"/>
      <c r="N700" s="151" t="s">
        <v>219</v>
      </c>
      <c r="O700" s="105"/>
      <c r="P700" s="104"/>
      <c r="Q700" s="64"/>
      <c r="R700" s="103"/>
      <c r="S700" s="101" t="str">
        <f t="shared" si="446"/>
        <v/>
      </c>
      <c r="T700" s="102" t="str">
        <f t="shared" si="447"/>
        <v/>
      </c>
      <c r="U700" s="101" t="str">
        <f t="shared" si="448"/>
        <v/>
      </c>
      <c r="V700" s="100" t="str">
        <f t="shared" si="449"/>
        <v>t CO2-eq/ ha/ yr</v>
      </c>
      <c r="W700" s="89"/>
      <c r="X700" s="89"/>
      <c r="Z700" s="63"/>
      <c r="AP700" s="63"/>
      <c r="AQ700" s="89"/>
      <c r="AR700" s="89"/>
      <c r="AS700" s="99"/>
      <c r="AT700" s="89"/>
      <c r="AU700" s="98" t="e">
        <f t="shared" si="450"/>
        <v>#REF!</v>
      </c>
      <c r="AV700" s="98" t="e">
        <f t="shared" si="451"/>
        <v>#REF!</v>
      </c>
      <c r="AW700" s="89"/>
      <c r="AX700" s="98" t="e">
        <f t="shared" si="452"/>
        <v>#REF!</v>
      </c>
      <c r="AY700" s="98" t="e">
        <f t="shared" si="453"/>
        <v>#REF!</v>
      </c>
      <c r="AZ700" s="89"/>
      <c r="BA700" s="98" t="e">
        <f t="shared" si="454"/>
        <v>#REF!</v>
      </c>
      <c r="BB700" s="98" t="e">
        <f t="shared" si="455"/>
        <v>#REF!</v>
      </c>
      <c r="BC700" s="89"/>
      <c r="BD700" s="98" t="e">
        <f t="shared" si="456"/>
        <v>#REF!</v>
      </c>
      <c r="BE700" s="98" t="e">
        <f t="shared" si="457"/>
        <v>#REF!</v>
      </c>
      <c r="BF700" s="89"/>
      <c r="BG700" s="98" t="e">
        <f t="shared" si="458"/>
        <v>#REF!</v>
      </c>
      <c r="BH700" s="98" t="e">
        <f t="shared" si="459"/>
        <v>#REF!</v>
      </c>
      <c r="BI700" s="89"/>
      <c r="BJ700" s="98" t="str">
        <f t="shared" si="460"/>
        <v/>
      </c>
      <c r="BK700" s="98" t="str">
        <f t="shared" si="461"/>
        <v/>
      </c>
      <c r="BL700" s="89"/>
      <c r="BM700" s="98" t="str">
        <f t="shared" si="462"/>
        <v/>
      </c>
      <c r="BN700" s="98" t="str">
        <f t="shared" si="463"/>
        <v/>
      </c>
      <c r="BO700" s="89"/>
      <c r="BP700" s="98" t="str">
        <f t="shared" si="464"/>
        <v/>
      </c>
      <c r="BQ700" s="98" t="str">
        <f t="shared" si="465"/>
        <v/>
      </c>
      <c r="BR700" s="89"/>
      <c r="BS700" s="98" t="str">
        <f t="shared" si="466"/>
        <v/>
      </c>
      <c r="BT700" s="98" t="str">
        <f t="shared" si="467"/>
        <v/>
      </c>
      <c r="BU700" s="89"/>
      <c r="BV700" s="63"/>
    </row>
    <row r="701" spans="1:74" s="59" customFormat="1" x14ac:dyDescent="0.25">
      <c r="A701" s="162">
        <v>13</v>
      </c>
      <c r="B701" s="109" t="str">
        <f t="shared" si="445"/>
        <v xml:space="preserve">: </v>
      </c>
      <c r="C701" s="106"/>
      <c r="D701" s="106"/>
      <c r="E701" s="108"/>
      <c r="F701" s="106"/>
      <c r="G701" s="108"/>
      <c r="H701" s="107"/>
      <c r="I701" s="106"/>
      <c r="J701" s="106"/>
      <c r="K701" s="104"/>
      <c r="L701" s="110"/>
      <c r="M701" s="104"/>
      <c r="N701" s="151" t="s">
        <v>219</v>
      </c>
      <c r="O701" s="105"/>
      <c r="P701" s="104"/>
      <c r="Q701" s="64"/>
      <c r="R701" s="103"/>
      <c r="S701" s="101" t="str">
        <f t="shared" si="446"/>
        <v/>
      </c>
      <c r="T701" s="102" t="str">
        <f t="shared" si="447"/>
        <v/>
      </c>
      <c r="U701" s="101" t="str">
        <f t="shared" si="448"/>
        <v/>
      </c>
      <c r="V701" s="100" t="str">
        <f t="shared" si="449"/>
        <v>t CO2-eq/ ha/ yr</v>
      </c>
      <c r="W701" s="89"/>
      <c r="X701" s="89"/>
      <c r="Z701" s="63"/>
      <c r="AP701" s="63"/>
      <c r="AQ701" s="89"/>
      <c r="AR701" s="89"/>
      <c r="AS701" s="99"/>
      <c r="AT701" s="89"/>
      <c r="AU701" s="98" t="e">
        <f t="shared" si="450"/>
        <v>#REF!</v>
      </c>
      <c r="AV701" s="98" t="e">
        <f t="shared" si="451"/>
        <v>#REF!</v>
      </c>
      <c r="AW701" s="89"/>
      <c r="AX701" s="98" t="e">
        <f t="shared" si="452"/>
        <v>#REF!</v>
      </c>
      <c r="AY701" s="98" t="e">
        <f t="shared" si="453"/>
        <v>#REF!</v>
      </c>
      <c r="AZ701" s="89"/>
      <c r="BA701" s="98" t="e">
        <f t="shared" si="454"/>
        <v>#REF!</v>
      </c>
      <c r="BB701" s="98" t="e">
        <f t="shared" si="455"/>
        <v>#REF!</v>
      </c>
      <c r="BC701" s="89"/>
      <c r="BD701" s="98" t="e">
        <f t="shared" si="456"/>
        <v>#REF!</v>
      </c>
      <c r="BE701" s="98" t="e">
        <f t="shared" si="457"/>
        <v>#REF!</v>
      </c>
      <c r="BF701" s="89"/>
      <c r="BG701" s="98" t="e">
        <f t="shared" si="458"/>
        <v>#REF!</v>
      </c>
      <c r="BH701" s="98" t="e">
        <f t="shared" si="459"/>
        <v>#REF!</v>
      </c>
      <c r="BI701" s="89"/>
      <c r="BJ701" s="98" t="str">
        <f t="shared" si="460"/>
        <v/>
      </c>
      <c r="BK701" s="98" t="str">
        <f t="shared" si="461"/>
        <v/>
      </c>
      <c r="BL701" s="89"/>
      <c r="BM701" s="98" t="str">
        <f t="shared" si="462"/>
        <v/>
      </c>
      <c r="BN701" s="98" t="str">
        <f t="shared" si="463"/>
        <v/>
      </c>
      <c r="BO701" s="89"/>
      <c r="BP701" s="98" t="str">
        <f t="shared" si="464"/>
        <v/>
      </c>
      <c r="BQ701" s="98" t="str">
        <f t="shared" si="465"/>
        <v/>
      </c>
      <c r="BR701" s="89"/>
      <c r="BS701" s="98" t="str">
        <f t="shared" si="466"/>
        <v/>
      </c>
      <c r="BT701" s="98" t="str">
        <f t="shared" si="467"/>
        <v/>
      </c>
      <c r="BU701" s="89"/>
      <c r="BV701" s="63"/>
    </row>
    <row r="702" spans="1:74" s="59" customFormat="1" x14ac:dyDescent="0.25">
      <c r="A702" s="162">
        <v>14</v>
      </c>
      <c r="B702" s="109" t="str">
        <f t="shared" si="445"/>
        <v xml:space="preserve">: </v>
      </c>
      <c r="C702" s="106"/>
      <c r="D702" s="106"/>
      <c r="E702" s="108"/>
      <c r="F702" s="106"/>
      <c r="G702" s="108"/>
      <c r="H702" s="107"/>
      <c r="I702" s="106"/>
      <c r="J702" s="106"/>
      <c r="K702" s="104"/>
      <c r="L702" s="110"/>
      <c r="M702" s="104"/>
      <c r="N702" s="151" t="s">
        <v>219</v>
      </c>
      <c r="O702" s="105"/>
      <c r="P702" s="104"/>
      <c r="Q702" s="64"/>
      <c r="R702" s="103"/>
      <c r="S702" s="101" t="str">
        <f t="shared" si="446"/>
        <v/>
      </c>
      <c r="T702" s="102" t="str">
        <f t="shared" si="447"/>
        <v/>
      </c>
      <c r="U702" s="101" t="str">
        <f t="shared" si="448"/>
        <v/>
      </c>
      <c r="V702" s="100" t="str">
        <f t="shared" si="449"/>
        <v>t CO2-eq/ ha/ yr</v>
      </c>
      <c r="W702" s="89"/>
      <c r="X702" s="89"/>
      <c r="Z702" s="63"/>
      <c r="AP702" s="63"/>
      <c r="AQ702" s="89"/>
      <c r="AR702" s="89"/>
      <c r="AS702" s="99"/>
      <c r="AT702" s="89"/>
      <c r="AU702" s="98" t="e">
        <f t="shared" si="450"/>
        <v>#REF!</v>
      </c>
      <c r="AV702" s="98" t="e">
        <f t="shared" si="451"/>
        <v>#REF!</v>
      </c>
      <c r="AW702" s="89"/>
      <c r="AX702" s="98" t="e">
        <f t="shared" si="452"/>
        <v>#REF!</v>
      </c>
      <c r="AY702" s="98" t="e">
        <f t="shared" si="453"/>
        <v>#REF!</v>
      </c>
      <c r="AZ702" s="89"/>
      <c r="BA702" s="98" t="e">
        <f t="shared" si="454"/>
        <v>#REF!</v>
      </c>
      <c r="BB702" s="98" t="e">
        <f t="shared" si="455"/>
        <v>#REF!</v>
      </c>
      <c r="BC702" s="89"/>
      <c r="BD702" s="98" t="e">
        <f t="shared" si="456"/>
        <v>#REF!</v>
      </c>
      <c r="BE702" s="98" t="e">
        <f t="shared" si="457"/>
        <v>#REF!</v>
      </c>
      <c r="BF702" s="89"/>
      <c r="BG702" s="98" t="e">
        <f t="shared" si="458"/>
        <v>#REF!</v>
      </c>
      <c r="BH702" s="98" t="e">
        <f t="shared" si="459"/>
        <v>#REF!</v>
      </c>
      <c r="BI702" s="89"/>
      <c r="BJ702" s="98" t="str">
        <f t="shared" si="460"/>
        <v/>
      </c>
      <c r="BK702" s="98" t="str">
        <f t="shared" si="461"/>
        <v/>
      </c>
      <c r="BL702" s="89"/>
      <c r="BM702" s="98" t="str">
        <f t="shared" si="462"/>
        <v/>
      </c>
      <c r="BN702" s="98" t="str">
        <f t="shared" si="463"/>
        <v/>
      </c>
      <c r="BO702" s="89"/>
      <c r="BP702" s="98" t="str">
        <f t="shared" si="464"/>
        <v/>
      </c>
      <c r="BQ702" s="98" t="str">
        <f t="shared" si="465"/>
        <v/>
      </c>
      <c r="BR702" s="89"/>
      <c r="BS702" s="98" t="str">
        <f t="shared" si="466"/>
        <v/>
      </c>
      <c r="BT702" s="98" t="str">
        <f t="shared" si="467"/>
        <v/>
      </c>
      <c r="BU702" s="89"/>
      <c r="BV702" s="63"/>
    </row>
    <row r="703" spans="1:74" s="59" customFormat="1" x14ac:dyDescent="0.25">
      <c r="A703" s="162">
        <v>15</v>
      </c>
      <c r="B703" s="109" t="str">
        <f t="shared" si="445"/>
        <v xml:space="preserve">: </v>
      </c>
      <c r="C703" s="106"/>
      <c r="D703" s="106"/>
      <c r="E703" s="108"/>
      <c r="F703" s="106"/>
      <c r="G703" s="108"/>
      <c r="H703" s="107"/>
      <c r="I703" s="106"/>
      <c r="J703" s="106"/>
      <c r="K703" s="104"/>
      <c r="L703" s="110"/>
      <c r="M703" s="104"/>
      <c r="N703" s="151" t="s">
        <v>219</v>
      </c>
      <c r="O703" s="105"/>
      <c r="P703" s="104"/>
      <c r="Q703" s="64"/>
      <c r="R703" s="103"/>
      <c r="S703" s="101" t="str">
        <f t="shared" si="446"/>
        <v/>
      </c>
      <c r="T703" s="102" t="str">
        <f t="shared" si="447"/>
        <v/>
      </c>
      <c r="U703" s="101" t="str">
        <f t="shared" si="448"/>
        <v/>
      </c>
      <c r="V703" s="100" t="str">
        <f t="shared" si="449"/>
        <v>t CO2-eq/ ha/ yr</v>
      </c>
      <c r="W703" s="89"/>
      <c r="X703" s="89"/>
      <c r="Z703" s="63"/>
      <c r="AP703" s="63"/>
      <c r="AQ703" s="89"/>
      <c r="AR703" s="89"/>
      <c r="AS703" s="99"/>
      <c r="AT703" s="89"/>
      <c r="AU703" s="98" t="e">
        <f t="shared" si="450"/>
        <v>#REF!</v>
      </c>
      <c r="AV703" s="98" t="e">
        <f t="shared" si="451"/>
        <v>#REF!</v>
      </c>
      <c r="AW703" s="89"/>
      <c r="AX703" s="98" t="e">
        <f t="shared" si="452"/>
        <v>#REF!</v>
      </c>
      <c r="AY703" s="98" t="e">
        <f t="shared" si="453"/>
        <v>#REF!</v>
      </c>
      <c r="AZ703" s="89"/>
      <c r="BA703" s="98" t="e">
        <f t="shared" si="454"/>
        <v>#REF!</v>
      </c>
      <c r="BB703" s="98" t="e">
        <f t="shared" si="455"/>
        <v>#REF!</v>
      </c>
      <c r="BC703" s="89"/>
      <c r="BD703" s="98" t="e">
        <f t="shared" si="456"/>
        <v>#REF!</v>
      </c>
      <c r="BE703" s="98" t="e">
        <f t="shared" si="457"/>
        <v>#REF!</v>
      </c>
      <c r="BF703" s="89"/>
      <c r="BG703" s="98" t="e">
        <f t="shared" si="458"/>
        <v>#REF!</v>
      </c>
      <c r="BH703" s="98" t="e">
        <f t="shared" si="459"/>
        <v>#REF!</v>
      </c>
      <c r="BI703" s="89"/>
      <c r="BJ703" s="98" t="str">
        <f t="shared" si="460"/>
        <v/>
      </c>
      <c r="BK703" s="98" t="str">
        <f t="shared" si="461"/>
        <v/>
      </c>
      <c r="BL703" s="89"/>
      <c r="BM703" s="98" t="str">
        <f t="shared" si="462"/>
        <v/>
      </c>
      <c r="BN703" s="98" t="str">
        <f t="shared" si="463"/>
        <v/>
      </c>
      <c r="BO703" s="89"/>
      <c r="BP703" s="98" t="str">
        <f t="shared" si="464"/>
        <v/>
      </c>
      <c r="BQ703" s="98" t="str">
        <f t="shared" si="465"/>
        <v/>
      </c>
      <c r="BR703" s="89"/>
      <c r="BS703" s="98" t="str">
        <f t="shared" si="466"/>
        <v/>
      </c>
      <c r="BT703" s="98" t="str">
        <f t="shared" si="467"/>
        <v/>
      </c>
      <c r="BU703" s="89"/>
      <c r="BV703" s="63"/>
    </row>
    <row r="704" spans="1:74" s="59" customFormat="1" x14ac:dyDescent="0.25">
      <c r="A704" s="162">
        <v>16</v>
      </c>
      <c r="B704" s="109" t="str">
        <f t="shared" si="445"/>
        <v xml:space="preserve">: </v>
      </c>
      <c r="C704" s="106"/>
      <c r="D704" s="106"/>
      <c r="E704" s="108"/>
      <c r="F704" s="106"/>
      <c r="G704" s="108"/>
      <c r="H704" s="107"/>
      <c r="I704" s="106"/>
      <c r="J704" s="106"/>
      <c r="K704" s="104"/>
      <c r="L704" s="110"/>
      <c r="M704" s="104"/>
      <c r="N704" s="151" t="s">
        <v>219</v>
      </c>
      <c r="O704" s="105"/>
      <c r="P704" s="104"/>
      <c r="Q704" s="64"/>
      <c r="R704" s="103"/>
      <c r="S704" s="101" t="str">
        <f t="shared" si="446"/>
        <v/>
      </c>
      <c r="T704" s="102" t="str">
        <f t="shared" si="447"/>
        <v/>
      </c>
      <c r="U704" s="101" t="str">
        <f t="shared" si="448"/>
        <v/>
      </c>
      <c r="V704" s="100" t="str">
        <f t="shared" si="449"/>
        <v>t CO2-eq/ ha/ yr</v>
      </c>
      <c r="W704" s="89"/>
      <c r="X704" s="89"/>
      <c r="Z704" s="63"/>
      <c r="AP704" s="63"/>
      <c r="AQ704" s="89"/>
      <c r="AR704" s="89"/>
      <c r="AS704" s="99"/>
      <c r="AT704" s="89"/>
      <c r="AU704" s="98" t="e">
        <f t="shared" si="450"/>
        <v>#REF!</v>
      </c>
      <c r="AV704" s="98" t="e">
        <f t="shared" si="451"/>
        <v>#REF!</v>
      </c>
      <c r="AW704" s="89"/>
      <c r="AX704" s="98" t="e">
        <f t="shared" si="452"/>
        <v>#REF!</v>
      </c>
      <c r="AY704" s="98" t="e">
        <f t="shared" si="453"/>
        <v>#REF!</v>
      </c>
      <c r="AZ704" s="89"/>
      <c r="BA704" s="98" t="e">
        <f t="shared" si="454"/>
        <v>#REF!</v>
      </c>
      <c r="BB704" s="98" t="e">
        <f t="shared" si="455"/>
        <v>#REF!</v>
      </c>
      <c r="BC704" s="89"/>
      <c r="BD704" s="98" t="e">
        <f t="shared" si="456"/>
        <v>#REF!</v>
      </c>
      <c r="BE704" s="98" t="e">
        <f t="shared" si="457"/>
        <v>#REF!</v>
      </c>
      <c r="BF704" s="89"/>
      <c r="BG704" s="98" t="e">
        <f t="shared" si="458"/>
        <v>#REF!</v>
      </c>
      <c r="BH704" s="98" t="e">
        <f t="shared" si="459"/>
        <v>#REF!</v>
      </c>
      <c r="BI704" s="89"/>
      <c r="BJ704" s="98" t="str">
        <f t="shared" si="460"/>
        <v/>
      </c>
      <c r="BK704" s="98" t="str">
        <f t="shared" si="461"/>
        <v/>
      </c>
      <c r="BL704" s="89"/>
      <c r="BM704" s="98" t="str">
        <f t="shared" si="462"/>
        <v/>
      </c>
      <c r="BN704" s="98" t="str">
        <f t="shared" si="463"/>
        <v/>
      </c>
      <c r="BO704" s="89"/>
      <c r="BP704" s="98" t="str">
        <f t="shared" si="464"/>
        <v/>
      </c>
      <c r="BQ704" s="98" t="str">
        <f t="shared" si="465"/>
        <v/>
      </c>
      <c r="BR704" s="89"/>
      <c r="BS704" s="98" t="str">
        <f t="shared" si="466"/>
        <v/>
      </c>
      <c r="BT704" s="98" t="str">
        <f t="shared" si="467"/>
        <v/>
      </c>
      <c r="BU704" s="89"/>
      <c r="BV704" s="63"/>
    </row>
    <row r="705" spans="1:74" s="59" customFormat="1" x14ac:dyDescent="0.25">
      <c r="A705" s="162">
        <v>17</v>
      </c>
      <c r="B705" s="109" t="str">
        <f t="shared" si="445"/>
        <v xml:space="preserve">: </v>
      </c>
      <c r="C705" s="106"/>
      <c r="D705" s="106"/>
      <c r="E705" s="108"/>
      <c r="F705" s="106"/>
      <c r="G705" s="108"/>
      <c r="H705" s="107"/>
      <c r="I705" s="106"/>
      <c r="J705" s="106"/>
      <c r="K705" s="104"/>
      <c r="L705" s="110"/>
      <c r="M705" s="104"/>
      <c r="N705" s="151" t="s">
        <v>219</v>
      </c>
      <c r="O705" s="105"/>
      <c r="P705" s="104"/>
      <c r="Q705" s="64"/>
      <c r="R705" s="103"/>
      <c r="S705" s="101" t="str">
        <f t="shared" si="446"/>
        <v/>
      </c>
      <c r="T705" s="102" t="str">
        <f t="shared" si="447"/>
        <v/>
      </c>
      <c r="U705" s="101" t="str">
        <f t="shared" si="448"/>
        <v/>
      </c>
      <c r="V705" s="100" t="str">
        <f t="shared" si="449"/>
        <v>t CO2-eq/ ha/ yr</v>
      </c>
      <c r="W705" s="89"/>
      <c r="X705" s="89"/>
      <c r="Z705" s="63"/>
      <c r="AP705" s="63"/>
      <c r="AQ705" s="89"/>
      <c r="AR705" s="89"/>
      <c r="AS705" s="99"/>
      <c r="AT705" s="89"/>
      <c r="AU705" s="98" t="e">
        <f t="shared" si="450"/>
        <v>#REF!</v>
      </c>
      <c r="AV705" s="98" t="e">
        <f t="shared" si="451"/>
        <v>#REF!</v>
      </c>
      <c r="AW705" s="89"/>
      <c r="AX705" s="98" t="e">
        <f t="shared" si="452"/>
        <v>#REF!</v>
      </c>
      <c r="AY705" s="98" t="e">
        <f t="shared" si="453"/>
        <v>#REF!</v>
      </c>
      <c r="AZ705" s="89"/>
      <c r="BA705" s="98" t="e">
        <f t="shared" si="454"/>
        <v>#REF!</v>
      </c>
      <c r="BB705" s="98" t="e">
        <f t="shared" si="455"/>
        <v>#REF!</v>
      </c>
      <c r="BC705" s="89"/>
      <c r="BD705" s="98" t="e">
        <f t="shared" si="456"/>
        <v>#REF!</v>
      </c>
      <c r="BE705" s="98" t="e">
        <f t="shared" si="457"/>
        <v>#REF!</v>
      </c>
      <c r="BF705" s="89"/>
      <c r="BG705" s="98" t="e">
        <f t="shared" si="458"/>
        <v>#REF!</v>
      </c>
      <c r="BH705" s="98" t="e">
        <f t="shared" si="459"/>
        <v>#REF!</v>
      </c>
      <c r="BI705" s="89"/>
      <c r="BJ705" s="98" t="str">
        <f t="shared" si="460"/>
        <v/>
      </c>
      <c r="BK705" s="98" t="str">
        <f t="shared" si="461"/>
        <v/>
      </c>
      <c r="BL705" s="89"/>
      <c r="BM705" s="98" t="str">
        <f t="shared" si="462"/>
        <v/>
      </c>
      <c r="BN705" s="98" t="str">
        <f t="shared" si="463"/>
        <v/>
      </c>
      <c r="BO705" s="89"/>
      <c r="BP705" s="98" t="str">
        <f t="shared" si="464"/>
        <v/>
      </c>
      <c r="BQ705" s="98" t="str">
        <f t="shared" si="465"/>
        <v/>
      </c>
      <c r="BR705" s="89"/>
      <c r="BS705" s="98" t="str">
        <f t="shared" si="466"/>
        <v/>
      </c>
      <c r="BT705" s="98" t="str">
        <f t="shared" si="467"/>
        <v/>
      </c>
      <c r="BU705" s="89"/>
      <c r="BV705" s="63"/>
    </row>
    <row r="706" spans="1:74" s="59" customFormat="1" x14ac:dyDescent="0.25">
      <c r="A706" s="162">
        <v>18</v>
      </c>
      <c r="B706" s="109" t="str">
        <f t="shared" si="445"/>
        <v xml:space="preserve">: </v>
      </c>
      <c r="C706" s="106"/>
      <c r="D706" s="106"/>
      <c r="E706" s="108"/>
      <c r="F706" s="106"/>
      <c r="G706" s="108"/>
      <c r="H706" s="107"/>
      <c r="I706" s="106"/>
      <c r="J706" s="106"/>
      <c r="K706" s="104"/>
      <c r="L706" s="104"/>
      <c r="M706" s="104"/>
      <c r="N706" s="151" t="s">
        <v>219</v>
      </c>
      <c r="O706" s="105"/>
      <c r="P706" s="104"/>
      <c r="Q706" s="64"/>
      <c r="R706" s="103"/>
      <c r="S706" s="101" t="str">
        <f t="shared" si="446"/>
        <v/>
      </c>
      <c r="T706" s="102" t="str">
        <f t="shared" si="447"/>
        <v/>
      </c>
      <c r="U706" s="101" t="str">
        <f t="shared" si="448"/>
        <v/>
      </c>
      <c r="V706" s="100" t="str">
        <f t="shared" si="449"/>
        <v>t CO2-eq/ ha/ yr</v>
      </c>
      <c r="W706" s="89"/>
      <c r="X706" s="89"/>
      <c r="Z706" s="63"/>
      <c r="AP706" s="63"/>
      <c r="AQ706" s="89"/>
      <c r="AR706" s="89"/>
      <c r="AS706" s="99"/>
      <c r="AT706" s="89"/>
      <c r="AU706" s="98" t="e">
        <f t="shared" si="450"/>
        <v>#REF!</v>
      </c>
      <c r="AV706" s="98" t="e">
        <f t="shared" si="451"/>
        <v>#REF!</v>
      </c>
      <c r="AW706" s="89"/>
      <c r="AX706" s="98" t="e">
        <f t="shared" si="452"/>
        <v>#REF!</v>
      </c>
      <c r="AY706" s="98" t="e">
        <f t="shared" si="453"/>
        <v>#REF!</v>
      </c>
      <c r="AZ706" s="89"/>
      <c r="BA706" s="98" t="e">
        <f t="shared" si="454"/>
        <v>#REF!</v>
      </c>
      <c r="BB706" s="98" t="e">
        <f t="shared" si="455"/>
        <v>#REF!</v>
      </c>
      <c r="BC706" s="89"/>
      <c r="BD706" s="98" t="e">
        <f t="shared" si="456"/>
        <v>#REF!</v>
      </c>
      <c r="BE706" s="98" t="e">
        <f t="shared" si="457"/>
        <v>#REF!</v>
      </c>
      <c r="BF706" s="89"/>
      <c r="BG706" s="98" t="e">
        <f t="shared" si="458"/>
        <v>#REF!</v>
      </c>
      <c r="BH706" s="98" t="e">
        <f t="shared" si="459"/>
        <v>#REF!</v>
      </c>
      <c r="BI706" s="89"/>
      <c r="BJ706" s="98" t="str">
        <f t="shared" si="460"/>
        <v/>
      </c>
      <c r="BK706" s="98" t="str">
        <f t="shared" si="461"/>
        <v/>
      </c>
      <c r="BL706" s="89"/>
      <c r="BM706" s="98" t="str">
        <f t="shared" si="462"/>
        <v/>
      </c>
      <c r="BN706" s="98" t="str">
        <f t="shared" si="463"/>
        <v/>
      </c>
      <c r="BO706" s="89"/>
      <c r="BP706" s="98" t="str">
        <f t="shared" si="464"/>
        <v/>
      </c>
      <c r="BQ706" s="98" t="str">
        <f t="shared" si="465"/>
        <v/>
      </c>
      <c r="BR706" s="89"/>
      <c r="BS706" s="98" t="str">
        <f t="shared" si="466"/>
        <v/>
      </c>
      <c r="BT706" s="98" t="str">
        <f t="shared" si="467"/>
        <v/>
      </c>
      <c r="BU706" s="89"/>
      <c r="BV706" s="63"/>
    </row>
    <row r="707" spans="1:74" s="59" customFormat="1" x14ac:dyDescent="0.25">
      <c r="A707" s="162">
        <v>19</v>
      </c>
      <c r="B707" s="109" t="str">
        <f t="shared" si="445"/>
        <v xml:space="preserve">: </v>
      </c>
      <c r="C707" s="106"/>
      <c r="D707" s="106"/>
      <c r="E707" s="108"/>
      <c r="F707" s="106"/>
      <c r="G707" s="108"/>
      <c r="H707" s="107"/>
      <c r="I707" s="106"/>
      <c r="J707" s="106"/>
      <c r="K707" s="104"/>
      <c r="L707" s="104"/>
      <c r="M707" s="104"/>
      <c r="N707" s="151" t="s">
        <v>219</v>
      </c>
      <c r="O707" s="105"/>
      <c r="P707" s="104"/>
      <c r="Q707" s="64"/>
      <c r="R707" s="103"/>
      <c r="S707" s="101" t="str">
        <f t="shared" si="446"/>
        <v/>
      </c>
      <c r="T707" s="102" t="str">
        <f t="shared" si="447"/>
        <v/>
      </c>
      <c r="U707" s="101" t="str">
        <f t="shared" si="448"/>
        <v/>
      </c>
      <c r="V707" s="100" t="str">
        <f t="shared" si="449"/>
        <v>t CO2-eq/ ha/ yr</v>
      </c>
      <c r="W707" s="89"/>
      <c r="X707" s="89"/>
      <c r="Z707" s="63"/>
      <c r="AP707" s="63"/>
      <c r="AQ707" s="89"/>
      <c r="AR707" s="89"/>
      <c r="AS707" s="99"/>
      <c r="AT707" s="89"/>
      <c r="AU707" s="98" t="e">
        <f t="shared" si="450"/>
        <v>#REF!</v>
      </c>
      <c r="AV707" s="98" t="e">
        <f t="shared" si="451"/>
        <v>#REF!</v>
      </c>
      <c r="AW707" s="89"/>
      <c r="AX707" s="98" t="e">
        <f t="shared" si="452"/>
        <v>#REF!</v>
      </c>
      <c r="AY707" s="98" t="e">
        <f t="shared" si="453"/>
        <v>#REF!</v>
      </c>
      <c r="AZ707" s="89"/>
      <c r="BA707" s="98" t="e">
        <f t="shared" si="454"/>
        <v>#REF!</v>
      </c>
      <c r="BB707" s="98" t="e">
        <f t="shared" si="455"/>
        <v>#REF!</v>
      </c>
      <c r="BC707" s="89"/>
      <c r="BD707" s="98" t="e">
        <f t="shared" si="456"/>
        <v>#REF!</v>
      </c>
      <c r="BE707" s="98" t="e">
        <f t="shared" si="457"/>
        <v>#REF!</v>
      </c>
      <c r="BF707" s="89"/>
      <c r="BG707" s="98" t="e">
        <f t="shared" si="458"/>
        <v>#REF!</v>
      </c>
      <c r="BH707" s="98" t="e">
        <f t="shared" si="459"/>
        <v>#REF!</v>
      </c>
      <c r="BI707" s="89"/>
      <c r="BJ707" s="98" t="str">
        <f t="shared" si="460"/>
        <v/>
      </c>
      <c r="BK707" s="98" t="str">
        <f t="shared" si="461"/>
        <v/>
      </c>
      <c r="BL707" s="89"/>
      <c r="BM707" s="98" t="str">
        <f t="shared" si="462"/>
        <v/>
      </c>
      <c r="BN707" s="98" t="str">
        <f t="shared" si="463"/>
        <v/>
      </c>
      <c r="BO707" s="89"/>
      <c r="BP707" s="98" t="str">
        <f t="shared" si="464"/>
        <v/>
      </c>
      <c r="BQ707" s="98" t="str">
        <f t="shared" si="465"/>
        <v/>
      </c>
      <c r="BR707" s="89"/>
      <c r="BS707" s="98" t="str">
        <f t="shared" si="466"/>
        <v/>
      </c>
      <c r="BT707" s="98" t="str">
        <f t="shared" si="467"/>
        <v/>
      </c>
      <c r="BU707" s="89"/>
      <c r="BV707" s="63"/>
    </row>
    <row r="708" spans="1:74" s="59" customFormat="1" x14ac:dyDescent="0.25">
      <c r="A708" s="162">
        <v>20</v>
      </c>
      <c r="B708" s="109" t="str">
        <f t="shared" si="445"/>
        <v xml:space="preserve">: </v>
      </c>
      <c r="C708" s="106"/>
      <c r="D708" s="106"/>
      <c r="E708" s="108"/>
      <c r="F708" s="106"/>
      <c r="G708" s="108"/>
      <c r="H708" s="107"/>
      <c r="I708" s="106"/>
      <c r="J708" s="106"/>
      <c r="K708" s="104"/>
      <c r="L708" s="104"/>
      <c r="M708" s="104"/>
      <c r="N708" s="151" t="s">
        <v>219</v>
      </c>
      <c r="O708" s="105"/>
      <c r="P708" s="104"/>
      <c r="Q708" s="64"/>
      <c r="R708" s="103"/>
      <c r="S708" s="101" t="str">
        <f t="shared" si="446"/>
        <v/>
      </c>
      <c r="T708" s="102" t="str">
        <f t="shared" si="447"/>
        <v/>
      </c>
      <c r="U708" s="101" t="str">
        <f t="shared" si="448"/>
        <v/>
      </c>
      <c r="V708" s="100" t="str">
        <f t="shared" si="449"/>
        <v>t CO2-eq/ ha/ yr</v>
      </c>
      <c r="W708" s="89"/>
      <c r="X708" s="89"/>
      <c r="Z708" s="63"/>
      <c r="AP708" s="63"/>
      <c r="AQ708" s="89"/>
      <c r="AR708" s="89"/>
      <c r="AS708" s="99"/>
      <c r="AT708" s="89"/>
      <c r="AU708" s="98" t="e">
        <f t="shared" si="450"/>
        <v>#REF!</v>
      </c>
      <c r="AV708" s="98" t="e">
        <f t="shared" si="451"/>
        <v>#REF!</v>
      </c>
      <c r="AW708" s="89"/>
      <c r="AX708" s="98" t="e">
        <f t="shared" si="452"/>
        <v>#REF!</v>
      </c>
      <c r="AY708" s="98" t="e">
        <f t="shared" si="453"/>
        <v>#REF!</v>
      </c>
      <c r="AZ708" s="89"/>
      <c r="BA708" s="98" t="e">
        <f t="shared" si="454"/>
        <v>#REF!</v>
      </c>
      <c r="BB708" s="98" t="e">
        <f t="shared" si="455"/>
        <v>#REF!</v>
      </c>
      <c r="BC708" s="89"/>
      <c r="BD708" s="98" t="e">
        <f t="shared" si="456"/>
        <v>#REF!</v>
      </c>
      <c r="BE708" s="98" t="e">
        <f t="shared" si="457"/>
        <v>#REF!</v>
      </c>
      <c r="BF708" s="89"/>
      <c r="BG708" s="98" t="e">
        <f t="shared" si="458"/>
        <v>#REF!</v>
      </c>
      <c r="BH708" s="98" t="e">
        <f t="shared" si="459"/>
        <v>#REF!</v>
      </c>
      <c r="BI708" s="89"/>
      <c r="BJ708" s="98" t="str">
        <f t="shared" si="460"/>
        <v/>
      </c>
      <c r="BK708" s="98" t="str">
        <f t="shared" si="461"/>
        <v/>
      </c>
      <c r="BL708" s="89"/>
      <c r="BM708" s="98" t="str">
        <f t="shared" si="462"/>
        <v/>
      </c>
      <c r="BN708" s="98" t="str">
        <f t="shared" si="463"/>
        <v/>
      </c>
      <c r="BO708" s="89"/>
      <c r="BP708" s="98" t="str">
        <f t="shared" si="464"/>
        <v/>
      </c>
      <c r="BQ708" s="98" t="str">
        <f t="shared" si="465"/>
        <v/>
      </c>
      <c r="BR708" s="89"/>
      <c r="BS708" s="98" t="str">
        <f t="shared" si="466"/>
        <v/>
      </c>
      <c r="BT708" s="98" t="str">
        <f t="shared" si="467"/>
        <v/>
      </c>
      <c r="BU708" s="89"/>
      <c r="BV708" s="63"/>
    </row>
    <row r="709" spans="1:74" s="59" customFormat="1" x14ac:dyDescent="0.25">
      <c r="A709" s="162"/>
      <c r="B709" s="91" t="s">
        <v>64</v>
      </c>
      <c r="C709" s="163"/>
      <c r="D709" s="163"/>
      <c r="E709" s="163"/>
      <c r="F709" s="163"/>
      <c r="G709" s="163"/>
      <c r="H709" s="64"/>
      <c r="I709" s="89"/>
      <c r="J709" s="94"/>
      <c r="K709" s="64"/>
      <c r="L709" s="64"/>
      <c r="M709" s="64" t="s">
        <v>63</v>
      </c>
      <c r="N709" s="64"/>
      <c r="O709" s="64"/>
      <c r="P709" s="64"/>
      <c r="Q709" s="64"/>
      <c r="R709" s="94" t="s">
        <v>62</v>
      </c>
      <c r="S709" s="97" t="e">
        <f>AVERAGE(S689:S708)</f>
        <v>#DIV/0!</v>
      </c>
      <c r="T709" s="97" t="e">
        <f>IF(S717="Y",SUM(T689:T708)/SUM(O689:O708),AVERAGE(T689:T708))</f>
        <v>#DIV/0!</v>
      </c>
      <c r="U709" s="96" t="e">
        <f>SUM(U689:U708)/SUM(O689:O708)</f>
        <v>#DIV/0!</v>
      </c>
      <c r="V709" s="89"/>
      <c r="W709" s="89"/>
      <c r="X709" s="89"/>
      <c r="Z709" s="95"/>
      <c r="AP709" s="63"/>
      <c r="AQ709" s="89"/>
      <c r="AR709" s="89"/>
      <c r="AS709" s="89"/>
      <c r="AT709" s="94" t="s">
        <v>62</v>
      </c>
      <c r="AU709" s="93" t="e">
        <f>AVERAGE(AU689:AU708)</f>
        <v>#REF!</v>
      </c>
      <c r="AV709" s="93" t="e">
        <f>SUM(AV689:AV708)/COUNTIF(AV689:AV708,"&gt;0")</f>
        <v>#REF!</v>
      </c>
      <c r="AW709" s="89"/>
      <c r="AX709" s="93" t="e">
        <f>AVERAGE(AX689:AX708)</f>
        <v>#REF!</v>
      </c>
      <c r="AY709" s="93" t="e">
        <f>SUM(AY689:AY708)/COUNTIF(AY689:AY708,"&gt;0")</f>
        <v>#REF!</v>
      </c>
      <c r="AZ709" s="89"/>
      <c r="BA709" s="93" t="e">
        <f>AVERAGE(BA689:BA708)</f>
        <v>#REF!</v>
      </c>
      <c r="BB709" s="93" t="e">
        <f>SUM(BB689:BB708)/COUNTIF(BB689:BB708,"&gt;0")</f>
        <v>#REF!</v>
      </c>
      <c r="BC709" s="89"/>
      <c r="BD709" s="93" t="e">
        <f>AVERAGE(BD689:BD708)</f>
        <v>#REF!</v>
      </c>
      <c r="BE709" s="93" t="e">
        <f>SUM(BE689:BE708)/COUNTIF(BE689:BE708,"&gt;0")</f>
        <v>#REF!</v>
      </c>
      <c r="BF709" s="89"/>
      <c r="BG709" s="93" t="e">
        <f>AVERAGE(BG689:BG708)</f>
        <v>#REF!</v>
      </c>
      <c r="BH709" s="93" t="e">
        <f>SUM(BH689:BH708)/COUNTIF(BH689:BH708,"&gt;0")</f>
        <v>#REF!</v>
      </c>
      <c r="BI709" s="94"/>
      <c r="BJ709" s="93" t="e">
        <f>AVERAGE(BJ689:BJ708)</f>
        <v>#DIV/0!</v>
      </c>
      <c r="BK709" s="93" t="e">
        <f>SUM(BK689:BK708)/COUNTIF(BK689:BK708,"&gt;0")</f>
        <v>#DIV/0!</v>
      </c>
      <c r="BL709" s="89"/>
      <c r="BM709" s="93" t="e">
        <f>AVERAGE(BM689:BM708)</f>
        <v>#DIV/0!</v>
      </c>
      <c r="BN709" s="93" t="e">
        <f>SUM(BN689:BN708)/COUNTIF(BN689:BN708,"&gt;0")</f>
        <v>#DIV/0!</v>
      </c>
      <c r="BO709" s="89"/>
      <c r="BP709" s="93" t="e">
        <f>AVERAGE(BP689:BP708)</f>
        <v>#DIV/0!</v>
      </c>
      <c r="BQ709" s="93" t="e">
        <f>SUM(BQ689:BQ708)/COUNTIF(BQ689:BQ708,"&gt;0")</f>
        <v>#DIV/0!</v>
      </c>
      <c r="BR709" s="89"/>
      <c r="BS709" s="93" t="e">
        <f>AVERAGE(BS689:BS708)</f>
        <v>#DIV/0!</v>
      </c>
      <c r="BT709" s="93" t="e">
        <f>SUM(BT689:BT708)/COUNTIF(BT689:BT708,"&gt;0")</f>
        <v>#DIV/0!</v>
      </c>
      <c r="BU709" s="89"/>
      <c r="BV709" s="63"/>
    </row>
    <row r="710" spans="1:74" s="59" customFormat="1" x14ac:dyDescent="0.25">
      <c r="A710" s="162"/>
      <c r="B710" s="91" t="s">
        <v>61</v>
      </c>
      <c r="C710" s="92" t="s">
        <v>60</v>
      </c>
      <c r="D710" s="399"/>
      <c r="E710" s="400"/>
      <c r="F710" s="400"/>
      <c r="G710" s="400"/>
      <c r="H710" s="400"/>
      <c r="I710" s="400"/>
      <c r="J710" s="400"/>
      <c r="K710" s="401"/>
      <c r="L710" s="64"/>
      <c r="M710" s="64"/>
      <c r="N710" s="64"/>
      <c r="O710" s="64"/>
      <c r="P710" s="64"/>
      <c r="Q710" s="64"/>
      <c r="R710" s="77" t="s">
        <v>57</v>
      </c>
      <c r="S710" s="88" t="e">
        <f>S709+V710*S713</f>
        <v>#DIV/0!</v>
      </c>
      <c r="T710" s="88" t="e">
        <f>T709+V710*T713</f>
        <v>#DIV/0!</v>
      </c>
      <c r="U710" s="88" t="e">
        <f>U709+V710*U713</f>
        <v>#DIV/0!</v>
      </c>
      <c r="V710" s="86">
        <v>1</v>
      </c>
      <c r="W710" s="64" t="s">
        <v>59</v>
      </c>
      <c r="X710" s="89"/>
      <c r="Y710" s="89" t="s">
        <v>58</v>
      </c>
      <c r="Z710" s="87"/>
      <c r="AP710" s="63"/>
      <c r="AQ710" s="89"/>
      <c r="AR710" s="89"/>
      <c r="AS710" s="89"/>
      <c r="AT710" s="77" t="s">
        <v>57</v>
      </c>
      <c r="AU710" s="76" t="e">
        <f>AU709+(AU715*AU712)</f>
        <v>#REF!</v>
      </c>
      <c r="AV710" s="76" t="e">
        <f>AV709+(AV715*AU712)</f>
        <v>#REF!</v>
      </c>
      <c r="AW710" s="89"/>
      <c r="AX710" s="76" t="e">
        <f>AX709+(AX715*AX712)</f>
        <v>#REF!</v>
      </c>
      <c r="AY710" s="76" t="e">
        <f>AY709+(AY715*AX712)</f>
        <v>#REF!</v>
      </c>
      <c r="AZ710" s="89"/>
      <c r="BA710" s="76" t="e">
        <f>BA709+(BA715*BA712)</f>
        <v>#REF!</v>
      </c>
      <c r="BB710" s="76" t="e">
        <f>BB709+(BB715*BA712)</f>
        <v>#REF!</v>
      </c>
      <c r="BC710" s="89"/>
      <c r="BD710" s="76" t="e">
        <f>BD709+(BD715*BD712)</f>
        <v>#REF!</v>
      </c>
      <c r="BE710" s="76" t="e">
        <f>BE709+(BE715*BD712)</f>
        <v>#REF!</v>
      </c>
      <c r="BF710" s="89"/>
      <c r="BG710" s="76" t="e">
        <f>BG709+(BG715*BG712)</f>
        <v>#REF!</v>
      </c>
      <c r="BH710" s="76" t="e">
        <f>BH709+(BH715*BG712)</f>
        <v>#REF!</v>
      </c>
      <c r="BI710" s="77"/>
      <c r="BJ710" s="76" t="e">
        <f>BJ709+(BJ715*BJ712)</f>
        <v>#DIV/0!</v>
      </c>
      <c r="BK710" s="76" t="e">
        <f>BK709+(BK715*BJ712)</f>
        <v>#DIV/0!</v>
      </c>
      <c r="BL710" s="89"/>
      <c r="BM710" s="76" t="e">
        <f>BM709+(BM715*BM712)</f>
        <v>#DIV/0!</v>
      </c>
      <c r="BN710" s="76" t="e">
        <f>BN709+(BN715*BM712)</f>
        <v>#DIV/0!</v>
      </c>
      <c r="BO710" s="89"/>
      <c r="BP710" s="76" t="e">
        <f>BP709+(BP715*BP712)</f>
        <v>#DIV/0!</v>
      </c>
      <c r="BQ710" s="76" t="e">
        <f>BQ709+(BQ715*BP712)</f>
        <v>#DIV/0!</v>
      </c>
      <c r="BR710" s="89"/>
      <c r="BS710" s="76" t="e">
        <f>BS709+(BS715*BS712)</f>
        <v>#DIV/0!</v>
      </c>
      <c r="BT710" s="76" t="e">
        <f>BT709+(BT715*BS712)</f>
        <v>#DIV/0!</v>
      </c>
      <c r="BU710" s="89"/>
      <c r="BV710" s="63"/>
    </row>
    <row r="711" spans="1:74" s="59" customFormat="1" x14ac:dyDescent="0.25">
      <c r="A711" s="162"/>
      <c r="B711" s="91" t="s">
        <v>56</v>
      </c>
      <c r="C711" s="83"/>
      <c r="D711" s="402"/>
      <c r="E711" s="403"/>
      <c r="F711" s="403"/>
      <c r="G711" s="403"/>
      <c r="H711" s="403"/>
      <c r="I711" s="403"/>
      <c r="J711" s="403"/>
      <c r="K711" s="404"/>
      <c r="L711" s="89"/>
      <c r="M711" s="89"/>
      <c r="N711" s="64"/>
      <c r="O711" s="64"/>
      <c r="P711" s="64"/>
      <c r="Q711" s="64"/>
      <c r="R711" s="77" t="s">
        <v>54</v>
      </c>
      <c r="S711" s="88" t="e">
        <f>IF($Y711="Y",MIN(S689:S708),S709-$V711*S713)</f>
        <v>#DIV/0!</v>
      </c>
      <c r="T711" s="88" t="e">
        <f>IF($Y711="Y",MIN(T689:T708),T709-$V711*T713)</f>
        <v>#DIV/0!</v>
      </c>
      <c r="U711" s="88" t="e">
        <f>IF($Y711="Y",MIN(U689:U708),U709-$V711*U713)</f>
        <v>#DIV/0!</v>
      </c>
      <c r="V711" s="86">
        <v>1</v>
      </c>
      <c r="W711" s="64" t="s">
        <v>55</v>
      </c>
      <c r="X711" s="89"/>
      <c r="Y711" s="90" t="s">
        <v>47</v>
      </c>
      <c r="Z711" s="87"/>
      <c r="AP711" s="63"/>
      <c r="AQ711" s="89"/>
      <c r="AR711" s="89"/>
      <c r="AS711" s="89"/>
      <c r="AT711" s="77" t="s">
        <v>54</v>
      </c>
      <c r="AU711" s="76" t="e">
        <f>AU709-(AU715*AU713)</f>
        <v>#REF!</v>
      </c>
      <c r="AV711" s="76" t="e">
        <f>AV709-(AV715*AU713)</f>
        <v>#REF!</v>
      </c>
      <c r="AW711" s="89"/>
      <c r="AX711" s="76" t="e">
        <f>AX709-(AX715*AX713)</f>
        <v>#REF!</v>
      </c>
      <c r="AY711" s="76" t="e">
        <f>AY709-(AY715*AX713)</f>
        <v>#REF!</v>
      </c>
      <c r="AZ711" s="89"/>
      <c r="BA711" s="76" t="e">
        <f>BA709-(BA715*BA713)</f>
        <v>#REF!</v>
      </c>
      <c r="BB711" s="76" t="e">
        <f>BB709-(BB715*BA713)</f>
        <v>#REF!</v>
      </c>
      <c r="BC711" s="89"/>
      <c r="BD711" s="76" t="e">
        <f>BD709-(BD715*BD713)</f>
        <v>#REF!</v>
      </c>
      <c r="BE711" s="76" t="e">
        <f>BE709-(BE715*BD713)</f>
        <v>#REF!</v>
      </c>
      <c r="BF711" s="89"/>
      <c r="BG711" s="76" t="e">
        <f>BG709-(BG715*BG713)</f>
        <v>#REF!</v>
      </c>
      <c r="BH711" s="76" t="e">
        <f>BH709-(BH715*BG713)</f>
        <v>#REF!</v>
      </c>
      <c r="BI711" s="77"/>
      <c r="BJ711" s="76" t="e">
        <f>BJ709-(BJ715*BJ713)</f>
        <v>#DIV/0!</v>
      </c>
      <c r="BK711" s="76" t="e">
        <f>BK709-(BK715*BJ713)</f>
        <v>#DIV/0!</v>
      </c>
      <c r="BL711" s="89"/>
      <c r="BM711" s="76" t="e">
        <f>BM709-(BM715*BM713)</f>
        <v>#DIV/0!</v>
      </c>
      <c r="BN711" s="76" t="e">
        <f>BN709-(BN715*BM713)</f>
        <v>#DIV/0!</v>
      </c>
      <c r="BO711" s="89"/>
      <c r="BP711" s="76" t="e">
        <f>BP709-(BP715*BP713)</f>
        <v>#DIV/0!</v>
      </c>
      <c r="BQ711" s="76" t="e">
        <f>BQ709-(BQ715*BP713)</f>
        <v>#DIV/0!</v>
      </c>
      <c r="BR711" s="89"/>
      <c r="BS711" s="76" t="e">
        <f>BS709-(BS715*BS713)</f>
        <v>#DIV/0!</v>
      </c>
      <c r="BT711" s="76" t="e">
        <f>BT709-(BT715*BS713)</f>
        <v>#DIV/0!</v>
      </c>
      <c r="BU711" s="89"/>
      <c r="BV711" s="63"/>
    </row>
    <row r="712" spans="1:74" s="59" customFormat="1" ht="14.25" x14ac:dyDescent="0.2">
      <c r="A712" s="162"/>
      <c r="B712" s="162"/>
      <c r="C712" s="83"/>
      <c r="D712" s="402"/>
      <c r="E712" s="403"/>
      <c r="F712" s="403"/>
      <c r="G712" s="403"/>
      <c r="H712" s="403"/>
      <c r="I712" s="403"/>
      <c r="J712" s="403"/>
      <c r="K712" s="404"/>
      <c r="L712" s="64"/>
      <c r="M712" s="64"/>
      <c r="N712" s="64"/>
      <c r="O712" s="64"/>
      <c r="P712" s="64"/>
      <c r="Q712" s="64"/>
      <c r="R712" s="77" t="s">
        <v>51</v>
      </c>
      <c r="S712" s="88" t="e">
        <f>IF((0.67*S713)&gt;S709,"no","yes")</f>
        <v>#DIV/0!</v>
      </c>
      <c r="T712" s="88" t="e">
        <f>IF((0.67*T713)&gt;T709,"no","yes")</f>
        <v>#DIV/0!</v>
      </c>
      <c r="U712" s="88" t="e">
        <f>IF((0.67*U713)&gt;U709,"no","yes")</f>
        <v>#DIV/0!</v>
      </c>
      <c r="V712" s="64"/>
      <c r="W712" s="64"/>
      <c r="X712" s="64"/>
      <c r="Z712" s="87"/>
      <c r="AP712" s="63"/>
      <c r="AQ712" s="64"/>
      <c r="AR712" s="64"/>
      <c r="AS712" s="360" t="s">
        <v>53</v>
      </c>
      <c r="AT712" s="361"/>
      <c r="AU712" s="86">
        <v>1</v>
      </c>
      <c r="AV712" s="64"/>
      <c r="AW712" s="64"/>
      <c r="AX712" s="86">
        <v>1</v>
      </c>
      <c r="AY712" s="64"/>
      <c r="AZ712" s="64"/>
      <c r="BA712" s="86">
        <v>1</v>
      </c>
      <c r="BB712" s="64"/>
      <c r="BC712" s="64"/>
      <c r="BD712" s="86">
        <v>1</v>
      </c>
      <c r="BE712" s="64"/>
      <c r="BF712" s="64"/>
      <c r="BG712" s="86">
        <v>1</v>
      </c>
      <c r="BH712" s="64"/>
      <c r="BI712" s="77"/>
      <c r="BJ712" s="86">
        <v>1</v>
      </c>
      <c r="BK712" s="64"/>
      <c r="BL712" s="64"/>
      <c r="BM712" s="86">
        <v>1</v>
      </c>
      <c r="BN712" s="64"/>
      <c r="BO712" s="64"/>
      <c r="BP712" s="86">
        <v>1</v>
      </c>
      <c r="BQ712" s="64"/>
      <c r="BR712" s="64"/>
      <c r="BS712" s="86">
        <v>1</v>
      </c>
      <c r="BT712" s="64"/>
      <c r="BU712" s="64"/>
      <c r="BV712" s="63"/>
    </row>
    <row r="713" spans="1:74" s="59" customFormat="1" ht="14.25" x14ac:dyDescent="0.2">
      <c r="C713" s="83"/>
      <c r="D713" s="402"/>
      <c r="E713" s="403"/>
      <c r="F713" s="403"/>
      <c r="G713" s="403"/>
      <c r="H713" s="403"/>
      <c r="I713" s="403"/>
      <c r="J713" s="403"/>
      <c r="K713" s="404"/>
      <c r="L713" s="64"/>
      <c r="M713" s="64"/>
      <c r="N713" s="64"/>
      <c r="O713" s="64"/>
      <c r="P713" s="64"/>
      <c r="Q713" s="64"/>
      <c r="R713" s="77" t="s">
        <v>50</v>
      </c>
      <c r="S713" s="88" t="e">
        <f>_xlfn.STDEV.P(S689:S708)</f>
        <v>#DIV/0!</v>
      </c>
      <c r="T713" s="88" t="e">
        <f t="array" ref="T713">IF(S717="Y",SQRT(SUM(IFERROR(O689:O708*(S689:S708-(T709))^2,0))/((COUNTIFS(O689:O708,"&lt;&gt;"&amp;"")-1)/COUNTIFS(O689:O708,"&lt;&gt;"&amp;"")*SUM(O689:O708))),_xlfn.STDEV.P(T689:T708))</f>
        <v>#DIV/0!</v>
      </c>
      <c r="U713" s="88" t="e">
        <f t="array" ref="U713">SQRT(SUM(IFERROR(O689:O708*(S689:S708-(U709))^2,0))/((COUNTIFS(O689:O708,"&lt;&gt;"&amp;"")-1)/COUNTIFS(O689:O708,"&lt;&gt;"&amp;"")*SUM(O689:O708)))</f>
        <v>#DIV/0!</v>
      </c>
      <c r="V713" s="64"/>
      <c r="W713" s="64"/>
      <c r="X713" s="64"/>
      <c r="Z713" s="87"/>
      <c r="AP713" s="63"/>
      <c r="AQ713" s="64"/>
      <c r="AR713" s="64"/>
      <c r="AS713" s="360"/>
      <c r="AT713" s="361"/>
      <c r="AU713" s="86">
        <v>1</v>
      </c>
      <c r="AV713" s="64"/>
      <c r="AW713" s="64"/>
      <c r="AX713" s="86">
        <v>1</v>
      </c>
      <c r="AY713" s="64"/>
      <c r="AZ713" s="64"/>
      <c r="BA713" s="86">
        <v>1</v>
      </c>
      <c r="BB713" s="64"/>
      <c r="BC713" s="64"/>
      <c r="BD713" s="86">
        <v>1</v>
      </c>
      <c r="BE713" s="64"/>
      <c r="BF713" s="64"/>
      <c r="BG713" s="86">
        <v>1</v>
      </c>
      <c r="BH713" s="64"/>
      <c r="BI713" s="77"/>
      <c r="BJ713" s="86">
        <v>1</v>
      </c>
      <c r="BK713" s="64"/>
      <c r="BL713" s="64"/>
      <c r="BM713" s="86">
        <v>1</v>
      </c>
      <c r="BN713" s="64"/>
      <c r="BO713" s="64"/>
      <c r="BP713" s="86">
        <v>1</v>
      </c>
      <c r="BQ713" s="64"/>
      <c r="BR713" s="64"/>
      <c r="BS713" s="86">
        <v>1</v>
      </c>
      <c r="BT713" s="64"/>
      <c r="BU713" s="64"/>
      <c r="BV713" s="63"/>
    </row>
    <row r="714" spans="1:74" s="59" customFormat="1" x14ac:dyDescent="0.25">
      <c r="C714" s="83"/>
      <c r="D714" s="402"/>
      <c r="E714" s="403"/>
      <c r="F714" s="403"/>
      <c r="G714" s="403"/>
      <c r="H714" s="403"/>
      <c r="I714" s="403"/>
      <c r="J714" s="403"/>
      <c r="K714" s="404"/>
      <c r="L714" s="64"/>
      <c r="M714" s="64"/>
      <c r="N714" s="64"/>
      <c r="O714" s="64"/>
      <c r="P714" s="64"/>
      <c r="Q714" s="64"/>
      <c r="R714" s="73" t="s">
        <v>48</v>
      </c>
      <c r="S714" s="85">
        <f>COUNTIF(S689:S708,"&gt;0")</f>
        <v>0</v>
      </c>
      <c r="T714" s="85">
        <f>COUNTIF(T689:T708,"&gt;0")</f>
        <v>0</v>
      </c>
      <c r="U714" s="81"/>
      <c r="V714" s="84" t="s">
        <v>52</v>
      </c>
      <c r="W714" s="64"/>
      <c r="X714" s="64"/>
      <c r="Z714" s="63"/>
      <c r="AP714" s="63"/>
      <c r="AQ714" s="64"/>
      <c r="AR714" s="64"/>
      <c r="AS714" s="64"/>
      <c r="AT714" s="77" t="s">
        <v>51</v>
      </c>
      <c r="AU714" s="76" t="e">
        <f>IF((0.67*AU715)&gt;AU709,"no","yes")</f>
        <v>#REF!</v>
      </c>
      <c r="AV714" s="76" t="e">
        <f>IF((0.67*AV715)&gt;AV709,"no","yes")</f>
        <v>#REF!</v>
      </c>
      <c r="AW714" s="64"/>
      <c r="AX714" s="76" t="e">
        <f>IF((0.67*AX715)&gt;AX709,"no","yes")</f>
        <v>#REF!</v>
      </c>
      <c r="AY714" s="76" t="e">
        <f>IF((0.67*AY715)&gt;AY709,"no","yes")</f>
        <v>#REF!</v>
      </c>
      <c r="AZ714" s="64"/>
      <c r="BA714" s="76" t="e">
        <f>IF((0.67*BA715)&gt;BA709,"no","yes")</f>
        <v>#REF!</v>
      </c>
      <c r="BB714" s="76" t="e">
        <f>IF((0.67*BB715)&gt;BB709,"no","yes")</f>
        <v>#REF!</v>
      </c>
      <c r="BC714" s="64"/>
      <c r="BD714" s="76" t="e">
        <f>IF((0.67*BD715)&gt;BD709,"no","yes")</f>
        <v>#REF!</v>
      </c>
      <c r="BE714" s="76" t="e">
        <f>IF((0.67*BE715)&gt;BE709,"no","yes")</f>
        <v>#REF!</v>
      </c>
      <c r="BF714" s="64"/>
      <c r="BG714" s="76" t="e">
        <f>IF((0.67*BG715)&gt;BG709,"no","yes")</f>
        <v>#REF!</v>
      </c>
      <c r="BH714" s="76" t="e">
        <f>IF((0.67*BH715)&gt;BH709,"no","yes")</f>
        <v>#REF!</v>
      </c>
      <c r="BI714" s="73"/>
      <c r="BJ714" s="76" t="e">
        <f>IF((0.67*BJ715)&gt;BJ709,"no","yes")</f>
        <v>#DIV/0!</v>
      </c>
      <c r="BK714" s="76" t="e">
        <f>IF((0.67*BK715)&gt;BK709,"no","yes")</f>
        <v>#DIV/0!</v>
      </c>
      <c r="BL714" s="64"/>
      <c r="BM714" s="76" t="e">
        <f>IF((0.67*BM715)&gt;BM709,"no","yes")</f>
        <v>#DIV/0!</v>
      </c>
      <c r="BN714" s="76" t="e">
        <f>IF((0.67*BN715)&gt;BN709,"no","yes")</f>
        <v>#DIV/0!</v>
      </c>
      <c r="BO714" s="64"/>
      <c r="BP714" s="76" t="e">
        <f>IF((0.67*BP715)&gt;BP709,"no","yes")</f>
        <v>#DIV/0!</v>
      </c>
      <c r="BQ714" s="76" t="e">
        <f>IF((0.67*BQ715)&gt;BQ709,"no","yes")</f>
        <v>#DIV/0!</v>
      </c>
      <c r="BR714" s="64"/>
      <c r="BS714" s="76" t="e">
        <f>IF((0.67*BS715)&gt;BS709,"no","yes")</f>
        <v>#DIV/0!</v>
      </c>
      <c r="BT714" s="76" t="e">
        <f>IF((0.67*BT715)&gt;BT709,"no","yes")</f>
        <v>#DIV/0!</v>
      </c>
      <c r="BU714" s="64"/>
      <c r="BV714" s="63"/>
    </row>
    <row r="715" spans="1:74" s="59" customFormat="1" ht="14.25" x14ac:dyDescent="0.2">
      <c r="C715" s="83"/>
      <c r="D715" s="402"/>
      <c r="E715" s="403"/>
      <c r="F715" s="403"/>
      <c r="G715" s="403"/>
      <c r="H715" s="403"/>
      <c r="I715" s="403"/>
      <c r="J715" s="403"/>
      <c r="K715" s="404"/>
      <c r="L715" s="64"/>
      <c r="M715" s="64"/>
      <c r="N715" s="64"/>
      <c r="O715" s="64"/>
      <c r="P715" s="64"/>
      <c r="Q715" s="64"/>
      <c r="R715" s="64"/>
      <c r="S715" s="64"/>
      <c r="T715" s="64"/>
      <c r="U715" s="64"/>
      <c r="V715" s="80"/>
      <c r="W715" s="79"/>
      <c r="X715" s="78"/>
      <c r="Z715" s="63"/>
      <c r="AP715" s="63"/>
      <c r="AQ715" s="64"/>
      <c r="AR715" s="64"/>
      <c r="AS715" s="64"/>
      <c r="AT715" s="77" t="s">
        <v>50</v>
      </c>
      <c r="AU715" s="76" t="e">
        <f>_xlfn.STDEV.P(AU689:AU708)</f>
        <v>#REF!</v>
      </c>
      <c r="AV715" s="76" t="e">
        <f>_xlfn.STDEV.P(AV689:AV708)</f>
        <v>#REF!</v>
      </c>
      <c r="AW715" s="64"/>
      <c r="AX715" s="76" t="e">
        <f>_xlfn.STDEV.P(AX689:AX708)</f>
        <v>#REF!</v>
      </c>
      <c r="AY715" s="76" t="e">
        <f>_xlfn.STDEV.P(AY689:AY708)</f>
        <v>#REF!</v>
      </c>
      <c r="AZ715" s="64"/>
      <c r="BA715" s="76" t="e">
        <f>_xlfn.STDEV.P(BA689:BA708)</f>
        <v>#REF!</v>
      </c>
      <c r="BB715" s="76" t="e">
        <f>_xlfn.STDEV.P(BB689:BB708)</f>
        <v>#REF!</v>
      </c>
      <c r="BC715" s="64"/>
      <c r="BD715" s="76" t="e">
        <f>_xlfn.STDEV.P(BD689:BD708)</f>
        <v>#REF!</v>
      </c>
      <c r="BE715" s="76" t="e">
        <f>_xlfn.STDEV.P(BE689:BE708)</f>
        <v>#REF!</v>
      </c>
      <c r="BF715" s="64"/>
      <c r="BG715" s="76" t="e">
        <f>_xlfn.STDEV.P(BG689:BG708)</f>
        <v>#REF!</v>
      </c>
      <c r="BH715" s="76" t="e">
        <f>_xlfn.STDEV.P(BH689:BH708)</f>
        <v>#REF!</v>
      </c>
      <c r="BI715" s="64"/>
      <c r="BJ715" s="76" t="e">
        <f>_xlfn.STDEV.P(BJ689:BJ708)</f>
        <v>#DIV/0!</v>
      </c>
      <c r="BK715" s="76" t="e">
        <f>_xlfn.STDEV.P(BK689:BK708)</f>
        <v>#DIV/0!</v>
      </c>
      <c r="BL715" s="64"/>
      <c r="BM715" s="76" t="e">
        <f>_xlfn.STDEV.P(BM689:BM708)</f>
        <v>#DIV/0!</v>
      </c>
      <c r="BN715" s="76" t="e">
        <f>_xlfn.STDEV.P(BN689:BN708)</f>
        <v>#DIV/0!</v>
      </c>
      <c r="BO715" s="64"/>
      <c r="BP715" s="76" t="e">
        <f>_xlfn.STDEV.P(BP689:BP708)</f>
        <v>#DIV/0!</v>
      </c>
      <c r="BQ715" s="76" t="e">
        <f>_xlfn.STDEV.P(BQ689:BQ708)</f>
        <v>#DIV/0!</v>
      </c>
      <c r="BR715" s="64"/>
      <c r="BS715" s="76" t="e">
        <f>_xlfn.STDEV.P(BS689:BS708)</f>
        <v>#DIV/0!</v>
      </c>
      <c r="BT715" s="76" t="e">
        <f>_xlfn.STDEV.P(BT689:BT708)</f>
        <v>#DIV/0!</v>
      </c>
      <c r="BV715" s="63"/>
    </row>
    <row r="716" spans="1:74" s="59" customFormat="1" x14ac:dyDescent="0.2">
      <c r="C716" s="64"/>
      <c r="D716" s="405"/>
      <c r="E716" s="406"/>
      <c r="F716" s="406"/>
      <c r="G716" s="406"/>
      <c r="H716" s="406"/>
      <c r="I716" s="406"/>
      <c r="J716" s="406"/>
      <c r="K716" s="407"/>
      <c r="S716" s="138" t="s">
        <v>49</v>
      </c>
      <c r="U716" s="64"/>
      <c r="V716" s="70"/>
      <c r="W716" s="69"/>
      <c r="X716" s="68"/>
      <c r="Z716" s="63"/>
      <c r="AP716" s="63"/>
      <c r="AQ716" s="64"/>
      <c r="AR716" s="64"/>
      <c r="AS716" s="64"/>
      <c r="AT716" s="73" t="s">
        <v>48</v>
      </c>
      <c r="AU716" s="72">
        <f>COUNTIF(AU689:AU708,"&gt;0")</f>
        <v>0</v>
      </c>
      <c r="AV716" s="72">
        <f>COUNTIF(AV689:AV708,"&gt;0")</f>
        <v>0</v>
      </c>
      <c r="AW716" s="64"/>
      <c r="AX716" s="72">
        <f>COUNTIF(AX689:AX708,"&gt;0")</f>
        <v>0</v>
      </c>
      <c r="AY716" s="72">
        <f>COUNTIF(AY689:AY708,"&gt;0")</f>
        <v>0</v>
      </c>
      <c r="AZ716" s="64"/>
      <c r="BA716" s="72">
        <f>COUNTIF(BA689:BA708,"&gt;0")</f>
        <v>0</v>
      </c>
      <c r="BB716" s="72">
        <f>COUNTIF(BB689:BB708,"&gt;0")</f>
        <v>0</v>
      </c>
      <c r="BC716" s="64"/>
      <c r="BD716" s="72">
        <f>COUNTIF(BD689:BD708,"&gt;0")</f>
        <v>0</v>
      </c>
      <c r="BE716" s="72">
        <f>COUNTIF(BE689:BE708,"&gt;0")</f>
        <v>0</v>
      </c>
      <c r="BF716" s="64"/>
      <c r="BG716" s="72">
        <f>COUNTIF(BG689:BG708,"&gt;0")</f>
        <v>0</v>
      </c>
      <c r="BH716" s="72">
        <f>COUNTIF(BH689:BH708,"&gt;0")</f>
        <v>0</v>
      </c>
      <c r="BI716" s="64"/>
      <c r="BJ716" s="72">
        <f>COUNTIF(BJ689:BJ708,"&gt;0")</f>
        <v>0</v>
      </c>
      <c r="BK716" s="72">
        <f>COUNTIF(BK689:BK708,"&gt;0")</f>
        <v>0</v>
      </c>
      <c r="BL716" s="64"/>
      <c r="BM716" s="72">
        <f>COUNTIF(BM689:BM708,"&gt;0")</f>
        <v>0</v>
      </c>
      <c r="BN716" s="72">
        <f>COUNTIF(BN689:BN708,"&gt;0")</f>
        <v>0</v>
      </c>
      <c r="BO716" s="64"/>
      <c r="BP716" s="72">
        <f>COUNTIF(BP689:BP708,"&gt;0")</f>
        <v>0</v>
      </c>
      <c r="BQ716" s="72">
        <f>COUNTIF(BQ689:BQ708,"&gt;0")</f>
        <v>0</v>
      </c>
      <c r="BR716" s="64"/>
      <c r="BS716" s="72">
        <f>COUNTIF(BS689:BS708,"&gt;0")</f>
        <v>0</v>
      </c>
      <c r="BT716" s="72">
        <f>COUNTIF(BT689:BT708,"&gt;0")</f>
        <v>0</v>
      </c>
      <c r="BV716" s="63"/>
    </row>
    <row r="717" spans="1:74" s="59" customFormat="1" ht="14.25" x14ac:dyDescent="0.2">
      <c r="A717" s="75" t="str">
        <f ca="1">HYPERLINK("#"&amp;"'"&amp;A$1&amp;"'!a1","Back to top")</f>
        <v>Back to top</v>
      </c>
      <c r="C717" s="64"/>
      <c r="D717" s="135"/>
      <c r="E717" s="135"/>
      <c r="F717" s="135"/>
      <c r="G717" s="135"/>
      <c r="H717" s="135"/>
      <c r="I717" s="135"/>
      <c r="J717" s="135"/>
      <c r="K717" s="135"/>
      <c r="S717" s="137" t="s">
        <v>47</v>
      </c>
      <c r="U717" s="64"/>
      <c r="V717" s="70"/>
      <c r="W717" s="69"/>
      <c r="X717" s="68"/>
      <c r="Z717" s="63"/>
      <c r="AP717" s="63"/>
      <c r="BV717" s="63"/>
    </row>
    <row r="718" spans="1:74" s="59" customFormat="1" ht="14.25" x14ac:dyDescent="0.2">
      <c r="C718" s="64"/>
      <c r="D718" s="135"/>
      <c r="E718" s="135"/>
      <c r="F718" s="135"/>
      <c r="G718" s="135"/>
      <c r="H718" s="135"/>
      <c r="I718" s="135"/>
      <c r="J718" s="135"/>
      <c r="K718" s="135"/>
      <c r="U718" s="64"/>
      <c r="V718" s="67"/>
      <c r="W718" s="66"/>
      <c r="X718" s="65"/>
      <c r="Z718" s="63"/>
      <c r="AP718" s="63"/>
      <c r="BV718" s="63"/>
    </row>
    <row r="719" spans="1:74" s="59" customFormat="1" ht="18" x14ac:dyDescent="0.25">
      <c r="C719" s="64"/>
      <c r="D719" s="135"/>
      <c r="E719" s="135"/>
      <c r="F719" s="135"/>
      <c r="G719" s="135"/>
      <c r="H719" s="135"/>
      <c r="I719" s="135"/>
      <c r="J719" s="135"/>
      <c r="K719" s="135"/>
      <c r="U719" s="64"/>
      <c r="V719" s="64"/>
      <c r="W719" s="64"/>
      <c r="X719" s="64"/>
      <c r="Z719" s="63"/>
      <c r="AP719" s="60"/>
      <c r="AQ719" s="62"/>
      <c r="AR719" s="62"/>
      <c r="AS719" s="61"/>
      <c r="AT719" s="61"/>
      <c r="AU719" s="61"/>
      <c r="AV719" s="61"/>
      <c r="AW719" s="61"/>
      <c r="AX719" s="61"/>
      <c r="AY719" s="61"/>
      <c r="AZ719" s="61"/>
      <c r="BA719" s="61"/>
      <c r="BB719" s="61"/>
      <c r="BC719" s="61"/>
      <c r="BD719" s="61"/>
      <c r="BE719" s="61"/>
      <c r="BF719" s="61"/>
      <c r="BG719" s="61"/>
      <c r="BH719" s="61"/>
      <c r="BI719" s="61"/>
      <c r="BJ719" s="61"/>
      <c r="BK719" s="61"/>
      <c r="BL719" s="61"/>
      <c r="BM719" s="61"/>
      <c r="BN719" s="61"/>
      <c r="BO719" s="61"/>
      <c r="BP719" s="61"/>
      <c r="BQ719" s="61"/>
      <c r="BR719" s="61"/>
      <c r="BS719" s="61"/>
      <c r="BT719" s="61"/>
      <c r="BU719" s="61"/>
      <c r="BV719" s="60"/>
    </row>
    <row r="720" spans="1:74" s="59" customFormat="1" ht="14.25" x14ac:dyDescent="0.2">
      <c r="C720" s="64"/>
      <c r="D720" s="135"/>
      <c r="E720" s="135"/>
      <c r="F720" s="135"/>
      <c r="G720" s="135"/>
      <c r="H720" s="135"/>
      <c r="I720" s="135"/>
      <c r="J720" s="135"/>
      <c r="K720" s="135"/>
      <c r="Z720" s="63"/>
      <c r="AP720" s="63"/>
      <c r="BR720" s="162"/>
      <c r="BV720" s="63"/>
    </row>
    <row r="721" spans="1:74" s="59" customFormat="1" ht="14.25" x14ac:dyDescent="0.2">
      <c r="C721" s="64"/>
      <c r="D721" s="135"/>
      <c r="E721" s="135"/>
      <c r="F721" s="135"/>
      <c r="G721" s="135"/>
      <c r="H721" s="135"/>
      <c r="I721" s="135"/>
      <c r="J721" s="135"/>
      <c r="K721" s="135"/>
      <c r="Z721" s="63"/>
      <c r="AP721" s="63"/>
      <c r="BR721" s="162"/>
      <c r="BV721" s="63"/>
    </row>
    <row r="722" spans="1:74" s="2" customFormat="1" ht="15.75" x14ac:dyDescent="0.25">
      <c r="A722" s="134">
        <f>1+A686</f>
        <v>20</v>
      </c>
      <c r="B722" s="134"/>
      <c r="C722" s="133" t="s">
        <v>220</v>
      </c>
      <c r="D722" s="132"/>
      <c r="E722" s="132"/>
      <c r="F722" s="132"/>
      <c r="G722" s="132"/>
      <c r="H722" s="132"/>
      <c r="I722" s="131"/>
      <c r="J722" s="131"/>
      <c r="K722" s="132"/>
      <c r="L722" s="132"/>
      <c r="M722" s="131"/>
      <c r="N722" s="131"/>
      <c r="O722" s="131"/>
      <c r="P722" s="131"/>
      <c r="Q722" s="131"/>
      <c r="R722" s="131"/>
      <c r="S722" s="131"/>
      <c r="T722" s="131"/>
      <c r="U722" s="131"/>
      <c r="V722" s="131"/>
      <c r="W722" s="131"/>
      <c r="X722" s="131"/>
      <c r="AQ722" s="130">
        <f>A722</f>
        <v>20</v>
      </c>
      <c r="AR722" s="130" t="str">
        <f>C722</f>
        <v>Indirect CO2 Emissions per SOLUTION Implementation Unit</v>
      </c>
    </row>
    <row r="723" spans="1:74" s="59" customFormat="1" x14ac:dyDescent="0.25">
      <c r="A723" s="83"/>
      <c r="B723" s="83"/>
      <c r="C723" s="83"/>
      <c r="D723" s="129"/>
      <c r="E723" s="129"/>
      <c r="F723" s="129"/>
      <c r="G723" s="129"/>
      <c r="H723" s="129"/>
      <c r="I723" s="64"/>
      <c r="J723" s="64"/>
      <c r="K723" s="129"/>
      <c r="L723" s="129"/>
      <c r="M723" s="64"/>
      <c r="N723" s="64"/>
      <c r="O723" s="64"/>
      <c r="P723" s="64"/>
      <c r="Q723" s="64"/>
      <c r="R723" s="64"/>
      <c r="S723" s="64"/>
      <c r="T723" s="64"/>
      <c r="U723" s="64"/>
      <c r="V723" s="64"/>
      <c r="W723" s="64"/>
      <c r="X723" s="64"/>
      <c r="Z723" s="63"/>
      <c r="AP723" s="63"/>
      <c r="AQ723" s="89"/>
      <c r="AR723" s="89"/>
      <c r="AS723" s="89"/>
      <c r="AT723" s="89"/>
      <c r="AU723" s="128" t="e">
        <f>IF($AT$44="Region",'[1]Advanced Controls'!$A$59,'[1]AEZ Data'!$A$78)</f>
        <v>#REF!</v>
      </c>
      <c r="AV723" s="128"/>
      <c r="AW723" s="89"/>
      <c r="AX723" s="128" t="e">
        <f>IF($AT$44="Region",'[1]Advanced Controls'!$A$60,'[1]AEZ Data'!$A$80)</f>
        <v>#REF!</v>
      </c>
      <c r="AY723" s="128"/>
      <c r="AZ723" s="89"/>
      <c r="BA723" s="128" t="e">
        <f>IF($AT$44="Region",'[1]Advanced Controls'!$A$61,'[1]AEZ Data'!$A$79)</f>
        <v>#REF!</v>
      </c>
      <c r="BB723" s="128"/>
      <c r="BC723" s="89"/>
      <c r="BD723" s="128" t="e">
        <f>IF($AT$44="Region",'[1]Advanced Controls'!$A$62,'[1]AEZ Data'!$A$81)</f>
        <v>#REF!</v>
      </c>
      <c r="BE723" s="128"/>
      <c r="BF723" s="89"/>
      <c r="BG723" s="128" t="e">
        <f>IF($AT$44="Region",'[1]Advanced Controls'!$A$63,'[1]AEZ Data'!$A$82)</f>
        <v>#REF!</v>
      </c>
      <c r="BH723" s="128"/>
      <c r="BI723" s="89"/>
      <c r="BJ723" s="128" t="s">
        <v>90</v>
      </c>
      <c r="BK723" s="128"/>
      <c r="BL723" s="89"/>
      <c r="BM723" s="128" t="s">
        <v>89</v>
      </c>
      <c r="BN723" s="128"/>
      <c r="BO723" s="89"/>
      <c r="BP723" s="128" t="s">
        <v>88</v>
      </c>
      <c r="BQ723" s="128"/>
      <c r="BR723" s="89"/>
      <c r="BS723" s="128" t="s">
        <v>87</v>
      </c>
      <c r="BT723" s="128"/>
      <c r="BU723" s="89"/>
      <c r="BV723" s="63"/>
    </row>
    <row r="724" spans="1:74" s="59" customFormat="1" ht="45.75" thickBot="1" x14ac:dyDescent="0.3">
      <c r="A724" s="92" t="s">
        <v>86</v>
      </c>
      <c r="B724" s="127" t="s">
        <v>85</v>
      </c>
      <c r="C724" s="124" t="s">
        <v>84</v>
      </c>
      <c r="D724" s="126" t="s">
        <v>83</v>
      </c>
      <c r="E724" s="126" t="s">
        <v>82</v>
      </c>
      <c r="F724" s="124" t="s">
        <v>81</v>
      </c>
      <c r="G724" s="125" t="s">
        <v>80</v>
      </c>
      <c r="H724" s="124" t="s">
        <v>79</v>
      </c>
      <c r="I724" s="124" t="s">
        <v>78</v>
      </c>
      <c r="J724" s="124" t="s">
        <v>77</v>
      </c>
      <c r="K724" s="123" t="s">
        <v>76</v>
      </c>
      <c r="L724" s="122" t="s">
        <v>75</v>
      </c>
      <c r="M724" s="121" t="s">
        <v>74</v>
      </c>
      <c r="N724" s="119" t="s">
        <v>73</v>
      </c>
      <c r="O724" s="120" t="s">
        <v>72</v>
      </c>
      <c r="P724" s="119" t="s">
        <v>71</v>
      </c>
      <c r="Q724" s="114"/>
      <c r="R724" s="118" t="s">
        <v>70</v>
      </c>
      <c r="S724" s="117" t="s">
        <v>66</v>
      </c>
      <c r="T724" s="117" t="s">
        <v>65</v>
      </c>
      <c r="U724" s="117" t="s">
        <v>69</v>
      </c>
      <c r="V724" s="116" t="s">
        <v>68</v>
      </c>
      <c r="W724" s="114"/>
      <c r="X724" s="114"/>
      <c r="Z724" s="63"/>
      <c r="AP724" s="63"/>
      <c r="AQ724" s="114"/>
      <c r="AR724" s="114"/>
      <c r="AS724" s="116" t="s">
        <v>67</v>
      </c>
      <c r="AT724" s="114"/>
      <c r="AU724" s="115" t="s">
        <v>66</v>
      </c>
      <c r="AV724" s="115" t="s">
        <v>65</v>
      </c>
      <c r="AW724" s="114"/>
      <c r="AX724" s="115" t="s">
        <v>66</v>
      </c>
      <c r="AY724" s="115" t="s">
        <v>65</v>
      </c>
      <c r="AZ724" s="114"/>
      <c r="BA724" s="115" t="s">
        <v>66</v>
      </c>
      <c r="BB724" s="115" t="s">
        <v>65</v>
      </c>
      <c r="BC724" s="114"/>
      <c r="BD724" s="115" t="s">
        <v>66</v>
      </c>
      <c r="BE724" s="115" t="s">
        <v>65</v>
      </c>
      <c r="BF724" s="114"/>
      <c r="BG724" s="115" t="s">
        <v>66</v>
      </c>
      <c r="BH724" s="115" t="s">
        <v>65</v>
      </c>
      <c r="BI724" s="114"/>
      <c r="BJ724" s="115" t="s">
        <v>66</v>
      </c>
      <c r="BK724" s="115" t="s">
        <v>65</v>
      </c>
      <c r="BL724" s="114"/>
      <c r="BM724" s="115" t="s">
        <v>66</v>
      </c>
      <c r="BN724" s="115" t="s">
        <v>65</v>
      </c>
      <c r="BO724" s="114"/>
      <c r="BP724" s="115" t="s">
        <v>66</v>
      </c>
      <c r="BQ724" s="115" t="s">
        <v>65</v>
      </c>
      <c r="BR724" s="114"/>
      <c r="BS724" s="115" t="s">
        <v>66</v>
      </c>
      <c r="BT724" s="115" t="s">
        <v>65</v>
      </c>
      <c r="BU724" s="114"/>
      <c r="BV724" s="63"/>
    </row>
    <row r="725" spans="1:74" s="59" customFormat="1" x14ac:dyDescent="0.25">
      <c r="A725" s="83">
        <v>1</v>
      </c>
      <c r="B725" s="109" t="str">
        <f t="shared" ref="B725:B744" si="468">CONCATENATE(E725,": ",C725)</f>
        <v xml:space="preserve">: </v>
      </c>
      <c r="C725" s="108"/>
      <c r="D725" s="108"/>
      <c r="E725" s="108"/>
      <c r="F725" s="113"/>
      <c r="G725" s="108"/>
      <c r="H725" s="107"/>
      <c r="I725" s="106"/>
      <c r="J725" s="106"/>
      <c r="K725" s="110"/>
      <c r="L725" s="110"/>
      <c r="M725" s="104"/>
      <c r="N725" s="151" t="s">
        <v>219</v>
      </c>
      <c r="O725" s="105"/>
      <c r="P725" s="104"/>
      <c r="Q725" s="64"/>
      <c r="R725" s="103"/>
      <c r="S725" s="101" t="str">
        <f t="shared" ref="S725:S744" si="469">IF(R725="Y","",IF(AND(M725="",K725=""),"",IF(M725="",K725,M725)))</f>
        <v/>
      </c>
      <c r="T725" s="102" t="str">
        <f t="shared" ref="T725:T744" si="470">IF(S725="","",IF($S$753="Y",U725,IF(S725&gt;=$S$745-$AB$35*$S$749,IF(S725&lt;=$S$745+$AB$35*$S$749,S725,""),"")))</f>
        <v/>
      </c>
      <c r="U725" s="101" t="str">
        <f t="shared" ref="U725:U744" si="471">IF(R725="Y","",IF(AND(M725="",K725=""),"",IF(M725="",K725*O725,M725*O725)))</f>
        <v/>
      </c>
      <c r="V725" s="100" t="str">
        <f t="shared" ref="V725:V744" si="472">IF(AND(N725="",L725=""),"",IF(N725="",L725,N725))</f>
        <v>t CO2-eq/ ha/ yr</v>
      </c>
      <c r="W725" s="89"/>
      <c r="X725" s="89"/>
      <c r="Z725" s="63"/>
      <c r="AP725" s="63"/>
      <c r="AQ725" s="89"/>
      <c r="AR725" s="89"/>
      <c r="AS725" s="112" t="str">
        <f>$U725</f>
        <v/>
      </c>
      <c r="AT725" s="89"/>
      <c r="AU725" s="98" t="e">
        <f t="shared" ref="AU725:AU744" si="473">IF($AT$44="region",IF($E725=AU$762,$S725,""),IF($G725=AU$762,$S725,""))</f>
        <v>#REF!</v>
      </c>
      <c r="AV725" s="98" t="e">
        <f t="shared" ref="AV725:AV744" si="474">IF($AT$44="Region",IF($E725=AU$762,$T725,""),IF($G725=AU$762,$T725,""))</f>
        <v>#REF!</v>
      </c>
      <c r="AW725" s="89"/>
      <c r="AX725" s="98" t="e">
        <f t="shared" ref="AX725:AX744" si="475">IF($AT$44="region",IF($E725=AX$762,$S725,""),IF($G725=AX$762,$S725,""))</f>
        <v>#REF!</v>
      </c>
      <c r="AY725" s="98" t="e">
        <f t="shared" ref="AY725:AY744" si="476">IF($AT$44="Region",IF($E725=AX$762,$T725,""),IF($G725=AX$762,$T725,""))</f>
        <v>#REF!</v>
      </c>
      <c r="AZ725" s="89"/>
      <c r="BA725" s="98" t="e">
        <f t="shared" ref="BA725:BA744" si="477">IF($AT$44="region",IF($E725=BA$762,$S725,""),IF($G725=BA$762,$S725,""))</f>
        <v>#REF!</v>
      </c>
      <c r="BB725" s="98" t="e">
        <f t="shared" ref="BB725:BB744" si="478">IF($AT$44="Region",IF($E725=BA$762,$T725,""),IF($G725=BA$762,$T725,""))</f>
        <v>#REF!</v>
      </c>
      <c r="BC725" s="89"/>
      <c r="BD725" s="98" t="e">
        <f t="shared" ref="BD725:BD744" si="479">IF($AT$44="region",IF($E725=BD$762,$S725,""),IF($G725=BD$762,$S725,""))</f>
        <v>#REF!</v>
      </c>
      <c r="BE725" s="98" t="e">
        <f t="shared" ref="BE725:BE744" si="480">IF($AT$44="Region",IF($E725=BD$762,$T725,""),IF($G725=BD$762,$T725,""))</f>
        <v>#REF!</v>
      </c>
      <c r="BF725" s="89"/>
      <c r="BG725" s="98" t="e">
        <f t="shared" ref="BG725:BG744" si="481">IF($AT$44="region",IF($E725=BG$762,$S725,""),IF($G725=BG$762,$S725,""))</f>
        <v>#REF!</v>
      </c>
      <c r="BH725" s="98" t="e">
        <f t="shared" ref="BH725:BH744" si="482">IF($AT$44="Region",IF($E725=BG$762,$T725,""),IF($G725=BG$762,$T725,""))</f>
        <v>#REF!</v>
      </c>
      <c r="BI725" s="89"/>
      <c r="BJ725" s="98" t="str">
        <f t="shared" ref="BJ725:BJ744" si="483">IF($E725=$BJ$47,S725,"")</f>
        <v/>
      </c>
      <c r="BK725" s="98" t="str">
        <f t="shared" ref="BK725:BK744" si="484">IF($E725=$BJ$47,T725,"")</f>
        <v/>
      </c>
      <c r="BL725" s="89"/>
      <c r="BM725" s="98" t="str">
        <f t="shared" ref="BM725:BM744" si="485">IF($E725=$BM$47,S725,"")</f>
        <v/>
      </c>
      <c r="BN725" s="98" t="str">
        <f t="shared" ref="BN725:BN744" si="486">IF($E725=$BM$47,T725,"")</f>
        <v/>
      </c>
      <c r="BO725" s="89"/>
      <c r="BP725" s="98" t="str">
        <f t="shared" ref="BP725:BP744" si="487">IF($E725=$BP$47,S725,"")</f>
        <v/>
      </c>
      <c r="BQ725" s="98" t="str">
        <f t="shared" ref="BQ725:BQ744" si="488">IF($E725=$BP$47,T725,"")</f>
        <v/>
      </c>
      <c r="BR725" s="89"/>
      <c r="BS725" s="98" t="str">
        <f t="shared" ref="BS725:BS744" si="489">IF($E725=$BS$47,S725,"")</f>
        <v/>
      </c>
      <c r="BT725" s="98" t="str">
        <f t="shared" ref="BT725:BT744" si="490">IF($E725=$BS$47,T725,"")</f>
        <v/>
      </c>
      <c r="BU725" s="89"/>
      <c r="BV725" s="63"/>
    </row>
    <row r="726" spans="1:74" s="59" customFormat="1" x14ac:dyDescent="0.25">
      <c r="A726" s="83">
        <v>2</v>
      </c>
      <c r="B726" s="109" t="str">
        <f t="shared" si="468"/>
        <v xml:space="preserve">: </v>
      </c>
      <c r="C726" s="108"/>
      <c r="D726" s="108"/>
      <c r="E726" s="108"/>
      <c r="F726" s="108"/>
      <c r="G726" s="108"/>
      <c r="H726" s="107"/>
      <c r="I726" s="106"/>
      <c r="J726" s="106"/>
      <c r="K726" s="105"/>
      <c r="L726" s="110"/>
      <c r="M726" s="104"/>
      <c r="N726" s="151" t="s">
        <v>219</v>
      </c>
      <c r="O726" s="105"/>
      <c r="P726" s="104"/>
      <c r="Q726" s="64"/>
      <c r="R726" s="103"/>
      <c r="S726" s="101" t="str">
        <f t="shared" si="469"/>
        <v/>
      </c>
      <c r="T726" s="102" t="str">
        <f t="shared" si="470"/>
        <v/>
      </c>
      <c r="U726" s="101" t="str">
        <f t="shared" si="471"/>
        <v/>
      </c>
      <c r="V726" s="100" t="str">
        <f t="shared" si="472"/>
        <v>t CO2-eq/ ha/ yr</v>
      </c>
      <c r="W726" s="89"/>
      <c r="X726" s="89"/>
      <c r="Z726" s="63"/>
      <c r="AP726" s="63"/>
      <c r="AQ726" s="89"/>
      <c r="AR726" s="89"/>
      <c r="AS726" s="99"/>
      <c r="AT726" s="89"/>
      <c r="AU726" s="98" t="e">
        <f t="shared" si="473"/>
        <v>#REF!</v>
      </c>
      <c r="AV726" s="98" t="e">
        <f t="shared" si="474"/>
        <v>#REF!</v>
      </c>
      <c r="AW726" s="89"/>
      <c r="AX726" s="98" t="e">
        <f t="shared" si="475"/>
        <v>#REF!</v>
      </c>
      <c r="AY726" s="98" t="e">
        <f t="shared" si="476"/>
        <v>#REF!</v>
      </c>
      <c r="AZ726" s="89"/>
      <c r="BA726" s="98" t="e">
        <f t="shared" si="477"/>
        <v>#REF!</v>
      </c>
      <c r="BB726" s="98" t="e">
        <f t="shared" si="478"/>
        <v>#REF!</v>
      </c>
      <c r="BC726" s="89"/>
      <c r="BD726" s="98" t="e">
        <f t="shared" si="479"/>
        <v>#REF!</v>
      </c>
      <c r="BE726" s="98" t="e">
        <f t="shared" si="480"/>
        <v>#REF!</v>
      </c>
      <c r="BF726" s="89"/>
      <c r="BG726" s="98" t="e">
        <f t="shared" si="481"/>
        <v>#REF!</v>
      </c>
      <c r="BH726" s="98" t="e">
        <f t="shared" si="482"/>
        <v>#REF!</v>
      </c>
      <c r="BI726" s="89"/>
      <c r="BJ726" s="98" t="str">
        <f t="shared" si="483"/>
        <v/>
      </c>
      <c r="BK726" s="98" t="str">
        <f t="shared" si="484"/>
        <v/>
      </c>
      <c r="BL726" s="89"/>
      <c r="BM726" s="98" t="str">
        <f t="shared" si="485"/>
        <v/>
      </c>
      <c r="BN726" s="98" t="str">
        <f t="shared" si="486"/>
        <v/>
      </c>
      <c r="BO726" s="89"/>
      <c r="BP726" s="98" t="str">
        <f t="shared" si="487"/>
        <v/>
      </c>
      <c r="BQ726" s="98" t="str">
        <f t="shared" si="488"/>
        <v/>
      </c>
      <c r="BR726" s="89"/>
      <c r="BS726" s="98" t="str">
        <f t="shared" si="489"/>
        <v/>
      </c>
      <c r="BT726" s="98" t="str">
        <f t="shared" si="490"/>
        <v/>
      </c>
      <c r="BU726" s="89"/>
      <c r="BV726" s="63"/>
    </row>
    <row r="727" spans="1:74" s="59" customFormat="1" x14ac:dyDescent="0.25">
      <c r="A727" s="83">
        <v>3</v>
      </c>
      <c r="B727" s="109" t="str">
        <f t="shared" si="468"/>
        <v xml:space="preserve">: </v>
      </c>
      <c r="C727" s="106"/>
      <c r="D727" s="106"/>
      <c r="E727" s="108"/>
      <c r="F727" s="106"/>
      <c r="G727" s="108"/>
      <c r="H727" s="107"/>
      <c r="I727" s="106"/>
      <c r="J727" s="106"/>
      <c r="K727" s="104"/>
      <c r="L727" s="110"/>
      <c r="M727" s="104"/>
      <c r="N727" s="151" t="s">
        <v>219</v>
      </c>
      <c r="O727" s="105"/>
      <c r="P727" s="104"/>
      <c r="Q727" s="64"/>
      <c r="R727" s="103"/>
      <c r="S727" s="101" t="str">
        <f t="shared" si="469"/>
        <v/>
      </c>
      <c r="T727" s="102" t="str">
        <f t="shared" si="470"/>
        <v/>
      </c>
      <c r="U727" s="101" t="str">
        <f t="shared" si="471"/>
        <v/>
      </c>
      <c r="V727" s="100" t="str">
        <f t="shared" si="472"/>
        <v>t CO2-eq/ ha/ yr</v>
      </c>
      <c r="W727" s="89"/>
      <c r="X727" s="89"/>
      <c r="Z727" s="63"/>
      <c r="AP727" s="63"/>
      <c r="AQ727" s="89"/>
      <c r="AR727" s="89"/>
      <c r="AS727" s="64"/>
      <c r="AT727" s="89"/>
      <c r="AU727" s="98" t="e">
        <f t="shared" si="473"/>
        <v>#REF!</v>
      </c>
      <c r="AV727" s="98" t="e">
        <f t="shared" si="474"/>
        <v>#REF!</v>
      </c>
      <c r="AW727" s="89"/>
      <c r="AX727" s="98" t="e">
        <f t="shared" si="475"/>
        <v>#REF!</v>
      </c>
      <c r="AY727" s="98" t="e">
        <f t="shared" si="476"/>
        <v>#REF!</v>
      </c>
      <c r="AZ727" s="89"/>
      <c r="BA727" s="98" t="e">
        <f t="shared" si="477"/>
        <v>#REF!</v>
      </c>
      <c r="BB727" s="98" t="e">
        <f t="shared" si="478"/>
        <v>#REF!</v>
      </c>
      <c r="BC727" s="89"/>
      <c r="BD727" s="98" t="e">
        <f t="shared" si="479"/>
        <v>#REF!</v>
      </c>
      <c r="BE727" s="98" t="e">
        <f t="shared" si="480"/>
        <v>#REF!</v>
      </c>
      <c r="BF727" s="89"/>
      <c r="BG727" s="98" t="e">
        <f t="shared" si="481"/>
        <v>#REF!</v>
      </c>
      <c r="BH727" s="98" t="e">
        <f t="shared" si="482"/>
        <v>#REF!</v>
      </c>
      <c r="BI727" s="89"/>
      <c r="BJ727" s="98" t="str">
        <f t="shared" si="483"/>
        <v/>
      </c>
      <c r="BK727" s="98" t="str">
        <f t="shared" si="484"/>
        <v/>
      </c>
      <c r="BL727" s="89"/>
      <c r="BM727" s="98" t="str">
        <f t="shared" si="485"/>
        <v/>
      </c>
      <c r="BN727" s="98" t="str">
        <f t="shared" si="486"/>
        <v/>
      </c>
      <c r="BO727" s="89"/>
      <c r="BP727" s="98" t="str">
        <f t="shared" si="487"/>
        <v/>
      </c>
      <c r="BQ727" s="98" t="str">
        <f t="shared" si="488"/>
        <v/>
      </c>
      <c r="BR727" s="89"/>
      <c r="BS727" s="98" t="str">
        <f t="shared" si="489"/>
        <v/>
      </c>
      <c r="BT727" s="98" t="str">
        <f t="shared" si="490"/>
        <v/>
      </c>
      <c r="BU727" s="89"/>
      <c r="BV727" s="63"/>
    </row>
    <row r="728" spans="1:74" s="59" customFormat="1" x14ac:dyDescent="0.25">
      <c r="A728" s="83">
        <v>4</v>
      </c>
      <c r="B728" s="109" t="str">
        <f t="shared" si="468"/>
        <v xml:space="preserve">: </v>
      </c>
      <c r="C728" s="106"/>
      <c r="D728" s="106"/>
      <c r="E728" s="108"/>
      <c r="F728" s="106"/>
      <c r="G728" s="108"/>
      <c r="H728" s="107"/>
      <c r="I728" s="106"/>
      <c r="J728" s="106"/>
      <c r="K728" s="104"/>
      <c r="L728" s="110"/>
      <c r="M728" s="104"/>
      <c r="N728" s="151" t="s">
        <v>219</v>
      </c>
      <c r="O728" s="105"/>
      <c r="P728" s="104"/>
      <c r="Q728" s="64"/>
      <c r="R728" s="103"/>
      <c r="S728" s="101" t="str">
        <f t="shared" si="469"/>
        <v/>
      </c>
      <c r="T728" s="102" t="str">
        <f t="shared" si="470"/>
        <v/>
      </c>
      <c r="U728" s="101" t="str">
        <f t="shared" si="471"/>
        <v/>
      </c>
      <c r="V728" s="100" t="str">
        <f t="shared" si="472"/>
        <v>t CO2-eq/ ha/ yr</v>
      </c>
      <c r="W728" s="89"/>
      <c r="X728" s="89"/>
      <c r="Z728" s="63"/>
      <c r="AP728" s="63"/>
      <c r="AQ728" s="89"/>
      <c r="AR728" s="89"/>
      <c r="AS728" s="99"/>
      <c r="AT728" s="89"/>
      <c r="AU728" s="98" t="e">
        <f t="shared" si="473"/>
        <v>#REF!</v>
      </c>
      <c r="AV728" s="98" t="e">
        <f t="shared" si="474"/>
        <v>#REF!</v>
      </c>
      <c r="AW728" s="89"/>
      <c r="AX728" s="98" t="e">
        <f t="shared" si="475"/>
        <v>#REF!</v>
      </c>
      <c r="AY728" s="98" t="e">
        <f t="shared" si="476"/>
        <v>#REF!</v>
      </c>
      <c r="AZ728" s="89"/>
      <c r="BA728" s="98" t="e">
        <f t="shared" si="477"/>
        <v>#REF!</v>
      </c>
      <c r="BB728" s="98" t="e">
        <f t="shared" si="478"/>
        <v>#REF!</v>
      </c>
      <c r="BC728" s="89"/>
      <c r="BD728" s="98" t="e">
        <f t="shared" si="479"/>
        <v>#REF!</v>
      </c>
      <c r="BE728" s="98" t="e">
        <f t="shared" si="480"/>
        <v>#REF!</v>
      </c>
      <c r="BF728" s="89"/>
      <c r="BG728" s="98" t="e">
        <f t="shared" si="481"/>
        <v>#REF!</v>
      </c>
      <c r="BH728" s="98" t="e">
        <f t="shared" si="482"/>
        <v>#REF!</v>
      </c>
      <c r="BI728" s="89"/>
      <c r="BJ728" s="98" t="str">
        <f t="shared" si="483"/>
        <v/>
      </c>
      <c r="BK728" s="98" t="str">
        <f t="shared" si="484"/>
        <v/>
      </c>
      <c r="BL728" s="89"/>
      <c r="BM728" s="98" t="str">
        <f t="shared" si="485"/>
        <v/>
      </c>
      <c r="BN728" s="98" t="str">
        <f t="shared" si="486"/>
        <v/>
      </c>
      <c r="BO728" s="89"/>
      <c r="BP728" s="98" t="str">
        <f t="shared" si="487"/>
        <v/>
      </c>
      <c r="BQ728" s="98" t="str">
        <f t="shared" si="488"/>
        <v/>
      </c>
      <c r="BR728" s="89"/>
      <c r="BS728" s="98" t="str">
        <f t="shared" si="489"/>
        <v/>
      </c>
      <c r="BT728" s="98" t="str">
        <f t="shared" si="490"/>
        <v/>
      </c>
      <c r="BU728" s="89"/>
      <c r="BV728" s="63"/>
    </row>
    <row r="729" spans="1:74" s="59" customFormat="1" x14ac:dyDescent="0.25">
      <c r="A729" s="83">
        <v>5</v>
      </c>
      <c r="B729" s="109" t="str">
        <f t="shared" si="468"/>
        <v xml:space="preserve">: </v>
      </c>
      <c r="C729" s="106"/>
      <c r="D729" s="106"/>
      <c r="E729" s="108"/>
      <c r="F729" s="106"/>
      <c r="G729" s="108"/>
      <c r="H729" s="107"/>
      <c r="I729" s="106"/>
      <c r="J729" s="106"/>
      <c r="K729" s="104"/>
      <c r="L729" s="110"/>
      <c r="M729" s="104"/>
      <c r="N729" s="151" t="s">
        <v>219</v>
      </c>
      <c r="O729" s="105"/>
      <c r="P729" s="104"/>
      <c r="Q729" s="64"/>
      <c r="R729" s="103"/>
      <c r="S729" s="101" t="str">
        <f t="shared" si="469"/>
        <v/>
      </c>
      <c r="T729" s="102" t="str">
        <f t="shared" si="470"/>
        <v/>
      </c>
      <c r="U729" s="101" t="str">
        <f t="shared" si="471"/>
        <v/>
      </c>
      <c r="V729" s="100" t="str">
        <f t="shared" si="472"/>
        <v>t CO2-eq/ ha/ yr</v>
      </c>
      <c r="W729" s="89"/>
      <c r="X729" s="89"/>
      <c r="Z729" s="63"/>
      <c r="AP729" s="63"/>
      <c r="AQ729" s="89"/>
      <c r="AR729" s="89"/>
      <c r="AS729" s="99"/>
      <c r="AT729" s="89"/>
      <c r="AU729" s="98" t="e">
        <f t="shared" si="473"/>
        <v>#REF!</v>
      </c>
      <c r="AV729" s="98" t="e">
        <f t="shared" si="474"/>
        <v>#REF!</v>
      </c>
      <c r="AW729" s="89"/>
      <c r="AX729" s="98" t="e">
        <f t="shared" si="475"/>
        <v>#REF!</v>
      </c>
      <c r="AY729" s="98" t="e">
        <f t="shared" si="476"/>
        <v>#REF!</v>
      </c>
      <c r="AZ729" s="89"/>
      <c r="BA729" s="98" t="e">
        <f t="shared" si="477"/>
        <v>#REF!</v>
      </c>
      <c r="BB729" s="98" t="e">
        <f t="shared" si="478"/>
        <v>#REF!</v>
      </c>
      <c r="BC729" s="89"/>
      <c r="BD729" s="98" t="e">
        <f t="shared" si="479"/>
        <v>#REF!</v>
      </c>
      <c r="BE729" s="98" t="e">
        <f t="shared" si="480"/>
        <v>#REF!</v>
      </c>
      <c r="BF729" s="89"/>
      <c r="BG729" s="98" t="e">
        <f t="shared" si="481"/>
        <v>#REF!</v>
      </c>
      <c r="BH729" s="98" t="e">
        <f t="shared" si="482"/>
        <v>#REF!</v>
      </c>
      <c r="BI729" s="89"/>
      <c r="BJ729" s="98" t="str">
        <f t="shared" si="483"/>
        <v/>
      </c>
      <c r="BK729" s="98" t="str">
        <f t="shared" si="484"/>
        <v/>
      </c>
      <c r="BL729" s="89"/>
      <c r="BM729" s="98" t="str">
        <f t="shared" si="485"/>
        <v/>
      </c>
      <c r="BN729" s="98" t="str">
        <f t="shared" si="486"/>
        <v/>
      </c>
      <c r="BO729" s="89"/>
      <c r="BP729" s="98" t="str">
        <f t="shared" si="487"/>
        <v/>
      </c>
      <c r="BQ729" s="98" t="str">
        <f t="shared" si="488"/>
        <v/>
      </c>
      <c r="BR729" s="89"/>
      <c r="BS729" s="98" t="str">
        <f t="shared" si="489"/>
        <v/>
      </c>
      <c r="BT729" s="98" t="str">
        <f t="shared" si="490"/>
        <v/>
      </c>
      <c r="BU729" s="89"/>
      <c r="BV729" s="63"/>
    </row>
    <row r="730" spans="1:74" s="59" customFormat="1" x14ac:dyDescent="0.25">
      <c r="A730" s="83">
        <v>6</v>
      </c>
      <c r="B730" s="109" t="str">
        <f t="shared" si="468"/>
        <v xml:space="preserve">: </v>
      </c>
      <c r="C730" s="106"/>
      <c r="D730" s="106"/>
      <c r="E730" s="108"/>
      <c r="F730" s="106"/>
      <c r="G730" s="108"/>
      <c r="H730" s="107"/>
      <c r="I730" s="106"/>
      <c r="J730" s="106"/>
      <c r="K730" s="104"/>
      <c r="L730" s="110"/>
      <c r="M730" s="104"/>
      <c r="N730" s="151" t="s">
        <v>219</v>
      </c>
      <c r="O730" s="105"/>
      <c r="P730" s="104"/>
      <c r="Q730" s="64"/>
      <c r="R730" s="103"/>
      <c r="S730" s="101" t="str">
        <f t="shared" si="469"/>
        <v/>
      </c>
      <c r="T730" s="102" t="str">
        <f t="shared" si="470"/>
        <v/>
      </c>
      <c r="U730" s="101" t="str">
        <f t="shared" si="471"/>
        <v/>
      </c>
      <c r="V730" s="100" t="str">
        <f t="shared" si="472"/>
        <v>t CO2-eq/ ha/ yr</v>
      </c>
      <c r="W730" s="89"/>
      <c r="X730" s="89"/>
      <c r="Z730" s="63"/>
      <c r="AP730" s="63"/>
      <c r="AQ730" s="89"/>
      <c r="AR730" s="89"/>
      <c r="AS730" s="99"/>
      <c r="AT730" s="89"/>
      <c r="AU730" s="98" t="e">
        <f t="shared" si="473"/>
        <v>#REF!</v>
      </c>
      <c r="AV730" s="98" t="e">
        <f t="shared" si="474"/>
        <v>#REF!</v>
      </c>
      <c r="AW730" s="89"/>
      <c r="AX730" s="98" t="e">
        <f t="shared" si="475"/>
        <v>#REF!</v>
      </c>
      <c r="AY730" s="98" t="e">
        <f t="shared" si="476"/>
        <v>#REF!</v>
      </c>
      <c r="AZ730" s="89"/>
      <c r="BA730" s="98" t="e">
        <f t="shared" si="477"/>
        <v>#REF!</v>
      </c>
      <c r="BB730" s="98" t="e">
        <f t="shared" si="478"/>
        <v>#REF!</v>
      </c>
      <c r="BC730" s="89"/>
      <c r="BD730" s="98" t="e">
        <f t="shared" si="479"/>
        <v>#REF!</v>
      </c>
      <c r="BE730" s="98" t="e">
        <f t="shared" si="480"/>
        <v>#REF!</v>
      </c>
      <c r="BF730" s="89"/>
      <c r="BG730" s="98" t="e">
        <f t="shared" si="481"/>
        <v>#REF!</v>
      </c>
      <c r="BH730" s="98" t="e">
        <f t="shared" si="482"/>
        <v>#REF!</v>
      </c>
      <c r="BI730" s="89"/>
      <c r="BJ730" s="98" t="str">
        <f t="shared" si="483"/>
        <v/>
      </c>
      <c r="BK730" s="98" t="str">
        <f t="shared" si="484"/>
        <v/>
      </c>
      <c r="BL730" s="89"/>
      <c r="BM730" s="98" t="str">
        <f t="shared" si="485"/>
        <v/>
      </c>
      <c r="BN730" s="98" t="str">
        <f t="shared" si="486"/>
        <v/>
      </c>
      <c r="BO730" s="89"/>
      <c r="BP730" s="98" t="str">
        <f t="shared" si="487"/>
        <v/>
      </c>
      <c r="BQ730" s="98" t="str">
        <f t="shared" si="488"/>
        <v/>
      </c>
      <c r="BR730" s="89"/>
      <c r="BS730" s="98" t="str">
        <f t="shared" si="489"/>
        <v/>
      </c>
      <c r="BT730" s="98" t="str">
        <f t="shared" si="490"/>
        <v/>
      </c>
      <c r="BU730" s="89"/>
      <c r="BV730" s="63"/>
    </row>
    <row r="731" spans="1:74" s="59" customFormat="1" x14ac:dyDescent="0.25">
      <c r="A731" s="83">
        <v>7</v>
      </c>
      <c r="B731" s="109" t="str">
        <f t="shared" si="468"/>
        <v xml:space="preserve">: </v>
      </c>
      <c r="C731" s="106"/>
      <c r="D731" s="106"/>
      <c r="E731" s="108"/>
      <c r="F731" s="106"/>
      <c r="G731" s="108"/>
      <c r="H731" s="107"/>
      <c r="I731" s="106"/>
      <c r="J731" s="106"/>
      <c r="K731" s="104"/>
      <c r="L731" s="110"/>
      <c r="M731" s="104"/>
      <c r="N731" s="151" t="s">
        <v>219</v>
      </c>
      <c r="O731" s="105"/>
      <c r="P731" s="104"/>
      <c r="Q731" s="64"/>
      <c r="R731" s="103"/>
      <c r="S731" s="101" t="str">
        <f t="shared" si="469"/>
        <v/>
      </c>
      <c r="T731" s="102" t="str">
        <f t="shared" si="470"/>
        <v/>
      </c>
      <c r="U731" s="101" t="str">
        <f t="shared" si="471"/>
        <v/>
      </c>
      <c r="V731" s="100" t="str">
        <f t="shared" si="472"/>
        <v>t CO2-eq/ ha/ yr</v>
      </c>
      <c r="W731" s="89"/>
      <c r="X731" s="89"/>
      <c r="Z731" s="63"/>
      <c r="AP731" s="63"/>
      <c r="AQ731" s="89"/>
      <c r="AR731" s="89"/>
      <c r="AS731" s="99"/>
      <c r="AT731" s="89"/>
      <c r="AU731" s="98" t="e">
        <f t="shared" si="473"/>
        <v>#REF!</v>
      </c>
      <c r="AV731" s="98" t="e">
        <f t="shared" si="474"/>
        <v>#REF!</v>
      </c>
      <c r="AW731" s="89"/>
      <c r="AX731" s="98" t="e">
        <f t="shared" si="475"/>
        <v>#REF!</v>
      </c>
      <c r="AY731" s="98" t="e">
        <f t="shared" si="476"/>
        <v>#REF!</v>
      </c>
      <c r="AZ731" s="89"/>
      <c r="BA731" s="98" t="e">
        <f t="shared" si="477"/>
        <v>#REF!</v>
      </c>
      <c r="BB731" s="98" t="e">
        <f t="shared" si="478"/>
        <v>#REF!</v>
      </c>
      <c r="BC731" s="89"/>
      <c r="BD731" s="98" t="e">
        <f t="shared" si="479"/>
        <v>#REF!</v>
      </c>
      <c r="BE731" s="98" t="e">
        <f t="shared" si="480"/>
        <v>#REF!</v>
      </c>
      <c r="BF731" s="89"/>
      <c r="BG731" s="98" t="e">
        <f t="shared" si="481"/>
        <v>#REF!</v>
      </c>
      <c r="BH731" s="98" t="e">
        <f t="shared" si="482"/>
        <v>#REF!</v>
      </c>
      <c r="BI731" s="89"/>
      <c r="BJ731" s="98" t="str">
        <f t="shared" si="483"/>
        <v/>
      </c>
      <c r="BK731" s="98" t="str">
        <f t="shared" si="484"/>
        <v/>
      </c>
      <c r="BL731" s="89"/>
      <c r="BM731" s="98" t="str">
        <f t="shared" si="485"/>
        <v/>
      </c>
      <c r="BN731" s="98" t="str">
        <f t="shared" si="486"/>
        <v/>
      </c>
      <c r="BO731" s="89"/>
      <c r="BP731" s="98" t="str">
        <f t="shared" si="487"/>
        <v/>
      </c>
      <c r="BQ731" s="98" t="str">
        <f t="shared" si="488"/>
        <v/>
      </c>
      <c r="BR731" s="89"/>
      <c r="BS731" s="98" t="str">
        <f t="shared" si="489"/>
        <v/>
      </c>
      <c r="BT731" s="98" t="str">
        <f t="shared" si="490"/>
        <v/>
      </c>
      <c r="BU731" s="89"/>
      <c r="BV731" s="63"/>
    </row>
    <row r="732" spans="1:74" s="59" customFormat="1" x14ac:dyDescent="0.25">
      <c r="A732" s="83">
        <v>8</v>
      </c>
      <c r="B732" s="109" t="str">
        <f t="shared" si="468"/>
        <v xml:space="preserve">: </v>
      </c>
      <c r="C732" s="106"/>
      <c r="D732" s="106"/>
      <c r="E732" s="108"/>
      <c r="F732" s="106"/>
      <c r="G732" s="108"/>
      <c r="H732" s="107"/>
      <c r="I732" s="106"/>
      <c r="J732" s="106"/>
      <c r="K732" s="104"/>
      <c r="L732" s="110"/>
      <c r="M732" s="104"/>
      <c r="N732" s="151" t="s">
        <v>219</v>
      </c>
      <c r="O732" s="105"/>
      <c r="P732" s="104"/>
      <c r="Q732" s="64"/>
      <c r="R732" s="103"/>
      <c r="S732" s="101" t="str">
        <f t="shared" si="469"/>
        <v/>
      </c>
      <c r="T732" s="102" t="str">
        <f t="shared" si="470"/>
        <v/>
      </c>
      <c r="U732" s="101" t="str">
        <f t="shared" si="471"/>
        <v/>
      </c>
      <c r="V732" s="100" t="str">
        <f t="shared" si="472"/>
        <v>t CO2-eq/ ha/ yr</v>
      </c>
      <c r="W732" s="89"/>
      <c r="X732" s="89"/>
      <c r="Z732" s="63"/>
      <c r="AP732" s="63"/>
      <c r="AQ732" s="89"/>
      <c r="AR732" s="89"/>
      <c r="AS732" s="99"/>
      <c r="AT732" s="89"/>
      <c r="AU732" s="98" t="e">
        <f t="shared" si="473"/>
        <v>#REF!</v>
      </c>
      <c r="AV732" s="98" t="e">
        <f t="shared" si="474"/>
        <v>#REF!</v>
      </c>
      <c r="AW732" s="89"/>
      <c r="AX732" s="98" t="e">
        <f t="shared" si="475"/>
        <v>#REF!</v>
      </c>
      <c r="AY732" s="98" t="e">
        <f t="shared" si="476"/>
        <v>#REF!</v>
      </c>
      <c r="AZ732" s="89"/>
      <c r="BA732" s="98" t="e">
        <f t="shared" si="477"/>
        <v>#REF!</v>
      </c>
      <c r="BB732" s="98" t="e">
        <f t="shared" si="478"/>
        <v>#REF!</v>
      </c>
      <c r="BC732" s="89"/>
      <c r="BD732" s="98" t="e">
        <f t="shared" si="479"/>
        <v>#REF!</v>
      </c>
      <c r="BE732" s="98" t="e">
        <f t="shared" si="480"/>
        <v>#REF!</v>
      </c>
      <c r="BF732" s="89"/>
      <c r="BG732" s="98" t="e">
        <f t="shared" si="481"/>
        <v>#REF!</v>
      </c>
      <c r="BH732" s="98" t="e">
        <f t="shared" si="482"/>
        <v>#REF!</v>
      </c>
      <c r="BI732" s="89"/>
      <c r="BJ732" s="98" t="str">
        <f t="shared" si="483"/>
        <v/>
      </c>
      <c r="BK732" s="98" t="str">
        <f t="shared" si="484"/>
        <v/>
      </c>
      <c r="BL732" s="89"/>
      <c r="BM732" s="98" t="str">
        <f t="shared" si="485"/>
        <v/>
      </c>
      <c r="BN732" s="98" t="str">
        <f t="shared" si="486"/>
        <v/>
      </c>
      <c r="BO732" s="89"/>
      <c r="BP732" s="98" t="str">
        <f t="shared" si="487"/>
        <v/>
      </c>
      <c r="BQ732" s="98" t="str">
        <f t="shared" si="488"/>
        <v/>
      </c>
      <c r="BR732" s="89"/>
      <c r="BS732" s="98" t="str">
        <f t="shared" si="489"/>
        <v/>
      </c>
      <c r="BT732" s="98" t="str">
        <f t="shared" si="490"/>
        <v/>
      </c>
      <c r="BU732" s="89"/>
      <c r="BV732" s="63"/>
    </row>
    <row r="733" spans="1:74" s="59" customFormat="1" x14ac:dyDescent="0.25">
      <c r="A733" s="83">
        <v>9</v>
      </c>
      <c r="B733" s="109" t="str">
        <f t="shared" si="468"/>
        <v xml:space="preserve">: </v>
      </c>
      <c r="C733" s="106"/>
      <c r="D733" s="106"/>
      <c r="E733" s="108"/>
      <c r="F733" s="106"/>
      <c r="G733" s="108"/>
      <c r="H733" s="107"/>
      <c r="I733" s="106"/>
      <c r="J733" s="106"/>
      <c r="K733" s="104"/>
      <c r="L733" s="110"/>
      <c r="M733" s="104"/>
      <c r="N733" s="151" t="s">
        <v>219</v>
      </c>
      <c r="O733" s="105"/>
      <c r="P733" s="104"/>
      <c r="Q733" s="64"/>
      <c r="R733" s="103"/>
      <c r="S733" s="101" t="str">
        <f t="shared" si="469"/>
        <v/>
      </c>
      <c r="T733" s="102" t="str">
        <f t="shared" si="470"/>
        <v/>
      </c>
      <c r="U733" s="101" t="str">
        <f t="shared" si="471"/>
        <v/>
      </c>
      <c r="V733" s="100" t="str">
        <f t="shared" si="472"/>
        <v>t CO2-eq/ ha/ yr</v>
      </c>
      <c r="W733" s="89"/>
      <c r="X733" s="89"/>
      <c r="Z733" s="63"/>
      <c r="AP733" s="63"/>
      <c r="AQ733" s="89"/>
      <c r="AR733" s="89"/>
      <c r="AS733" s="99"/>
      <c r="AT733" s="89"/>
      <c r="AU733" s="98" t="e">
        <f t="shared" si="473"/>
        <v>#REF!</v>
      </c>
      <c r="AV733" s="98" t="e">
        <f t="shared" si="474"/>
        <v>#REF!</v>
      </c>
      <c r="AW733" s="89"/>
      <c r="AX733" s="98" t="e">
        <f t="shared" si="475"/>
        <v>#REF!</v>
      </c>
      <c r="AY733" s="98" t="e">
        <f t="shared" si="476"/>
        <v>#REF!</v>
      </c>
      <c r="AZ733" s="89"/>
      <c r="BA733" s="98" t="e">
        <f t="shared" si="477"/>
        <v>#REF!</v>
      </c>
      <c r="BB733" s="98" t="e">
        <f t="shared" si="478"/>
        <v>#REF!</v>
      </c>
      <c r="BC733" s="89"/>
      <c r="BD733" s="98" t="e">
        <f t="shared" si="479"/>
        <v>#REF!</v>
      </c>
      <c r="BE733" s="98" t="e">
        <f t="shared" si="480"/>
        <v>#REF!</v>
      </c>
      <c r="BF733" s="89"/>
      <c r="BG733" s="98" t="e">
        <f t="shared" si="481"/>
        <v>#REF!</v>
      </c>
      <c r="BH733" s="98" t="e">
        <f t="shared" si="482"/>
        <v>#REF!</v>
      </c>
      <c r="BI733" s="89"/>
      <c r="BJ733" s="98" t="str">
        <f t="shared" si="483"/>
        <v/>
      </c>
      <c r="BK733" s="98" t="str">
        <f t="shared" si="484"/>
        <v/>
      </c>
      <c r="BL733" s="89"/>
      <c r="BM733" s="98" t="str">
        <f t="shared" si="485"/>
        <v/>
      </c>
      <c r="BN733" s="98" t="str">
        <f t="shared" si="486"/>
        <v/>
      </c>
      <c r="BO733" s="89"/>
      <c r="BP733" s="98" t="str">
        <f t="shared" si="487"/>
        <v/>
      </c>
      <c r="BQ733" s="98" t="str">
        <f t="shared" si="488"/>
        <v/>
      </c>
      <c r="BR733" s="89"/>
      <c r="BS733" s="98" t="str">
        <f t="shared" si="489"/>
        <v/>
      </c>
      <c r="BT733" s="98" t="str">
        <f t="shared" si="490"/>
        <v/>
      </c>
      <c r="BU733" s="89"/>
      <c r="BV733" s="63"/>
    </row>
    <row r="734" spans="1:74" s="59" customFormat="1" x14ac:dyDescent="0.25">
      <c r="A734" s="83">
        <v>10</v>
      </c>
      <c r="B734" s="109" t="str">
        <f t="shared" si="468"/>
        <v xml:space="preserve">: </v>
      </c>
      <c r="C734" s="106"/>
      <c r="D734" s="106"/>
      <c r="E734" s="108"/>
      <c r="F734" s="106"/>
      <c r="G734" s="108"/>
      <c r="H734" s="107"/>
      <c r="I734" s="106"/>
      <c r="J734" s="106"/>
      <c r="K734" s="104"/>
      <c r="L734" s="110"/>
      <c r="M734" s="104"/>
      <c r="N734" s="151" t="s">
        <v>219</v>
      </c>
      <c r="O734" s="105"/>
      <c r="P734" s="104"/>
      <c r="Q734" s="64"/>
      <c r="R734" s="103"/>
      <c r="S734" s="101" t="str">
        <f t="shared" si="469"/>
        <v/>
      </c>
      <c r="T734" s="102" t="str">
        <f t="shared" si="470"/>
        <v/>
      </c>
      <c r="U734" s="101" t="str">
        <f t="shared" si="471"/>
        <v/>
      </c>
      <c r="V734" s="100" t="str">
        <f t="shared" si="472"/>
        <v>t CO2-eq/ ha/ yr</v>
      </c>
      <c r="W734" s="89"/>
      <c r="X734" s="89"/>
      <c r="Z734" s="63"/>
      <c r="AP734" s="63"/>
      <c r="AQ734" s="89"/>
      <c r="AR734" s="89"/>
      <c r="AS734" s="99"/>
      <c r="AT734" s="89"/>
      <c r="AU734" s="98" t="e">
        <f t="shared" si="473"/>
        <v>#REF!</v>
      </c>
      <c r="AV734" s="98" t="e">
        <f t="shared" si="474"/>
        <v>#REF!</v>
      </c>
      <c r="AW734" s="89"/>
      <c r="AX734" s="98" t="e">
        <f t="shared" si="475"/>
        <v>#REF!</v>
      </c>
      <c r="AY734" s="98" t="e">
        <f t="shared" si="476"/>
        <v>#REF!</v>
      </c>
      <c r="AZ734" s="89"/>
      <c r="BA734" s="98" t="e">
        <f t="shared" si="477"/>
        <v>#REF!</v>
      </c>
      <c r="BB734" s="98" t="e">
        <f t="shared" si="478"/>
        <v>#REF!</v>
      </c>
      <c r="BC734" s="89"/>
      <c r="BD734" s="98" t="e">
        <f t="shared" si="479"/>
        <v>#REF!</v>
      </c>
      <c r="BE734" s="98" t="e">
        <f t="shared" si="480"/>
        <v>#REF!</v>
      </c>
      <c r="BF734" s="89"/>
      <c r="BG734" s="98" t="e">
        <f t="shared" si="481"/>
        <v>#REF!</v>
      </c>
      <c r="BH734" s="98" t="e">
        <f t="shared" si="482"/>
        <v>#REF!</v>
      </c>
      <c r="BI734" s="89"/>
      <c r="BJ734" s="98" t="str">
        <f t="shared" si="483"/>
        <v/>
      </c>
      <c r="BK734" s="98" t="str">
        <f t="shared" si="484"/>
        <v/>
      </c>
      <c r="BL734" s="89"/>
      <c r="BM734" s="98" t="str">
        <f t="shared" si="485"/>
        <v/>
      </c>
      <c r="BN734" s="98" t="str">
        <f t="shared" si="486"/>
        <v/>
      </c>
      <c r="BO734" s="89"/>
      <c r="BP734" s="98" t="str">
        <f t="shared" si="487"/>
        <v/>
      </c>
      <c r="BQ734" s="98" t="str">
        <f t="shared" si="488"/>
        <v/>
      </c>
      <c r="BR734" s="89"/>
      <c r="BS734" s="98" t="str">
        <f t="shared" si="489"/>
        <v/>
      </c>
      <c r="BT734" s="98" t="str">
        <f t="shared" si="490"/>
        <v/>
      </c>
      <c r="BU734" s="89"/>
      <c r="BV734" s="63"/>
    </row>
    <row r="735" spans="1:74" s="59" customFormat="1" x14ac:dyDescent="0.25">
      <c r="A735" s="83">
        <v>11</v>
      </c>
      <c r="B735" s="109" t="str">
        <f t="shared" si="468"/>
        <v xml:space="preserve">: </v>
      </c>
      <c r="C735" s="106"/>
      <c r="D735" s="106"/>
      <c r="E735" s="108"/>
      <c r="F735" s="106"/>
      <c r="G735" s="108"/>
      <c r="H735" s="107"/>
      <c r="I735" s="106"/>
      <c r="J735" s="106"/>
      <c r="K735" s="104"/>
      <c r="L735" s="110"/>
      <c r="M735" s="104"/>
      <c r="N735" s="151" t="s">
        <v>219</v>
      </c>
      <c r="O735" s="105"/>
      <c r="P735" s="104"/>
      <c r="Q735" s="64"/>
      <c r="R735" s="103"/>
      <c r="S735" s="101" t="str">
        <f t="shared" si="469"/>
        <v/>
      </c>
      <c r="T735" s="102" t="str">
        <f t="shared" si="470"/>
        <v/>
      </c>
      <c r="U735" s="101" t="str">
        <f t="shared" si="471"/>
        <v/>
      </c>
      <c r="V735" s="100" t="str">
        <f t="shared" si="472"/>
        <v>t CO2-eq/ ha/ yr</v>
      </c>
      <c r="W735" s="89"/>
      <c r="X735" s="89"/>
      <c r="Z735" s="63"/>
      <c r="AP735" s="63"/>
      <c r="AQ735" s="89"/>
      <c r="AR735" s="89"/>
      <c r="AS735" s="99"/>
      <c r="AT735" s="89"/>
      <c r="AU735" s="98" t="e">
        <f t="shared" si="473"/>
        <v>#REF!</v>
      </c>
      <c r="AV735" s="98" t="e">
        <f t="shared" si="474"/>
        <v>#REF!</v>
      </c>
      <c r="AW735" s="89"/>
      <c r="AX735" s="98" t="e">
        <f t="shared" si="475"/>
        <v>#REF!</v>
      </c>
      <c r="AY735" s="98" t="e">
        <f t="shared" si="476"/>
        <v>#REF!</v>
      </c>
      <c r="AZ735" s="89"/>
      <c r="BA735" s="98" t="e">
        <f t="shared" si="477"/>
        <v>#REF!</v>
      </c>
      <c r="BB735" s="98" t="e">
        <f t="shared" si="478"/>
        <v>#REF!</v>
      </c>
      <c r="BC735" s="89"/>
      <c r="BD735" s="98" t="e">
        <f t="shared" si="479"/>
        <v>#REF!</v>
      </c>
      <c r="BE735" s="98" t="e">
        <f t="shared" si="480"/>
        <v>#REF!</v>
      </c>
      <c r="BF735" s="89"/>
      <c r="BG735" s="98" t="e">
        <f t="shared" si="481"/>
        <v>#REF!</v>
      </c>
      <c r="BH735" s="98" t="e">
        <f t="shared" si="482"/>
        <v>#REF!</v>
      </c>
      <c r="BI735" s="89"/>
      <c r="BJ735" s="98" t="str">
        <f t="shared" si="483"/>
        <v/>
      </c>
      <c r="BK735" s="98" t="str">
        <f t="shared" si="484"/>
        <v/>
      </c>
      <c r="BL735" s="89"/>
      <c r="BM735" s="98" t="str">
        <f t="shared" si="485"/>
        <v/>
      </c>
      <c r="BN735" s="98" t="str">
        <f t="shared" si="486"/>
        <v/>
      </c>
      <c r="BO735" s="89"/>
      <c r="BP735" s="98" t="str">
        <f t="shared" si="487"/>
        <v/>
      </c>
      <c r="BQ735" s="98" t="str">
        <f t="shared" si="488"/>
        <v/>
      </c>
      <c r="BR735" s="89"/>
      <c r="BS735" s="98" t="str">
        <f t="shared" si="489"/>
        <v/>
      </c>
      <c r="BT735" s="98" t="str">
        <f t="shared" si="490"/>
        <v/>
      </c>
      <c r="BU735" s="89"/>
      <c r="BV735" s="63"/>
    </row>
    <row r="736" spans="1:74" s="59" customFormat="1" x14ac:dyDescent="0.25">
      <c r="A736" s="83">
        <v>12</v>
      </c>
      <c r="B736" s="109" t="str">
        <f t="shared" si="468"/>
        <v xml:space="preserve">: </v>
      </c>
      <c r="C736" s="106"/>
      <c r="D736" s="106"/>
      <c r="E736" s="108"/>
      <c r="F736" s="106"/>
      <c r="G736" s="108"/>
      <c r="H736" s="107"/>
      <c r="I736" s="106"/>
      <c r="J736" s="106"/>
      <c r="K736" s="104"/>
      <c r="L736" s="110"/>
      <c r="M736" s="104"/>
      <c r="N736" s="151" t="s">
        <v>219</v>
      </c>
      <c r="O736" s="105"/>
      <c r="P736" s="104"/>
      <c r="Q736" s="64"/>
      <c r="R736" s="103"/>
      <c r="S736" s="101" t="str">
        <f t="shared" si="469"/>
        <v/>
      </c>
      <c r="T736" s="102" t="str">
        <f t="shared" si="470"/>
        <v/>
      </c>
      <c r="U736" s="101" t="str">
        <f t="shared" si="471"/>
        <v/>
      </c>
      <c r="V736" s="100" t="str">
        <f t="shared" si="472"/>
        <v>t CO2-eq/ ha/ yr</v>
      </c>
      <c r="W736" s="89"/>
      <c r="X736" s="89"/>
      <c r="Z736" s="63"/>
      <c r="AP736" s="63"/>
      <c r="AQ736" s="89"/>
      <c r="AR736" s="89"/>
      <c r="AS736" s="99"/>
      <c r="AT736" s="89"/>
      <c r="AU736" s="98" t="e">
        <f t="shared" si="473"/>
        <v>#REF!</v>
      </c>
      <c r="AV736" s="98" t="e">
        <f t="shared" si="474"/>
        <v>#REF!</v>
      </c>
      <c r="AW736" s="89"/>
      <c r="AX736" s="98" t="e">
        <f t="shared" si="475"/>
        <v>#REF!</v>
      </c>
      <c r="AY736" s="98" t="e">
        <f t="shared" si="476"/>
        <v>#REF!</v>
      </c>
      <c r="AZ736" s="89"/>
      <c r="BA736" s="98" t="e">
        <f t="shared" si="477"/>
        <v>#REF!</v>
      </c>
      <c r="BB736" s="98" t="e">
        <f t="shared" si="478"/>
        <v>#REF!</v>
      </c>
      <c r="BC736" s="89"/>
      <c r="BD736" s="98" t="e">
        <f t="shared" si="479"/>
        <v>#REF!</v>
      </c>
      <c r="BE736" s="98" t="e">
        <f t="shared" si="480"/>
        <v>#REF!</v>
      </c>
      <c r="BF736" s="89"/>
      <c r="BG736" s="98" t="e">
        <f t="shared" si="481"/>
        <v>#REF!</v>
      </c>
      <c r="BH736" s="98" t="e">
        <f t="shared" si="482"/>
        <v>#REF!</v>
      </c>
      <c r="BI736" s="89"/>
      <c r="BJ736" s="98" t="str">
        <f t="shared" si="483"/>
        <v/>
      </c>
      <c r="BK736" s="98" t="str">
        <f t="shared" si="484"/>
        <v/>
      </c>
      <c r="BL736" s="89"/>
      <c r="BM736" s="98" t="str">
        <f t="shared" si="485"/>
        <v/>
      </c>
      <c r="BN736" s="98" t="str">
        <f t="shared" si="486"/>
        <v/>
      </c>
      <c r="BO736" s="89"/>
      <c r="BP736" s="98" t="str">
        <f t="shared" si="487"/>
        <v/>
      </c>
      <c r="BQ736" s="98" t="str">
        <f t="shared" si="488"/>
        <v/>
      </c>
      <c r="BR736" s="89"/>
      <c r="BS736" s="98" t="str">
        <f t="shared" si="489"/>
        <v/>
      </c>
      <c r="BT736" s="98" t="str">
        <f t="shared" si="490"/>
        <v/>
      </c>
      <c r="BU736" s="89"/>
      <c r="BV736" s="63"/>
    </row>
    <row r="737" spans="1:74" s="59" customFormat="1" x14ac:dyDescent="0.25">
      <c r="A737" s="83">
        <v>13</v>
      </c>
      <c r="B737" s="109" t="str">
        <f t="shared" si="468"/>
        <v xml:space="preserve">: </v>
      </c>
      <c r="C737" s="106"/>
      <c r="D737" s="106"/>
      <c r="E737" s="108"/>
      <c r="F737" s="106"/>
      <c r="G737" s="108"/>
      <c r="H737" s="107"/>
      <c r="I737" s="106"/>
      <c r="J737" s="106"/>
      <c r="K737" s="104"/>
      <c r="L737" s="110"/>
      <c r="M737" s="104"/>
      <c r="N737" s="151" t="s">
        <v>219</v>
      </c>
      <c r="O737" s="105"/>
      <c r="P737" s="104"/>
      <c r="Q737" s="64"/>
      <c r="R737" s="103"/>
      <c r="S737" s="101" t="str">
        <f t="shared" si="469"/>
        <v/>
      </c>
      <c r="T737" s="102" t="str">
        <f t="shared" si="470"/>
        <v/>
      </c>
      <c r="U737" s="101" t="str">
        <f t="shared" si="471"/>
        <v/>
      </c>
      <c r="V737" s="100" t="str">
        <f t="shared" si="472"/>
        <v>t CO2-eq/ ha/ yr</v>
      </c>
      <c r="W737" s="89"/>
      <c r="X737" s="89"/>
      <c r="Z737" s="63"/>
      <c r="AP737" s="63"/>
      <c r="AQ737" s="89"/>
      <c r="AR737" s="89"/>
      <c r="AS737" s="99"/>
      <c r="AT737" s="89"/>
      <c r="AU737" s="98" t="e">
        <f t="shared" si="473"/>
        <v>#REF!</v>
      </c>
      <c r="AV737" s="98" t="e">
        <f t="shared" si="474"/>
        <v>#REF!</v>
      </c>
      <c r="AW737" s="89"/>
      <c r="AX737" s="98" t="e">
        <f t="shared" si="475"/>
        <v>#REF!</v>
      </c>
      <c r="AY737" s="98" t="e">
        <f t="shared" si="476"/>
        <v>#REF!</v>
      </c>
      <c r="AZ737" s="89"/>
      <c r="BA737" s="98" t="e">
        <f t="shared" si="477"/>
        <v>#REF!</v>
      </c>
      <c r="BB737" s="98" t="e">
        <f t="shared" si="478"/>
        <v>#REF!</v>
      </c>
      <c r="BC737" s="89"/>
      <c r="BD737" s="98" t="e">
        <f t="shared" si="479"/>
        <v>#REF!</v>
      </c>
      <c r="BE737" s="98" t="e">
        <f t="shared" si="480"/>
        <v>#REF!</v>
      </c>
      <c r="BF737" s="89"/>
      <c r="BG737" s="98" t="e">
        <f t="shared" si="481"/>
        <v>#REF!</v>
      </c>
      <c r="BH737" s="98" t="e">
        <f t="shared" si="482"/>
        <v>#REF!</v>
      </c>
      <c r="BI737" s="89"/>
      <c r="BJ737" s="98" t="str">
        <f t="shared" si="483"/>
        <v/>
      </c>
      <c r="BK737" s="98" t="str">
        <f t="shared" si="484"/>
        <v/>
      </c>
      <c r="BL737" s="89"/>
      <c r="BM737" s="98" t="str">
        <f t="shared" si="485"/>
        <v/>
      </c>
      <c r="BN737" s="98" t="str">
        <f t="shared" si="486"/>
        <v/>
      </c>
      <c r="BO737" s="89"/>
      <c r="BP737" s="98" t="str">
        <f t="shared" si="487"/>
        <v/>
      </c>
      <c r="BQ737" s="98" t="str">
        <f t="shared" si="488"/>
        <v/>
      </c>
      <c r="BR737" s="89"/>
      <c r="BS737" s="98" t="str">
        <f t="shared" si="489"/>
        <v/>
      </c>
      <c r="BT737" s="98" t="str">
        <f t="shared" si="490"/>
        <v/>
      </c>
      <c r="BU737" s="89"/>
      <c r="BV737" s="63"/>
    </row>
    <row r="738" spans="1:74" s="59" customFormat="1" x14ac:dyDescent="0.25">
      <c r="A738" s="83">
        <v>14</v>
      </c>
      <c r="B738" s="109" t="str">
        <f t="shared" si="468"/>
        <v xml:space="preserve">: </v>
      </c>
      <c r="C738" s="106"/>
      <c r="D738" s="106"/>
      <c r="E738" s="108"/>
      <c r="F738" s="106"/>
      <c r="G738" s="108"/>
      <c r="H738" s="107"/>
      <c r="I738" s="106"/>
      <c r="J738" s="106"/>
      <c r="K738" s="104"/>
      <c r="L738" s="110"/>
      <c r="M738" s="104"/>
      <c r="N738" s="151" t="s">
        <v>219</v>
      </c>
      <c r="O738" s="105"/>
      <c r="P738" s="104"/>
      <c r="Q738" s="64"/>
      <c r="R738" s="103"/>
      <c r="S738" s="101" t="str">
        <f t="shared" si="469"/>
        <v/>
      </c>
      <c r="T738" s="102" t="str">
        <f t="shared" si="470"/>
        <v/>
      </c>
      <c r="U738" s="101" t="str">
        <f t="shared" si="471"/>
        <v/>
      </c>
      <c r="V738" s="100" t="str">
        <f t="shared" si="472"/>
        <v>t CO2-eq/ ha/ yr</v>
      </c>
      <c r="W738" s="89"/>
      <c r="X738" s="89"/>
      <c r="Z738" s="63"/>
      <c r="AP738" s="63"/>
      <c r="AQ738" s="89"/>
      <c r="AR738" s="89"/>
      <c r="AS738" s="99"/>
      <c r="AT738" s="89"/>
      <c r="AU738" s="98" t="e">
        <f t="shared" si="473"/>
        <v>#REF!</v>
      </c>
      <c r="AV738" s="98" t="e">
        <f t="shared" si="474"/>
        <v>#REF!</v>
      </c>
      <c r="AW738" s="89"/>
      <c r="AX738" s="98" t="e">
        <f t="shared" si="475"/>
        <v>#REF!</v>
      </c>
      <c r="AY738" s="98" t="e">
        <f t="shared" si="476"/>
        <v>#REF!</v>
      </c>
      <c r="AZ738" s="89"/>
      <c r="BA738" s="98" t="e">
        <f t="shared" si="477"/>
        <v>#REF!</v>
      </c>
      <c r="BB738" s="98" t="e">
        <f t="shared" si="478"/>
        <v>#REF!</v>
      </c>
      <c r="BC738" s="89"/>
      <c r="BD738" s="98" t="e">
        <f t="shared" si="479"/>
        <v>#REF!</v>
      </c>
      <c r="BE738" s="98" t="e">
        <f t="shared" si="480"/>
        <v>#REF!</v>
      </c>
      <c r="BF738" s="89"/>
      <c r="BG738" s="98" t="e">
        <f t="shared" si="481"/>
        <v>#REF!</v>
      </c>
      <c r="BH738" s="98" t="e">
        <f t="shared" si="482"/>
        <v>#REF!</v>
      </c>
      <c r="BI738" s="89"/>
      <c r="BJ738" s="98" t="str">
        <f t="shared" si="483"/>
        <v/>
      </c>
      <c r="BK738" s="98" t="str">
        <f t="shared" si="484"/>
        <v/>
      </c>
      <c r="BL738" s="89"/>
      <c r="BM738" s="98" t="str">
        <f t="shared" si="485"/>
        <v/>
      </c>
      <c r="BN738" s="98" t="str">
        <f t="shared" si="486"/>
        <v/>
      </c>
      <c r="BO738" s="89"/>
      <c r="BP738" s="98" t="str">
        <f t="shared" si="487"/>
        <v/>
      </c>
      <c r="BQ738" s="98" t="str">
        <f t="shared" si="488"/>
        <v/>
      </c>
      <c r="BR738" s="89"/>
      <c r="BS738" s="98" t="str">
        <f t="shared" si="489"/>
        <v/>
      </c>
      <c r="BT738" s="98" t="str">
        <f t="shared" si="490"/>
        <v/>
      </c>
      <c r="BU738" s="89"/>
      <c r="BV738" s="63"/>
    </row>
    <row r="739" spans="1:74" s="59" customFormat="1" x14ac:dyDescent="0.25">
      <c r="A739" s="83">
        <v>15</v>
      </c>
      <c r="B739" s="109" t="str">
        <f t="shared" si="468"/>
        <v xml:space="preserve">: </v>
      </c>
      <c r="C739" s="106"/>
      <c r="D739" s="106"/>
      <c r="E739" s="108"/>
      <c r="F739" s="106"/>
      <c r="G739" s="108"/>
      <c r="H739" s="107"/>
      <c r="I739" s="106"/>
      <c r="J739" s="106"/>
      <c r="K739" s="104"/>
      <c r="L739" s="110"/>
      <c r="M739" s="104"/>
      <c r="N739" s="151" t="s">
        <v>219</v>
      </c>
      <c r="O739" s="105"/>
      <c r="P739" s="104"/>
      <c r="Q739" s="64"/>
      <c r="R739" s="103"/>
      <c r="S739" s="101" t="str">
        <f t="shared" si="469"/>
        <v/>
      </c>
      <c r="T739" s="102" t="str">
        <f t="shared" si="470"/>
        <v/>
      </c>
      <c r="U739" s="101" t="str">
        <f t="shared" si="471"/>
        <v/>
      </c>
      <c r="V739" s="100" t="str">
        <f t="shared" si="472"/>
        <v>t CO2-eq/ ha/ yr</v>
      </c>
      <c r="W739" s="89"/>
      <c r="X739" s="89"/>
      <c r="Z739" s="63"/>
      <c r="AP739" s="63"/>
      <c r="AQ739" s="89"/>
      <c r="AR739" s="89"/>
      <c r="AS739" s="99"/>
      <c r="AT739" s="89"/>
      <c r="AU739" s="98" t="e">
        <f t="shared" si="473"/>
        <v>#REF!</v>
      </c>
      <c r="AV739" s="98" t="e">
        <f t="shared" si="474"/>
        <v>#REF!</v>
      </c>
      <c r="AW739" s="89"/>
      <c r="AX739" s="98" t="e">
        <f t="shared" si="475"/>
        <v>#REF!</v>
      </c>
      <c r="AY739" s="98" t="e">
        <f t="shared" si="476"/>
        <v>#REF!</v>
      </c>
      <c r="AZ739" s="89"/>
      <c r="BA739" s="98" t="e">
        <f t="shared" si="477"/>
        <v>#REF!</v>
      </c>
      <c r="BB739" s="98" t="e">
        <f t="shared" si="478"/>
        <v>#REF!</v>
      </c>
      <c r="BC739" s="89"/>
      <c r="BD739" s="98" t="e">
        <f t="shared" si="479"/>
        <v>#REF!</v>
      </c>
      <c r="BE739" s="98" t="e">
        <f t="shared" si="480"/>
        <v>#REF!</v>
      </c>
      <c r="BF739" s="89"/>
      <c r="BG739" s="98" t="e">
        <f t="shared" si="481"/>
        <v>#REF!</v>
      </c>
      <c r="BH739" s="98" t="e">
        <f t="shared" si="482"/>
        <v>#REF!</v>
      </c>
      <c r="BI739" s="89"/>
      <c r="BJ739" s="98" t="str">
        <f t="shared" si="483"/>
        <v/>
      </c>
      <c r="BK739" s="98" t="str">
        <f t="shared" si="484"/>
        <v/>
      </c>
      <c r="BL739" s="89"/>
      <c r="BM739" s="98" t="str">
        <f t="shared" si="485"/>
        <v/>
      </c>
      <c r="BN739" s="98" t="str">
        <f t="shared" si="486"/>
        <v/>
      </c>
      <c r="BO739" s="89"/>
      <c r="BP739" s="98" t="str">
        <f t="shared" si="487"/>
        <v/>
      </c>
      <c r="BQ739" s="98" t="str">
        <f t="shared" si="488"/>
        <v/>
      </c>
      <c r="BR739" s="89"/>
      <c r="BS739" s="98" t="str">
        <f t="shared" si="489"/>
        <v/>
      </c>
      <c r="BT739" s="98" t="str">
        <f t="shared" si="490"/>
        <v/>
      </c>
      <c r="BU739" s="89"/>
      <c r="BV739" s="63"/>
    </row>
    <row r="740" spans="1:74" s="59" customFormat="1" x14ac:dyDescent="0.25">
      <c r="A740" s="83">
        <v>16</v>
      </c>
      <c r="B740" s="109" t="str">
        <f t="shared" si="468"/>
        <v xml:space="preserve">: </v>
      </c>
      <c r="C740" s="106"/>
      <c r="D740" s="106"/>
      <c r="E740" s="108"/>
      <c r="F740" s="106"/>
      <c r="G740" s="108"/>
      <c r="H740" s="107"/>
      <c r="I740" s="106"/>
      <c r="J740" s="106"/>
      <c r="K740" s="104"/>
      <c r="L740" s="110"/>
      <c r="M740" s="104"/>
      <c r="N740" s="151" t="s">
        <v>219</v>
      </c>
      <c r="O740" s="105"/>
      <c r="P740" s="104"/>
      <c r="Q740" s="64"/>
      <c r="R740" s="103"/>
      <c r="S740" s="101" t="str">
        <f t="shared" si="469"/>
        <v/>
      </c>
      <c r="T740" s="102" t="str">
        <f t="shared" si="470"/>
        <v/>
      </c>
      <c r="U740" s="101" t="str">
        <f t="shared" si="471"/>
        <v/>
      </c>
      <c r="V740" s="100" t="str">
        <f t="shared" si="472"/>
        <v>t CO2-eq/ ha/ yr</v>
      </c>
      <c r="W740" s="89"/>
      <c r="X740" s="89"/>
      <c r="Z740" s="63"/>
      <c r="AP740" s="63"/>
      <c r="AQ740" s="89"/>
      <c r="AR740" s="89"/>
      <c r="AS740" s="99"/>
      <c r="AT740" s="89"/>
      <c r="AU740" s="98" t="e">
        <f t="shared" si="473"/>
        <v>#REF!</v>
      </c>
      <c r="AV740" s="98" t="e">
        <f t="shared" si="474"/>
        <v>#REF!</v>
      </c>
      <c r="AW740" s="89"/>
      <c r="AX740" s="98" t="e">
        <f t="shared" si="475"/>
        <v>#REF!</v>
      </c>
      <c r="AY740" s="98" t="e">
        <f t="shared" si="476"/>
        <v>#REF!</v>
      </c>
      <c r="AZ740" s="89"/>
      <c r="BA740" s="98" t="e">
        <f t="shared" si="477"/>
        <v>#REF!</v>
      </c>
      <c r="BB740" s="98" t="e">
        <f t="shared" si="478"/>
        <v>#REF!</v>
      </c>
      <c r="BC740" s="89"/>
      <c r="BD740" s="98" t="e">
        <f t="shared" si="479"/>
        <v>#REF!</v>
      </c>
      <c r="BE740" s="98" t="e">
        <f t="shared" si="480"/>
        <v>#REF!</v>
      </c>
      <c r="BF740" s="89"/>
      <c r="BG740" s="98" t="e">
        <f t="shared" si="481"/>
        <v>#REF!</v>
      </c>
      <c r="BH740" s="98" t="e">
        <f t="shared" si="482"/>
        <v>#REF!</v>
      </c>
      <c r="BI740" s="89"/>
      <c r="BJ740" s="98" t="str">
        <f t="shared" si="483"/>
        <v/>
      </c>
      <c r="BK740" s="98" t="str">
        <f t="shared" si="484"/>
        <v/>
      </c>
      <c r="BL740" s="89"/>
      <c r="BM740" s="98" t="str">
        <f t="shared" si="485"/>
        <v/>
      </c>
      <c r="BN740" s="98" t="str">
        <f t="shared" si="486"/>
        <v/>
      </c>
      <c r="BO740" s="89"/>
      <c r="BP740" s="98" t="str">
        <f t="shared" si="487"/>
        <v/>
      </c>
      <c r="BQ740" s="98" t="str">
        <f t="shared" si="488"/>
        <v/>
      </c>
      <c r="BR740" s="89"/>
      <c r="BS740" s="98" t="str">
        <f t="shared" si="489"/>
        <v/>
      </c>
      <c r="BT740" s="98" t="str">
        <f t="shared" si="490"/>
        <v/>
      </c>
      <c r="BU740" s="89"/>
      <c r="BV740" s="63"/>
    </row>
    <row r="741" spans="1:74" s="59" customFormat="1" x14ac:dyDescent="0.25">
      <c r="A741" s="83">
        <v>17</v>
      </c>
      <c r="B741" s="109" t="str">
        <f t="shared" si="468"/>
        <v xml:space="preserve">: </v>
      </c>
      <c r="C741" s="106"/>
      <c r="D741" s="106"/>
      <c r="E741" s="108"/>
      <c r="F741" s="106"/>
      <c r="G741" s="108"/>
      <c r="H741" s="107"/>
      <c r="I741" s="106"/>
      <c r="J741" s="106"/>
      <c r="K741" s="104"/>
      <c r="L741" s="110"/>
      <c r="M741" s="104"/>
      <c r="N741" s="151" t="s">
        <v>219</v>
      </c>
      <c r="O741" s="105"/>
      <c r="P741" s="104"/>
      <c r="Q741" s="64"/>
      <c r="R741" s="103"/>
      <c r="S741" s="101" t="str">
        <f t="shared" si="469"/>
        <v/>
      </c>
      <c r="T741" s="102" t="str">
        <f t="shared" si="470"/>
        <v/>
      </c>
      <c r="U741" s="101" t="str">
        <f t="shared" si="471"/>
        <v/>
      </c>
      <c r="V741" s="100" t="str">
        <f t="shared" si="472"/>
        <v>t CO2-eq/ ha/ yr</v>
      </c>
      <c r="W741" s="89"/>
      <c r="X741" s="89"/>
      <c r="Z741" s="63"/>
      <c r="AP741" s="63"/>
      <c r="AQ741" s="89"/>
      <c r="AR741" s="89"/>
      <c r="AS741" s="99"/>
      <c r="AT741" s="89"/>
      <c r="AU741" s="98" t="e">
        <f t="shared" si="473"/>
        <v>#REF!</v>
      </c>
      <c r="AV741" s="98" t="e">
        <f t="shared" si="474"/>
        <v>#REF!</v>
      </c>
      <c r="AW741" s="89"/>
      <c r="AX741" s="98" t="e">
        <f t="shared" si="475"/>
        <v>#REF!</v>
      </c>
      <c r="AY741" s="98" t="e">
        <f t="shared" si="476"/>
        <v>#REF!</v>
      </c>
      <c r="AZ741" s="89"/>
      <c r="BA741" s="98" t="e">
        <f t="shared" si="477"/>
        <v>#REF!</v>
      </c>
      <c r="BB741" s="98" t="e">
        <f t="shared" si="478"/>
        <v>#REF!</v>
      </c>
      <c r="BC741" s="89"/>
      <c r="BD741" s="98" t="e">
        <f t="shared" si="479"/>
        <v>#REF!</v>
      </c>
      <c r="BE741" s="98" t="e">
        <f t="shared" si="480"/>
        <v>#REF!</v>
      </c>
      <c r="BF741" s="89"/>
      <c r="BG741" s="98" t="e">
        <f t="shared" si="481"/>
        <v>#REF!</v>
      </c>
      <c r="BH741" s="98" t="e">
        <f t="shared" si="482"/>
        <v>#REF!</v>
      </c>
      <c r="BI741" s="89"/>
      <c r="BJ741" s="98" t="str">
        <f t="shared" si="483"/>
        <v/>
      </c>
      <c r="BK741" s="98" t="str">
        <f t="shared" si="484"/>
        <v/>
      </c>
      <c r="BL741" s="89"/>
      <c r="BM741" s="98" t="str">
        <f t="shared" si="485"/>
        <v/>
      </c>
      <c r="BN741" s="98" t="str">
        <f t="shared" si="486"/>
        <v/>
      </c>
      <c r="BO741" s="89"/>
      <c r="BP741" s="98" t="str">
        <f t="shared" si="487"/>
        <v/>
      </c>
      <c r="BQ741" s="98" t="str">
        <f t="shared" si="488"/>
        <v/>
      </c>
      <c r="BR741" s="89"/>
      <c r="BS741" s="98" t="str">
        <f t="shared" si="489"/>
        <v/>
      </c>
      <c r="BT741" s="98" t="str">
        <f t="shared" si="490"/>
        <v/>
      </c>
      <c r="BU741" s="89"/>
      <c r="BV741" s="63"/>
    </row>
    <row r="742" spans="1:74" s="59" customFormat="1" x14ac:dyDescent="0.25">
      <c r="A742" s="83">
        <v>18</v>
      </c>
      <c r="B742" s="109" t="str">
        <f t="shared" si="468"/>
        <v xml:space="preserve">: </v>
      </c>
      <c r="C742" s="106"/>
      <c r="D742" s="106"/>
      <c r="E742" s="108"/>
      <c r="F742" s="106"/>
      <c r="G742" s="108"/>
      <c r="H742" s="107"/>
      <c r="I742" s="106"/>
      <c r="J742" s="106"/>
      <c r="K742" s="104"/>
      <c r="L742" s="104"/>
      <c r="M742" s="104"/>
      <c r="N742" s="151" t="s">
        <v>219</v>
      </c>
      <c r="O742" s="105"/>
      <c r="P742" s="104"/>
      <c r="Q742" s="64"/>
      <c r="R742" s="103"/>
      <c r="S742" s="101" t="str">
        <f t="shared" si="469"/>
        <v/>
      </c>
      <c r="T742" s="102" t="str">
        <f t="shared" si="470"/>
        <v/>
      </c>
      <c r="U742" s="101" t="str">
        <f t="shared" si="471"/>
        <v/>
      </c>
      <c r="V742" s="100" t="str">
        <f t="shared" si="472"/>
        <v>t CO2-eq/ ha/ yr</v>
      </c>
      <c r="W742" s="89"/>
      <c r="X742" s="89"/>
      <c r="Z742" s="63"/>
      <c r="AP742" s="63"/>
      <c r="AQ742" s="89"/>
      <c r="AR742" s="89"/>
      <c r="AS742" s="99"/>
      <c r="AT742" s="89"/>
      <c r="AU742" s="98" t="e">
        <f t="shared" si="473"/>
        <v>#REF!</v>
      </c>
      <c r="AV742" s="98" t="e">
        <f t="shared" si="474"/>
        <v>#REF!</v>
      </c>
      <c r="AW742" s="89"/>
      <c r="AX742" s="98" t="e">
        <f t="shared" si="475"/>
        <v>#REF!</v>
      </c>
      <c r="AY742" s="98" t="e">
        <f t="shared" si="476"/>
        <v>#REF!</v>
      </c>
      <c r="AZ742" s="89"/>
      <c r="BA742" s="98" t="e">
        <f t="shared" si="477"/>
        <v>#REF!</v>
      </c>
      <c r="BB742" s="98" t="e">
        <f t="shared" si="478"/>
        <v>#REF!</v>
      </c>
      <c r="BC742" s="89"/>
      <c r="BD742" s="98" t="e">
        <f t="shared" si="479"/>
        <v>#REF!</v>
      </c>
      <c r="BE742" s="98" t="e">
        <f t="shared" si="480"/>
        <v>#REF!</v>
      </c>
      <c r="BF742" s="89"/>
      <c r="BG742" s="98" t="e">
        <f t="shared" si="481"/>
        <v>#REF!</v>
      </c>
      <c r="BH742" s="98" t="e">
        <f t="shared" si="482"/>
        <v>#REF!</v>
      </c>
      <c r="BI742" s="89"/>
      <c r="BJ742" s="98" t="str">
        <f t="shared" si="483"/>
        <v/>
      </c>
      <c r="BK742" s="98" t="str">
        <f t="shared" si="484"/>
        <v/>
      </c>
      <c r="BL742" s="89"/>
      <c r="BM742" s="98" t="str">
        <f t="shared" si="485"/>
        <v/>
      </c>
      <c r="BN742" s="98" t="str">
        <f t="shared" si="486"/>
        <v/>
      </c>
      <c r="BO742" s="89"/>
      <c r="BP742" s="98" t="str">
        <f t="shared" si="487"/>
        <v/>
      </c>
      <c r="BQ742" s="98" t="str">
        <f t="shared" si="488"/>
        <v/>
      </c>
      <c r="BR742" s="89"/>
      <c r="BS742" s="98" t="str">
        <f t="shared" si="489"/>
        <v/>
      </c>
      <c r="BT742" s="98" t="str">
        <f t="shared" si="490"/>
        <v/>
      </c>
      <c r="BU742" s="89"/>
      <c r="BV742" s="63"/>
    </row>
    <row r="743" spans="1:74" s="59" customFormat="1" x14ac:dyDescent="0.25">
      <c r="A743" s="83">
        <v>19</v>
      </c>
      <c r="B743" s="109" t="str">
        <f t="shared" si="468"/>
        <v xml:space="preserve">: </v>
      </c>
      <c r="C743" s="106"/>
      <c r="D743" s="106"/>
      <c r="E743" s="108"/>
      <c r="F743" s="106"/>
      <c r="G743" s="108"/>
      <c r="H743" s="107"/>
      <c r="I743" s="106"/>
      <c r="J743" s="106"/>
      <c r="K743" s="104"/>
      <c r="L743" s="104"/>
      <c r="M743" s="104"/>
      <c r="N743" s="151" t="s">
        <v>219</v>
      </c>
      <c r="O743" s="105"/>
      <c r="P743" s="104"/>
      <c r="Q743" s="64"/>
      <c r="R743" s="103"/>
      <c r="S743" s="101" t="str">
        <f t="shared" si="469"/>
        <v/>
      </c>
      <c r="T743" s="102" t="str">
        <f t="shared" si="470"/>
        <v/>
      </c>
      <c r="U743" s="101" t="str">
        <f t="shared" si="471"/>
        <v/>
      </c>
      <c r="V743" s="100" t="str">
        <f t="shared" si="472"/>
        <v>t CO2-eq/ ha/ yr</v>
      </c>
      <c r="W743" s="89"/>
      <c r="X743" s="89"/>
      <c r="Z743" s="63"/>
      <c r="AP743" s="63"/>
      <c r="AQ743" s="89"/>
      <c r="AR743" s="89"/>
      <c r="AS743" s="99"/>
      <c r="AT743" s="89"/>
      <c r="AU743" s="98" t="e">
        <f t="shared" si="473"/>
        <v>#REF!</v>
      </c>
      <c r="AV743" s="98" t="e">
        <f t="shared" si="474"/>
        <v>#REF!</v>
      </c>
      <c r="AW743" s="89"/>
      <c r="AX743" s="98" t="e">
        <f t="shared" si="475"/>
        <v>#REF!</v>
      </c>
      <c r="AY743" s="98" t="e">
        <f t="shared" si="476"/>
        <v>#REF!</v>
      </c>
      <c r="AZ743" s="89"/>
      <c r="BA743" s="98" t="e">
        <f t="shared" si="477"/>
        <v>#REF!</v>
      </c>
      <c r="BB743" s="98" t="e">
        <f t="shared" si="478"/>
        <v>#REF!</v>
      </c>
      <c r="BC743" s="89"/>
      <c r="BD743" s="98" t="e">
        <f t="shared" si="479"/>
        <v>#REF!</v>
      </c>
      <c r="BE743" s="98" t="e">
        <f t="shared" si="480"/>
        <v>#REF!</v>
      </c>
      <c r="BF743" s="89"/>
      <c r="BG743" s="98" t="e">
        <f t="shared" si="481"/>
        <v>#REF!</v>
      </c>
      <c r="BH743" s="98" t="e">
        <f t="shared" si="482"/>
        <v>#REF!</v>
      </c>
      <c r="BI743" s="89"/>
      <c r="BJ743" s="98" t="str">
        <f t="shared" si="483"/>
        <v/>
      </c>
      <c r="BK743" s="98" t="str">
        <f t="shared" si="484"/>
        <v/>
      </c>
      <c r="BL743" s="89"/>
      <c r="BM743" s="98" t="str">
        <f t="shared" si="485"/>
        <v/>
      </c>
      <c r="BN743" s="98" t="str">
        <f t="shared" si="486"/>
        <v/>
      </c>
      <c r="BO743" s="89"/>
      <c r="BP743" s="98" t="str">
        <f t="shared" si="487"/>
        <v/>
      </c>
      <c r="BQ743" s="98" t="str">
        <f t="shared" si="488"/>
        <v/>
      </c>
      <c r="BR743" s="89"/>
      <c r="BS743" s="98" t="str">
        <f t="shared" si="489"/>
        <v/>
      </c>
      <c r="BT743" s="98" t="str">
        <f t="shared" si="490"/>
        <v/>
      </c>
      <c r="BU743" s="89"/>
      <c r="BV743" s="63"/>
    </row>
    <row r="744" spans="1:74" s="59" customFormat="1" x14ac:dyDescent="0.25">
      <c r="A744" s="83">
        <v>20</v>
      </c>
      <c r="B744" s="109" t="str">
        <f t="shared" si="468"/>
        <v xml:space="preserve">: </v>
      </c>
      <c r="C744" s="106"/>
      <c r="D744" s="106"/>
      <c r="E744" s="108"/>
      <c r="F744" s="106"/>
      <c r="G744" s="108"/>
      <c r="H744" s="107"/>
      <c r="I744" s="106"/>
      <c r="J744" s="106"/>
      <c r="K744" s="104"/>
      <c r="L744" s="104"/>
      <c r="M744" s="104"/>
      <c r="N744" s="151" t="s">
        <v>219</v>
      </c>
      <c r="O744" s="105"/>
      <c r="P744" s="104"/>
      <c r="Q744" s="64"/>
      <c r="R744" s="103"/>
      <c r="S744" s="101" t="str">
        <f t="shared" si="469"/>
        <v/>
      </c>
      <c r="T744" s="102" t="str">
        <f t="shared" si="470"/>
        <v/>
      </c>
      <c r="U744" s="101" t="str">
        <f t="shared" si="471"/>
        <v/>
      </c>
      <c r="V744" s="100" t="str">
        <f t="shared" si="472"/>
        <v>t CO2-eq/ ha/ yr</v>
      </c>
      <c r="W744" s="89"/>
      <c r="X744" s="89"/>
      <c r="Z744" s="63"/>
      <c r="AP744" s="63"/>
      <c r="AQ744" s="89"/>
      <c r="AR744" s="89"/>
      <c r="AS744" s="99"/>
      <c r="AT744" s="89"/>
      <c r="AU744" s="98" t="e">
        <f t="shared" si="473"/>
        <v>#REF!</v>
      </c>
      <c r="AV744" s="98" t="e">
        <f t="shared" si="474"/>
        <v>#REF!</v>
      </c>
      <c r="AW744" s="89"/>
      <c r="AX744" s="98" t="e">
        <f t="shared" si="475"/>
        <v>#REF!</v>
      </c>
      <c r="AY744" s="98" t="e">
        <f t="shared" si="476"/>
        <v>#REF!</v>
      </c>
      <c r="AZ744" s="89"/>
      <c r="BA744" s="98" t="e">
        <f t="shared" si="477"/>
        <v>#REF!</v>
      </c>
      <c r="BB744" s="98" t="e">
        <f t="shared" si="478"/>
        <v>#REF!</v>
      </c>
      <c r="BC744" s="89"/>
      <c r="BD744" s="98" t="e">
        <f t="shared" si="479"/>
        <v>#REF!</v>
      </c>
      <c r="BE744" s="98" t="e">
        <f t="shared" si="480"/>
        <v>#REF!</v>
      </c>
      <c r="BF744" s="89"/>
      <c r="BG744" s="98" t="e">
        <f t="shared" si="481"/>
        <v>#REF!</v>
      </c>
      <c r="BH744" s="98" t="e">
        <f t="shared" si="482"/>
        <v>#REF!</v>
      </c>
      <c r="BI744" s="89"/>
      <c r="BJ744" s="98" t="str">
        <f t="shared" si="483"/>
        <v/>
      </c>
      <c r="BK744" s="98" t="str">
        <f t="shared" si="484"/>
        <v/>
      </c>
      <c r="BL744" s="89"/>
      <c r="BM744" s="98" t="str">
        <f t="shared" si="485"/>
        <v/>
      </c>
      <c r="BN744" s="98" t="str">
        <f t="shared" si="486"/>
        <v/>
      </c>
      <c r="BO744" s="89"/>
      <c r="BP744" s="98" t="str">
        <f t="shared" si="487"/>
        <v/>
      </c>
      <c r="BQ744" s="98" t="str">
        <f t="shared" si="488"/>
        <v/>
      </c>
      <c r="BR744" s="89"/>
      <c r="BS744" s="98" t="str">
        <f t="shared" si="489"/>
        <v/>
      </c>
      <c r="BT744" s="98" t="str">
        <f t="shared" si="490"/>
        <v/>
      </c>
      <c r="BU744" s="89"/>
      <c r="BV744" s="63"/>
    </row>
    <row r="745" spans="1:74" s="59" customFormat="1" x14ac:dyDescent="0.25">
      <c r="A745" s="83"/>
      <c r="B745" s="91" t="s">
        <v>64</v>
      </c>
      <c r="C745" s="92"/>
      <c r="D745" s="92"/>
      <c r="E745" s="92"/>
      <c r="F745" s="92"/>
      <c r="G745" s="92"/>
      <c r="H745" s="64"/>
      <c r="I745" s="89"/>
      <c r="J745" s="94"/>
      <c r="K745" s="64"/>
      <c r="L745" s="64"/>
      <c r="M745" s="64" t="s">
        <v>63</v>
      </c>
      <c r="N745" s="64"/>
      <c r="O745" s="64"/>
      <c r="P745" s="64"/>
      <c r="Q745" s="64"/>
      <c r="R745" s="94" t="s">
        <v>62</v>
      </c>
      <c r="S745" s="97" t="e">
        <f>AVERAGE(S725:S744)</f>
        <v>#DIV/0!</v>
      </c>
      <c r="T745" s="97" t="e">
        <f>IF(S753="Y",SUM(T725:T744)/SUM(O725:O744),AVERAGE(T725:T744))</f>
        <v>#DIV/0!</v>
      </c>
      <c r="U745" s="96" t="e">
        <f>SUM(U725:U744)/SUM(O725:O744)</f>
        <v>#DIV/0!</v>
      </c>
      <c r="V745" s="89"/>
      <c r="W745" s="89"/>
      <c r="X745" s="89"/>
      <c r="Z745" s="95"/>
      <c r="AP745" s="63"/>
      <c r="AQ745" s="89"/>
      <c r="AR745" s="89"/>
      <c r="AS745" s="89"/>
      <c r="AT745" s="94" t="s">
        <v>62</v>
      </c>
      <c r="AU745" s="93" t="e">
        <f>AVERAGE(AU725:AU744)</f>
        <v>#REF!</v>
      </c>
      <c r="AV745" s="93" t="e">
        <f>SUM(AV725:AV744)/COUNTIF(AV725:AV744,"&gt;0")</f>
        <v>#REF!</v>
      </c>
      <c r="AW745" s="89"/>
      <c r="AX745" s="93" t="e">
        <f>AVERAGE(AX725:AX744)</f>
        <v>#REF!</v>
      </c>
      <c r="AY745" s="93" t="e">
        <f>SUM(AY725:AY744)/COUNTIF(AY725:AY744,"&gt;0")</f>
        <v>#REF!</v>
      </c>
      <c r="AZ745" s="89"/>
      <c r="BA745" s="93" t="e">
        <f>AVERAGE(BA725:BA744)</f>
        <v>#REF!</v>
      </c>
      <c r="BB745" s="93" t="e">
        <f>SUM(BB725:BB744)/COUNTIF(BB725:BB744,"&gt;0")</f>
        <v>#REF!</v>
      </c>
      <c r="BC745" s="89"/>
      <c r="BD745" s="93" t="e">
        <f>AVERAGE(BD725:BD744)</f>
        <v>#REF!</v>
      </c>
      <c r="BE745" s="93" t="e">
        <f>SUM(BE725:BE744)/COUNTIF(BE725:BE744,"&gt;0")</f>
        <v>#REF!</v>
      </c>
      <c r="BF745" s="89"/>
      <c r="BG745" s="93" t="e">
        <f>AVERAGE(BG725:BG744)</f>
        <v>#REF!</v>
      </c>
      <c r="BH745" s="93" t="e">
        <f>SUM(BH725:BH744)/COUNTIF(BH725:BH744,"&gt;0")</f>
        <v>#REF!</v>
      </c>
      <c r="BI745" s="94"/>
      <c r="BJ745" s="93" t="e">
        <f>AVERAGE(BJ725:BJ744)</f>
        <v>#DIV/0!</v>
      </c>
      <c r="BK745" s="93" t="e">
        <f>SUM(BK725:BK744)/COUNTIF(BK725:BK744,"&gt;0")</f>
        <v>#DIV/0!</v>
      </c>
      <c r="BL745" s="89"/>
      <c r="BM745" s="93" t="e">
        <f>AVERAGE(BM725:BM744)</f>
        <v>#DIV/0!</v>
      </c>
      <c r="BN745" s="93" t="e">
        <f>SUM(BN725:BN744)/COUNTIF(BN725:BN744,"&gt;0")</f>
        <v>#DIV/0!</v>
      </c>
      <c r="BO745" s="89"/>
      <c r="BP745" s="93" t="e">
        <f>AVERAGE(BP725:BP744)</f>
        <v>#DIV/0!</v>
      </c>
      <c r="BQ745" s="93" t="e">
        <f>SUM(BQ725:BQ744)/COUNTIF(BQ725:BQ744,"&gt;0")</f>
        <v>#DIV/0!</v>
      </c>
      <c r="BR745" s="89"/>
      <c r="BS745" s="93" t="e">
        <f>AVERAGE(BS725:BS744)</f>
        <v>#DIV/0!</v>
      </c>
      <c r="BT745" s="93" t="e">
        <f>SUM(BT725:BT744)/COUNTIF(BT725:BT744,"&gt;0")</f>
        <v>#DIV/0!</v>
      </c>
      <c r="BU745" s="89"/>
      <c r="BV745" s="63"/>
    </row>
    <row r="746" spans="1:74" s="59" customFormat="1" x14ac:dyDescent="0.25">
      <c r="A746" s="83"/>
      <c r="B746" s="91" t="s">
        <v>61</v>
      </c>
      <c r="C746" s="92" t="s">
        <v>60</v>
      </c>
      <c r="D746" s="399"/>
      <c r="E746" s="400"/>
      <c r="F746" s="400"/>
      <c r="G746" s="400"/>
      <c r="H746" s="400"/>
      <c r="I746" s="400"/>
      <c r="J746" s="400"/>
      <c r="K746" s="401"/>
      <c r="L746" s="64"/>
      <c r="M746" s="64"/>
      <c r="N746" s="64"/>
      <c r="O746" s="64"/>
      <c r="P746" s="64"/>
      <c r="Q746" s="64"/>
      <c r="R746" s="77" t="s">
        <v>57</v>
      </c>
      <c r="S746" s="88" t="e">
        <f>S745+V746*S749</f>
        <v>#DIV/0!</v>
      </c>
      <c r="T746" s="88" t="e">
        <f>T745+V746*T749</f>
        <v>#DIV/0!</v>
      </c>
      <c r="U746" s="88" t="e">
        <f>U745+V746*U749</f>
        <v>#DIV/0!</v>
      </c>
      <c r="V746" s="86">
        <v>1</v>
      </c>
      <c r="W746" s="64" t="s">
        <v>59</v>
      </c>
      <c r="X746" s="89"/>
      <c r="Y746" s="89" t="s">
        <v>58</v>
      </c>
      <c r="Z746" s="87"/>
      <c r="AP746" s="63"/>
      <c r="AQ746" s="89"/>
      <c r="AR746" s="89"/>
      <c r="AS746" s="89"/>
      <c r="AT746" s="77" t="s">
        <v>57</v>
      </c>
      <c r="AU746" s="76" t="e">
        <f>AU745+(AU751*AU748)</f>
        <v>#REF!</v>
      </c>
      <c r="AV746" s="76" t="e">
        <f>AV745+(AV751*AU748)</f>
        <v>#REF!</v>
      </c>
      <c r="AW746" s="89"/>
      <c r="AX746" s="76" t="e">
        <f>AX745+(AX751*AX748)</f>
        <v>#REF!</v>
      </c>
      <c r="AY746" s="76" t="e">
        <f>AY745+(AY751*AX748)</f>
        <v>#REF!</v>
      </c>
      <c r="AZ746" s="89"/>
      <c r="BA746" s="76" t="e">
        <f>BA745+(BA751*BA748)</f>
        <v>#REF!</v>
      </c>
      <c r="BB746" s="76" t="e">
        <f>BB745+(BB751*BA748)</f>
        <v>#REF!</v>
      </c>
      <c r="BC746" s="89"/>
      <c r="BD746" s="76" t="e">
        <f>BD745+(BD751*BD748)</f>
        <v>#REF!</v>
      </c>
      <c r="BE746" s="76" t="e">
        <f>BE745+(BE751*BD748)</f>
        <v>#REF!</v>
      </c>
      <c r="BF746" s="89"/>
      <c r="BG746" s="76" t="e">
        <f>BG745+(BG751*BG748)</f>
        <v>#REF!</v>
      </c>
      <c r="BH746" s="76" t="e">
        <f>BH745+(BH751*BG748)</f>
        <v>#REF!</v>
      </c>
      <c r="BI746" s="77"/>
      <c r="BJ746" s="76" t="e">
        <f>BJ745+(BJ751*BJ748)</f>
        <v>#DIV/0!</v>
      </c>
      <c r="BK746" s="76" t="e">
        <f>BK745+(BK751*BJ748)</f>
        <v>#DIV/0!</v>
      </c>
      <c r="BL746" s="89"/>
      <c r="BM746" s="76" t="e">
        <f>BM745+(BM751*BM748)</f>
        <v>#DIV/0!</v>
      </c>
      <c r="BN746" s="76" t="e">
        <f>BN745+(BN751*BM748)</f>
        <v>#DIV/0!</v>
      </c>
      <c r="BO746" s="89"/>
      <c r="BP746" s="76" t="e">
        <f>BP745+(BP751*BP748)</f>
        <v>#DIV/0!</v>
      </c>
      <c r="BQ746" s="76" t="e">
        <f>BQ745+(BQ751*BP748)</f>
        <v>#DIV/0!</v>
      </c>
      <c r="BR746" s="89"/>
      <c r="BS746" s="76" t="e">
        <f>BS745+(BS751*BS748)</f>
        <v>#DIV/0!</v>
      </c>
      <c r="BT746" s="76" t="e">
        <f>BT745+(BT751*BS748)</f>
        <v>#DIV/0!</v>
      </c>
      <c r="BU746" s="89"/>
      <c r="BV746" s="63"/>
    </row>
    <row r="747" spans="1:74" s="59" customFormat="1" x14ac:dyDescent="0.25">
      <c r="A747" s="83"/>
      <c r="B747" s="91" t="s">
        <v>56</v>
      </c>
      <c r="C747" s="83"/>
      <c r="D747" s="402"/>
      <c r="E747" s="403"/>
      <c r="F747" s="403"/>
      <c r="G747" s="403"/>
      <c r="H747" s="403"/>
      <c r="I747" s="403"/>
      <c r="J747" s="403"/>
      <c r="K747" s="404"/>
      <c r="L747" s="89"/>
      <c r="M747" s="89"/>
      <c r="N747" s="64"/>
      <c r="O747" s="64"/>
      <c r="P747" s="64"/>
      <c r="Q747" s="64"/>
      <c r="R747" s="77" t="s">
        <v>54</v>
      </c>
      <c r="S747" s="88" t="e">
        <f>IF($Y747="Y",MIN(S725:S744),S745-$V747*S749)</f>
        <v>#DIV/0!</v>
      </c>
      <c r="T747" s="88" t="e">
        <f>IF($Y747="Y",MIN(T725:T744),T745-$V747*T749)</f>
        <v>#DIV/0!</v>
      </c>
      <c r="U747" s="88" t="e">
        <f>IF($Y747="Y",MIN(U725:U744),U745-$V747*U749)</f>
        <v>#DIV/0!</v>
      </c>
      <c r="V747" s="86">
        <v>1</v>
      </c>
      <c r="W747" s="64" t="s">
        <v>55</v>
      </c>
      <c r="X747" s="89"/>
      <c r="Y747" s="90" t="s">
        <v>47</v>
      </c>
      <c r="Z747" s="87"/>
      <c r="AP747" s="63"/>
      <c r="AQ747" s="89"/>
      <c r="AR747" s="89"/>
      <c r="AS747" s="89"/>
      <c r="AT747" s="77" t="s">
        <v>54</v>
      </c>
      <c r="AU747" s="76" t="e">
        <f>AU745-(AU751*AU749)</f>
        <v>#REF!</v>
      </c>
      <c r="AV747" s="76" t="e">
        <f>AV745-(AV751*AU749)</f>
        <v>#REF!</v>
      </c>
      <c r="AW747" s="89"/>
      <c r="AX747" s="76" t="e">
        <f>AX745-(AX751*AX749)</f>
        <v>#REF!</v>
      </c>
      <c r="AY747" s="76" t="e">
        <f>AY745-(AY751*AX749)</f>
        <v>#REF!</v>
      </c>
      <c r="AZ747" s="89"/>
      <c r="BA747" s="76" t="e">
        <f>BA745-(BA751*BA749)</f>
        <v>#REF!</v>
      </c>
      <c r="BB747" s="76" t="e">
        <f>BB745-(BB751*BA749)</f>
        <v>#REF!</v>
      </c>
      <c r="BC747" s="89"/>
      <c r="BD747" s="76" t="e">
        <f>BD745-(BD751*BD749)</f>
        <v>#REF!</v>
      </c>
      <c r="BE747" s="76" t="e">
        <f>BE745-(BE751*BD749)</f>
        <v>#REF!</v>
      </c>
      <c r="BF747" s="89"/>
      <c r="BG747" s="76" t="e">
        <f>BG745-(BG751*BG749)</f>
        <v>#REF!</v>
      </c>
      <c r="BH747" s="76" t="e">
        <f>BH745-(BH751*BG749)</f>
        <v>#REF!</v>
      </c>
      <c r="BI747" s="77"/>
      <c r="BJ747" s="76" t="e">
        <f>BJ745-(BJ751*BJ749)</f>
        <v>#DIV/0!</v>
      </c>
      <c r="BK747" s="76" t="e">
        <f>BK745-(BK751*BJ749)</f>
        <v>#DIV/0!</v>
      </c>
      <c r="BL747" s="89"/>
      <c r="BM747" s="76" t="e">
        <f>BM745-(BM751*BM749)</f>
        <v>#DIV/0!</v>
      </c>
      <c r="BN747" s="76" t="e">
        <f>BN745-(BN751*BM749)</f>
        <v>#DIV/0!</v>
      </c>
      <c r="BO747" s="89"/>
      <c r="BP747" s="76" t="e">
        <f>BP745-(BP751*BP749)</f>
        <v>#DIV/0!</v>
      </c>
      <c r="BQ747" s="76" t="e">
        <f>BQ745-(BQ751*BP749)</f>
        <v>#DIV/0!</v>
      </c>
      <c r="BR747" s="89"/>
      <c r="BS747" s="76" t="e">
        <f>BS745-(BS751*BS749)</f>
        <v>#DIV/0!</v>
      </c>
      <c r="BT747" s="76" t="e">
        <f>BT745-(BT751*BS749)</f>
        <v>#DIV/0!</v>
      </c>
      <c r="BU747" s="89"/>
      <c r="BV747" s="63"/>
    </row>
    <row r="748" spans="1:74" s="59" customFormat="1" ht="14.25" x14ac:dyDescent="0.2">
      <c r="A748" s="83"/>
      <c r="B748" s="83"/>
      <c r="C748" s="83"/>
      <c r="D748" s="402"/>
      <c r="E748" s="403"/>
      <c r="F748" s="403"/>
      <c r="G748" s="403"/>
      <c r="H748" s="403"/>
      <c r="I748" s="403"/>
      <c r="J748" s="403"/>
      <c r="K748" s="404"/>
      <c r="L748" s="64"/>
      <c r="M748" s="64"/>
      <c r="N748" s="64"/>
      <c r="O748" s="64"/>
      <c r="P748" s="64"/>
      <c r="Q748" s="64"/>
      <c r="R748" s="77" t="s">
        <v>51</v>
      </c>
      <c r="S748" s="88" t="e">
        <f>IF((0.67*S749)&gt;S745,"no","yes")</f>
        <v>#DIV/0!</v>
      </c>
      <c r="T748" s="88" t="e">
        <f>IF((0.67*T749)&gt;T745,"no","yes")</f>
        <v>#DIV/0!</v>
      </c>
      <c r="U748" s="88" t="e">
        <f>IF((0.67*U749)&gt;U745,"no","yes")</f>
        <v>#DIV/0!</v>
      </c>
      <c r="V748" s="64"/>
      <c r="W748" s="64"/>
      <c r="X748" s="64"/>
      <c r="Z748" s="87"/>
      <c r="AP748" s="63"/>
      <c r="AQ748" s="64"/>
      <c r="AR748" s="64"/>
      <c r="AS748" s="360" t="s">
        <v>53</v>
      </c>
      <c r="AT748" s="361"/>
      <c r="AU748" s="86">
        <v>1</v>
      </c>
      <c r="AV748" s="64"/>
      <c r="AW748" s="64"/>
      <c r="AX748" s="86">
        <v>1</v>
      </c>
      <c r="AY748" s="64"/>
      <c r="AZ748" s="64"/>
      <c r="BA748" s="86">
        <v>1</v>
      </c>
      <c r="BB748" s="64"/>
      <c r="BC748" s="64"/>
      <c r="BD748" s="86">
        <v>1</v>
      </c>
      <c r="BE748" s="64"/>
      <c r="BF748" s="64"/>
      <c r="BG748" s="86">
        <v>1</v>
      </c>
      <c r="BH748" s="64"/>
      <c r="BI748" s="77"/>
      <c r="BJ748" s="86">
        <v>1</v>
      </c>
      <c r="BK748" s="64"/>
      <c r="BL748" s="64"/>
      <c r="BM748" s="86">
        <v>1</v>
      </c>
      <c r="BN748" s="64"/>
      <c r="BO748" s="64"/>
      <c r="BP748" s="86">
        <v>1</v>
      </c>
      <c r="BQ748" s="64"/>
      <c r="BR748" s="64"/>
      <c r="BS748" s="86">
        <v>1</v>
      </c>
      <c r="BT748" s="64"/>
      <c r="BU748" s="64"/>
      <c r="BV748" s="63"/>
    </row>
    <row r="749" spans="1:74" s="59" customFormat="1" ht="14.25" x14ac:dyDescent="0.2">
      <c r="A749" s="75" t="str">
        <f ca="1">HYPERLINK("#"&amp;"'"&amp;A$1&amp;"'!a1","Back to top")</f>
        <v>Back to top</v>
      </c>
      <c r="B749" s="75"/>
      <c r="C749" s="83"/>
      <c r="D749" s="402"/>
      <c r="E749" s="403"/>
      <c r="F749" s="403"/>
      <c r="G749" s="403"/>
      <c r="H749" s="403"/>
      <c r="I749" s="403"/>
      <c r="J749" s="403"/>
      <c r="K749" s="404"/>
      <c r="L749" s="64"/>
      <c r="M749" s="64"/>
      <c r="N749" s="64"/>
      <c r="O749" s="64"/>
      <c r="P749" s="64"/>
      <c r="Q749" s="64"/>
      <c r="R749" s="77" t="s">
        <v>50</v>
      </c>
      <c r="S749" s="88" t="e">
        <f>_xlfn.STDEV.P(S725:S744)</f>
        <v>#DIV/0!</v>
      </c>
      <c r="T749" s="88" t="e">
        <f t="array" ref="T749">IF(S753="Y",SQRT(SUM(IFERROR(O725:O744*(S725:S744-(T745))^2,0))/((COUNTIFS(O725:O744,"&lt;&gt;"&amp;"")-1)/COUNTIFS(O725:O744,"&lt;&gt;"&amp;"")*SUM(O725:O744))),_xlfn.STDEV.P(T725:T744))</f>
        <v>#DIV/0!</v>
      </c>
      <c r="U749" s="88" t="e">
        <f t="array" ref="U749">SQRT(SUM(IFERROR(O725:O744*(S725:S744-(U745))^2,0))/((COUNTIFS(O725:O744,"&lt;&gt;"&amp;"")-1)/COUNTIFS(O725:O744,"&lt;&gt;"&amp;"")*SUM(O725:O744)))</f>
        <v>#DIV/0!</v>
      </c>
      <c r="V749" s="64"/>
      <c r="W749" s="64"/>
      <c r="X749" s="64"/>
      <c r="Z749" s="87"/>
      <c r="AP749" s="63"/>
      <c r="AQ749" s="64"/>
      <c r="AR749" s="64"/>
      <c r="AS749" s="360"/>
      <c r="AT749" s="361"/>
      <c r="AU749" s="86">
        <v>1</v>
      </c>
      <c r="AV749" s="64"/>
      <c r="AW749" s="64"/>
      <c r="AX749" s="86">
        <v>1</v>
      </c>
      <c r="AY749" s="64"/>
      <c r="AZ749" s="64"/>
      <c r="BA749" s="86">
        <v>1</v>
      </c>
      <c r="BB749" s="64"/>
      <c r="BC749" s="64"/>
      <c r="BD749" s="86">
        <v>1</v>
      </c>
      <c r="BE749" s="64"/>
      <c r="BF749" s="64"/>
      <c r="BG749" s="86">
        <v>1</v>
      </c>
      <c r="BH749" s="64"/>
      <c r="BI749" s="77"/>
      <c r="BJ749" s="86">
        <v>1</v>
      </c>
      <c r="BK749" s="64"/>
      <c r="BL749" s="64"/>
      <c r="BM749" s="86">
        <v>1</v>
      </c>
      <c r="BN749" s="64"/>
      <c r="BO749" s="64"/>
      <c r="BP749" s="86">
        <v>1</v>
      </c>
      <c r="BQ749" s="64"/>
      <c r="BR749" s="64"/>
      <c r="BS749" s="86">
        <v>1</v>
      </c>
      <c r="BT749" s="64"/>
      <c r="BU749" s="64"/>
      <c r="BV749" s="63"/>
    </row>
    <row r="750" spans="1:74" s="59" customFormat="1" x14ac:dyDescent="0.25">
      <c r="A750" s="83"/>
      <c r="B750" s="83"/>
      <c r="C750" s="83"/>
      <c r="D750" s="402"/>
      <c r="E750" s="403"/>
      <c r="F750" s="403"/>
      <c r="G750" s="403"/>
      <c r="H750" s="403"/>
      <c r="I750" s="403"/>
      <c r="J750" s="403"/>
      <c r="K750" s="404"/>
      <c r="L750" s="64"/>
      <c r="M750" s="64"/>
      <c r="N750" s="64"/>
      <c r="O750" s="64"/>
      <c r="P750" s="64"/>
      <c r="Q750" s="64"/>
      <c r="R750" s="73" t="s">
        <v>48</v>
      </c>
      <c r="S750" s="85">
        <f>COUNTIF(S725:S744,"&gt;0")</f>
        <v>0</v>
      </c>
      <c r="T750" s="85">
        <f>COUNTIF(T725:T744,"&gt;0")</f>
        <v>0</v>
      </c>
      <c r="U750" s="81"/>
      <c r="V750" s="84" t="s">
        <v>52</v>
      </c>
      <c r="W750" s="64"/>
      <c r="X750" s="64"/>
      <c r="Z750" s="63"/>
      <c r="AP750" s="63"/>
      <c r="AQ750" s="64"/>
      <c r="AR750" s="64"/>
      <c r="AS750" s="64"/>
      <c r="AT750" s="77" t="s">
        <v>51</v>
      </c>
      <c r="AU750" s="76" t="e">
        <f>IF((0.67*AU751)&gt;AU745,"no","yes")</f>
        <v>#REF!</v>
      </c>
      <c r="AV750" s="76" t="e">
        <f>IF((0.67*AV751)&gt;AV745,"no","yes")</f>
        <v>#REF!</v>
      </c>
      <c r="AW750" s="64"/>
      <c r="AX750" s="76" t="e">
        <f>IF((0.67*AX751)&gt;AX745,"no","yes")</f>
        <v>#REF!</v>
      </c>
      <c r="AY750" s="76" t="e">
        <f>IF((0.67*AY751)&gt;AY745,"no","yes")</f>
        <v>#REF!</v>
      </c>
      <c r="AZ750" s="64"/>
      <c r="BA750" s="76" t="e">
        <f>IF((0.67*BA751)&gt;BA745,"no","yes")</f>
        <v>#REF!</v>
      </c>
      <c r="BB750" s="76" t="e">
        <f>IF((0.67*BB751)&gt;BB745,"no","yes")</f>
        <v>#REF!</v>
      </c>
      <c r="BC750" s="64"/>
      <c r="BD750" s="76" t="e">
        <f>IF((0.67*BD751)&gt;BD745,"no","yes")</f>
        <v>#REF!</v>
      </c>
      <c r="BE750" s="76" t="e">
        <f>IF((0.67*BE751)&gt;BE745,"no","yes")</f>
        <v>#REF!</v>
      </c>
      <c r="BF750" s="64"/>
      <c r="BG750" s="76" t="e">
        <f>IF((0.67*BG751)&gt;BG745,"no","yes")</f>
        <v>#REF!</v>
      </c>
      <c r="BH750" s="76" t="e">
        <f>IF((0.67*BH751)&gt;BH745,"no","yes")</f>
        <v>#REF!</v>
      </c>
      <c r="BI750" s="73"/>
      <c r="BJ750" s="76" t="e">
        <f>IF((0.67*BJ751)&gt;BJ745,"no","yes")</f>
        <v>#DIV/0!</v>
      </c>
      <c r="BK750" s="76" t="e">
        <f>IF((0.67*BK751)&gt;BK745,"no","yes")</f>
        <v>#DIV/0!</v>
      </c>
      <c r="BL750" s="64"/>
      <c r="BM750" s="76" t="e">
        <f>IF((0.67*BM751)&gt;BM745,"no","yes")</f>
        <v>#DIV/0!</v>
      </c>
      <c r="BN750" s="76" t="e">
        <f>IF((0.67*BN751)&gt;BN745,"no","yes")</f>
        <v>#DIV/0!</v>
      </c>
      <c r="BO750" s="64"/>
      <c r="BP750" s="76" t="e">
        <f>IF((0.67*BP751)&gt;BP745,"no","yes")</f>
        <v>#DIV/0!</v>
      </c>
      <c r="BQ750" s="76" t="e">
        <f>IF((0.67*BQ751)&gt;BQ745,"no","yes")</f>
        <v>#DIV/0!</v>
      </c>
      <c r="BR750" s="64"/>
      <c r="BS750" s="76" t="e">
        <f>IF((0.67*BS751)&gt;BS745,"no","yes")</f>
        <v>#DIV/0!</v>
      </c>
      <c r="BT750" s="76" t="e">
        <f>IF((0.67*BT751)&gt;BT745,"no","yes")</f>
        <v>#DIV/0!</v>
      </c>
      <c r="BU750" s="64"/>
      <c r="BV750" s="63"/>
    </row>
    <row r="751" spans="1:74" s="59" customFormat="1" ht="14.25" x14ac:dyDescent="0.2">
      <c r="C751" s="83"/>
      <c r="D751" s="402"/>
      <c r="E751" s="403"/>
      <c r="F751" s="403"/>
      <c r="G751" s="403"/>
      <c r="H751" s="403"/>
      <c r="I751" s="403"/>
      <c r="J751" s="403"/>
      <c r="K751" s="404"/>
      <c r="L751" s="64"/>
      <c r="M751" s="64"/>
      <c r="N751" s="64"/>
      <c r="O751" s="64"/>
      <c r="P751" s="64"/>
      <c r="Q751" s="64"/>
      <c r="R751" s="64"/>
      <c r="S751" s="81"/>
      <c r="T751" s="81"/>
      <c r="U751" s="81"/>
      <c r="V751" s="80"/>
      <c r="W751" s="79"/>
      <c r="X751" s="78"/>
      <c r="Z751" s="63"/>
      <c r="AP751" s="63"/>
      <c r="AQ751" s="64"/>
      <c r="AR751" s="64"/>
      <c r="AS751" s="64"/>
      <c r="AT751" s="77" t="s">
        <v>50</v>
      </c>
      <c r="AU751" s="76" t="e">
        <f>_xlfn.STDEV.P(AU725:AU744)</f>
        <v>#REF!</v>
      </c>
      <c r="AV751" s="76" t="e">
        <f>_xlfn.STDEV.P(AV725:AV744)</f>
        <v>#REF!</v>
      </c>
      <c r="AW751" s="64"/>
      <c r="AX751" s="76" t="e">
        <f>_xlfn.STDEV.P(AX725:AX744)</f>
        <v>#REF!</v>
      </c>
      <c r="AY751" s="76" t="e">
        <f>_xlfn.STDEV.P(AY725:AY744)</f>
        <v>#REF!</v>
      </c>
      <c r="AZ751" s="64"/>
      <c r="BA751" s="76" t="e">
        <f>_xlfn.STDEV.P(BA725:BA744)</f>
        <v>#REF!</v>
      </c>
      <c r="BB751" s="76" t="e">
        <f>_xlfn.STDEV.P(BB725:BB744)</f>
        <v>#REF!</v>
      </c>
      <c r="BC751" s="64"/>
      <c r="BD751" s="76" t="e">
        <f>_xlfn.STDEV.P(BD725:BD744)</f>
        <v>#REF!</v>
      </c>
      <c r="BE751" s="76" t="e">
        <f>_xlfn.STDEV.P(BE725:BE744)</f>
        <v>#REF!</v>
      </c>
      <c r="BF751" s="64"/>
      <c r="BG751" s="76" t="e">
        <f>_xlfn.STDEV.P(BG725:BG744)</f>
        <v>#REF!</v>
      </c>
      <c r="BH751" s="76" t="e">
        <f>_xlfn.STDEV.P(BH725:BH744)</f>
        <v>#REF!</v>
      </c>
      <c r="BI751" s="64"/>
      <c r="BJ751" s="76" t="e">
        <f>_xlfn.STDEV.P(BJ725:BJ744)</f>
        <v>#DIV/0!</v>
      </c>
      <c r="BK751" s="76" t="e">
        <f>_xlfn.STDEV.P(BK725:BK744)</f>
        <v>#DIV/0!</v>
      </c>
      <c r="BL751" s="64"/>
      <c r="BM751" s="76" t="e">
        <f>_xlfn.STDEV.P(BM725:BM744)</f>
        <v>#DIV/0!</v>
      </c>
      <c r="BN751" s="76" t="e">
        <f>_xlfn.STDEV.P(BN725:BN744)</f>
        <v>#DIV/0!</v>
      </c>
      <c r="BO751" s="64"/>
      <c r="BP751" s="76" t="e">
        <f>_xlfn.STDEV.P(BP725:BP744)</f>
        <v>#DIV/0!</v>
      </c>
      <c r="BQ751" s="76" t="e">
        <f>_xlfn.STDEV.P(BQ725:BQ744)</f>
        <v>#DIV/0!</v>
      </c>
      <c r="BR751" s="64"/>
      <c r="BS751" s="76" t="e">
        <f>_xlfn.STDEV.P(BS725:BS744)</f>
        <v>#DIV/0!</v>
      </c>
      <c r="BT751" s="76" t="e">
        <f>_xlfn.STDEV.P(BT725:BT744)</f>
        <v>#DIV/0!</v>
      </c>
      <c r="BV751" s="63"/>
    </row>
    <row r="752" spans="1:74" s="59" customFormat="1" x14ac:dyDescent="0.2">
      <c r="C752" s="64"/>
      <c r="D752" s="405"/>
      <c r="E752" s="406"/>
      <c r="F752" s="406"/>
      <c r="G752" s="406"/>
      <c r="H752" s="406"/>
      <c r="I752" s="406"/>
      <c r="J752" s="406"/>
      <c r="K752" s="407"/>
      <c r="S752" s="138" t="s">
        <v>49</v>
      </c>
      <c r="T752" s="161"/>
      <c r="U752" s="81"/>
      <c r="V752" s="70"/>
      <c r="W752" s="69"/>
      <c r="X752" s="68"/>
      <c r="Z752" s="63"/>
      <c r="AP752" s="63"/>
      <c r="AQ752" s="64"/>
      <c r="AR752" s="64"/>
      <c r="AS752" s="64"/>
      <c r="AT752" s="73" t="s">
        <v>48</v>
      </c>
      <c r="AU752" s="72">
        <f>COUNTIF(AU725:AU744,"&gt;0")</f>
        <v>0</v>
      </c>
      <c r="AV752" s="72">
        <f>COUNTIF(AV725:AV744,"&gt;0")</f>
        <v>0</v>
      </c>
      <c r="AW752" s="64"/>
      <c r="AX752" s="72">
        <f>COUNTIF(AX725:AX744,"&gt;0")</f>
        <v>0</v>
      </c>
      <c r="AY752" s="72">
        <f>COUNTIF(AY725:AY744,"&gt;0")</f>
        <v>0</v>
      </c>
      <c r="AZ752" s="64"/>
      <c r="BA752" s="72">
        <f>COUNTIF(BA725:BA744,"&gt;0")</f>
        <v>0</v>
      </c>
      <c r="BB752" s="72">
        <f>COUNTIF(BB725:BB744,"&gt;0")</f>
        <v>0</v>
      </c>
      <c r="BC752" s="64"/>
      <c r="BD752" s="72">
        <f>COUNTIF(BD725:BD744,"&gt;0")</f>
        <v>0</v>
      </c>
      <c r="BE752" s="72">
        <f>COUNTIF(BE725:BE744,"&gt;0")</f>
        <v>0</v>
      </c>
      <c r="BF752" s="64"/>
      <c r="BG752" s="72">
        <f>COUNTIF(BG725:BG744,"&gt;0")</f>
        <v>0</v>
      </c>
      <c r="BH752" s="72">
        <f>COUNTIF(BH725:BH744,"&gt;0")</f>
        <v>0</v>
      </c>
      <c r="BI752" s="64"/>
      <c r="BJ752" s="72">
        <f>COUNTIF(BJ725:BJ744,"&gt;0")</f>
        <v>0</v>
      </c>
      <c r="BK752" s="72">
        <f>COUNTIF(BK725:BK744,"&gt;0")</f>
        <v>0</v>
      </c>
      <c r="BL752" s="64"/>
      <c r="BM752" s="72">
        <f>COUNTIF(BM725:BM744,"&gt;0")</f>
        <v>0</v>
      </c>
      <c r="BN752" s="72">
        <f>COUNTIF(BN725:BN744,"&gt;0")</f>
        <v>0</v>
      </c>
      <c r="BO752" s="64"/>
      <c r="BP752" s="72">
        <f>COUNTIF(BP725:BP744,"&gt;0")</f>
        <v>0</v>
      </c>
      <c r="BQ752" s="72">
        <f>COUNTIF(BQ725:BQ744,"&gt;0")</f>
        <v>0</v>
      </c>
      <c r="BR752" s="64"/>
      <c r="BS752" s="72">
        <f>COUNTIF(BS725:BS744,"&gt;0")</f>
        <v>0</v>
      </c>
      <c r="BT752" s="72">
        <f>COUNTIF(BT725:BT744,"&gt;0")</f>
        <v>0</v>
      </c>
      <c r="BV752" s="63"/>
    </row>
    <row r="753" spans="1:74" s="59" customFormat="1" ht="14.25" x14ac:dyDescent="0.2">
      <c r="C753" s="64"/>
      <c r="D753" s="135"/>
      <c r="E753" s="135"/>
      <c r="F753" s="135"/>
      <c r="G753" s="135"/>
      <c r="H753" s="135"/>
      <c r="I753" s="135"/>
      <c r="J753" s="135"/>
      <c r="K753" s="135"/>
      <c r="S753" s="160" t="s">
        <v>47</v>
      </c>
      <c r="U753" s="64"/>
      <c r="V753" s="70"/>
      <c r="W753" s="69"/>
      <c r="X753" s="68"/>
      <c r="Z753" s="63"/>
      <c r="AP753" s="63"/>
      <c r="BV753" s="63"/>
    </row>
    <row r="754" spans="1:74" s="59" customFormat="1" ht="14.25" x14ac:dyDescent="0.2">
      <c r="C754" s="64"/>
      <c r="D754" s="135"/>
      <c r="E754" s="135"/>
      <c r="F754" s="135"/>
      <c r="G754" s="135"/>
      <c r="H754" s="135"/>
      <c r="I754" s="135"/>
      <c r="J754" s="135"/>
      <c r="K754" s="135"/>
      <c r="S754" s="159"/>
      <c r="U754" s="64"/>
      <c r="V754" s="67"/>
      <c r="W754" s="66"/>
      <c r="X754" s="65"/>
      <c r="Z754" s="63"/>
      <c r="AP754" s="63"/>
      <c r="BV754" s="63"/>
    </row>
    <row r="755" spans="1:74" s="59" customFormat="1" ht="18" x14ac:dyDescent="0.25">
      <c r="C755" s="64"/>
      <c r="D755" s="135"/>
      <c r="E755" s="135"/>
      <c r="F755" s="135"/>
      <c r="G755" s="135"/>
      <c r="H755" s="135"/>
      <c r="I755" s="135"/>
      <c r="J755" s="135"/>
      <c r="K755" s="135"/>
      <c r="U755" s="64"/>
      <c r="V755" s="64"/>
      <c r="W755" s="64"/>
      <c r="X755" s="64"/>
      <c r="Z755" s="63"/>
      <c r="AP755" s="60"/>
      <c r="AQ755" s="62"/>
      <c r="AR755" s="62"/>
      <c r="AS755" s="61"/>
      <c r="AT755" s="61"/>
      <c r="AU755" s="61"/>
      <c r="AV755" s="61"/>
      <c r="AW755" s="61"/>
      <c r="AX755" s="61"/>
      <c r="AY755" s="61"/>
      <c r="AZ755" s="61"/>
      <c r="BA755" s="61"/>
      <c r="BB755" s="61"/>
      <c r="BC755" s="61"/>
      <c r="BD755" s="61"/>
      <c r="BE755" s="61"/>
      <c r="BF755" s="61"/>
      <c r="BG755" s="61"/>
      <c r="BH755" s="61"/>
      <c r="BI755" s="61"/>
      <c r="BJ755" s="61"/>
      <c r="BK755" s="61"/>
      <c r="BL755" s="61"/>
      <c r="BM755" s="61"/>
      <c r="BN755" s="61"/>
      <c r="BO755" s="61"/>
      <c r="BP755" s="61"/>
      <c r="BQ755" s="61"/>
      <c r="BR755" s="61"/>
      <c r="BS755" s="61"/>
      <c r="BT755" s="61"/>
      <c r="BU755" s="61"/>
      <c r="BV755" s="60"/>
    </row>
    <row r="756" spans="1:74" s="59" customFormat="1" x14ac:dyDescent="0.25">
      <c r="A756" s="89"/>
      <c r="B756" s="89"/>
      <c r="C756" s="89"/>
      <c r="D756" s="89"/>
      <c r="E756" s="89"/>
      <c r="F756" s="89"/>
      <c r="G756" s="89"/>
      <c r="H756" s="89"/>
      <c r="I756" s="89"/>
      <c r="J756" s="89"/>
      <c r="K756" s="89"/>
      <c r="L756" s="89"/>
      <c r="M756" s="89"/>
      <c r="N756" s="89"/>
      <c r="O756" s="89"/>
      <c r="P756" s="89"/>
      <c r="Q756" s="89"/>
      <c r="R756" s="89"/>
      <c r="S756" s="89"/>
      <c r="T756" s="89"/>
      <c r="Z756" s="63"/>
      <c r="AP756" s="63"/>
      <c r="AT756" s="89"/>
      <c r="BV756" s="63"/>
    </row>
    <row r="757" spans="1:74" s="59" customFormat="1" x14ac:dyDescent="0.25">
      <c r="A757" s="89"/>
      <c r="B757" s="89"/>
      <c r="C757" s="89"/>
      <c r="D757" s="89"/>
      <c r="E757" s="89"/>
      <c r="F757" s="89"/>
      <c r="G757" s="89"/>
      <c r="H757" s="89"/>
      <c r="I757" s="89"/>
      <c r="J757" s="89"/>
      <c r="K757" s="89"/>
      <c r="L757" s="89"/>
      <c r="M757" s="89"/>
      <c r="N757" s="89"/>
      <c r="O757" s="89"/>
      <c r="P757" s="89"/>
      <c r="Q757" s="89"/>
      <c r="R757" s="89"/>
      <c r="S757" s="89"/>
      <c r="T757" s="89"/>
      <c r="Z757" s="63"/>
      <c r="AP757" s="63"/>
      <c r="AT757" s="89"/>
      <c r="BV757" s="63"/>
    </row>
    <row r="758" spans="1:74" s="59" customFormat="1" x14ac:dyDescent="0.25">
      <c r="A758" s="89"/>
      <c r="B758" s="89"/>
      <c r="C758" s="89"/>
      <c r="D758" s="89"/>
      <c r="E758" s="89"/>
      <c r="F758" s="89"/>
      <c r="G758" s="89"/>
      <c r="H758" s="89"/>
      <c r="I758" s="89"/>
      <c r="J758" s="89"/>
      <c r="K758" s="89"/>
      <c r="L758" s="89"/>
      <c r="M758" s="89"/>
      <c r="N758" s="89"/>
      <c r="O758" s="89"/>
      <c r="P758" s="89"/>
      <c r="Q758" s="89"/>
      <c r="R758" s="89"/>
      <c r="S758" s="89"/>
      <c r="T758" s="89"/>
      <c r="Z758" s="63"/>
      <c r="AP758" s="63"/>
      <c r="AT758" s="89"/>
      <c r="BV758" s="63"/>
    </row>
    <row r="759" spans="1:74" s="149" customFormat="1" ht="27.75" x14ac:dyDescent="0.4">
      <c r="A759" s="150" t="s">
        <v>218</v>
      </c>
      <c r="B759" s="150"/>
    </row>
    <row r="760" spans="1:74" s="59" customFormat="1" x14ac:dyDescent="0.25">
      <c r="A760" s="89"/>
      <c r="B760" s="89"/>
      <c r="C760" s="89"/>
      <c r="D760" s="89"/>
      <c r="E760" s="89"/>
      <c r="F760" s="89"/>
      <c r="G760" s="89"/>
      <c r="H760" s="89"/>
      <c r="I760" s="89"/>
      <c r="J760" s="89"/>
      <c r="K760" s="89"/>
      <c r="L760" s="89"/>
      <c r="M760" s="89"/>
      <c r="N760" s="89"/>
      <c r="O760" s="89"/>
      <c r="P760" s="89"/>
      <c r="Q760" s="89"/>
      <c r="R760" s="89"/>
      <c r="S760" s="89"/>
      <c r="T760" s="89"/>
      <c r="Z760" s="63"/>
      <c r="AP760" s="63"/>
      <c r="AT760" s="89"/>
      <c r="BV760" s="63"/>
    </row>
    <row r="761" spans="1:74" s="152" customFormat="1" ht="18" x14ac:dyDescent="0.25">
      <c r="A761" s="134">
        <f>1+A722</f>
        <v>21</v>
      </c>
      <c r="B761" s="134"/>
      <c r="C761" s="158" t="s">
        <v>217</v>
      </c>
      <c r="D761" s="132"/>
      <c r="E761" s="144"/>
      <c r="F761" s="144"/>
      <c r="G761" s="144"/>
      <c r="H761" s="131"/>
      <c r="I761" s="131"/>
      <c r="J761" s="131"/>
      <c r="K761" s="132"/>
      <c r="L761" s="132"/>
      <c r="M761" s="131"/>
      <c r="N761" s="144"/>
      <c r="O761" s="144"/>
      <c r="S761" s="384" t="s">
        <v>216</v>
      </c>
      <c r="T761" s="384"/>
      <c r="U761" s="384"/>
      <c r="V761" s="384"/>
      <c r="AQ761" s="143">
        <f>A761</f>
        <v>21</v>
      </c>
      <c r="AR761" s="143" t="str">
        <f>C761</f>
        <v>Sequestration Rates</v>
      </c>
      <c r="AS761" s="60"/>
      <c r="AT761" s="60"/>
      <c r="AU761" s="60"/>
      <c r="AV761" s="60"/>
      <c r="AW761" s="60"/>
      <c r="AX761" s="60"/>
      <c r="AY761" s="60"/>
      <c r="AZ761" s="60"/>
      <c r="BA761" s="60"/>
      <c r="BB761" s="60"/>
      <c r="BC761" s="60"/>
      <c r="BD761" s="60"/>
      <c r="BE761" s="60"/>
      <c r="BF761" s="60"/>
      <c r="BG761" s="60"/>
      <c r="BH761" s="60"/>
      <c r="BI761" s="60"/>
      <c r="BJ761" s="60"/>
      <c r="BK761" s="60"/>
      <c r="BL761" s="60"/>
      <c r="BM761" s="60"/>
      <c r="BN761" s="60"/>
      <c r="BO761" s="60"/>
      <c r="BP761" s="60"/>
      <c r="BQ761" s="60"/>
      <c r="BR761" s="60"/>
      <c r="BS761" s="60"/>
      <c r="BT761" s="60"/>
      <c r="BU761" s="60"/>
    </row>
    <row r="762" spans="1:74" s="64" customFormat="1" x14ac:dyDescent="0.25">
      <c r="A762" s="83"/>
      <c r="B762" s="83"/>
      <c r="C762" s="83"/>
      <c r="D762" s="129"/>
      <c r="E762" s="129"/>
      <c r="F762" s="129"/>
      <c r="G762" s="129"/>
      <c r="H762" s="129"/>
      <c r="K762" s="129"/>
      <c r="L762" s="129"/>
      <c r="Z762" s="152"/>
      <c r="AP762" s="152"/>
      <c r="AQ762" s="89"/>
      <c r="AR762" s="89"/>
      <c r="AS762" s="89"/>
      <c r="AT762" s="89"/>
      <c r="AU762" s="128" t="e">
        <f>IF($AT$44="Region",'[1]Advanced Controls'!$A$59,'[1]AEZ Data'!$A$78)</f>
        <v>#REF!</v>
      </c>
      <c r="AV762" s="128"/>
      <c r="AW762" s="89"/>
      <c r="AX762" s="128" t="e">
        <f>IF($AT$44="Region",'[1]Advanced Controls'!$A$60,'[1]AEZ Data'!$A$79)</f>
        <v>#REF!</v>
      </c>
      <c r="AY762" s="128"/>
      <c r="AZ762" s="89"/>
      <c r="BA762" s="128" t="e">
        <f>IF($AT$44="Region",'[1]Advanced Controls'!$A$61,'[1]AEZ Data'!$A$80)</f>
        <v>#REF!</v>
      </c>
      <c r="BB762" s="128"/>
      <c r="BC762" s="89"/>
      <c r="BD762" s="128" t="e">
        <f>IF($AT$44="Region",'[1]Advanced Controls'!$A$62,'[1]AEZ Data'!$A$81)</f>
        <v>#REF!</v>
      </c>
      <c r="BE762" s="128"/>
      <c r="BF762" s="89"/>
      <c r="BG762" s="128" t="e">
        <f>IF($AT$44="Region",'[1]Advanced Controls'!$A$63,'[1]AEZ Data'!$A$82)</f>
        <v>#REF!</v>
      </c>
      <c r="BH762" s="128"/>
      <c r="BI762" s="89"/>
      <c r="BJ762" s="128" t="s">
        <v>90</v>
      </c>
      <c r="BK762" s="128"/>
      <c r="BL762" s="89"/>
      <c r="BM762" s="128" t="s">
        <v>89</v>
      </c>
      <c r="BN762" s="128"/>
      <c r="BO762" s="89"/>
      <c r="BP762" s="128" t="s">
        <v>88</v>
      </c>
      <c r="BQ762" s="128"/>
      <c r="BR762" s="89"/>
      <c r="BS762" s="128" t="s">
        <v>87</v>
      </c>
      <c r="BT762" s="128"/>
      <c r="BU762" s="89"/>
      <c r="BV762" s="152"/>
    </row>
    <row r="763" spans="1:74" s="64" customFormat="1" ht="45.75" thickBot="1" x14ac:dyDescent="0.3">
      <c r="A763" s="92" t="s">
        <v>86</v>
      </c>
      <c r="B763" s="127" t="s">
        <v>85</v>
      </c>
      <c r="C763" s="124" t="s">
        <v>84</v>
      </c>
      <c r="D763" s="126" t="s">
        <v>83</v>
      </c>
      <c r="E763" s="126" t="s">
        <v>82</v>
      </c>
      <c r="F763" s="124" t="s">
        <v>81</v>
      </c>
      <c r="G763" s="125" t="s">
        <v>80</v>
      </c>
      <c r="H763" s="124" t="s">
        <v>79</v>
      </c>
      <c r="I763" s="124" t="s">
        <v>78</v>
      </c>
      <c r="J763" s="124" t="s">
        <v>77</v>
      </c>
      <c r="K763" s="123" t="s">
        <v>76</v>
      </c>
      <c r="L763" s="122" t="s">
        <v>75</v>
      </c>
      <c r="M763" s="142" t="s">
        <v>74</v>
      </c>
      <c r="N763" s="119" t="s">
        <v>73</v>
      </c>
      <c r="O763" s="120" t="s">
        <v>72</v>
      </c>
      <c r="P763" s="120" t="s">
        <v>71</v>
      </c>
      <c r="Q763" s="114"/>
      <c r="R763" s="118" t="s">
        <v>70</v>
      </c>
      <c r="S763" s="117" t="s">
        <v>66</v>
      </c>
      <c r="T763" s="117" t="s">
        <v>65</v>
      </c>
      <c r="U763" s="117" t="s">
        <v>69</v>
      </c>
      <c r="V763" s="116" t="s">
        <v>68</v>
      </c>
      <c r="W763" s="114"/>
      <c r="X763" s="114"/>
      <c r="Z763" s="152"/>
      <c r="AP763" s="152"/>
      <c r="AQ763" s="114"/>
      <c r="AR763" s="114"/>
      <c r="AS763" s="116" t="s">
        <v>67</v>
      </c>
      <c r="AT763" s="114"/>
      <c r="AU763" s="115" t="s">
        <v>66</v>
      </c>
      <c r="AV763" s="115" t="s">
        <v>65</v>
      </c>
      <c r="AW763" s="114"/>
      <c r="AX763" s="115" t="s">
        <v>66</v>
      </c>
      <c r="AY763" s="115" t="s">
        <v>65</v>
      </c>
      <c r="AZ763" s="114"/>
      <c r="BA763" s="115" t="s">
        <v>66</v>
      </c>
      <c r="BB763" s="115" t="s">
        <v>65</v>
      </c>
      <c r="BC763" s="114"/>
      <c r="BD763" s="115" t="s">
        <v>66</v>
      </c>
      <c r="BE763" s="115" t="s">
        <v>65</v>
      </c>
      <c r="BF763" s="114"/>
      <c r="BG763" s="115" t="s">
        <v>66</v>
      </c>
      <c r="BH763" s="115" t="s">
        <v>65</v>
      </c>
      <c r="BI763" s="114"/>
      <c r="BJ763" s="115" t="s">
        <v>66</v>
      </c>
      <c r="BK763" s="115" t="s">
        <v>65</v>
      </c>
      <c r="BL763" s="114"/>
      <c r="BM763" s="115" t="s">
        <v>66</v>
      </c>
      <c r="BN763" s="115" t="s">
        <v>65</v>
      </c>
      <c r="BO763" s="114"/>
      <c r="BP763" s="115" t="s">
        <v>66</v>
      </c>
      <c r="BQ763" s="115" t="s">
        <v>65</v>
      </c>
      <c r="BR763" s="114"/>
      <c r="BS763" s="115" t="s">
        <v>66</v>
      </c>
      <c r="BT763" s="115" t="s">
        <v>65</v>
      </c>
      <c r="BU763" s="114"/>
      <c r="BV763" s="152"/>
    </row>
    <row r="764" spans="1:74" s="64" customFormat="1" x14ac:dyDescent="0.25">
      <c r="A764" s="83">
        <v>1</v>
      </c>
      <c r="B764" s="109" t="str">
        <f t="shared" ref="B764:B802" si="491">CONCATENATE(G764,": ",C764)</f>
        <v xml:space="preserve">Tropical-Humid: Andrade 2008 </v>
      </c>
      <c r="C764" s="108" t="s">
        <v>215</v>
      </c>
      <c r="D764" s="108" t="s">
        <v>212</v>
      </c>
      <c r="E764" s="108" t="s">
        <v>112</v>
      </c>
      <c r="F764" s="113" t="s">
        <v>168</v>
      </c>
      <c r="G764" s="108" t="s">
        <v>159</v>
      </c>
      <c r="H764" s="107" t="s">
        <v>108</v>
      </c>
      <c r="I764" s="106">
        <v>2008</v>
      </c>
      <c r="J764" s="106"/>
      <c r="K764" s="145">
        <v>10.3</v>
      </c>
      <c r="L764" s="110" t="s">
        <v>141</v>
      </c>
      <c r="M764" s="145"/>
      <c r="N764" s="151" t="s">
        <v>141</v>
      </c>
      <c r="O764" s="105"/>
      <c r="P764" s="104" t="s">
        <v>214</v>
      </c>
      <c r="R764" s="103"/>
      <c r="S764" s="101">
        <f t="shared" ref="S764:S802" si="492">IF(R764="Y","",IF(AND(M764="",K764=""),"",IF(M764="",K764,M764)))</f>
        <v>10.3</v>
      </c>
      <c r="T764" s="102">
        <f t="shared" ref="T764:T802" si="493">IF(S764="","",IF($S$811="Y",U764,IF(S764&gt;=$S$803-$AB$35*$S$807,IF(S764&lt;=$S$803+$AB$35*$S$807,S764,""),"")))</f>
        <v>10.3</v>
      </c>
      <c r="U764" s="101">
        <f t="shared" ref="U764:U802" si="494">IF(R764="Y","",IF(AND(M764="",K764=""),"",IF(M764="",K764*O764,M764*O764)))</f>
        <v>0</v>
      </c>
      <c r="V764" s="100" t="str">
        <f t="shared" ref="V764:V802" si="495">IF(AND(N764="",L764=""),"",IF(N764="",L764,N764))</f>
        <v>t C/ha/yr</v>
      </c>
      <c r="W764" s="89"/>
      <c r="X764" s="89"/>
      <c r="Z764" s="152"/>
      <c r="AP764" s="152"/>
      <c r="AQ764" s="89"/>
      <c r="AR764" s="89"/>
      <c r="AS764" s="112">
        <f t="shared" ref="AS764:AS786" si="496">$U764</f>
        <v>0</v>
      </c>
      <c r="AT764" s="89"/>
      <c r="AU764" s="98" t="e">
        <f t="shared" ref="AU764:AU802" si="497">IF($AT$44="region",IF($E764=AU$762,$S764,""),IF($G764=AU$762,$S764,""))</f>
        <v>#REF!</v>
      </c>
      <c r="AV764" s="98" t="e">
        <f t="shared" ref="AV764:AV802" si="498">IF($AT$44="Region",IF($E764=AU$762,$T764,""),IF($G764=AU$762,$T764,""))</f>
        <v>#REF!</v>
      </c>
      <c r="AW764" s="89"/>
      <c r="AX764" s="98" t="e">
        <f t="shared" ref="AX764:AX802" si="499">IF($AT$44="region",IF($E764=AX$762,$S764,""),IF($G764=AX$762,$S764,""))</f>
        <v>#REF!</v>
      </c>
      <c r="AY764" s="98" t="e">
        <f t="shared" ref="AY764:AY802" si="500">IF($AT$44="Region",IF($E764=AX$762,$T764,""),IF($G764=AX$762,$T764,""))</f>
        <v>#REF!</v>
      </c>
      <c r="AZ764" s="89"/>
      <c r="BA764" s="98" t="e">
        <f t="shared" ref="BA764:BA802" si="501">IF($AT$44="region",IF($E764=BA$762,$S764,""),IF($G764=BA$762,$S764,""))</f>
        <v>#REF!</v>
      </c>
      <c r="BB764" s="98" t="e">
        <f t="shared" ref="BB764:BB802" si="502">IF($AT$44="Region",IF($E764=BA$762,$T764,""),IF($G764=BA$762,$T764,""))</f>
        <v>#REF!</v>
      </c>
      <c r="BC764" s="89"/>
      <c r="BD764" s="98" t="e">
        <f t="shared" ref="BD764:BD802" si="503">IF($AT$44="region",IF($E764=BD$762,$S764,""),IF($G764=BD$762,$S764,""))</f>
        <v>#REF!</v>
      </c>
      <c r="BE764" s="98" t="e">
        <f t="shared" ref="BE764:BE802" si="504">IF($AT$44="Region",IF($E764=BD$762,$T764,""),IF($G764=BD$762,$T764,""))</f>
        <v>#REF!</v>
      </c>
      <c r="BF764" s="89"/>
      <c r="BG764" s="98" t="e">
        <f t="shared" ref="BG764:BG802" si="505">IF($AT$44="region",IF($E764=BG$762,$S764,""),IF($G764=BG$762,$S764,""))</f>
        <v>#REF!</v>
      </c>
      <c r="BH764" s="98" t="e">
        <f t="shared" ref="BH764:BH802" si="506">IF($AT$44="Region",IF($E764=BG$762,$T764,""),IF($G764=BG$762,$T764,""))</f>
        <v>#REF!</v>
      </c>
      <c r="BI764" s="89"/>
      <c r="BJ764" s="98" t="str">
        <f t="shared" ref="BJ764:BJ802" si="507">IF($E764=$BJ$47,S764,"")</f>
        <v/>
      </c>
      <c r="BK764" s="98" t="str">
        <f t="shared" ref="BK764:BK802" si="508">IF($E764=$BJ$47,T764,"")</f>
        <v/>
      </c>
      <c r="BL764" s="89"/>
      <c r="BM764" s="98" t="str">
        <f t="shared" ref="BM764:BM802" si="509">IF($E764=$BM$47,S764,"")</f>
        <v/>
      </c>
      <c r="BN764" s="98" t="str">
        <f t="shared" ref="BN764:BN802" si="510">IF($E764=$BM$47,T764,"")</f>
        <v/>
      </c>
      <c r="BO764" s="89"/>
      <c r="BP764" s="98" t="str">
        <f t="shared" ref="BP764:BP802" si="511">IF($E764=$BP$47,S764,"")</f>
        <v/>
      </c>
      <c r="BQ764" s="98" t="str">
        <f t="shared" ref="BQ764:BQ802" si="512">IF($E764=$BP$47,T764,"")</f>
        <v/>
      </c>
      <c r="BR764" s="89"/>
      <c r="BS764" s="98" t="str">
        <f t="shared" ref="BS764:BS802" si="513">IF($E764=$BS$47,S764,"")</f>
        <v/>
      </c>
      <c r="BT764" s="98" t="str">
        <f t="shared" ref="BT764:BT802" si="514">IF($E764=$BS$47,T764,"")</f>
        <v/>
      </c>
      <c r="BU764" s="89"/>
      <c r="BV764" s="152"/>
    </row>
    <row r="765" spans="1:74" s="64" customFormat="1" x14ac:dyDescent="0.25">
      <c r="A765" s="83">
        <v>2</v>
      </c>
      <c r="B765" s="109" t="str">
        <f t="shared" si="491"/>
        <v xml:space="preserve">Tropical-Humid: Andrade 2008 : </v>
      </c>
      <c r="C765" s="108" t="s">
        <v>213</v>
      </c>
      <c r="D765" s="108" t="s">
        <v>212</v>
      </c>
      <c r="E765" s="108" t="s">
        <v>112</v>
      </c>
      <c r="F765" s="113" t="s">
        <v>168</v>
      </c>
      <c r="G765" s="108" t="s">
        <v>159</v>
      </c>
      <c r="H765" s="107" t="s">
        <v>108</v>
      </c>
      <c r="I765" s="106">
        <v>2008</v>
      </c>
      <c r="J765" s="106"/>
      <c r="K765" s="145">
        <v>3.1411764705882375</v>
      </c>
      <c r="L765" s="110" t="s">
        <v>141</v>
      </c>
      <c r="M765" s="145"/>
      <c r="N765" s="151" t="s">
        <v>141</v>
      </c>
      <c r="O765" s="105"/>
      <c r="P765" s="104" t="s">
        <v>211</v>
      </c>
      <c r="R765" s="103" t="s">
        <v>191</v>
      </c>
      <c r="S765" s="101" t="str">
        <f t="shared" si="492"/>
        <v/>
      </c>
      <c r="T765" s="102" t="str">
        <f t="shared" si="493"/>
        <v/>
      </c>
      <c r="U765" s="101" t="str">
        <f t="shared" si="494"/>
        <v/>
      </c>
      <c r="V765" s="100" t="str">
        <f t="shared" si="495"/>
        <v>t C/ha/yr</v>
      </c>
      <c r="W765" s="89"/>
      <c r="X765" s="89"/>
      <c r="Z765" s="152"/>
      <c r="AP765" s="152"/>
      <c r="AQ765" s="89"/>
      <c r="AR765" s="89"/>
      <c r="AS765" s="112" t="str">
        <f t="shared" si="496"/>
        <v/>
      </c>
      <c r="AT765" s="89"/>
      <c r="AU765" s="98" t="e">
        <f t="shared" si="497"/>
        <v>#REF!</v>
      </c>
      <c r="AV765" s="98" t="e">
        <f t="shared" si="498"/>
        <v>#REF!</v>
      </c>
      <c r="AW765" s="89"/>
      <c r="AX765" s="98" t="e">
        <f t="shared" si="499"/>
        <v>#REF!</v>
      </c>
      <c r="AY765" s="98" t="e">
        <f t="shared" si="500"/>
        <v>#REF!</v>
      </c>
      <c r="AZ765" s="89"/>
      <c r="BA765" s="98" t="e">
        <f t="shared" si="501"/>
        <v>#REF!</v>
      </c>
      <c r="BB765" s="98" t="e">
        <f t="shared" si="502"/>
        <v>#REF!</v>
      </c>
      <c r="BC765" s="89"/>
      <c r="BD765" s="98" t="e">
        <f t="shared" si="503"/>
        <v>#REF!</v>
      </c>
      <c r="BE765" s="98" t="e">
        <f t="shared" si="504"/>
        <v>#REF!</v>
      </c>
      <c r="BF765" s="89"/>
      <c r="BG765" s="98" t="e">
        <f t="shared" si="505"/>
        <v>#REF!</v>
      </c>
      <c r="BH765" s="98" t="e">
        <f t="shared" si="506"/>
        <v>#REF!</v>
      </c>
      <c r="BI765" s="89"/>
      <c r="BJ765" s="98" t="str">
        <f t="shared" si="507"/>
        <v/>
      </c>
      <c r="BK765" s="98" t="str">
        <f t="shared" si="508"/>
        <v/>
      </c>
      <c r="BL765" s="89"/>
      <c r="BM765" s="98" t="str">
        <f t="shared" si="509"/>
        <v/>
      </c>
      <c r="BN765" s="98" t="str">
        <f t="shared" si="510"/>
        <v/>
      </c>
      <c r="BO765" s="89"/>
      <c r="BP765" s="98" t="str">
        <f t="shared" si="511"/>
        <v/>
      </c>
      <c r="BQ765" s="98" t="str">
        <f t="shared" si="512"/>
        <v/>
      </c>
      <c r="BR765" s="89"/>
      <c r="BS765" s="98" t="str">
        <f t="shared" si="513"/>
        <v/>
      </c>
      <c r="BT765" s="98" t="str">
        <f t="shared" si="514"/>
        <v/>
      </c>
      <c r="BU765" s="89"/>
      <c r="BV765" s="152"/>
    </row>
    <row r="766" spans="1:74" s="64" customFormat="1" x14ac:dyDescent="0.25">
      <c r="A766" s="83">
        <v>3</v>
      </c>
      <c r="B766" s="109" t="str">
        <f t="shared" si="491"/>
        <v>Tropical-Humid: Ibrahim et al. 2007</v>
      </c>
      <c r="C766" s="108" t="s">
        <v>207</v>
      </c>
      <c r="D766" s="108" t="s">
        <v>206</v>
      </c>
      <c r="E766" s="108" t="s">
        <v>112</v>
      </c>
      <c r="F766" s="113" t="s">
        <v>168</v>
      </c>
      <c r="G766" s="108" t="s">
        <v>159</v>
      </c>
      <c r="H766" s="107" t="s">
        <v>108</v>
      </c>
      <c r="I766" s="106">
        <v>2007</v>
      </c>
      <c r="J766" s="106"/>
      <c r="K766" s="145">
        <v>7.7233333333333327</v>
      </c>
      <c r="L766" s="110" t="s">
        <v>141</v>
      </c>
      <c r="M766" s="145"/>
      <c r="N766" s="151" t="s">
        <v>141</v>
      </c>
      <c r="O766" s="105"/>
      <c r="P766" s="104" t="s">
        <v>210</v>
      </c>
      <c r="R766" s="103" t="s">
        <v>191</v>
      </c>
      <c r="S766" s="101" t="str">
        <f t="shared" si="492"/>
        <v/>
      </c>
      <c r="T766" s="102" t="str">
        <f t="shared" si="493"/>
        <v/>
      </c>
      <c r="U766" s="101" t="str">
        <f t="shared" si="494"/>
        <v/>
      </c>
      <c r="V766" s="100" t="str">
        <f t="shared" si="495"/>
        <v>t C/ha/yr</v>
      </c>
      <c r="W766" s="89"/>
      <c r="X766" s="89"/>
      <c r="Z766" s="152"/>
      <c r="AP766" s="152"/>
      <c r="AQ766" s="89"/>
      <c r="AR766" s="89"/>
      <c r="AS766" s="112" t="str">
        <f t="shared" si="496"/>
        <v/>
      </c>
      <c r="AT766" s="89"/>
      <c r="AU766" s="98" t="e">
        <f t="shared" si="497"/>
        <v>#REF!</v>
      </c>
      <c r="AV766" s="98" t="e">
        <f t="shared" si="498"/>
        <v>#REF!</v>
      </c>
      <c r="AW766" s="89"/>
      <c r="AX766" s="98" t="e">
        <f t="shared" si="499"/>
        <v>#REF!</v>
      </c>
      <c r="AY766" s="98" t="e">
        <f t="shared" si="500"/>
        <v>#REF!</v>
      </c>
      <c r="AZ766" s="89"/>
      <c r="BA766" s="98" t="e">
        <f t="shared" si="501"/>
        <v>#REF!</v>
      </c>
      <c r="BB766" s="98" t="e">
        <f t="shared" si="502"/>
        <v>#REF!</v>
      </c>
      <c r="BC766" s="89"/>
      <c r="BD766" s="98" t="e">
        <f t="shared" si="503"/>
        <v>#REF!</v>
      </c>
      <c r="BE766" s="98" t="e">
        <f t="shared" si="504"/>
        <v>#REF!</v>
      </c>
      <c r="BF766" s="89"/>
      <c r="BG766" s="98" t="e">
        <f t="shared" si="505"/>
        <v>#REF!</v>
      </c>
      <c r="BH766" s="98" t="e">
        <f t="shared" si="506"/>
        <v>#REF!</v>
      </c>
      <c r="BI766" s="89"/>
      <c r="BJ766" s="98" t="str">
        <f t="shared" si="507"/>
        <v/>
      </c>
      <c r="BK766" s="98" t="str">
        <f t="shared" si="508"/>
        <v/>
      </c>
      <c r="BL766" s="89"/>
      <c r="BM766" s="98" t="str">
        <f t="shared" si="509"/>
        <v/>
      </c>
      <c r="BN766" s="98" t="str">
        <f t="shared" si="510"/>
        <v/>
      </c>
      <c r="BO766" s="89"/>
      <c r="BP766" s="98" t="str">
        <f t="shared" si="511"/>
        <v/>
      </c>
      <c r="BQ766" s="98" t="str">
        <f t="shared" si="512"/>
        <v/>
      </c>
      <c r="BR766" s="89"/>
      <c r="BS766" s="98" t="str">
        <f t="shared" si="513"/>
        <v/>
      </c>
      <c r="BT766" s="98" t="str">
        <f t="shared" si="514"/>
        <v/>
      </c>
      <c r="BU766" s="89"/>
      <c r="BV766" s="152"/>
    </row>
    <row r="767" spans="1:74" s="64" customFormat="1" x14ac:dyDescent="0.25">
      <c r="A767" s="83">
        <v>4</v>
      </c>
      <c r="B767" s="109" t="str">
        <f t="shared" si="491"/>
        <v>Tropical-Humid: Ibrahim et al. 2007</v>
      </c>
      <c r="C767" s="108" t="s">
        <v>207</v>
      </c>
      <c r="D767" s="108" t="s">
        <v>206</v>
      </c>
      <c r="E767" s="108" t="s">
        <v>112</v>
      </c>
      <c r="F767" s="113" t="s">
        <v>168</v>
      </c>
      <c r="G767" s="108" t="s">
        <v>159</v>
      </c>
      <c r="H767" s="107" t="s">
        <v>108</v>
      </c>
      <c r="I767" s="106">
        <v>2007</v>
      </c>
      <c r="J767" s="106"/>
      <c r="K767" s="145">
        <v>2.9306666666666668</v>
      </c>
      <c r="L767" s="110" t="s">
        <v>141</v>
      </c>
      <c r="M767" s="145"/>
      <c r="N767" s="151" t="s">
        <v>141</v>
      </c>
      <c r="O767" s="105"/>
      <c r="P767" s="104" t="s">
        <v>209</v>
      </c>
      <c r="R767" s="103" t="s">
        <v>191</v>
      </c>
      <c r="S767" s="101" t="str">
        <f t="shared" si="492"/>
        <v/>
      </c>
      <c r="T767" s="102" t="str">
        <f t="shared" si="493"/>
        <v/>
      </c>
      <c r="U767" s="101" t="str">
        <f t="shared" si="494"/>
        <v/>
      </c>
      <c r="V767" s="100" t="str">
        <f t="shared" si="495"/>
        <v>t C/ha/yr</v>
      </c>
      <c r="W767" s="89"/>
      <c r="X767" s="89"/>
      <c r="Z767" s="152"/>
      <c r="AP767" s="152"/>
      <c r="AQ767" s="89"/>
      <c r="AR767" s="89"/>
      <c r="AS767" s="112" t="str">
        <f t="shared" si="496"/>
        <v/>
      </c>
      <c r="AT767" s="89"/>
      <c r="AU767" s="98" t="e">
        <f t="shared" si="497"/>
        <v>#REF!</v>
      </c>
      <c r="AV767" s="98" t="e">
        <f t="shared" si="498"/>
        <v>#REF!</v>
      </c>
      <c r="AW767" s="89"/>
      <c r="AX767" s="98" t="e">
        <f t="shared" si="499"/>
        <v>#REF!</v>
      </c>
      <c r="AY767" s="98" t="e">
        <f t="shared" si="500"/>
        <v>#REF!</v>
      </c>
      <c r="AZ767" s="89"/>
      <c r="BA767" s="98" t="e">
        <f t="shared" si="501"/>
        <v>#REF!</v>
      </c>
      <c r="BB767" s="98" t="e">
        <f t="shared" si="502"/>
        <v>#REF!</v>
      </c>
      <c r="BC767" s="89"/>
      <c r="BD767" s="98" t="e">
        <f t="shared" si="503"/>
        <v>#REF!</v>
      </c>
      <c r="BE767" s="98" t="e">
        <f t="shared" si="504"/>
        <v>#REF!</v>
      </c>
      <c r="BF767" s="89"/>
      <c r="BG767" s="98" t="e">
        <f t="shared" si="505"/>
        <v>#REF!</v>
      </c>
      <c r="BH767" s="98" t="e">
        <f t="shared" si="506"/>
        <v>#REF!</v>
      </c>
      <c r="BI767" s="89"/>
      <c r="BJ767" s="98" t="str">
        <f t="shared" si="507"/>
        <v/>
      </c>
      <c r="BK767" s="98" t="str">
        <f t="shared" si="508"/>
        <v/>
      </c>
      <c r="BL767" s="89"/>
      <c r="BM767" s="98" t="str">
        <f t="shared" si="509"/>
        <v/>
      </c>
      <c r="BN767" s="98" t="str">
        <f t="shared" si="510"/>
        <v/>
      </c>
      <c r="BO767" s="89"/>
      <c r="BP767" s="98" t="str">
        <f t="shared" si="511"/>
        <v/>
      </c>
      <c r="BQ767" s="98" t="str">
        <f t="shared" si="512"/>
        <v/>
      </c>
      <c r="BR767" s="89"/>
      <c r="BS767" s="98" t="str">
        <f t="shared" si="513"/>
        <v/>
      </c>
      <c r="BT767" s="98" t="str">
        <f t="shared" si="514"/>
        <v/>
      </c>
      <c r="BU767" s="89"/>
      <c r="BV767" s="152"/>
    </row>
    <row r="768" spans="1:74" s="64" customFormat="1" x14ac:dyDescent="0.25">
      <c r="A768" s="83">
        <v>5</v>
      </c>
      <c r="B768" s="109" t="str">
        <f t="shared" si="491"/>
        <v>Tropical-Humid: Ibrahim et al. 2007</v>
      </c>
      <c r="C768" s="108" t="s">
        <v>207</v>
      </c>
      <c r="D768" s="108" t="s">
        <v>206</v>
      </c>
      <c r="E768" s="108" t="s">
        <v>112</v>
      </c>
      <c r="F768" s="113" t="s">
        <v>205</v>
      </c>
      <c r="G768" s="108" t="s">
        <v>159</v>
      </c>
      <c r="H768" s="107" t="s">
        <v>108</v>
      </c>
      <c r="I768" s="106">
        <v>2007</v>
      </c>
      <c r="J768" s="106"/>
      <c r="K768" s="145">
        <v>2.172857142857143</v>
      </c>
      <c r="L768" s="110" t="s">
        <v>141</v>
      </c>
      <c r="M768" s="145"/>
      <c r="N768" s="151" t="s">
        <v>141</v>
      </c>
      <c r="O768" s="105"/>
      <c r="P768" s="104" t="s">
        <v>208</v>
      </c>
      <c r="R768" s="103" t="s">
        <v>191</v>
      </c>
      <c r="S768" s="101" t="str">
        <f t="shared" si="492"/>
        <v/>
      </c>
      <c r="T768" s="102" t="str">
        <f t="shared" si="493"/>
        <v/>
      </c>
      <c r="U768" s="101" t="str">
        <f t="shared" si="494"/>
        <v/>
      </c>
      <c r="V768" s="100" t="str">
        <f t="shared" si="495"/>
        <v>t C/ha/yr</v>
      </c>
      <c r="W768" s="89"/>
      <c r="X768" s="89"/>
      <c r="Z768" s="152"/>
      <c r="AP768" s="152"/>
      <c r="AQ768" s="89"/>
      <c r="AR768" s="89"/>
      <c r="AS768" s="112" t="str">
        <f t="shared" si="496"/>
        <v/>
      </c>
      <c r="AT768" s="89"/>
      <c r="AU768" s="98" t="e">
        <f t="shared" si="497"/>
        <v>#REF!</v>
      </c>
      <c r="AV768" s="98" t="e">
        <f t="shared" si="498"/>
        <v>#REF!</v>
      </c>
      <c r="AW768" s="89"/>
      <c r="AX768" s="98" t="e">
        <f t="shared" si="499"/>
        <v>#REF!</v>
      </c>
      <c r="AY768" s="98" t="e">
        <f t="shared" si="500"/>
        <v>#REF!</v>
      </c>
      <c r="AZ768" s="89"/>
      <c r="BA768" s="98" t="e">
        <f t="shared" si="501"/>
        <v>#REF!</v>
      </c>
      <c r="BB768" s="98" t="e">
        <f t="shared" si="502"/>
        <v>#REF!</v>
      </c>
      <c r="BC768" s="89"/>
      <c r="BD768" s="98" t="e">
        <f t="shared" si="503"/>
        <v>#REF!</v>
      </c>
      <c r="BE768" s="98" t="e">
        <f t="shared" si="504"/>
        <v>#REF!</v>
      </c>
      <c r="BF768" s="89"/>
      <c r="BG768" s="98" t="e">
        <f t="shared" si="505"/>
        <v>#REF!</v>
      </c>
      <c r="BH768" s="98" t="e">
        <f t="shared" si="506"/>
        <v>#REF!</v>
      </c>
      <c r="BI768" s="89"/>
      <c r="BJ768" s="98" t="str">
        <f t="shared" si="507"/>
        <v/>
      </c>
      <c r="BK768" s="98" t="str">
        <f t="shared" si="508"/>
        <v/>
      </c>
      <c r="BL768" s="89"/>
      <c r="BM768" s="98" t="str">
        <f t="shared" si="509"/>
        <v/>
      </c>
      <c r="BN768" s="98" t="str">
        <f t="shared" si="510"/>
        <v/>
      </c>
      <c r="BO768" s="89"/>
      <c r="BP768" s="98" t="str">
        <f t="shared" si="511"/>
        <v/>
      </c>
      <c r="BQ768" s="98" t="str">
        <f t="shared" si="512"/>
        <v/>
      </c>
      <c r="BR768" s="89"/>
      <c r="BS768" s="98" t="str">
        <f t="shared" si="513"/>
        <v/>
      </c>
      <c r="BT768" s="98" t="str">
        <f t="shared" si="514"/>
        <v/>
      </c>
      <c r="BU768" s="89"/>
      <c r="BV768" s="152"/>
    </row>
    <row r="769" spans="1:74" s="64" customFormat="1" x14ac:dyDescent="0.25">
      <c r="A769" s="83">
        <v>6</v>
      </c>
      <c r="B769" s="109" t="str">
        <f t="shared" si="491"/>
        <v>Tropical-Humid: Ibrahim et al. 2007</v>
      </c>
      <c r="C769" s="108" t="s">
        <v>207</v>
      </c>
      <c r="D769" s="108" t="s">
        <v>206</v>
      </c>
      <c r="E769" s="108" t="s">
        <v>112</v>
      </c>
      <c r="F769" s="113" t="s">
        <v>205</v>
      </c>
      <c r="G769" s="108" t="s">
        <v>159</v>
      </c>
      <c r="H769" s="107" t="s">
        <v>108</v>
      </c>
      <c r="I769" s="106">
        <v>2007</v>
      </c>
      <c r="J769" s="106"/>
      <c r="K769" s="145">
        <v>14.266666666666666</v>
      </c>
      <c r="L769" s="110" t="s">
        <v>141</v>
      </c>
      <c r="M769" s="145"/>
      <c r="N769" s="151" t="s">
        <v>141</v>
      </c>
      <c r="O769" s="105"/>
      <c r="P769" s="104" t="s">
        <v>204</v>
      </c>
      <c r="R769" s="103" t="s">
        <v>191</v>
      </c>
      <c r="S769" s="101" t="str">
        <f t="shared" si="492"/>
        <v/>
      </c>
      <c r="T769" s="102" t="str">
        <f t="shared" si="493"/>
        <v/>
      </c>
      <c r="U769" s="101" t="str">
        <f t="shared" si="494"/>
        <v/>
      </c>
      <c r="V769" s="100" t="str">
        <f t="shared" si="495"/>
        <v>t C/ha/yr</v>
      </c>
      <c r="W769" s="89"/>
      <c r="X769" s="89"/>
      <c r="Z769" s="152"/>
      <c r="AP769" s="152"/>
      <c r="AQ769" s="89"/>
      <c r="AR769" s="89"/>
      <c r="AS769" s="112" t="str">
        <f t="shared" si="496"/>
        <v/>
      </c>
      <c r="AT769" s="89"/>
      <c r="AU769" s="98" t="e">
        <f t="shared" si="497"/>
        <v>#REF!</v>
      </c>
      <c r="AV769" s="98" t="e">
        <f t="shared" si="498"/>
        <v>#REF!</v>
      </c>
      <c r="AW769" s="89"/>
      <c r="AX769" s="98" t="e">
        <f t="shared" si="499"/>
        <v>#REF!</v>
      </c>
      <c r="AY769" s="98" t="e">
        <f t="shared" si="500"/>
        <v>#REF!</v>
      </c>
      <c r="AZ769" s="89"/>
      <c r="BA769" s="98" t="e">
        <f t="shared" si="501"/>
        <v>#REF!</v>
      </c>
      <c r="BB769" s="98" t="e">
        <f t="shared" si="502"/>
        <v>#REF!</v>
      </c>
      <c r="BC769" s="89"/>
      <c r="BD769" s="98" t="e">
        <f t="shared" si="503"/>
        <v>#REF!</v>
      </c>
      <c r="BE769" s="98" t="e">
        <f t="shared" si="504"/>
        <v>#REF!</v>
      </c>
      <c r="BF769" s="89"/>
      <c r="BG769" s="98" t="e">
        <f t="shared" si="505"/>
        <v>#REF!</v>
      </c>
      <c r="BH769" s="98" t="e">
        <f t="shared" si="506"/>
        <v>#REF!</v>
      </c>
      <c r="BI769" s="89"/>
      <c r="BJ769" s="98" t="str">
        <f t="shared" si="507"/>
        <v/>
      </c>
      <c r="BK769" s="98" t="str">
        <f t="shared" si="508"/>
        <v/>
      </c>
      <c r="BL769" s="89"/>
      <c r="BM769" s="98" t="str">
        <f t="shared" si="509"/>
        <v/>
      </c>
      <c r="BN769" s="98" t="str">
        <f t="shared" si="510"/>
        <v/>
      </c>
      <c r="BO769" s="89"/>
      <c r="BP769" s="98" t="str">
        <f t="shared" si="511"/>
        <v/>
      </c>
      <c r="BQ769" s="98" t="str">
        <f t="shared" si="512"/>
        <v/>
      </c>
      <c r="BR769" s="89"/>
      <c r="BS769" s="98" t="str">
        <f t="shared" si="513"/>
        <v/>
      </c>
      <c r="BT769" s="98" t="str">
        <f t="shared" si="514"/>
        <v/>
      </c>
      <c r="BU769" s="89"/>
      <c r="BV769" s="152"/>
    </row>
    <row r="770" spans="1:74" s="64" customFormat="1" x14ac:dyDescent="0.25">
      <c r="A770" s="83">
        <v>7</v>
      </c>
      <c r="B770" s="109" t="str">
        <f t="shared" si="491"/>
        <v>Temperate/Boreal-Semi-Arid: Fernández-Núñez et al. 2010</v>
      </c>
      <c r="C770" s="108" t="s">
        <v>202</v>
      </c>
      <c r="D770" s="108" t="s">
        <v>198</v>
      </c>
      <c r="E770" s="108" t="s">
        <v>155</v>
      </c>
      <c r="F770" s="113" t="s">
        <v>197</v>
      </c>
      <c r="G770" s="108" t="s">
        <v>153</v>
      </c>
      <c r="H770" s="107" t="s">
        <v>108</v>
      </c>
      <c r="I770" s="106">
        <v>2010</v>
      </c>
      <c r="J770" s="106"/>
      <c r="K770" s="145">
        <v>12.51</v>
      </c>
      <c r="L770" s="110" t="s">
        <v>141</v>
      </c>
      <c r="M770" s="145"/>
      <c r="N770" s="151" t="s">
        <v>141</v>
      </c>
      <c r="O770" s="105"/>
      <c r="P770" s="104" t="s">
        <v>203</v>
      </c>
      <c r="R770" s="103"/>
      <c r="S770" s="101">
        <f t="shared" si="492"/>
        <v>12.51</v>
      </c>
      <c r="T770" s="102">
        <f t="shared" si="493"/>
        <v>12.51</v>
      </c>
      <c r="U770" s="101">
        <f t="shared" si="494"/>
        <v>0</v>
      </c>
      <c r="V770" s="100" t="str">
        <f t="shared" si="495"/>
        <v>t C/ha/yr</v>
      </c>
      <c r="W770" s="89"/>
      <c r="X770" s="89"/>
      <c r="Z770" s="152"/>
      <c r="AP770" s="152"/>
      <c r="AQ770" s="89"/>
      <c r="AR770" s="89"/>
      <c r="AS770" s="112">
        <f t="shared" si="496"/>
        <v>0</v>
      </c>
      <c r="AT770" s="89"/>
      <c r="AU770" s="98" t="e">
        <f t="shared" si="497"/>
        <v>#REF!</v>
      </c>
      <c r="AV770" s="98" t="e">
        <f t="shared" si="498"/>
        <v>#REF!</v>
      </c>
      <c r="AW770" s="89"/>
      <c r="AX770" s="98" t="e">
        <f t="shared" si="499"/>
        <v>#REF!</v>
      </c>
      <c r="AY770" s="98" t="e">
        <f t="shared" si="500"/>
        <v>#REF!</v>
      </c>
      <c r="AZ770" s="89"/>
      <c r="BA770" s="98" t="e">
        <f t="shared" si="501"/>
        <v>#REF!</v>
      </c>
      <c r="BB770" s="98" t="e">
        <f t="shared" si="502"/>
        <v>#REF!</v>
      </c>
      <c r="BC770" s="89"/>
      <c r="BD770" s="98" t="e">
        <f t="shared" si="503"/>
        <v>#REF!</v>
      </c>
      <c r="BE770" s="98" t="e">
        <f t="shared" si="504"/>
        <v>#REF!</v>
      </c>
      <c r="BF770" s="89"/>
      <c r="BG770" s="98" t="e">
        <f t="shared" si="505"/>
        <v>#REF!</v>
      </c>
      <c r="BH770" s="98" t="e">
        <f t="shared" si="506"/>
        <v>#REF!</v>
      </c>
      <c r="BI770" s="89"/>
      <c r="BJ770" s="98" t="str">
        <f t="shared" si="507"/>
        <v/>
      </c>
      <c r="BK770" s="98" t="str">
        <f t="shared" si="508"/>
        <v/>
      </c>
      <c r="BL770" s="89"/>
      <c r="BM770" s="98" t="str">
        <f t="shared" si="509"/>
        <v/>
      </c>
      <c r="BN770" s="98" t="str">
        <f t="shared" si="510"/>
        <v/>
      </c>
      <c r="BO770" s="89"/>
      <c r="BP770" s="98" t="str">
        <f t="shared" si="511"/>
        <v/>
      </c>
      <c r="BQ770" s="98" t="str">
        <f t="shared" si="512"/>
        <v/>
      </c>
      <c r="BR770" s="89"/>
      <c r="BS770" s="98" t="str">
        <f t="shared" si="513"/>
        <v/>
      </c>
      <c r="BT770" s="98" t="str">
        <f t="shared" si="514"/>
        <v/>
      </c>
      <c r="BU770" s="89"/>
      <c r="BV770" s="152"/>
    </row>
    <row r="771" spans="1:74" s="64" customFormat="1" x14ac:dyDescent="0.25">
      <c r="A771" s="83">
        <v>8</v>
      </c>
      <c r="B771" s="109" t="str">
        <f t="shared" si="491"/>
        <v>Temperate/Boreal-Semi-Arid: Fernández-Núñez et al. 2010</v>
      </c>
      <c r="C771" s="108" t="s">
        <v>202</v>
      </c>
      <c r="D771" s="108" t="s">
        <v>198</v>
      </c>
      <c r="E771" s="108" t="s">
        <v>155</v>
      </c>
      <c r="F771" s="113" t="s">
        <v>197</v>
      </c>
      <c r="G771" s="108" t="s">
        <v>153</v>
      </c>
      <c r="H771" s="107" t="s">
        <v>108</v>
      </c>
      <c r="I771" s="106">
        <v>2010</v>
      </c>
      <c r="J771" s="106"/>
      <c r="K771" s="145">
        <v>9.4</v>
      </c>
      <c r="L771" s="110" t="s">
        <v>141</v>
      </c>
      <c r="M771" s="145"/>
      <c r="N771" s="151" t="s">
        <v>141</v>
      </c>
      <c r="O771" s="105"/>
      <c r="P771" s="104" t="s">
        <v>201</v>
      </c>
      <c r="R771" s="103"/>
      <c r="S771" s="101">
        <f t="shared" si="492"/>
        <v>9.4</v>
      </c>
      <c r="T771" s="102">
        <f t="shared" si="493"/>
        <v>9.4</v>
      </c>
      <c r="U771" s="101">
        <f t="shared" si="494"/>
        <v>0</v>
      </c>
      <c r="V771" s="100" t="str">
        <f t="shared" si="495"/>
        <v>t C/ha/yr</v>
      </c>
      <c r="W771" s="89"/>
      <c r="X771" s="89"/>
      <c r="Z771" s="152"/>
      <c r="AP771" s="152"/>
      <c r="AQ771" s="89"/>
      <c r="AR771" s="89"/>
      <c r="AS771" s="112">
        <f t="shared" si="496"/>
        <v>0</v>
      </c>
      <c r="AT771" s="89"/>
      <c r="AU771" s="98" t="e">
        <f t="shared" si="497"/>
        <v>#REF!</v>
      </c>
      <c r="AV771" s="98" t="e">
        <f t="shared" si="498"/>
        <v>#REF!</v>
      </c>
      <c r="AW771" s="89"/>
      <c r="AX771" s="98" t="e">
        <f t="shared" si="499"/>
        <v>#REF!</v>
      </c>
      <c r="AY771" s="98" t="e">
        <f t="shared" si="500"/>
        <v>#REF!</v>
      </c>
      <c r="AZ771" s="89"/>
      <c r="BA771" s="98" t="e">
        <f t="shared" si="501"/>
        <v>#REF!</v>
      </c>
      <c r="BB771" s="98" t="e">
        <f t="shared" si="502"/>
        <v>#REF!</v>
      </c>
      <c r="BC771" s="89"/>
      <c r="BD771" s="98" t="e">
        <f t="shared" si="503"/>
        <v>#REF!</v>
      </c>
      <c r="BE771" s="98" t="e">
        <f t="shared" si="504"/>
        <v>#REF!</v>
      </c>
      <c r="BF771" s="89"/>
      <c r="BG771" s="98" t="e">
        <f t="shared" si="505"/>
        <v>#REF!</v>
      </c>
      <c r="BH771" s="98" t="e">
        <f t="shared" si="506"/>
        <v>#REF!</v>
      </c>
      <c r="BI771" s="89"/>
      <c r="BJ771" s="98" t="str">
        <f t="shared" si="507"/>
        <v/>
      </c>
      <c r="BK771" s="98" t="str">
        <f t="shared" si="508"/>
        <v/>
      </c>
      <c r="BL771" s="89"/>
      <c r="BM771" s="98" t="str">
        <f t="shared" si="509"/>
        <v/>
      </c>
      <c r="BN771" s="98" t="str">
        <f t="shared" si="510"/>
        <v/>
      </c>
      <c r="BO771" s="89"/>
      <c r="BP771" s="98" t="str">
        <f t="shared" si="511"/>
        <v/>
      </c>
      <c r="BQ771" s="98" t="str">
        <f t="shared" si="512"/>
        <v/>
      </c>
      <c r="BR771" s="89"/>
      <c r="BS771" s="98" t="str">
        <f t="shared" si="513"/>
        <v/>
      </c>
      <c r="BT771" s="98" t="str">
        <f t="shared" si="514"/>
        <v/>
      </c>
      <c r="BU771" s="89"/>
      <c r="BV771" s="152"/>
    </row>
    <row r="772" spans="1:74" s="64" customFormat="1" x14ac:dyDescent="0.25">
      <c r="A772" s="83">
        <v>9</v>
      </c>
      <c r="B772" s="109" t="str">
        <f t="shared" si="491"/>
        <v xml:space="preserve">Temperate/Boreal-Semi-Arid: Fernández-Núñez et al. 2010: </v>
      </c>
      <c r="C772" s="108" t="s">
        <v>199</v>
      </c>
      <c r="D772" s="108" t="s">
        <v>198</v>
      </c>
      <c r="E772" s="108" t="s">
        <v>155</v>
      </c>
      <c r="F772" s="113" t="s">
        <v>197</v>
      </c>
      <c r="G772" s="108" t="s">
        <v>153</v>
      </c>
      <c r="H772" s="107" t="s">
        <v>108</v>
      </c>
      <c r="I772" s="106">
        <v>2010</v>
      </c>
      <c r="J772" s="106"/>
      <c r="K772" s="145">
        <v>3.88</v>
      </c>
      <c r="L772" s="110" t="s">
        <v>141</v>
      </c>
      <c r="M772" s="145"/>
      <c r="N772" s="151" t="s">
        <v>141</v>
      </c>
      <c r="O772" s="105"/>
      <c r="P772" s="104" t="s">
        <v>200</v>
      </c>
      <c r="R772" s="103"/>
      <c r="S772" s="101">
        <f t="shared" si="492"/>
        <v>3.88</v>
      </c>
      <c r="T772" s="102">
        <f t="shared" si="493"/>
        <v>3.88</v>
      </c>
      <c r="U772" s="101">
        <f t="shared" si="494"/>
        <v>0</v>
      </c>
      <c r="V772" s="100" t="str">
        <f t="shared" si="495"/>
        <v>t C/ha/yr</v>
      </c>
      <c r="W772" s="89"/>
      <c r="X772" s="89"/>
      <c r="Z772" s="152"/>
      <c r="AP772" s="152"/>
      <c r="AQ772" s="89"/>
      <c r="AR772" s="89"/>
      <c r="AS772" s="112">
        <f t="shared" si="496"/>
        <v>0</v>
      </c>
      <c r="AT772" s="89"/>
      <c r="AU772" s="98" t="e">
        <f t="shared" si="497"/>
        <v>#REF!</v>
      </c>
      <c r="AV772" s="98" t="e">
        <f t="shared" si="498"/>
        <v>#REF!</v>
      </c>
      <c r="AW772" s="89"/>
      <c r="AX772" s="98" t="e">
        <f t="shared" si="499"/>
        <v>#REF!</v>
      </c>
      <c r="AY772" s="98" t="e">
        <f t="shared" si="500"/>
        <v>#REF!</v>
      </c>
      <c r="AZ772" s="89"/>
      <c r="BA772" s="98" t="e">
        <f t="shared" si="501"/>
        <v>#REF!</v>
      </c>
      <c r="BB772" s="98" t="e">
        <f t="shared" si="502"/>
        <v>#REF!</v>
      </c>
      <c r="BC772" s="89"/>
      <c r="BD772" s="98" t="e">
        <f t="shared" si="503"/>
        <v>#REF!</v>
      </c>
      <c r="BE772" s="98" t="e">
        <f t="shared" si="504"/>
        <v>#REF!</v>
      </c>
      <c r="BF772" s="89"/>
      <c r="BG772" s="98" t="e">
        <f t="shared" si="505"/>
        <v>#REF!</v>
      </c>
      <c r="BH772" s="98" t="e">
        <f t="shared" si="506"/>
        <v>#REF!</v>
      </c>
      <c r="BI772" s="89"/>
      <c r="BJ772" s="98" t="str">
        <f t="shared" si="507"/>
        <v/>
      </c>
      <c r="BK772" s="98" t="str">
        <f t="shared" si="508"/>
        <v/>
      </c>
      <c r="BL772" s="89"/>
      <c r="BM772" s="98" t="str">
        <f t="shared" si="509"/>
        <v/>
      </c>
      <c r="BN772" s="98" t="str">
        <f t="shared" si="510"/>
        <v/>
      </c>
      <c r="BO772" s="89"/>
      <c r="BP772" s="98" t="str">
        <f t="shared" si="511"/>
        <v/>
      </c>
      <c r="BQ772" s="98" t="str">
        <f t="shared" si="512"/>
        <v/>
      </c>
      <c r="BR772" s="89"/>
      <c r="BS772" s="98" t="str">
        <f t="shared" si="513"/>
        <v/>
      </c>
      <c r="BT772" s="98" t="str">
        <f t="shared" si="514"/>
        <v/>
      </c>
      <c r="BU772" s="89"/>
      <c r="BV772" s="152"/>
    </row>
    <row r="773" spans="1:74" s="64" customFormat="1" x14ac:dyDescent="0.25">
      <c r="A773" s="83">
        <v>10</v>
      </c>
      <c r="B773" s="109" t="str">
        <f t="shared" si="491"/>
        <v xml:space="preserve">Temperate/Boreal-Semi-Arid: Fernández-Núñez et al. 2010: </v>
      </c>
      <c r="C773" s="108" t="s">
        <v>199</v>
      </c>
      <c r="D773" s="108" t="s">
        <v>198</v>
      </c>
      <c r="E773" s="108" t="s">
        <v>155</v>
      </c>
      <c r="F773" s="113" t="s">
        <v>197</v>
      </c>
      <c r="G773" s="108" t="s">
        <v>153</v>
      </c>
      <c r="H773" s="107" t="s">
        <v>108</v>
      </c>
      <c r="I773" s="106">
        <v>2010</v>
      </c>
      <c r="J773" s="106"/>
      <c r="K773" s="145">
        <v>4.0999999999999996</v>
      </c>
      <c r="L773" s="110" t="s">
        <v>141</v>
      </c>
      <c r="M773" s="145"/>
      <c r="N773" s="151" t="s">
        <v>141</v>
      </c>
      <c r="O773" s="105"/>
      <c r="P773" s="104" t="s">
        <v>196</v>
      </c>
      <c r="R773" s="103"/>
      <c r="S773" s="101">
        <f t="shared" si="492"/>
        <v>4.0999999999999996</v>
      </c>
      <c r="T773" s="102">
        <f t="shared" si="493"/>
        <v>4.0999999999999996</v>
      </c>
      <c r="U773" s="101">
        <f t="shared" si="494"/>
        <v>0</v>
      </c>
      <c r="V773" s="100" t="str">
        <f t="shared" si="495"/>
        <v>t C/ha/yr</v>
      </c>
      <c r="W773" s="89"/>
      <c r="X773" s="89"/>
      <c r="Z773" s="152"/>
      <c r="AP773" s="152"/>
      <c r="AQ773" s="89"/>
      <c r="AR773" s="89"/>
      <c r="AS773" s="112">
        <f t="shared" si="496"/>
        <v>0</v>
      </c>
      <c r="AT773" s="89"/>
      <c r="AU773" s="98" t="e">
        <f t="shared" si="497"/>
        <v>#REF!</v>
      </c>
      <c r="AV773" s="98" t="e">
        <f t="shared" si="498"/>
        <v>#REF!</v>
      </c>
      <c r="AW773" s="89"/>
      <c r="AX773" s="98" t="e">
        <f t="shared" si="499"/>
        <v>#REF!</v>
      </c>
      <c r="AY773" s="98" t="e">
        <f t="shared" si="500"/>
        <v>#REF!</v>
      </c>
      <c r="AZ773" s="89"/>
      <c r="BA773" s="98" t="e">
        <f t="shared" si="501"/>
        <v>#REF!</v>
      </c>
      <c r="BB773" s="98" t="e">
        <f t="shared" si="502"/>
        <v>#REF!</v>
      </c>
      <c r="BC773" s="89"/>
      <c r="BD773" s="98" t="e">
        <f t="shared" si="503"/>
        <v>#REF!</v>
      </c>
      <c r="BE773" s="98" t="e">
        <f t="shared" si="504"/>
        <v>#REF!</v>
      </c>
      <c r="BF773" s="89"/>
      <c r="BG773" s="98" t="e">
        <f t="shared" si="505"/>
        <v>#REF!</v>
      </c>
      <c r="BH773" s="98" t="e">
        <f t="shared" si="506"/>
        <v>#REF!</v>
      </c>
      <c r="BI773" s="89"/>
      <c r="BJ773" s="98" t="str">
        <f t="shared" si="507"/>
        <v/>
      </c>
      <c r="BK773" s="98" t="str">
        <f t="shared" si="508"/>
        <v/>
      </c>
      <c r="BL773" s="89"/>
      <c r="BM773" s="98" t="str">
        <f t="shared" si="509"/>
        <v/>
      </c>
      <c r="BN773" s="98" t="str">
        <f t="shared" si="510"/>
        <v/>
      </c>
      <c r="BO773" s="89"/>
      <c r="BP773" s="98" t="str">
        <f t="shared" si="511"/>
        <v/>
      </c>
      <c r="BQ773" s="98" t="str">
        <f t="shared" si="512"/>
        <v/>
      </c>
      <c r="BR773" s="89"/>
      <c r="BS773" s="98" t="str">
        <f t="shared" si="513"/>
        <v/>
      </c>
      <c r="BT773" s="98" t="str">
        <f t="shared" si="514"/>
        <v/>
      </c>
      <c r="BU773" s="89"/>
      <c r="BV773" s="152"/>
    </row>
    <row r="774" spans="1:74" s="64" customFormat="1" x14ac:dyDescent="0.25">
      <c r="A774" s="83">
        <v>11</v>
      </c>
      <c r="B774" s="109" t="str">
        <f t="shared" si="491"/>
        <v xml:space="preserve">Tropical-Humid: Torres-Rivera et al  2011 </v>
      </c>
      <c r="C774" s="108" t="s">
        <v>195</v>
      </c>
      <c r="D774" s="108" t="s">
        <v>194</v>
      </c>
      <c r="E774" s="108" t="s">
        <v>112</v>
      </c>
      <c r="F774" s="113" t="s">
        <v>193</v>
      </c>
      <c r="G774" s="108" t="s">
        <v>159</v>
      </c>
      <c r="H774" s="107" t="s">
        <v>108</v>
      </c>
      <c r="I774" s="106">
        <v>2011</v>
      </c>
      <c r="J774" s="106"/>
      <c r="K774" s="145">
        <v>0.69374313940724486</v>
      </c>
      <c r="L774" s="110" t="s">
        <v>141</v>
      </c>
      <c r="M774" s="145"/>
      <c r="N774" s="151" t="s">
        <v>141</v>
      </c>
      <c r="O774" s="105"/>
      <c r="P774" s="104" t="s">
        <v>192</v>
      </c>
      <c r="R774" s="103" t="s">
        <v>191</v>
      </c>
      <c r="S774" s="101" t="str">
        <f t="shared" si="492"/>
        <v/>
      </c>
      <c r="T774" s="102" t="str">
        <f t="shared" si="493"/>
        <v/>
      </c>
      <c r="U774" s="101" t="str">
        <f t="shared" si="494"/>
        <v/>
      </c>
      <c r="V774" s="100" t="str">
        <f t="shared" si="495"/>
        <v>t C/ha/yr</v>
      </c>
      <c r="W774" s="89"/>
      <c r="X774" s="89"/>
      <c r="Z774" s="152"/>
      <c r="AP774" s="152"/>
      <c r="AQ774" s="89"/>
      <c r="AR774" s="89"/>
      <c r="AS774" s="112" t="str">
        <f t="shared" si="496"/>
        <v/>
      </c>
      <c r="AT774" s="89"/>
      <c r="AU774" s="98" t="e">
        <f t="shared" si="497"/>
        <v>#REF!</v>
      </c>
      <c r="AV774" s="98" t="e">
        <f t="shared" si="498"/>
        <v>#REF!</v>
      </c>
      <c r="AW774" s="89"/>
      <c r="AX774" s="98" t="e">
        <f t="shared" si="499"/>
        <v>#REF!</v>
      </c>
      <c r="AY774" s="98" t="e">
        <f t="shared" si="500"/>
        <v>#REF!</v>
      </c>
      <c r="AZ774" s="89"/>
      <c r="BA774" s="98" t="e">
        <f t="shared" si="501"/>
        <v>#REF!</v>
      </c>
      <c r="BB774" s="98" t="e">
        <f t="shared" si="502"/>
        <v>#REF!</v>
      </c>
      <c r="BC774" s="89"/>
      <c r="BD774" s="98" t="e">
        <f t="shared" si="503"/>
        <v>#REF!</v>
      </c>
      <c r="BE774" s="98" t="e">
        <f t="shared" si="504"/>
        <v>#REF!</v>
      </c>
      <c r="BF774" s="89"/>
      <c r="BG774" s="98" t="e">
        <f t="shared" si="505"/>
        <v>#REF!</v>
      </c>
      <c r="BH774" s="98" t="e">
        <f t="shared" si="506"/>
        <v>#REF!</v>
      </c>
      <c r="BI774" s="89"/>
      <c r="BJ774" s="98" t="str">
        <f t="shared" si="507"/>
        <v/>
      </c>
      <c r="BK774" s="98" t="str">
        <f t="shared" si="508"/>
        <v/>
      </c>
      <c r="BL774" s="89"/>
      <c r="BM774" s="98" t="str">
        <f t="shared" si="509"/>
        <v/>
      </c>
      <c r="BN774" s="98" t="str">
        <f t="shared" si="510"/>
        <v/>
      </c>
      <c r="BO774" s="89"/>
      <c r="BP774" s="98" t="str">
        <f t="shared" si="511"/>
        <v/>
      </c>
      <c r="BQ774" s="98" t="str">
        <f t="shared" si="512"/>
        <v/>
      </c>
      <c r="BR774" s="89"/>
      <c r="BS774" s="98" t="str">
        <f t="shared" si="513"/>
        <v/>
      </c>
      <c r="BT774" s="98" t="str">
        <f t="shared" si="514"/>
        <v/>
      </c>
      <c r="BU774" s="89"/>
      <c r="BV774" s="152"/>
    </row>
    <row r="775" spans="1:74" s="64" customFormat="1" x14ac:dyDescent="0.25">
      <c r="A775" s="83">
        <v>12</v>
      </c>
      <c r="B775" s="109" t="str">
        <f t="shared" si="491"/>
        <v>Tropical-Humid: Avila 2001</v>
      </c>
      <c r="C775" s="108" t="s">
        <v>189</v>
      </c>
      <c r="D775" s="108" t="s">
        <v>188</v>
      </c>
      <c r="E775" s="108" t="s">
        <v>112</v>
      </c>
      <c r="F775" s="113" t="s">
        <v>168</v>
      </c>
      <c r="G775" s="108" t="s">
        <v>159</v>
      </c>
      <c r="H775" s="107" t="s">
        <v>108</v>
      </c>
      <c r="I775" s="106">
        <v>2001</v>
      </c>
      <c r="J775" s="106"/>
      <c r="K775" s="145">
        <v>1.8</v>
      </c>
      <c r="L775" s="110" t="s">
        <v>141</v>
      </c>
      <c r="M775" s="145"/>
      <c r="N775" s="151" t="s">
        <v>141</v>
      </c>
      <c r="O775" s="105"/>
      <c r="P775" s="104" t="s">
        <v>190</v>
      </c>
      <c r="R775" s="103"/>
      <c r="S775" s="101">
        <f t="shared" si="492"/>
        <v>1.8</v>
      </c>
      <c r="T775" s="102">
        <f t="shared" si="493"/>
        <v>1.8</v>
      </c>
      <c r="U775" s="101">
        <f t="shared" si="494"/>
        <v>0</v>
      </c>
      <c r="V775" s="100" t="str">
        <f t="shared" si="495"/>
        <v>t C/ha/yr</v>
      </c>
      <c r="W775" s="89"/>
      <c r="X775" s="89"/>
      <c r="Z775" s="152"/>
      <c r="AP775" s="152"/>
      <c r="AQ775" s="89"/>
      <c r="AR775" s="89"/>
      <c r="AS775" s="112">
        <f t="shared" si="496"/>
        <v>0</v>
      </c>
      <c r="AT775" s="89"/>
      <c r="AU775" s="98" t="e">
        <f t="shared" si="497"/>
        <v>#REF!</v>
      </c>
      <c r="AV775" s="98" t="e">
        <f t="shared" si="498"/>
        <v>#REF!</v>
      </c>
      <c r="AW775" s="89"/>
      <c r="AX775" s="98" t="e">
        <f t="shared" si="499"/>
        <v>#REF!</v>
      </c>
      <c r="AY775" s="98" t="e">
        <f t="shared" si="500"/>
        <v>#REF!</v>
      </c>
      <c r="AZ775" s="89"/>
      <c r="BA775" s="98" t="e">
        <f t="shared" si="501"/>
        <v>#REF!</v>
      </c>
      <c r="BB775" s="98" t="e">
        <f t="shared" si="502"/>
        <v>#REF!</v>
      </c>
      <c r="BC775" s="89"/>
      <c r="BD775" s="98" t="e">
        <f t="shared" si="503"/>
        <v>#REF!</v>
      </c>
      <c r="BE775" s="98" t="e">
        <f t="shared" si="504"/>
        <v>#REF!</v>
      </c>
      <c r="BF775" s="89"/>
      <c r="BG775" s="98" t="e">
        <f t="shared" si="505"/>
        <v>#REF!</v>
      </c>
      <c r="BH775" s="98" t="e">
        <f t="shared" si="506"/>
        <v>#REF!</v>
      </c>
      <c r="BI775" s="89"/>
      <c r="BJ775" s="98" t="str">
        <f t="shared" si="507"/>
        <v/>
      </c>
      <c r="BK775" s="98" t="str">
        <f t="shared" si="508"/>
        <v/>
      </c>
      <c r="BL775" s="89"/>
      <c r="BM775" s="98" t="str">
        <f t="shared" si="509"/>
        <v/>
      </c>
      <c r="BN775" s="98" t="str">
        <f t="shared" si="510"/>
        <v/>
      </c>
      <c r="BO775" s="89"/>
      <c r="BP775" s="98" t="str">
        <f t="shared" si="511"/>
        <v/>
      </c>
      <c r="BQ775" s="98" t="str">
        <f t="shared" si="512"/>
        <v/>
      </c>
      <c r="BR775" s="89"/>
      <c r="BS775" s="98" t="str">
        <f t="shared" si="513"/>
        <v/>
      </c>
      <c r="BT775" s="98" t="str">
        <f t="shared" si="514"/>
        <v/>
      </c>
      <c r="BU775" s="89"/>
      <c r="BV775" s="152"/>
    </row>
    <row r="776" spans="1:74" s="64" customFormat="1" x14ac:dyDescent="0.25">
      <c r="A776" s="83">
        <v>13</v>
      </c>
      <c r="B776" s="109" t="str">
        <f t="shared" si="491"/>
        <v>Tropical-Humid: Avila 2001</v>
      </c>
      <c r="C776" s="108" t="s">
        <v>189</v>
      </c>
      <c r="D776" s="108" t="s">
        <v>188</v>
      </c>
      <c r="E776" s="108" t="s">
        <v>112</v>
      </c>
      <c r="F776" s="113" t="s">
        <v>168</v>
      </c>
      <c r="G776" s="108" t="s">
        <v>159</v>
      </c>
      <c r="H776" s="107" t="s">
        <v>108</v>
      </c>
      <c r="I776" s="106">
        <v>2001</v>
      </c>
      <c r="J776" s="106"/>
      <c r="K776" s="145">
        <v>2.2000000000000002</v>
      </c>
      <c r="L776" s="110" t="s">
        <v>141</v>
      </c>
      <c r="M776" s="145"/>
      <c r="N776" s="151" t="s">
        <v>141</v>
      </c>
      <c r="O776" s="105"/>
      <c r="P776" s="104" t="s">
        <v>187</v>
      </c>
      <c r="R776" s="103"/>
      <c r="S776" s="101">
        <f t="shared" si="492"/>
        <v>2.2000000000000002</v>
      </c>
      <c r="T776" s="102">
        <f t="shared" si="493"/>
        <v>2.2000000000000002</v>
      </c>
      <c r="U776" s="101">
        <f t="shared" si="494"/>
        <v>0</v>
      </c>
      <c r="V776" s="100" t="str">
        <f t="shared" si="495"/>
        <v>t C/ha/yr</v>
      </c>
      <c r="W776" s="89"/>
      <c r="X776" s="89"/>
      <c r="Z776" s="152"/>
      <c r="AP776" s="152"/>
      <c r="AQ776" s="89"/>
      <c r="AR776" s="89"/>
      <c r="AS776" s="112">
        <f t="shared" si="496"/>
        <v>0</v>
      </c>
      <c r="AT776" s="89"/>
      <c r="AU776" s="98" t="e">
        <f t="shared" si="497"/>
        <v>#REF!</v>
      </c>
      <c r="AV776" s="98" t="e">
        <f t="shared" si="498"/>
        <v>#REF!</v>
      </c>
      <c r="AW776" s="89"/>
      <c r="AX776" s="98" t="e">
        <f t="shared" si="499"/>
        <v>#REF!</v>
      </c>
      <c r="AY776" s="98" t="e">
        <f t="shared" si="500"/>
        <v>#REF!</v>
      </c>
      <c r="AZ776" s="89"/>
      <c r="BA776" s="98" t="e">
        <f t="shared" si="501"/>
        <v>#REF!</v>
      </c>
      <c r="BB776" s="98" t="e">
        <f t="shared" si="502"/>
        <v>#REF!</v>
      </c>
      <c r="BC776" s="89"/>
      <c r="BD776" s="98" t="e">
        <f t="shared" si="503"/>
        <v>#REF!</v>
      </c>
      <c r="BE776" s="98" t="e">
        <f t="shared" si="504"/>
        <v>#REF!</v>
      </c>
      <c r="BF776" s="89"/>
      <c r="BG776" s="98" t="e">
        <f t="shared" si="505"/>
        <v>#REF!</v>
      </c>
      <c r="BH776" s="98" t="e">
        <f t="shared" si="506"/>
        <v>#REF!</v>
      </c>
      <c r="BI776" s="89"/>
      <c r="BJ776" s="98" t="str">
        <f t="shared" si="507"/>
        <v/>
      </c>
      <c r="BK776" s="98" t="str">
        <f t="shared" si="508"/>
        <v/>
      </c>
      <c r="BL776" s="89"/>
      <c r="BM776" s="98" t="str">
        <f t="shared" si="509"/>
        <v/>
      </c>
      <c r="BN776" s="98" t="str">
        <f t="shared" si="510"/>
        <v/>
      </c>
      <c r="BO776" s="89"/>
      <c r="BP776" s="98" t="str">
        <f t="shared" si="511"/>
        <v/>
      </c>
      <c r="BQ776" s="98" t="str">
        <f t="shared" si="512"/>
        <v/>
      </c>
      <c r="BR776" s="89"/>
      <c r="BS776" s="98" t="str">
        <f t="shared" si="513"/>
        <v/>
      </c>
      <c r="BT776" s="98" t="str">
        <f t="shared" si="514"/>
        <v/>
      </c>
      <c r="BU776" s="89"/>
      <c r="BV776" s="152"/>
    </row>
    <row r="777" spans="1:74" s="64" customFormat="1" x14ac:dyDescent="0.25">
      <c r="A777" s="83">
        <v>14</v>
      </c>
      <c r="B777" s="109" t="str">
        <f t="shared" si="491"/>
        <v>Tropical-Humid: Ibrahim et al. 2010 (ed. Abberton 2010), citing Mora 2001</v>
      </c>
      <c r="C777" s="108" t="s">
        <v>186</v>
      </c>
      <c r="D777" s="108" t="s">
        <v>183</v>
      </c>
      <c r="E777" s="108" t="s">
        <v>112</v>
      </c>
      <c r="F777" s="113" t="s">
        <v>168</v>
      </c>
      <c r="G777" s="108" t="s">
        <v>159</v>
      </c>
      <c r="H777" s="107" t="s">
        <v>108</v>
      </c>
      <c r="I777" s="106">
        <v>2010</v>
      </c>
      <c r="J777" s="106"/>
      <c r="K777" s="145">
        <v>5.0999999999999996</v>
      </c>
      <c r="L777" s="110" t="s">
        <v>141</v>
      </c>
      <c r="M777" s="145"/>
      <c r="N777" s="151" t="s">
        <v>141</v>
      </c>
      <c r="O777" s="105"/>
      <c r="P777" s="104" t="s">
        <v>185</v>
      </c>
      <c r="R777" s="103"/>
      <c r="S777" s="101">
        <f t="shared" si="492"/>
        <v>5.0999999999999996</v>
      </c>
      <c r="T777" s="102">
        <f t="shared" si="493"/>
        <v>5.0999999999999996</v>
      </c>
      <c r="U777" s="101">
        <f t="shared" si="494"/>
        <v>0</v>
      </c>
      <c r="V777" s="100" t="str">
        <f t="shared" si="495"/>
        <v>t C/ha/yr</v>
      </c>
      <c r="W777" s="89"/>
      <c r="X777" s="89"/>
      <c r="Z777" s="152"/>
      <c r="AP777" s="152"/>
      <c r="AQ777" s="89"/>
      <c r="AR777" s="89"/>
      <c r="AS777" s="112">
        <f t="shared" si="496"/>
        <v>0</v>
      </c>
      <c r="AT777" s="89"/>
      <c r="AU777" s="98" t="e">
        <f t="shared" si="497"/>
        <v>#REF!</v>
      </c>
      <c r="AV777" s="98" t="e">
        <f t="shared" si="498"/>
        <v>#REF!</v>
      </c>
      <c r="AW777" s="89"/>
      <c r="AX777" s="98" t="e">
        <f t="shared" si="499"/>
        <v>#REF!</v>
      </c>
      <c r="AY777" s="98" t="e">
        <f t="shared" si="500"/>
        <v>#REF!</v>
      </c>
      <c r="AZ777" s="89"/>
      <c r="BA777" s="98" t="e">
        <f t="shared" si="501"/>
        <v>#REF!</v>
      </c>
      <c r="BB777" s="98" t="e">
        <f t="shared" si="502"/>
        <v>#REF!</v>
      </c>
      <c r="BC777" s="89"/>
      <c r="BD777" s="98" t="e">
        <f t="shared" si="503"/>
        <v>#REF!</v>
      </c>
      <c r="BE777" s="98" t="e">
        <f t="shared" si="504"/>
        <v>#REF!</v>
      </c>
      <c r="BF777" s="89"/>
      <c r="BG777" s="98" t="e">
        <f t="shared" si="505"/>
        <v>#REF!</v>
      </c>
      <c r="BH777" s="98" t="e">
        <f t="shared" si="506"/>
        <v>#REF!</v>
      </c>
      <c r="BI777" s="89"/>
      <c r="BJ777" s="98" t="str">
        <f t="shared" si="507"/>
        <v/>
      </c>
      <c r="BK777" s="98" t="str">
        <f t="shared" si="508"/>
        <v/>
      </c>
      <c r="BL777" s="89"/>
      <c r="BM777" s="98" t="str">
        <f t="shared" si="509"/>
        <v/>
      </c>
      <c r="BN777" s="98" t="str">
        <f t="shared" si="510"/>
        <v/>
      </c>
      <c r="BO777" s="89"/>
      <c r="BP777" s="98" t="str">
        <f t="shared" si="511"/>
        <v/>
      </c>
      <c r="BQ777" s="98" t="str">
        <f t="shared" si="512"/>
        <v/>
      </c>
      <c r="BR777" s="89"/>
      <c r="BS777" s="98" t="str">
        <f t="shared" si="513"/>
        <v/>
      </c>
      <c r="BT777" s="98" t="str">
        <f t="shared" si="514"/>
        <v/>
      </c>
      <c r="BU777" s="89"/>
      <c r="BV777" s="152"/>
    </row>
    <row r="778" spans="1:74" s="64" customFormat="1" x14ac:dyDescent="0.25">
      <c r="A778" s="83">
        <v>15</v>
      </c>
      <c r="B778" s="109" t="str">
        <f t="shared" si="491"/>
        <v xml:space="preserve">Tropical-Humid: Ibrahim et al. 2010 (ed. Abberton 2010), citing Mora 2001 </v>
      </c>
      <c r="C778" s="108" t="s">
        <v>184</v>
      </c>
      <c r="D778" s="108" t="s">
        <v>183</v>
      </c>
      <c r="E778" s="108" t="s">
        <v>112</v>
      </c>
      <c r="F778" s="113" t="s">
        <v>168</v>
      </c>
      <c r="G778" s="108" t="s">
        <v>159</v>
      </c>
      <c r="H778" s="107" t="s">
        <v>108</v>
      </c>
      <c r="I778" s="106">
        <v>2010</v>
      </c>
      <c r="J778" s="106"/>
      <c r="K778" s="157">
        <v>4.9000000000000004</v>
      </c>
      <c r="L778" s="110" t="s">
        <v>141</v>
      </c>
      <c r="M778" s="145"/>
      <c r="N778" s="151" t="s">
        <v>141</v>
      </c>
      <c r="O778" s="105"/>
      <c r="P778" s="104" t="s">
        <v>182</v>
      </c>
      <c r="R778" s="103"/>
      <c r="S778" s="101">
        <f t="shared" si="492"/>
        <v>4.9000000000000004</v>
      </c>
      <c r="T778" s="102">
        <f t="shared" si="493"/>
        <v>4.9000000000000004</v>
      </c>
      <c r="U778" s="101">
        <f t="shared" si="494"/>
        <v>0</v>
      </c>
      <c r="V778" s="100" t="str">
        <f t="shared" si="495"/>
        <v>t C/ha/yr</v>
      </c>
      <c r="W778" s="89"/>
      <c r="X778" s="89"/>
      <c r="Z778" s="152"/>
      <c r="AP778" s="152"/>
      <c r="AQ778" s="89"/>
      <c r="AR778" s="89"/>
      <c r="AS778" s="112">
        <f t="shared" si="496"/>
        <v>0</v>
      </c>
      <c r="AT778" s="89"/>
      <c r="AU778" s="98" t="e">
        <f t="shared" si="497"/>
        <v>#REF!</v>
      </c>
      <c r="AV778" s="98" t="e">
        <f t="shared" si="498"/>
        <v>#REF!</v>
      </c>
      <c r="AW778" s="89"/>
      <c r="AX778" s="98" t="e">
        <f t="shared" si="499"/>
        <v>#REF!</v>
      </c>
      <c r="AY778" s="98" t="e">
        <f t="shared" si="500"/>
        <v>#REF!</v>
      </c>
      <c r="AZ778" s="89"/>
      <c r="BA778" s="98" t="e">
        <f t="shared" si="501"/>
        <v>#REF!</v>
      </c>
      <c r="BB778" s="98" t="e">
        <f t="shared" si="502"/>
        <v>#REF!</v>
      </c>
      <c r="BC778" s="89"/>
      <c r="BD778" s="98" t="e">
        <f t="shared" si="503"/>
        <v>#REF!</v>
      </c>
      <c r="BE778" s="98" t="e">
        <f t="shared" si="504"/>
        <v>#REF!</v>
      </c>
      <c r="BF778" s="89"/>
      <c r="BG778" s="98" t="e">
        <f t="shared" si="505"/>
        <v>#REF!</v>
      </c>
      <c r="BH778" s="98" t="e">
        <f t="shared" si="506"/>
        <v>#REF!</v>
      </c>
      <c r="BI778" s="89"/>
      <c r="BJ778" s="98" t="str">
        <f t="shared" si="507"/>
        <v/>
      </c>
      <c r="BK778" s="98" t="str">
        <f t="shared" si="508"/>
        <v/>
      </c>
      <c r="BL778" s="89"/>
      <c r="BM778" s="98" t="str">
        <f t="shared" si="509"/>
        <v/>
      </c>
      <c r="BN778" s="98" t="str">
        <f t="shared" si="510"/>
        <v/>
      </c>
      <c r="BO778" s="89"/>
      <c r="BP778" s="98" t="str">
        <f t="shared" si="511"/>
        <v/>
      </c>
      <c r="BQ778" s="98" t="str">
        <f t="shared" si="512"/>
        <v/>
      </c>
      <c r="BR778" s="89"/>
      <c r="BS778" s="98" t="str">
        <f t="shared" si="513"/>
        <v/>
      </c>
      <c r="BT778" s="98" t="str">
        <f t="shared" si="514"/>
        <v/>
      </c>
      <c r="BU778" s="89"/>
      <c r="BV778" s="152"/>
    </row>
    <row r="779" spans="1:74" s="64" customFormat="1" x14ac:dyDescent="0.25">
      <c r="A779" s="83">
        <v>16</v>
      </c>
      <c r="B779" s="109" t="str">
        <f t="shared" si="491"/>
        <v>Tropical-Humid: Ibrahim et al. 2010 (ed. Abberton 2010), citing GEF 2007</v>
      </c>
      <c r="C779" s="108" t="s">
        <v>179</v>
      </c>
      <c r="D779" s="108" t="s">
        <v>181</v>
      </c>
      <c r="E779" s="108" t="s">
        <v>112</v>
      </c>
      <c r="F779" s="113" t="s">
        <v>168</v>
      </c>
      <c r="G779" s="108" t="s">
        <v>159</v>
      </c>
      <c r="H779" s="107" t="s">
        <v>108</v>
      </c>
      <c r="I779" s="106">
        <v>2010</v>
      </c>
      <c r="J779" s="106"/>
      <c r="K779" s="157">
        <v>1.2</v>
      </c>
      <c r="L779" s="110" t="s">
        <v>141</v>
      </c>
      <c r="M779" s="145"/>
      <c r="N779" s="151" t="s">
        <v>141</v>
      </c>
      <c r="O779" s="105"/>
      <c r="P779" s="104" t="s">
        <v>180</v>
      </c>
      <c r="R779" s="103"/>
      <c r="S779" s="101">
        <f t="shared" si="492"/>
        <v>1.2</v>
      </c>
      <c r="T779" s="102">
        <f t="shared" si="493"/>
        <v>1.2</v>
      </c>
      <c r="U779" s="101">
        <f t="shared" si="494"/>
        <v>0</v>
      </c>
      <c r="V779" s="100" t="str">
        <f t="shared" si="495"/>
        <v>t C/ha/yr</v>
      </c>
      <c r="W779" s="89"/>
      <c r="X779" s="89"/>
      <c r="Z779" s="152"/>
      <c r="AP779" s="152"/>
      <c r="AQ779" s="89"/>
      <c r="AR779" s="89"/>
      <c r="AS779" s="112">
        <f t="shared" si="496"/>
        <v>0</v>
      </c>
      <c r="AT779" s="89"/>
      <c r="AU779" s="98" t="e">
        <f t="shared" si="497"/>
        <v>#REF!</v>
      </c>
      <c r="AV779" s="98" t="e">
        <f t="shared" si="498"/>
        <v>#REF!</v>
      </c>
      <c r="AW779" s="89"/>
      <c r="AX779" s="98" t="e">
        <f t="shared" si="499"/>
        <v>#REF!</v>
      </c>
      <c r="AY779" s="98" t="e">
        <f t="shared" si="500"/>
        <v>#REF!</v>
      </c>
      <c r="AZ779" s="89"/>
      <c r="BA779" s="98" t="e">
        <f t="shared" si="501"/>
        <v>#REF!</v>
      </c>
      <c r="BB779" s="98" t="e">
        <f t="shared" si="502"/>
        <v>#REF!</v>
      </c>
      <c r="BC779" s="89"/>
      <c r="BD779" s="98" t="e">
        <f t="shared" si="503"/>
        <v>#REF!</v>
      </c>
      <c r="BE779" s="98" t="e">
        <f t="shared" si="504"/>
        <v>#REF!</v>
      </c>
      <c r="BF779" s="89"/>
      <c r="BG779" s="98" t="e">
        <f t="shared" si="505"/>
        <v>#REF!</v>
      </c>
      <c r="BH779" s="98" t="e">
        <f t="shared" si="506"/>
        <v>#REF!</v>
      </c>
      <c r="BI779" s="89"/>
      <c r="BJ779" s="98" t="str">
        <f t="shared" si="507"/>
        <v/>
      </c>
      <c r="BK779" s="98" t="str">
        <f t="shared" si="508"/>
        <v/>
      </c>
      <c r="BL779" s="89"/>
      <c r="BM779" s="98" t="str">
        <f t="shared" si="509"/>
        <v/>
      </c>
      <c r="BN779" s="98" t="str">
        <f t="shared" si="510"/>
        <v/>
      </c>
      <c r="BO779" s="89"/>
      <c r="BP779" s="98" t="str">
        <f t="shared" si="511"/>
        <v/>
      </c>
      <c r="BQ779" s="98" t="str">
        <f t="shared" si="512"/>
        <v/>
      </c>
      <c r="BR779" s="89"/>
      <c r="BS779" s="98" t="str">
        <f t="shared" si="513"/>
        <v/>
      </c>
      <c r="BT779" s="98" t="str">
        <f t="shared" si="514"/>
        <v/>
      </c>
      <c r="BU779" s="89"/>
      <c r="BV779" s="152"/>
    </row>
    <row r="780" spans="1:74" s="64" customFormat="1" x14ac:dyDescent="0.25">
      <c r="A780" s="83">
        <v>17</v>
      </c>
      <c r="B780" s="109" t="str">
        <f t="shared" si="491"/>
        <v>Tropical-Humid: Ibrahim et al. 2010 (ed. Abberton 2010), citing GEF 2007</v>
      </c>
      <c r="C780" s="108" t="s">
        <v>179</v>
      </c>
      <c r="D780" s="108" t="s">
        <v>178</v>
      </c>
      <c r="E780" s="108" t="s">
        <v>112</v>
      </c>
      <c r="F780" s="113" t="s">
        <v>168</v>
      </c>
      <c r="G780" s="108" t="s">
        <v>159</v>
      </c>
      <c r="H780" s="107" t="s">
        <v>108</v>
      </c>
      <c r="I780" s="106">
        <v>2010</v>
      </c>
      <c r="J780" s="106"/>
      <c r="K780" s="157">
        <v>4.5</v>
      </c>
      <c r="L780" s="110" t="s">
        <v>141</v>
      </c>
      <c r="M780" s="145"/>
      <c r="N780" s="151" t="s">
        <v>141</v>
      </c>
      <c r="O780" s="105"/>
      <c r="P780" s="104" t="s">
        <v>177</v>
      </c>
      <c r="R780" s="103"/>
      <c r="S780" s="101">
        <f t="shared" si="492"/>
        <v>4.5</v>
      </c>
      <c r="T780" s="102">
        <f t="shared" si="493"/>
        <v>4.5</v>
      </c>
      <c r="U780" s="101">
        <f t="shared" si="494"/>
        <v>0</v>
      </c>
      <c r="V780" s="100" t="str">
        <f t="shared" si="495"/>
        <v>t C/ha/yr</v>
      </c>
      <c r="W780" s="89"/>
      <c r="X780" s="89"/>
      <c r="Z780" s="152"/>
      <c r="AP780" s="152"/>
      <c r="AQ780" s="89"/>
      <c r="AR780" s="89"/>
      <c r="AS780" s="112">
        <f t="shared" si="496"/>
        <v>0</v>
      </c>
      <c r="AT780" s="89"/>
      <c r="AU780" s="98" t="e">
        <f t="shared" si="497"/>
        <v>#REF!</v>
      </c>
      <c r="AV780" s="98" t="e">
        <f t="shared" si="498"/>
        <v>#REF!</v>
      </c>
      <c r="AW780" s="89"/>
      <c r="AX780" s="98" t="e">
        <f t="shared" si="499"/>
        <v>#REF!</v>
      </c>
      <c r="AY780" s="98" t="e">
        <f t="shared" si="500"/>
        <v>#REF!</v>
      </c>
      <c r="AZ780" s="89"/>
      <c r="BA780" s="98" t="e">
        <f t="shared" si="501"/>
        <v>#REF!</v>
      </c>
      <c r="BB780" s="98" t="e">
        <f t="shared" si="502"/>
        <v>#REF!</v>
      </c>
      <c r="BC780" s="89"/>
      <c r="BD780" s="98" t="e">
        <f t="shared" si="503"/>
        <v>#REF!</v>
      </c>
      <c r="BE780" s="98" t="e">
        <f t="shared" si="504"/>
        <v>#REF!</v>
      </c>
      <c r="BF780" s="89"/>
      <c r="BG780" s="98" t="e">
        <f t="shared" si="505"/>
        <v>#REF!</v>
      </c>
      <c r="BH780" s="98" t="e">
        <f t="shared" si="506"/>
        <v>#REF!</v>
      </c>
      <c r="BI780" s="89"/>
      <c r="BJ780" s="98" t="str">
        <f t="shared" si="507"/>
        <v/>
      </c>
      <c r="BK780" s="98" t="str">
        <f t="shared" si="508"/>
        <v/>
      </c>
      <c r="BL780" s="89"/>
      <c r="BM780" s="98" t="str">
        <f t="shared" si="509"/>
        <v/>
      </c>
      <c r="BN780" s="98" t="str">
        <f t="shared" si="510"/>
        <v/>
      </c>
      <c r="BO780" s="89"/>
      <c r="BP780" s="98" t="str">
        <f t="shared" si="511"/>
        <v/>
      </c>
      <c r="BQ780" s="98" t="str">
        <f t="shared" si="512"/>
        <v/>
      </c>
      <c r="BR780" s="89"/>
      <c r="BS780" s="98" t="str">
        <f t="shared" si="513"/>
        <v/>
      </c>
      <c r="BT780" s="98" t="str">
        <f t="shared" si="514"/>
        <v/>
      </c>
      <c r="BU780" s="89"/>
      <c r="BV780" s="152"/>
    </row>
    <row r="781" spans="1:74" s="64" customFormat="1" x14ac:dyDescent="0.25">
      <c r="A781" s="83">
        <v>18</v>
      </c>
      <c r="B781" s="109" t="str">
        <f t="shared" si="491"/>
        <v>Tropical-Humid: Ibrahim et al. 2010 (ed. Abberton 2010), citing Andrade 1999</v>
      </c>
      <c r="C781" s="108" t="s">
        <v>170</v>
      </c>
      <c r="D781" s="108" t="s">
        <v>176</v>
      </c>
      <c r="E781" s="108" t="s">
        <v>112</v>
      </c>
      <c r="F781" s="113" t="s">
        <v>168</v>
      </c>
      <c r="G781" s="108" t="s">
        <v>159</v>
      </c>
      <c r="H781" s="107" t="s">
        <v>108</v>
      </c>
      <c r="I781" s="106">
        <v>2010</v>
      </c>
      <c r="J781" s="106"/>
      <c r="K781" s="157">
        <v>1.8</v>
      </c>
      <c r="L781" s="110" t="s">
        <v>141</v>
      </c>
      <c r="M781" s="145"/>
      <c r="N781" s="151" t="s">
        <v>141</v>
      </c>
      <c r="O781" s="105"/>
      <c r="P781" s="104" t="s">
        <v>175</v>
      </c>
      <c r="R781" s="103"/>
      <c r="S781" s="101">
        <f t="shared" si="492"/>
        <v>1.8</v>
      </c>
      <c r="T781" s="102">
        <f t="shared" si="493"/>
        <v>1.8</v>
      </c>
      <c r="U781" s="101">
        <f t="shared" si="494"/>
        <v>0</v>
      </c>
      <c r="V781" s="100" t="str">
        <f t="shared" si="495"/>
        <v>t C/ha/yr</v>
      </c>
      <c r="W781" s="89"/>
      <c r="X781" s="89"/>
      <c r="Z781" s="152"/>
      <c r="AP781" s="152"/>
      <c r="AQ781" s="89"/>
      <c r="AR781" s="89"/>
      <c r="AS781" s="112">
        <f t="shared" si="496"/>
        <v>0</v>
      </c>
      <c r="AT781" s="89"/>
      <c r="AU781" s="98" t="e">
        <f t="shared" si="497"/>
        <v>#REF!</v>
      </c>
      <c r="AV781" s="98" t="e">
        <f t="shared" si="498"/>
        <v>#REF!</v>
      </c>
      <c r="AW781" s="89"/>
      <c r="AX781" s="98" t="e">
        <f t="shared" si="499"/>
        <v>#REF!</v>
      </c>
      <c r="AY781" s="98" t="e">
        <f t="shared" si="500"/>
        <v>#REF!</v>
      </c>
      <c r="AZ781" s="89"/>
      <c r="BA781" s="98" t="e">
        <f t="shared" si="501"/>
        <v>#REF!</v>
      </c>
      <c r="BB781" s="98" t="e">
        <f t="shared" si="502"/>
        <v>#REF!</v>
      </c>
      <c r="BC781" s="89"/>
      <c r="BD781" s="98" t="e">
        <f t="shared" si="503"/>
        <v>#REF!</v>
      </c>
      <c r="BE781" s="98" t="e">
        <f t="shared" si="504"/>
        <v>#REF!</v>
      </c>
      <c r="BF781" s="89"/>
      <c r="BG781" s="98" t="e">
        <f t="shared" si="505"/>
        <v>#REF!</v>
      </c>
      <c r="BH781" s="98" t="e">
        <f t="shared" si="506"/>
        <v>#REF!</v>
      </c>
      <c r="BI781" s="89"/>
      <c r="BJ781" s="98" t="str">
        <f t="shared" si="507"/>
        <v/>
      </c>
      <c r="BK781" s="98" t="str">
        <f t="shared" si="508"/>
        <v/>
      </c>
      <c r="BL781" s="89"/>
      <c r="BM781" s="98" t="str">
        <f t="shared" si="509"/>
        <v/>
      </c>
      <c r="BN781" s="98" t="str">
        <f t="shared" si="510"/>
        <v/>
      </c>
      <c r="BO781" s="89"/>
      <c r="BP781" s="98" t="str">
        <f t="shared" si="511"/>
        <v/>
      </c>
      <c r="BQ781" s="98" t="str">
        <f t="shared" si="512"/>
        <v/>
      </c>
      <c r="BR781" s="89"/>
      <c r="BS781" s="98" t="str">
        <f t="shared" si="513"/>
        <v/>
      </c>
      <c r="BT781" s="98" t="str">
        <f t="shared" si="514"/>
        <v/>
      </c>
      <c r="BU781" s="89"/>
      <c r="BV781" s="152"/>
    </row>
    <row r="782" spans="1:74" s="64" customFormat="1" x14ac:dyDescent="0.25">
      <c r="A782" s="83">
        <v>19</v>
      </c>
      <c r="B782" s="109" t="str">
        <f t="shared" si="491"/>
        <v>Tropical-Humid: Ibrahim et al. 2010 (ed. Abberton 2010), citing Andrade 1999</v>
      </c>
      <c r="C782" s="108" t="s">
        <v>170</v>
      </c>
      <c r="D782" s="108" t="s">
        <v>174</v>
      </c>
      <c r="E782" s="108" t="s">
        <v>112</v>
      </c>
      <c r="F782" s="113" t="s">
        <v>168</v>
      </c>
      <c r="G782" s="108" t="s">
        <v>159</v>
      </c>
      <c r="H782" s="107" t="s">
        <v>108</v>
      </c>
      <c r="I782" s="106">
        <v>2010</v>
      </c>
      <c r="J782" s="106"/>
      <c r="K782" s="157">
        <v>2.2999999999999998</v>
      </c>
      <c r="L782" s="110" t="s">
        <v>141</v>
      </c>
      <c r="M782" s="145"/>
      <c r="N782" s="151" t="s">
        <v>141</v>
      </c>
      <c r="O782" s="105"/>
      <c r="P782" s="104" t="s">
        <v>173</v>
      </c>
      <c r="R782" s="103"/>
      <c r="S782" s="101">
        <f t="shared" si="492"/>
        <v>2.2999999999999998</v>
      </c>
      <c r="T782" s="102">
        <f t="shared" si="493"/>
        <v>2.2999999999999998</v>
      </c>
      <c r="U782" s="101">
        <f t="shared" si="494"/>
        <v>0</v>
      </c>
      <c r="V782" s="100" t="str">
        <f t="shared" si="495"/>
        <v>t C/ha/yr</v>
      </c>
      <c r="W782" s="89"/>
      <c r="X782" s="89"/>
      <c r="Z782" s="152"/>
      <c r="AP782" s="152"/>
      <c r="AQ782" s="89"/>
      <c r="AR782" s="89"/>
      <c r="AS782" s="112">
        <f t="shared" si="496"/>
        <v>0</v>
      </c>
      <c r="AT782" s="89"/>
      <c r="AU782" s="98" t="e">
        <f t="shared" si="497"/>
        <v>#REF!</v>
      </c>
      <c r="AV782" s="98" t="e">
        <f t="shared" si="498"/>
        <v>#REF!</v>
      </c>
      <c r="AW782" s="89"/>
      <c r="AX782" s="98" t="e">
        <f t="shared" si="499"/>
        <v>#REF!</v>
      </c>
      <c r="AY782" s="98" t="e">
        <f t="shared" si="500"/>
        <v>#REF!</v>
      </c>
      <c r="AZ782" s="89"/>
      <c r="BA782" s="98" t="e">
        <f t="shared" si="501"/>
        <v>#REF!</v>
      </c>
      <c r="BB782" s="98" t="e">
        <f t="shared" si="502"/>
        <v>#REF!</v>
      </c>
      <c r="BC782" s="89"/>
      <c r="BD782" s="98" t="e">
        <f t="shared" si="503"/>
        <v>#REF!</v>
      </c>
      <c r="BE782" s="98" t="e">
        <f t="shared" si="504"/>
        <v>#REF!</v>
      </c>
      <c r="BF782" s="89"/>
      <c r="BG782" s="98" t="e">
        <f t="shared" si="505"/>
        <v>#REF!</v>
      </c>
      <c r="BH782" s="98" t="e">
        <f t="shared" si="506"/>
        <v>#REF!</v>
      </c>
      <c r="BI782" s="89"/>
      <c r="BJ782" s="98" t="str">
        <f t="shared" si="507"/>
        <v/>
      </c>
      <c r="BK782" s="98" t="str">
        <f t="shared" si="508"/>
        <v/>
      </c>
      <c r="BL782" s="89"/>
      <c r="BM782" s="98" t="str">
        <f t="shared" si="509"/>
        <v/>
      </c>
      <c r="BN782" s="98" t="str">
        <f t="shared" si="510"/>
        <v/>
      </c>
      <c r="BO782" s="89"/>
      <c r="BP782" s="98" t="str">
        <f t="shared" si="511"/>
        <v/>
      </c>
      <c r="BQ782" s="98" t="str">
        <f t="shared" si="512"/>
        <v/>
      </c>
      <c r="BR782" s="89"/>
      <c r="BS782" s="98" t="str">
        <f t="shared" si="513"/>
        <v/>
      </c>
      <c r="BT782" s="98" t="str">
        <f t="shared" si="514"/>
        <v/>
      </c>
      <c r="BU782" s="89"/>
      <c r="BV782" s="152"/>
    </row>
    <row r="783" spans="1:74" s="64" customFormat="1" x14ac:dyDescent="0.25">
      <c r="A783" s="83">
        <v>20</v>
      </c>
      <c r="B783" s="109" t="str">
        <f t="shared" si="491"/>
        <v>Tropical-Humid: Ibrahim et al. 2010 (ed. Abberton 2010), citing Andrade 1999</v>
      </c>
      <c r="C783" s="108" t="s">
        <v>170</v>
      </c>
      <c r="D783" s="108" t="s">
        <v>172</v>
      </c>
      <c r="E783" s="108" t="s">
        <v>112</v>
      </c>
      <c r="F783" s="113" t="s">
        <v>168</v>
      </c>
      <c r="G783" s="108" t="s">
        <v>159</v>
      </c>
      <c r="H783" s="107" t="s">
        <v>108</v>
      </c>
      <c r="I783" s="106">
        <v>2010</v>
      </c>
      <c r="J783" s="106"/>
      <c r="K783" s="157">
        <v>1.9</v>
      </c>
      <c r="L783" s="110" t="s">
        <v>141</v>
      </c>
      <c r="M783" s="145"/>
      <c r="N783" s="151" t="s">
        <v>141</v>
      </c>
      <c r="O783" s="105"/>
      <c r="P783" s="104" t="s">
        <v>171</v>
      </c>
      <c r="R783" s="103"/>
      <c r="S783" s="101">
        <f t="shared" si="492"/>
        <v>1.9</v>
      </c>
      <c r="T783" s="102">
        <f t="shared" si="493"/>
        <v>1.9</v>
      </c>
      <c r="U783" s="101">
        <f t="shared" si="494"/>
        <v>0</v>
      </c>
      <c r="V783" s="100" t="str">
        <f t="shared" si="495"/>
        <v>t C/ha/yr</v>
      </c>
      <c r="W783" s="89"/>
      <c r="X783" s="89"/>
      <c r="Z783" s="152"/>
      <c r="AP783" s="152"/>
      <c r="AQ783" s="89"/>
      <c r="AR783" s="89"/>
      <c r="AS783" s="112">
        <f t="shared" si="496"/>
        <v>0</v>
      </c>
      <c r="AT783" s="89"/>
      <c r="AU783" s="98" t="e">
        <f t="shared" si="497"/>
        <v>#REF!</v>
      </c>
      <c r="AV783" s="98" t="e">
        <f t="shared" si="498"/>
        <v>#REF!</v>
      </c>
      <c r="AW783" s="89"/>
      <c r="AX783" s="98" t="e">
        <f t="shared" si="499"/>
        <v>#REF!</v>
      </c>
      <c r="AY783" s="98" t="e">
        <f t="shared" si="500"/>
        <v>#REF!</v>
      </c>
      <c r="AZ783" s="89"/>
      <c r="BA783" s="98" t="e">
        <f t="shared" si="501"/>
        <v>#REF!</v>
      </c>
      <c r="BB783" s="98" t="e">
        <f t="shared" si="502"/>
        <v>#REF!</v>
      </c>
      <c r="BC783" s="89"/>
      <c r="BD783" s="98" t="e">
        <f t="shared" si="503"/>
        <v>#REF!</v>
      </c>
      <c r="BE783" s="98" t="e">
        <f t="shared" si="504"/>
        <v>#REF!</v>
      </c>
      <c r="BF783" s="89"/>
      <c r="BG783" s="98" t="e">
        <f t="shared" si="505"/>
        <v>#REF!</v>
      </c>
      <c r="BH783" s="98" t="e">
        <f t="shared" si="506"/>
        <v>#REF!</v>
      </c>
      <c r="BI783" s="89"/>
      <c r="BJ783" s="98" t="str">
        <f t="shared" si="507"/>
        <v/>
      </c>
      <c r="BK783" s="98" t="str">
        <f t="shared" si="508"/>
        <v/>
      </c>
      <c r="BL783" s="89"/>
      <c r="BM783" s="98" t="str">
        <f t="shared" si="509"/>
        <v/>
      </c>
      <c r="BN783" s="98" t="str">
        <f t="shared" si="510"/>
        <v/>
      </c>
      <c r="BO783" s="89"/>
      <c r="BP783" s="98" t="str">
        <f t="shared" si="511"/>
        <v/>
      </c>
      <c r="BQ783" s="98" t="str">
        <f t="shared" si="512"/>
        <v/>
      </c>
      <c r="BR783" s="89"/>
      <c r="BS783" s="98" t="str">
        <f t="shared" si="513"/>
        <v/>
      </c>
      <c r="BT783" s="98" t="str">
        <f t="shared" si="514"/>
        <v/>
      </c>
      <c r="BU783" s="89"/>
      <c r="BV783" s="152"/>
    </row>
    <row r="784" spans="1:74" s="64" customFormat="1" x14ac:dyDescent="0.25">
      <c r="A784" s="83">
        <v>21</v>
      </c>
      <c r="B784" s="109" t="str">
        <f t="shared" si="491"/>
        <v>Tropical-Humid: Ibrahim et al. 2010 (ed. Abberton 2010), citing Andrade 1999</v>
      </c>
      <c r="C784" s="108" t="s">
        <v>170</v>
      </c>
      <c r="D784" s="108" t="s">
        <v>169</v>
      </c>
      <c r="E784" s="108" t="s">
        <v>112</v>
      </c>
      <c r="F784" s="113" t="s">
        <v>168</v>
      </c>
      <c r="G784" s="108" t="s">
        <v>159</v>
      </c>
      <c r="H784" s="107" t="s">
        <v>108</v>
      </c>
      <c r="I784" s="106">
        <v>2010</v>
      </c>
      <c r="J784" s="106"/>
      <c r="K784" s="157">
        <v>2.1</v>
      </c>
      <c r="L784" s="110" t="s">
        <v>141</v>
      </c>
      <c r="M784" s="145"/>
      <c r="N784" s="151" t="s">
        <v>141</v>
      </c>
      <c r="O784" s="105"/>
      <c r="P784" s="104" t="s">
        <v>167</v>
      </c>
      <c r="R784" s="103"/>
      <c r="S784" s="101">
        <f t="shared" si="492"/>
        <v>2.1</v>
      </c>
      <c r="T784" s="102">
        <f t="shared" si="493"/>
        <v>2.1</v>
      </c>
      <c r="U784" s="101">
        <f t="shared" si="494"/>
        <v>0</v>
      </c>
      <c r="V784" s="100" t="str">
        <f t="shared" si="495"/>
        <v>t C/ha/yr</v>
      </c>
      <c r="W784" s="89"/>
      <c r="X784" s="89"/>
      <c r="Z784" s="152"/>
      <c r="AP784" s="152"/>
      <c r="AQ784" s="89"/>
      <c r="AR784" s="89"/>
      <c r="AS784" s="112">
        <f t="shared" si="496"/>
        <v>0</v>
      </c>
      <c r="AT784" s="89"/>
      <c r="AU784" s="98" t="e">
        <f t="shared" si="497"/>
        <v>#REF!</v>
      </c>
      <c r="AV784" s="98" t="e">
        <f t="shared" si="498"/>
        <v>#REF!</v>
      </c>
      <c r="AW784" s="89"/>
      <c r="AX784" s="98" t="e">
        <f t="shared" si="499"/>
        <v>#REF!</v>
      </c>
      <c r="AY784" s="98" t="e">
        <f t="shared" si="500"/>
        <v>#REF!</v>
      </c>
      <c r="AZ784" s="89"/>
      <c r="BA784" s="98" t="e">
        <f t="shared" si="501"/>
        <v>#REF!</v>
      </c>
      <c r="BB784" s="98" t="e">
        <f t="shared" si="502"/>
        <v>#REF!</v>
      </c>
      <c r="BC784" s="89"/>
      <c r="BD784" s="98" t="e">
        <f t="shared" si="503"/>
        <v>#REF!</v>
      </c>
      <c r="BE784" s="98" t="e">
        <f t="shared" si="504"/>
        <v>#REF!</v>
      </c>
      <c r="BF784" s="89"/>
      <c r="BG784" s="98" t="e">
        <f t="shared" si="505"/>
        <v>#REF!</v>
      </c>
      <c r="BH784" s="98" t="e">
        <f t="shared" si="506"/>
        <v>#REF!</v>
      </c>
      <c r="BI784" s="89"/>
      <c r="BJ784" s="98" t="str">
        <f t="shared" si="507"/>
        <v/>
      </c>
      <c r="BK784" s="98" t="str">
        <f t="shared" si="508"/>
        <v/>
      </c>
      <c r="BL784" s="89"/>
      <c r="BM784" s="98" t="str">
        <f t="shared" si="509"/>
        <v/>
      </c>
      <c r="BN784" s="98" t="str">
        <f t="shared" si="510"/>
        <v/>
      </c>
      <c r="BO784" s="89"/>
      <c r="BP784" s="98" t="str">
        <f t="shared" si="511"/>
        <v/>
      </c>
      <c r="BQ784" s="98" t="str">
        <f t="shared" si="512"/>
        <v/>
      </c>
      <c r="BR784" s="89"/>
      <c r="BS784" s="98" t="str">
        <f t="shared" si="513"/>
        <v/>
      </c>
      <c r="BT784" s="98" t="str">
        <f t="shared" si="514"/>
        <v/>
      </c>
      <c r="BU784" s="89"/>
      <c r="BV784" s="152"/>
    </row>
    <row r="785" spans="1:74" s="64" customFormat="1" x14ac:dyDescent="0.25">
      <c r="A785" s="83">
        <v>22</v>
      </c>
      <c r="B785" s="109" t="str">
        <f t="shared" si="491"/>
        <v>Tropical-Humid: Kumar et al. 1998</v>
      </c>
      <c r="C785" s="108" t="s">
        <v>162</v>
      </c>
      <c r="D785" s="108" t="s">
        <v>161</v>
      </c>
      <c r="E785" s="108" t="s">
        <v>144</v>
      </c>
      <c r="F785" s="113" t="s">
        <v>160</v>
      </c>
      <c r="G785" s="108" t="s">
        <v>159</v>
      </c>
      <c r="H785" s="107" t="s">
        <v>108</v>
      </c>
      <c r="I785" s="106">
        <v>1998</v>
      </c>
      <c r="J785" s="106"/>
      <c r="K785" s="145">
        <f>26.22*0.5</f>
        <v>13.11</v>
      </c>
      <c r="L785" s="110" t="s">
        <v>141</v>
      </c>
      <c r="M785" s="145"/>
      <c r="N785" s="151" t="s">
        <v>141</v>
      </c>
      <c r="O785" s="105"/>
      <c r="P785" s="104" t="s">
        <v>166</v>
      </c>
      <c r="R785" s="103"/>
      <c r="S785" s="101">
        <f t="shared" si="492"/>
        <v>13.11</v>
      </c>
      <c r="T785" s="102">
        <f t="shared" si="493"/>
        <v>13.11</v>
      </c>
      <c r="U785" s="101">
        <f t="shared" si="494"/>
        <v>0</v>
      </c>
      <c r="V785" s="100" t="str">
        <f t="shared" si="495"/>
        <v>t C/ha/yr</v>
      </c>
      <c r="W785" s="89"/>
      <c r="X785" s="89"/>
      <c r="Z785" s="152"/>
      <c r="AP785" s="152"/>
      <c r="AQ785" s="89"/>
      <c r="AR785" s="89"/>
      <c r="AS785" s="112">
        <f t="shared" si="496"/>
        <v>0</v>
      </c>
      <c r="AT785" s="89"/>
      <c r="AU785" s="98" t="e">
        <f t="shared" si="497"/>
        <v>#REF!</v>
      </c>
      <c r="AV785" s="98" t="e">
        <f t="shared" si="498"/>
        <v>#REF!</v>
      </c>
      <c r="AW785" s="89"/>
      <c r="AX785" s="98" t="e">
        <f t="shared" si="499"/>
        <v>#REF!</v>
      </c>
      <c r="AY785" s="98" t="e">
        <f t="shared" si="500"/>
        <v>#REF!</v>
      </c>
      <c r="AZ785" s="89"/>
      <c r="BA785" s="98" t="e">
        <f t="shared" si="501"/>
        <v>#REF!</v>
      </c>
      <c r="BB785" s="98" t="e">
        <f t="shared" si="502"/>
        <v>#REF!</v>
      </c>
      <c r="BC785" s="89"/>
      <c r="BD785" s="98" t="e">
        <f t="shared" si="503"/>
        <v>#REF!</v>
      </c>
      <c r="BE785" s="98" t="e">
        <f t="shared" si="504"/>
        <v>#REF!</v>
      </c>
      <c r="BF785" s="89"/>
      <c r="BG785" s="98" t="e">
        <f t="shared" si="505"/>
        <v>#REF!</v>
      </c>
      <c r="BH785" s="98" t="e">
        <f t="shared" si="506"/>
        <v>#REF!</v>
      </c>
      <c r="BI785" s="89"/>
      <c r="BJ785" s="98" t="str">
        <f t="shared" si="507"/>
        <v/>
      </c>
      <c r="BK785" s="98" t="str">
        <f t="shared" si="508"/>
        <v/>
      </c>
      <c r="BL785" s="89"/>
      <c r="BM785" s="98" t="str">
        <f t="shared" si="509"/>
        <v/>
      </c>
      <c r="BN785" s="98" t="str">
        <f t="shared" si="510"/>
        <v/>
      </c>
      <c r="BO785" s="89"/>
      <c r="BP785" s="98" t="str">
        <f t="shared" si="511"/>
        <v/>
      </c>
      <c r="BQ785" s="98" t="str">
        <f t="shared" si="512"/>
        <v/>
      </c>
      <c r="BR785" s="89"/>
      <c r="BS785" s="98" t="str">
        <f t="shared" si="513"/>
        <v/>
      </c>
      <c r="BT785" s="98" t="str">
        <f t="shared" si="514"/>
        <v/>
      </c>
      <c r="BU785" s="89"/>
      <c r="BV785" s="152"/>
    </row>
    <row r="786" spans="1:74" s="64" customFormat="1" x14ac:dyDescent="0.25">
      <c r="A786" s="83">
        <v>23</v>
      </c>
      <c r="B786" s="109" t="str">
        <f t="shared" si="491"/>
        <v>Tropical-Humid: Kumar et al. 1998</v>
      </c>
      <c r="C786" s="108" t="s">
        <v>162</v>
      </c>
      <c r="D786" s="108" t="s">
        <v>161</v>
      </c>
      <c r="E786" s="108" t="s">
        <v>144</v>
      </c>
      <c r="F786" s="113" t="s">
        <v>160</v>
      </c>
      <c r="G786" s="108" t="s">
        <v>159</v>
      </c>
      <c r="H786" s="107" t="s">
        <v>108</v>
      </c>
      <c r="I786" s="106">
        <v>1998</v>
      </c>
      <c r="J786" s="106"/>
      <c r="K786" s="145">
        <f>2.77*0.5</f>
        <v>1.385</v>
      </c>
      <c r="L786" s="110" t="s">
        <v>141</v>
      </c>
      <c r="M786" s="145"/>
      <c r="N786" s="151" t="s">
        <v>141</v>
      </c>
      <c r="O786" s="105"/>
      <c r="P786" s="104" t="s">
        <v>165</v>
      </c>
      <c r="R786" s="103"/>
      <c r="S786" s="101">
        <f t="shared" si="492"/>
        <v>1.385</v>
      </c>
      <c r="T786" s="102">
        <f t="shared" si="493"/>
        <v>1.385</v>
      </c>
      <c r="U786" s="101">
        <f t="shared" si="494"/>
        <v>0</v>
      </c>
      <c r="V786" s="100" t="str">
        <f t="shared" si="495"/>
        <v>t C/ha/yr</v>
      </c>
      <c r="W786" s="89"/>
      <c r="X786" s="89"/>
      <c r="Z786" s="152"/>
      <c r="AP786" s="152"/>
      <c r="AQ786" s="89"/>
      <c r="AR786" s="89"/>
      <c r="AS786" s="112">
        <f t="shared" si="496"/>
        <v>0</v>
      </c>
      <c r="AT786" s="89"/>
      <c r="AU786" s="98" t="e">
        <f t="shared" si="497"/>
        <v>#REF!</v>
      </c>
      <c r="AV786" s="98" t="e">
        <f t="shared" si="498"/>
        <v>#REF!</v>
      </c>
      <c r="AW786" s="89"/>
      <c r="AX786" s="98" t="e">
        <f t="shared" si="499"/>
        <v>#REF!</v>
      </c>
      <c r="AY786" s="98" t="e">
        <f t="shared" si="500"/>
        <v>#REF!</v>
      </c>
      <c r="AZ786" s="89"/>
      <c r="BA786" s="98" t="e">
        <f t="shared" si="501"/>
        <v>#REF!</v>
      </c>
      <c r="BB786" s="98" t="e">
        <f t="shared" si="502"/>
        <v>#REF!</v>
      </c>
      <c r="BC786" s="89"/>
      <c r="BD786" s="98" t="e">
        <f t="shared" si="503"/>
        <v>#REF!</v>
      </c>
      <c r="BE786" s="98" t="e">
        <f t="shared" si="504"/>
        <v>#REF!</v>
      </c>
      <c r="BF786" s="89"/>
      <c r="BG786" s="98" t="e">
        <f t="shared" si="505"/>
        <v>#REF!</v>
      </c>
      <c r="BH786" s="98" t="e">
        <f t="shared" si="506"/>
        <v>#REF!</v>
      </c>
      <c r="BI786" s="89"/>
      <c r="BJ786" s="98" t="str">
        <f t="shared" si="507"/>
        <v/>
      </c>
      <c r="BK786" s="98" t="str">
        <f t="shared" si="508"/>
        <v/>
      </c>
      <c r="BL786" s="89"/>
      <c r="BM786" s="98" t="str">
        <f t="shared" si="509"/>
        <v/>
      </c>
      <c r="BN786" s="98" t="str">
        <f t="shared" si="510"/>
        <v/>
      </c>
      <c r="BO786" s="89"/>
      <c r="BP786" s="98" t="str">
        <f t="shared" si="511"/>
        <v/>
      </c>
      <c r="BQ786" s="98" t="str">
        <f t="shared" si="512"/>
        <v/>
      </c>
      <c r="BR786" s="89"/>
      <c r="BS786" s="98" t="str">
        <f t="shared" si="513"/>
        <v/>
      </c>
      <c r="BT786" s="98" t="str">
        <f t="shared" si="514"/>
        <v/>
      </c>
      <c r="BU786" s="89"/>
      <c r="BV786" s="152"/>
    </row>
    <row r="787" spans="1:74" s="64" customFormat="1" x14ac:dyDescent="0.25">
      <c r="A787" s="83">
        <v>24</v>
      </c>
      <c r="B787" s="109" t="str">
        <f t="shared" si="491"/>
        <v xml:space="preserve">Tropical-Humid: Kumar et al. 1998: </v>
      </c>
      <c r="C787" s="106" t="s">
        <v>164</v>
      </c>
      <c r="D787" s="106" t="s">
        <v>161</v>
      </c>
      <c r="E787" s="108" t="s">
        <v>144</v>
      </c>
      <c r="F787" s="106" t="s">
        <v>160</v>
      </c>
      <c r="G787" s="108" t="s">
        <v>159</v>
      </c>
      <c r="H787" s="107" t="s">
        <v>108</v>
      </c>
      <c r="I787" s="106">
        <v>1998</v>
      </c>
      <c r="J787" s="106"/>
      <c r="K787" s="145">
        <f>4.81*0.5</f>
        <v>2.4049999999999998</v>
      </c>
      <c r="L787" s="110" t="s">
        <v>141</v>
      </c>
      <c r="M787" s="145"/>
      <c r="N787" s="151" t="s">
        <v>141</v>
      </c>
      <c r="O787" s="105"/>
      <c r="P787" s="104" t="s">
        <v>163</v>
      </c>
      <c r="R787" s="103"/>
      <c r="S787" s="101">
        <f t="shared" si="492"/>
        <v>2.4049999999999998</v>
      </c>
      <c r="T787" s="102">
        <f t="shared" si="493"/>
        <v>2.4049999999999998</v>
      </c>
      <c r="U787" s="101">
        <f t="shared" si="494"/>
        <v>0</v>
      </c>
      <c r="V787" s="100" t="str">
        <f t="shared" si="495"/>
        <v>t C/ha/yr</v>
      </c>
      <c r="W787" s="89"/>
      <c r="X787" s="89"/>
      <c r="Z787" s="152"/>
      <c r="AP787" s="152"/>
      <c r="AQ787" s="89"/>
      <c r="AU787" s="98" t="e">
        <f t="shared" si="497"/>
        <v>#REF!</v>
      </c>
      <c r="AV787" s="98" t="e">
        <f t="shared" si="498"/>
        <v>#REF!</v>
      </c>
      <c r="AW787" s="89"/>
      <c r="AX787" s="98" t="e">
        <f t="shared" si="499"/>
        <v>#REF!</v>
      </c>
      <c r="AY787" s="98" t="e">
        <f t="shared" si="500"/>
        <v>#REF!</v>
      </c>
      <c r="AZ787" s="89"/>
      <c r="BA787" s="98" t="e">
        <f t="shared" si="501"/>
        <v>#REF!</v>
      </c>
      <c r="BB787" s="98" t="e">
        <f t="shared" si="502"/>
        <v>#REF!</v>
      </c>
      <c r="BC787" s="89"/>
      <c r="BD787" s="98" t="e">
        <f t="shared" si="503"/>
        <v>#REF!</v>
      </c>
      <c r="BE787" s="98" t="e">
        <f t="shared" si="504"/>
        <v>#REF!</v>
      </c>
      <c r="BF787" s="89"/>
      <c r="BG787" s="98" t="e">
        <f t="shared" si="505"/>
        <v>#REF!</v>
      </c>
      <c r="BH787" s="98" t="e">
        <f t="shared" si="506"/>
        <v>#REF!</v>
      </c>
      <c r="BI787" s="89"/>
      <c r="BJ787" s="98" t="str">
        <f t="shared" si="507"/>
        <v/>
      </c>
      <c r="BK787" s="98" t="str">
        <f t="shared" si="508"/>
        <v/>
      </c>
      <c r="BL787" s="89"/>
      <c r="BM787" s="98" t="str">
        <f t="shared" si="509"/>
        <v/>
      </c>
      <c r="BN787" s="98" t="str">
        <f t="shared" si="510"/>
        <v/>
      </c>
      <c r="BO787" s="89"/>
      <c r="BP787" s="98" t="str">
        <f t="shared" si="511"/>
        <v/>
      </c>
      <c r="BQ787" s="98" t="str">
        <f t="shared" si="512"/>
        <v/>
      </c>
      <c r="BR787" s="89"/>
      <c r="BS787" s="98" t="str">
        <f t="shared" si="513"/>
        <v/>
      </c>
      <c r="BT787" s="98" t="str">
        <f t="shared" si="514"/>
        <v/>
      </c>
      <c r="BU787" s="89"/>
      <c r="BV787" s="152"/>
    </row>
    <row r="788" spans="1:74" s="64" customFormat="1" x14ac:dyDescent="0.25">
      <c r="A788" s="83">
        <v>25</v>
      </c>
      <c r="B788" s="109" t="str">
        <f t="shared" si="491"/>
        <v>Tropical-Humid: Kumar et al. 1998</v>
      </c>
      <c r="C788" s="106" t="s">
        <v>162</v>
      </c>
      <c r="D788" s="106" t="s">
        <v>161</v>
      </c>
      <c r="E788" s="108" t="s">
        <v>144</v>
      </c>
      <c r="F788" s="106" t="s">
        <v>160</v>
      </c>
      <c r="G788" s="108" t="s">
        <v>159</v>
      </c>
      <c r="H788" s="107" t="s">
        <v>108</v>
      </c>
      <c r="I788" s="106">
        <v>1998</v>
      </c>
      <c r="J788" s="106"/>
      <c r="K788" s="145">
        <f>9.07*0.5</f>
        <v>4.5350000000000001</v>
      </c>
      <c r="L788" s="110" t="s">
        <v>141</v>
      </c>
      <c r="M788" s="145"/>
      <c r="N788" s="151" t="s">
        <v>141</v>
      </c>
      <c r="O788" s="105"/>
      <c r="P788" s="104" t="s">
        <v>158</v>
      </c>
      <c r="R788" s="103"/>
      <c r="S788" s="101">
        <f t="shared" si="492"/>
        <v>4.5350000000000001</v>
      </c>
      <c r="T788" s="102">
        <f t="shared" si="493"/>
        <v>4.5350000000000001</v>
      </c>
      <c r="U788" s="101">
        <f t="shared" si="494"/>
        <v>0</v>
      </c>
      <c r="V788" s="100" t="str">
        <f t="shared" si="495"/>
        <v>t C/ha/yr</v>
      </c>
      <c r="W788" s="89"/>
      <c r="X788" s="89"/>
      <c r="Z788" s="152"/>
      <c r="AP788" s="152"/>
      <c r="AQ788" s="89"/>
      <c r="AR788" s="89"/>
      <c r="AT788" s="89"/>
      <c r="AU788" s="98" t="e">
        <f t="shared" si="497"/>
        <v>#REF!</v>
      </c>
      <c r="AV788" s="98" t="e">
        <f t="shared" si="498"/>
        <v>#REF!</v>
      </c>
      <c r="AW788" s="89"/>
      <c r="AX788" s="98" t="e">
        <f t="shared" si="499"/>
        <v>#REF!</v>
      </c>
      <c r="AY788" s="98" t="e">
        <f t="shared" si="500"/>
        <v>#REF!</v>
      </c>
      <c r="AZ788" s="89"/>
      <c r="BA788" s="98" t="e">
        <f t="shared" si="501"/>
        <v>#REF!</v>
      </c>
      <c r="BB788" s="98" t="e">
        <f t="shared" si="502"/>
        <v>#REF!</v>
      </c>
      <c r="BC788" s="89"/>
      <c r="BD788" s="98" t="e">
        <f t="shared" si="503"/>
        <v>#REF!</v>
      </c>
      <c r="BE788" s="98" t="e">
        <f t="shared" si="504"/>
        <v>#REF!</v>
      </c>
      <c r="BF788" s="89"/>
      <c r="BG788" s="98" t="e">
        <f t="shared" si="505"/>
        <v>#REF!</v>
      </c>
      <c r="BH788" s="98" t="e">
        <f t="shared" si="506"/>
        <v>#REF!</v>
      </c>
      <c r="BI788" s="89"/>
      <c r="BJ788" s="98" t="str">
        <f t="shared" si="507"/>
        <v/>
      </c>
      <c r="BK788" s="98" t="str">
        <f t="shared" si="508"/>
        <v/>
      </c>
      <c r="BL788" s="89"/>
      <c r="BM788" s="98" t="str">
        <f t="shared" si="509"/>
        <v/>
      </c>
      <c r="BN788" s="98" t="str">
        <f t="shared" si="510"/>
        <v/>
      </c>
      <c r="BO788" s="89"/>
      <c r="BP788" s="98" t="str">
        <f t="shared" si="511"/>
        <v/>
      </c>
      <c r="BQ788" s="98" t="str">
        <f t="shared" si="512"/>
        <v/>
      </c>
      <c r="BR788" s="89"/>
      <c r="BS788" s="98" t="str">
        <f t="shared" si="513"/>
        <v/>
      </c>
      <c r="BT788" s="98" t="str">
        <f t="shared" si="514"/>
        <v/>
      </c>
      <c r="BU788" s="89"/>
      <c r="BV788" s="152"/>
    </row>
    <row r="789" spans="1:74" s="64" customFormat="1" x14ac:dyDescent="0.25">
      <c r="A789" s="83">
        <v>26</v>
      </c>
      <c r="B789" s="109" t="str">
        <f t="shared" si="491"/>
        <v xml:space="preserve">Temperate/Boreal-Semi-Arid: Udawatta and Jose 2011 </v>
      </c>
      <c r="C789" s="106" t="s">
        <v>157</v>
      </c>
      <c r="D789" s="106" t="s">
        <v>156</v>
      </c>
      <c r="E789" s="108" t="s">
        <v>155</v>
      </c>
      <c r="F789" s="106" t="s">
        <v>154</v>
      </c>
      <c r="G789" s="108" t="s">
        <v>153</v>
      </c>
      <c r="H789" s="107" t="s">
        <v>108</v>
      </c>
      <c r="I789" s="106">
        <v>2011</v>
      </c>
      <c r="J789" s="106"/>
      <c r="K789" s="145">
        <v>6.1</v>
      </c>
      <c r="L789" s="110" t="s">
        <v>141</v>
      </c>
      <c r="M789" s="145"/>
      <c r="N789" s="151" t="s">
        <v>141</v>
      </c>
      <c r="O789" s="105"/>
      <c r="P789" s="104" t="s">
        <v>152</v>
      </c>
      <c r="R789" s="103"/>
      <c r="S789" s="101">
        <f t="shared" si="492"/>
        <v>6.1</v>
      </c>
      <c r="T789" s="102">
        <f t="shared" si="493"/>
        <v>6.1</v>
      </c>
      <c r="U789" s="101">
        <f t="shared" si="494"/>
        <v>0</v>
      </c>
      <c r="V789" s="100" t="str">
        <f t="shared" si="495"/>
        <v>t C/ha/yr</v>
      </c>
      <c r="W789" s="89"/>
      <c r="X789" s="89"/>
      <c r="Z789" s="152"/>
      <c r="AP789" s="152"/>
      <c r="AQ789" s="89"/>
      <c r="AR789" s="89"/>
      <c r="AS789" s="99"/>
      <c r="AT789" s="89"/>
      <c r="AU789" s="98" t="e">
        <f t="shared" si="497"/>
        <v>#REF!</v>
      </c>
      <c r="AV789" s="98" t="e">
        <f t="shared" si="498"/>
        <v>#REF!</v>
      </c>
      <c r="AW789" s="89"/>
      <c r="AX789" s="98" t="e">
        <f t="shared" si="499"/>
        <v>#REF!</v>
      </c>
      <c r="AY789" s="98" t="e">
        <f t="shared" si="500"/>
        <v>#REF!</v>
      </c>
      <c r="AZ789" s="89"/>
      <c r="BA789" s="98" t="e">
        <f t="shared" si="501"/>
        <v>#REF!</v>
      </c>
      <c r="BB789" s="98" t="e">
        <f t="shared" si="502"/>
        <v>#REF!</v>
      </c>
      <c r="BC789" s="89"/>
      <c r="BD789" s="98" t="e">
        <f t="shared" si="503"/>
        <v>#REF!</v>
      </c>
      <c r="BE789" s="98" t="e">
        <f t="shared" si="504"/>
        <v>#REF!</v>
      </c>
      <c r="BF789" s="89"/>
      <c r="BG789" s="98" t="e">
        <f t="shared" si="505"/>
        <v>#REF!</v>
      </c>
      <c r="BH789" s="98" t="e">
        <f t="shared" si="506"/>
        <v>#REF!</v>
      </c>
      <c r="BI789" s="89"/>
      <c r="BJ789" s="98" t="str">
        <f t="shared" si="507"/>
        <v/>
      </c>
      <c r="BK789" s="98" t="str">
        <f t="shared" si="508"/>
        <v/>
      </c>
      <c r="BL789" s="89"/>
      <c r="BM789" s="98" t="str">
        <f t="shared" si="509"/>
        <v/>
      </c>
      <c r="BN789" s="98" t="str">
        <f t="shared" si="510"/>
        <v/>
      </c>
      <c r="BO789" s="89"/>
      <c r="BP789" s="98" t="str">
        <f t="shared" si="511"/>
        <v/>
      </c>
      <c r="BQ789" s="98" t="str">
        <f t="shared" si="512"/>
        <v/>
      </c>
      <c r="BR789" s="89"/>
      <c r="BS789" s="98" t="str">
        <f t="shared" si="513"/>
        <v/>
      </c>
      <c r="BT789" s="98" t="str">
        <f t="shared" si="514"/>
        <v/>
      </c>
      <c r="BU789" s="89"/>
      <c r="BV789" s="152"/>
    </row>
    <row r="790" spans="1:74" s="64" customFormat="1" x14ac:dyDescent="0.25">
      <c r="A790" s="83">
        <v>27</v>
      </c>
      <c r="B790" s="109" t="str">
        <f t="shared" si="491"/>
        <v>Temperate/Boreal-Humid: Montagnini and Nair 2004</v>
      </c>
      <c r="C790" s="106" t="s">
        <v>151</v>
      </c>
      <c r="D790" s="106" t="s">
        <v>150</v>
      </c>
      <c r="E790" s="108" t="s">
        <v>87</v>
      </c>
      <c r="F790" s="106" t="s">
        <v>149</v>
      </c>
      <c r="G790" s="108" t="s">
        <v>148</v>
      </c>
      <c r="H790" s="107" t="s">
        <v>108</v>
      </c>
      <c r="I790" s="106">
        <v>2004</v>
      </c>
      <c r="J790" s="106"/>
      <c r="K790" s="145">
        <f>(9*10^6)/(70*10^6)</f>
        <v>0.12857142857142856</v>
      </c>
      <c r="L790" s="110" t="s">
        <v>141</v>
      </c>
      <c r="M790" s="145"/>
      <c r="N790" s="151" t="s">
        <v>141</v>
      </c>
      <c r="O790" s="105"/>
      <c r="P790" s="104" t="s">
        <v>147</v>
      </c>
      <c r="R790" s="103"/>
      <c r="S790" s="101">
        <f t="shared" si="492"/>
        <v>0.12857142857142856</v>
      </c>
      <c r="T790" s="102">
        <f t="shared" si="493"/>
        <v>0.12857142857142856</v>
      </c>
      <c r="U790" s="101">
        <f t="shared" si="494"/>
        <v>0</v>
      </c>
      <c r="V790" s="100" t="str">
        <f t="shared" si="495"/>
        <v>t C/ha/yr</v>
      </c>
      <c r="W790" s="89"/>
      <c r="X790" s="89"/>
      <c r="Z790" s="152"/>
      <c r="AP790" s="152"/>
      <c r="AQ790" s="89"/>
      <c r="AR790" s="89"/>
      <c r="AS790" s="99"/>
      <c r="AT790" s="89"/>
      <c r="AU790" s="98" t="e">
        <f t="shared" si="497"/>
        <v>#REF!</v>
      </c>
      <c r="AV790" s="98" t="e">
        <f t="shared" si="498"/>
        <v>#REF!</v>
      </c>
      <c r="AW790" s="89"/>
      <c r="AX790" s="98" t="e">
        <f t="shared" si="499"/>
        <v>#REF!</v>
      </c>
      <c r="AY790" s="98" t="e">
        <f t="shared" si="500"/>
        <v>#REF!</v>
      </c>
      <c r="AZ790" s="89"/>
      <c r="BA790" s="98" t="e">
        <f t="shared" si="501"/>
        <v>#REF!</v>
      </c>
      <c r="BB790" s="98" t="e">
        <f t="shared" si="502"/>
        <v>#REF!</v>
      </c>
      <c r="BC790" s="89"/>
      <c r="BD790" s="98" t="e">
        <f t="shared" si="503"/>
        <v>#REF!</v>
      </c>
      <c r="BE790" s="98" t="e">
        <f t="shared" si="504"/>
        <v>#REF!</v>
      </c>
      <c r="BF790" s="89"/>
      <c r="BG790" s="98" t="e">
        <f t="shared" si="505"/>
        <v>#REF!</v>
      </c>
      <c r="BH790" s="98" t="e">
        <f t="shared" si="506"/>
        <v>#REF!</v>
      </c>
      <c r="BI790" s="89"/>
      <c r="BJ790" s="98" t="str">
        <f t="shared" si="507"/>
        <v/>
      </c>
      <c r="BK790" s="98" t="str">
        <f t="shared" si="508"/>
        <v/>
      </c>
      <c r="BL790" s="89"/>
      <c r="BM790" s="98" t="str">
        <f t="shared" si="509"/>
        <v/>
      </c>
      <c r="BN790" s="98" t="str">
        <f t="shared" si="510"/>
        <v/>
      </c>
      <c r="BO790" s="89"/>
      <c r="BP790" s="98" t="str">
        <f t="shared" si="511"/>
        <v/>
      </c>
      <c r="BQ790" s="98" t="str">
        <f t="shared" si="512"/>
        <v/>
      </c>
      <c r="BR790" s="89"/>
      <c r="BS790" s="98">
        <f t="shared" si="513"/>
        <v>0.12857142857142856</v>
      </c>
      <c r="BT790" s="98">
        <f t="shared" si="514"/>
        <v>0.12857142857142856</v>
      </c>
      <c r="BU790" s="89"/>
      <c r="BV790" s="152"/>
    </row>
    <row r="791" spans="1:74" s="64" customFormat="1" x14ac:dyDescent="0.25">
      <c r="A791" s="83">
        <v>28</v>
      </c>
      <c r="B791" s="109" t="str">
        <f t="shared" si="491"/>
        <v>Tropical-Semi-arid: Nair et al 2010</v>
      </c>
      <c r="C791" s="106" t="s">
        <v>146</v>
      </c>
      <c r="D791" s="106" t="s">
        <v>145</v>
      </c>
      <c r="E791" s="108" t="s">
        <v>144</v>
      </c>
      <c r="F791" s="106" t="s">
        <v>89</v>
      </c>
      <c r="G791" s="108" t="s">
        <v>143</v>
      </c>
      <c r="H791" s="107" t="s">
        <v>108</v>
      </c>
      <c r="I791" s="106">
        <v>2010</v>
      </c>
      <c r="J791" s="106"/>
      <c r="K791" s="145">
        <v>6.55</v>
      </c>
      <c r="L791" s="110" t="s">
        <v>141</v>
      </c>
      <c r="M791" s="145"/>
      <c r="N791" s="151" t="s">
        <v>141</v>
      </c>
      <c r="O791" s="105"/>
      <c r="P791" s="104" t="s">
        <v>142</v>
      </c>
      <c r="R791" s="103"/>
      <c r="S791" s="101">
        <f t="shared" si="492"/>
        <v>6.55</v>
      </c>
      <c r="T791" s="102">
        <f t="shared" si="493"/>
        <v>6.55</v>
      </c>
      <c r="U791" s="101">
        <f t="shared" si="494"/>
        <v>0</v>
      </c>
      <c r="V791" s="100" t="str">
        <f t="shared" si="495"/>
        <v>t C/ha/yr</v>
      </c>
      <c r="W791" s="89"/>
      <c r="X791" s="89"/>
      <c r="Z791" s="152"/>
      <c r="AP791" s="152"/>
      <c r="AQ791" s="89"/>
      <c r="AR791" s="89"/>
      <c r="AS791" s="99"/>
      <c r="AT791" s="89"/>
      <c r="AU791" s="98" t="e">
        <f t="shared" si="497"/>
        <v>#REF!</v>
      </c>
      <c r="AV791" s="98" t="e">
        <f t="shared" si="498"/>
        <v>#REF!</v>
      </c>
      <c r="AW791" s="89"/>
      <c r="AX791" s="98" t="e">
        <f t="shared" si="499"/>
        <v>#REF!</v>
      </c>
      <c r="AY791" s="98" t="e">
        <f t="shared" si="500"/>
        <v>#REF!</v>
      </c>
      <c r="AZ791" s="89"/>
      <c r="BA791" s="98" t="e">
        <f t="shared" si="501"/>
        <v>#REF!</v>
      </c>
      <c r="BB791" s="98" t="e">
        <f t="shared" si="502"/>
        <v>#REF!</v>
      </c>
      <c r="BC791" s="89"/>
      <c r="BD791" s="98" t="e">
        <f t="shared" si="503"/>
        <v>#REF!</v>
      </c>
      <c r="BE791" s="98" t="e">
        <f t="shared" si="504"/>
        <v>#REF!</v>
      </c>
      <c r="BF791" s="89"/>
      <c r="BG791" s="98" t="e">
        <f t="shared" si="505"/>
        <v>#REF!</v>
      </c>
      <c r="BH791" s="98" t="e">
        <f t="shared" si="506"/>
        <v>#REF!</v>
      </c>
      <c r="BI791" s="89"/>
      <c r="BJ791" s="98" t="str">
        <f t="shared" si="507"/>
        <v/>
      </c>
      <c r="BK791" s="98" t="str">
        <f t="shared" si="508"/>
        <v/>
      </c>
      <c r="BL791" s="89"/>
      <c r="BM791" s="98" t="str">
        <f t="shared" si="509"/>
        <v/>
      </c>
      <c r="BN791" s="98" t="str">
        <f t="shared" si="510"/>
        <v/>
      </c>
      <c r="BO791" s="89"/>
      <c r="BP791" s="98" t="str">
        <f t="shared" si="511"/>
        <v/>
      </c>
      <c r="BQ791" s="98" t="str">
        <f t="shared" si="512"/>
        <v/>
      </c>
      <c r="BR791" s="89"/>
      <c r="BS791" s="98" t="str">
        <f t="shared" si="513"/>
        <v/>
      </c>
      <c r="BT791" s="98" t="str">
        <f t="shared" si="514"/>
        <v/>
      </c>
      <c r="BU791" s="89"/>
      <c r="BV791" s="152"/>
    </row>
    <row r="792" spans="1:74" s="64" customFormat="1" x14ac:dyDescent="0.25">
      <c r="A792" s="83">
        <v>29</v>
      </c>
      <c r="B792" s="109" t="str">
        <f t="shared" si="491"/>
        <v xml:space="preserve">: </v>
      </c>
      <c r="C792" s="106"/>
      <c r="D792" s="106"/>
      <c r="E792" s="108"/>
      <c r="F792" s="106"/>
      <c r="G792" s="108"/>
      <c r="H792" s="107"/>
      <c r="I792" s="106"/>
      <c r="J792" s="106"/>
      <c r="K792" s="104"/>
      <c r="L792" s="110"/>
      <c r="M792" s="145"/>
      <c r="N792" s="151" t="s">
        <v>141</v>
      </c>
      <c r="O792" s="105"/>
      <c r="P792" s="104"/>
      <c r="R792" s="103"/>
      <c r="S792" s="101" t="str">
        <f t="shared" si="492"/>
        <v/>
      </c>
      <c r="T792" s="102" t="str">
        <f t="shared" si="493"/>
        <v/>
      </c>
      <c r="U792" s="101" t="str">
        <f t="shared" si="494"/>
        <v/>
      </c>
      <c r="V792" s="100" t="str">
        <f t="shared" si="495"/>
        <v>t C/ha/yr</v>
      </c>
      <c r="W792" s="89"/>
      <c r="X792" s="89"/>
      <c r="Z792" s="152"/>
      <c r="AP792" s="152"/>
      <c r="AQ792" s="89"/>
      <c r="AR792" s="89"/>
      <c r="AS792" s="99"/>
      <c r="AT792" s="89"/>
      <c r="AU792" s="98" t="e">
        <f t="shared" si="497"/>
        <v>#REF!</v>
      </c>
      <c r="AV792" s="98" t="e">
        <f t="shared" si="498"/>
        <v>#REF!</v>
      </c>
      <c r="AW792" s="89"/>
      <c r="AX792" s="98" t="e">
        <f t="shared" si="499"/>
        <v>#REF!</v>
      </c>
      <c r="AY792" s="98" t="e">
        <f t="shared" si="500"/>
        <v>#REF!</v>
      </c>
      <c r="AZ792" s="89"/>
      <c r="BA792" s="98" t="e">
        <f t="shared" si="501"/>
        <v>#REF!</v>
      </c>
      <c r="BB792" s="98" t="e">
        <f t="shared" si="502"/>
        <v>#REF!</v>
      </c>
      <c r="BC792" s="89"/>
      <c r="BD792" s="98" t="e">
        <f t="shared" si="503"/>
        <v>#REF!</v>
      </c>
      <c r="BE792" s="98" t="e">
        <f t="shared" si="504"/>
        <v>#REF!</v>
      </c>
      <c r="BF792" s="89"/>
      <c r="BG792" s="98" t="e">
        <f t="shared" si="505"/>
        <v>#REF!</v>
      </c>
      <c r="BH792" s="98" t="e">
        <f t="shared" si="506"/>
        <v>#REF!</v>
      </c>
      <c r="BI792" s="89"/>
      <c r="BJ792" s="98" t="str">
        <f t="shared" si="507"/>
        <v/>
      </c>
      <c r="BK792" s="98" t="str">
        <f t="shared" si="508"/>
        <v/>
      </c>
      <c r="BL792" s="89"/>
      <c r="BM792" s="98" t="str">
        <f t="shared" si="509"/>
        <v/>
      </c>
      <c r="BN792" s="98" t="str">
        <f t="shared" si="510"/>
        <v/>
      </c>
      <c r="BO792" s="89"/>
      <c r="BP792" s="98" t="str">
        <f t="shared" si="511"/>
        <v/>
      </c>
      <c r="BQ792" s="98" t="str">
        <f t="shared" si="512"/>
        <v/>
      </c>
      <c r="BR792" s="89"/>
      <c r="BS792" s="98" t="str">
        <f t="shared" si="513"/>
        <v/>
      </c>
      <c r="BT792" s="98" t="str">
        <f t="shared" si="514"/>
        <v/>
      </c>
      <c r="BU792" s="89"/>
      <c r="BV792" s="152"/>
    </row>
    <row r="793" spans="1:74" s="64" customFormat="1" x14ac:dyDescent="0.25">
      <c r="A793" s="83">
        <v>30</v>
      </c>
      <c r="B793" s="109" t="str">
        <f t="shared" si="491"/>
        <v xml:space="preserve">: </v>
      </c>
      <c r="C793" s="106"/>
      <c r="D793" s="106"/>
      <c r="E793" s="108"/>
      <c r="F793" s="106"/>
      <c r="G793" s="108"/>
      <c r="H793" s="107"/>
      <c r="I793" s="106"/>
      <c r="J793" s="106"/>
      <c r="K793" s="104"/>
      <c r="L793" s="110"/>
      <c r="M793" s="145"/>
      <c r="N793" s="151" t="s">
        <v>141</v>
      </c>
      <c r="O793" s="105"/>
      <c r="P793" s="104"/>
      <c r="R793" s="103"/>
      <c r="S793" s="101" t="str">
        <f t="shared" si="492"/>
        <v/>
      </c>
      <c r="T793" s="102" t="str">
        <f t="shared" si="493"/>
        <v/>
      </c>
      <c r="U793" s="101" t="str">
        <f t="shared" si="494"/>
        <v/>
      </c>
      <c r="V793" s="100" t="str">
        <f t="shared" si="495"/>
        <v>t C/ha/yr</v>
      </c>
      <c r="W793" s="89"/>
      <c r="X793" s="89"/>
      <c r="Z793" s="152"/>
      <c r="AP793" s="152"/>
      <c r="AQ793" s="89"/>
      <c r="AR793" s="89"/>
      <c r="AS793" s="99"/>
      <c r="AT793" s="89"/>
      <c r="AU793" s="98" t="e">
        <f t="shared" si="497"/>
        <v>#REF!</v>
      </c>
      <c r="AV793" s="98" t="e">
        <f t="shared" si="498"/>
        <v>#REF!</v>
      </c>
      <c r="AW793" s="89"/>
      <c r="AX793" s="98" t="e">
        <f t="shared" si="499"/>
        <v>#REF!</v>
      </c>
      <c r="AY793" s="98" t="e">
        <f t="shared" si="500"/>
        <v>#REF!</v>
      </c>
      <c r="AZ793" s="89"/>
      <c r="BA793" s="98" t="e">
        <f t="shared" si="501"/>
        <v>#REF!</v>
      </c>
      <c r="BB793" s="98" t="e">
        <f t="shared" si="502"/>
        <v>#REF!</v>
      </c>
      <c r="BC793" s="89"/>
      <c r="BD793" s="98" t="e">
        <f t="shared" si="503"/>
        <v>#REF!</v>
      </c>
      <c r="BE793" s="98" t="e">
        <f t="shared" si="504"/>
        <v>#REF!</v>
      </c>
      <c r="BF793" s="89"/>
      <c r="BG793" s="98" t="e">
        <f t="shared" si="505"/>
        <v>#REF!</v>
      </c>
      <c r="BH793" s="98" t="e">
        <f t="shared" si="506"/>
        <v>#REF!</v>
      </c>
      <c r="BI793" s="89"/>
      <c r="BJ793" s="98" t="str">
        <f t="shared" si="507"/>
        <v/>
      </c>
      <c r="BK793" s="98" t="str">
        <f t="shared" si="508"/>
        <v/>
      </c>
      <c r="BL793" s="89"/>
      <c r="BM793" s="98" t="str">
        <f t="shared" si="509"/>
        <v/>
      </c>
      <c r="BN793" s="98" t="str">
        <f t="shared" si="510"/>
        <v/>
      </c>
      <c r="BO793" s="89"/>
      <c r="BP793" s="98" t="str">
        <f t="shared" si="511"/>
        <v/>
      </c>
      <c r="BQ793" s="98" t="str">
        <f t="shared" si="512"/>
        <v/>
      </c>
      <c r="BR793" s="89"/>
      <c r="BS793" s="98" t="str">
        <f t="shared" si="513"/>
        <v/>
      </c>
      <c r="BT793" s="98" t="str">
        <f t="shared" si="514"/>
        <v/>
      </c>
      <c r="BU793" s="89"/>
      <c r="BV793" s="152"/>
    </row>
    <row r="794" spans="1:74" s="64" customFormat="1" x14ac:dyDescent="0.25">
      <c r="A794" s="83">
        <v>31</v>
      </c>
      <c r="B794" s="109" t="str">
        <f t="shared" si="491"/>
        <v xml:space="preserve">: </v>
      </c>
      <c r="C794" s="106"/>
      <c r="D794" s="106"/>
      <c r="E794" s="108"/>
      <c r="F794" s="106"/>
      <c r="G794" s="108"/>
      <c r="H794" s="107"/>
      <c r="I794" s="106"/>
      <c r="J794" s="106"/>
      <c r="K794" s="104"/>
      <c r="L794" s="110"/>
      <c r="M794" s="145"/>
      <c r="N794" s="151" t="s">
        <v>141</v>
      </c>
      <c r="O794" s="105"/>
      <c r="P794" s="104"/>
      <c r="R794" s="103"/>
      <c r="S794" s="101" t="str">
        <f t="shared" si="492"/>
        <v/>
      </c>
      <c r="T794" s="102" t="str">
        <f t="shared" si="493"/>
        <v/>
      </c>
      <c r="U794" s="101" t="str">
        <f t="shared" si="494"/>
        <v/>
      </c>
      <c r="V794" s="100" t="str">
        <f t="shared" si="495"/>
        <v>t C/ha/yr</v>
      </c>
      <c r="W794" s="89"/>
      <c r="X794" s="89"/>
      <c r="Z794" s="152"/>
      <c r="AP794" s="152"/>
      <c r="AQ794" s="89"/>
      <c r="AR794" s="89"/>
      <c r="AS794" s="99"/>
      <c r="AT794" s="89"/>
      <c r="AU794" s="98" t="e">
        <f t="shared" si="497"/>
        <v>#REF!</v>
      </c>
      <c r="AV794" s="98" t="e">
        <f t="shared" si="498"/>
        <v>#REF!</v>
      </c>
      <c r="AW794" s="89"/>
      <c r="AX794" s="98" t="e">
        <f t="shared" si="499"/>
        <v>#REF!</v>
      </c>
      <c r="AY794" s="98" t="e">
        <f t="shared" si="500"/>
        <v>#REF!</v>
      </c>
      <c r="AZ794" s="89"/>
      <c r="BA794" s="98" t="e">
        <f t="shared" si="501"/>
        <v>#REF!</v>
      </c>
      <c r="BB794" s="98" t="e">
        <f t="shared" si="502"/>
        <v>#REF!</v>
      </c>
      <c r="BC794" s="89"/>
      <c r="BD794" s="98" t="e">
        <f t="shared" si="503"/>
        <v>#REF!</v>
      </c>
      <c r="BE794" s="98" t="e">
        <f t="shared" si="504"/>
        <v>#REF!</v>
      </c>
      <c r="BF794" s="89"/>
      <c r="BG794" s="98" t="e">
        <f t="shared" si="505"/>
        <v>#REF!</v>
      </c>
      <c r="BH794" s="98" t="e">
        <f t="shared" si="506"/>
        <v>#REF!</v>
      </c>
      <c r="BI794" s="89"/>
      <c r="BJ794" s="98" t="str">
        <f t="shared" si="507"/>
        <v/>
      </c>
      <c r="BK794" s="98" t="str">
        <f t="shared" si="508"/>
        <v/>
      </c>
      <c r="BL794" s="89"/>
      <c r="BM794" s="98" t="str">
        <f t="shared" si="509"/>
        <v/>
      </c>
      <c r="BN794" s="98" t="str">
        <f t="shared" si="510"/>
        <v/>
      </c>
      <c r="BO794" s="89"/>
      <c r="BP794" s="98" t="str">
        <f t="shared" si="511"/>
        <v/>
      </c>
      <c r="BQ794" s="98" t="str">
        <f t="shared" si="512"/>
        <v/>
      </c>
      <c r="BR794" s="89"/>
      <c r="BS794" s="98" t="str">
        <f t="shared" si="513"/>
        <v/>
      </c>
      <c r="BT794" s="98" t="str">
        <f t="shared" si="514"/>
        <v/>
      </c>
      <c r="BU794" s="89"/>
      <c r="BV794" s="152"/>
    </row>
    <row r="795" spans="1:74" s="64" customFormat="1" x14ac:dyDescent="0.25">
      <c r="A795" s="83">
        <v>32</v>
      </c>
      <c r="B795" s="109" t="str">
        <f t="shared" si="491"/>
        <v xml:space="preserve">: </v>
      </c>
      <c r="C795" s="106"/>
      <c r="D795" s="106"/>
      <c r="E795" s="108"/>
      <c r="F795" s="106"/>
      <c r="G795" s="108"/>
      <c r="H795" s="107"/>
      <c r="I795" s="106"/>
      <c r="J795" s="106"/>
      <c r="K795" s="104"/>
      <c r="L795" s="110"/>
      <c r="M795" s="145"/>
      <c r="N795" s="151" t="s">
        <v>141</v>
      </c>
      <c r="O795" s="105"/>
      <c r="P795" s="104"/>
      <c r="R795" s="103"/>
      <c r="S795" s="101" t="str">
        <f t="shared" si="492"/>
        <v/>
      </c>
      <c r="T795" s="102" t="str">
        <f t="shared" si="493"/>
        <v/>
      </c>
      <c r="U795" s="101" t="str">
        <f t="shared" si="494"/>
        <v/>
      </c>
      <c r="V795" s="100" t="str">
        <f t="shared" si="495"/>
        <v>t C/ha/yr</v>
      </c>
      <c r="W795" s="89"/>
      <c r="X795" s="89"/>
      <c r="Z795" s="152"/>
      <c r="AP795" s="152"/>
      <c r="AQ795" s="89"/>
      <c r="AR795" s="89"/>
      <c r="AS795" s="99"/>
      <c r="AT795" s="89"/>
      <c r="AU795" s="98" t="e">
        <f t="shared" si="497"/>
        <v>#REF!</v>
      </c>
      <c r="AV795" s="98" t="e">
        <f t="shared" si="498"/>
        <v>#REF!</v>
      </c>
      <c r="AW795" s="89"/>
      <c r="AX795" s="98" t="e">
        <f t="shared" si="499"/>
        <v>#REF!</v>
      </c>
      <c r="AY795" s="98" t="e">
        <f t="shared" si="500"/>
        <v>#REF!</v>
      </c>
      <c r="AZ795" s="89"/>
      <c r="BA795" s="98" t="e">
        <f t="shared" si="501"/>
        <v>#REF!</v>
      </c>
      <c r="BB795" s="98" t="e">
        <f t="shared" si="502"/>
        <v>#REF!</v>
      </c>
      <c r="BC795" s="89"/>
      <c r="BD795" s="98" t="e">
        <f t="shared" si="503"/>
        <v>#REF!</v>
      </c>
      <c r="BE795" s="98" t="e">
        <f t="shared" si="504"/>
        <v>#REF!</v>
      </c>
      <c r="BF795" s="89"/>
      <c r="BG795" s="98" t="e">
        <f t="shared" si="505"/>
        <v>#REF!</v>
      </c>
      <c r="BH795" s="98" t="e">
        <f t="shared" si="506"/>
        <v>#REF!</v>
      </c>
      <c r="BI795" s="89"/>
      <c r="BJ795" s="98" t="str">
        <f t="shared" si="507"/>
        <v/>
      </c>
      <c r="BK795" s="98" t="str">
        <f t="shared" si="508"/>
        <v/>
      </c>
      <c r="BL795" s="89"/>
      <c r="BM795" s="98" t="str">
        <f t="shared" si="509"/>
        <v/>
      </c>
      <c r="BN795" s="98" t="str">
        <f t="shared" si="510"/>
        <v/>
      </c>
      <c r="BO795" s="89"/>
      <c r="BP795" s="98" t="str">
        <f t="shared" si="511"/>
        <v/>
      </c>
      <c r="BQ795" s="98" t="str">
        <f t="shared" si="512"/>
        <v/>
      </c>
      <c r="BR795" s="89"/>
      <c r="BS795" s="98" t="str">
        <f t="shared" si="513"/>
        <v/>
      </c>
      <c r="BT795" s="98" t="str">
        <f t="shared" si="514"/>
        <v/>
      </c>
      <c r="BU795" s="89"/>
      <c r="BV795" s="152"/>
    </row>
    <row r="796" spans="1:74" s="64" customFormat="1" x14ac:dyDescent="0.25">
      <c r="A796" s="83">
        <v>33</v>
      </c>
      <c r="B796" s="109" t="str">
        <f t="shared" si="491"/>
        <v xml:space="preserve">: </v>
      </c>
      <c r="C796" s="106"/>
      <c r="D796" s="106"/>
      <c r="E796" s="108"/>
      <c r="F796" s="106"/>
      <c r="G796" s="108"/>
      <c r="H796" s="107"/>
      <c r="I796" s="106"/>
      <c r="J796" s="106"/>
      <c r="K796" s="104"/>
      <c r="L796" s="110"/>
      <c r="M796" s="104"/>
      <c r="N796" s="151" t="s">
        <v>141</v>
      </c>
      <c r="O796" s="105"/>
      <c r="P796" s="104"/>
      <c r="R796" s="103"/>
      <c r="S796" s="101" t="str">
        <f t="shared" si="492"/>
        <v/>
      </c>
      <c r="T796" s="102" t="str">
        <f t="shared" si="493"/>
        <v/>
      </c>
      <c r="U796" s="101" t="str">
        <f t="shared" si="494"/>
        <v/>
      </c>
      <c r="V796" s="100" t="str">
        <f t="shared" si="495"/>
        <v>t C/ha/yr</v>
      </c>
      <c r="W796" s="89"/>
      <c r="X796" s="89"/>
      <c r="Z796" s="152"/>
      <c r="AP796" s="152"/>
      <c r="AQ796" s="89"/>
      <c r="AR796" s="89"/>
      <c r="AS796" s="99"/>
      <c r="AT796" s="89"/>
      <c r="AU796" s="98" t="e">
        <f t="shared" si="497"/>
        <v>#REF!</v>
      </c>
      <c r="AV796" s="98" t="e">
        <f t="shared" si="498"/>
        <v>#REF!</v>
      </c>
      <c r="AW796" s="89"/>
      <c r="AX796" s="98" t="e">
        <f t="shared" si="499"/>
        <v>#REF!</v>
      </c>
      <c r="AY796" s="98" t="e">
        <f t="shared" si="500"/>
        <v>#REF!</v>
      </c>
      <c r="AZ796" s="89"/>
      <c r="BA796" s="98" t="e">
        <f t="shared" si="501"/>
        <v>#REF!</v>
      </c>
      <c r="BB796" s="98" t="e">
        <f t="shared" si="502"/>
        <v>#REF!</v>
      </c>
      <c r="BC796" s="89"/>
      <c r="BD796" s="98" t="e">
        <f t="shared" si="503"/>
        <v>#REF!</v>
      </c>
      <c r="BE796" s="98" t="e">
        <f t="shared" si="504"/>
        <v>#REF!</v>
      </c>
      <c r="BF796" s="89"/>
      <c r="BG796" s="98" t="e">
        <f t="shared" si="505"/>
        <v>#REF!</v>
      </c>
      <c r="BH796" s="98" t="e">
        <f t="shared" si="506"/>
        <v>#REF!</v>
      </c>
      <c r="BI796" s="89"/>
      <c r="BJ796" s="98" t="str">
        <f t="shared" si="507"/>
        <v/>
      </c>
      <c r="BK796" s="98" t="str">
        <f t="shared" si="508"/>
        <v/>
      </c>
      <c r="BL796" s="89"/>
      <c r="BM796" s="98" t="str">
        <f t="shared" si="509"/>
        <v/>
      </c>
      <c r="BN796" s="98" t="str">
        <f t="shared" si="510"/>
        <v/>
      </c>
      <c r="BO796" s="89"/>
      <c r="BP796" s="98" t="str">
        <f t="shared" si="511"/>
        <v/>
      </c>
      <c r="BQ796" s="98" t="str">
        <f t="shared" si="512"/>
        <v/>
      </c>
      <c r="BR796" s="89"/>
      <c r="BS796" s="98" t="str">
        <f t="shared" si="513"/>
        <v/>
      </c>
      <c r="BT796" s="98" t="str">
        <f t="shared" si="514"/>
        <v/>
      </c>
      <c r="BU796" s="89"/>
      <c r="BV796" s="152"/>
    </row>
    <row r="797" spans="1:74" s="64" customFormat="1" x14ac:dyDescent="0.25">
      <c r="A797" s="83">
        <v>34</v>
      </c>
      <c r="B797" s="109" t="str">
        <f t="shared" si="491"/>
        <v xml:space="preserve">: </v>
      </c>
      <c r="C797" s="106"/>
      <c r="D797" s="106"/>
      <c r="E797" s="108"/>
      <c r="F797" s="106"/>
      <c r="G797" s="108"/>
      <c r="H797" s="107"/>
      <c r="I797" s="106"/>
      <c r="J797" s="106"/>
      <c r="K797" s="104"/>
      <c r="L797" s="110"/>
      <c r="M797" s="104"/>
      <c r="N797" s="151" t="s">
        <v>141</v>
      </c>
      <c r="O797" s="105"/>
      <c r="P797" s="104"/>
      <c r="R797" s="103"/>
      <c r="S797" s="101" t="str">
        <f t="shared" si="492"/>
        <v/>
      </c>
      <c r="T797" s="102" t="str">
        <f t="shared" si="493"/>
        <v/>
      </c>
      <c r="U797" s="101" t="str">
        <f t="shared" si="494"/>
        <v/>
      </c>
      <c r="V797" s="100" t="str">
        <f t="shared" si="495"/>
        <v>t C/ha/yr</v>
      </c>
      <c r="W797" s="89"/>
      <c r="X797" s="89"/>
      <c r="Z797" s="152"/>
      <c r="AP797" s="152"/>
      <c r="AQ797" s="89"/>
      <c r="AR797" s="89"/>
      <c r="AS797" s="99"/>
      <c r="AT797" s="89"/>
      <c r="AU797" s="98" t="e">
        <f t="shared" si="497"/>
        <v>#REF!</v>
      </c>
      <c r="AV797" s="98" t="e">
        <f t="shared" si="498"/>
        <v>#REF!</v>
      </c>
      <c r="AW797" s="89"/>
      <c r="AX797" s="98" t="e">
        <f t="shared" si="499"/>
        <v>#REF!</v>
      </c>
      <c r="AY797" s="98" t="e">
        <f t="shared" si="500"/>
        <v>#REF!</v>
      </c>
      <c r="AZ797" s="89"/>
      <c r="BA797" s="98" t="e">
        <f t="shared" si="501"/>
        <v>#REF!</v>
      </c>
      <c r="BB797" s="98" t="e">
        <f t="shared" si="502"/>
        <v>#REF!</v>
      </c>
      <c r="BC797" s="89"/>
      <c r="BD797" s="98" t="e">
        <f t="shared" si="503"/>
        <v>#REF!</v>
      </c>
      <c r="BE797" s="98" t="e">
        <f t="shared" si="504"/>
        <v>#REF!</v>
      </c>
      <c r="BF797" s="89"/>
      <c r="BG797" s="98" t="e">
        <f t="shared" si="505"/>
        <v>#REF!</v>
      </c>
      <c r="BH797" s="98" t="e">
        <f t="shared" si="506"/>
        <v>#REF!</v>
      </c>
      <c r="BI797" s="89"/>
      <c r="BJ797" s="98" t="str">
        <f t="shared" si="507"/>
        <v/>
      </c>
      <c r="BK797" s="98" t="str">
        <f t="shared" si="508"/>
        <v/>
      </c>
      <c r="BL797" s="89"/>
      <c r="BM797" s="98" t="str">
        <f t="shared" si="509"/>
        <v/>
      </c>
      <c r="BN797" s="98" t="str">
        <f t="shared" si="510"/>
        <v/>
      </c>
      <c r="BO797" s="89"/>
      <c r="BP797" s="98" t="str">
        <f t="shared" si="511"/>
        <v/>
      </c>
      <c r="BQ797" s="98" t="str">
        <f t="shared" si="512"/>
        <v/>
      </c>
      <c r="BR797" s="89"/>
      <c r="BS797" s="98" t="str">
        <f t="shared" si="513"/>
        <v/>
      </c>
      <c r="BT797" s="98" t="str">
        <f t="shared" si="514"/>
        <v/>
      </c>
      <c r="BU797" s="89"/>
      <c r="BV797" s="152"/>
    </row>
    <row r="798" spans="1:74" s="64" customFormat="1" x14ac:dyDescent="0.25">
      <c r="A798" s="83">
        <v>35</v>
      </c>
      <c r="B798" s="109" t="str">
        <f t="shared" si="491"/>
        <v xml:space="preserve">: </v>
      </c>
      <c r="C798" s="106"/>
      <c r="D798" s="106"/>
      <c r="E798" s="108"/>
      <c r="F798" s="106"/>
      <c r="G798" s="108"/>
      <c r="H798" s="107"/>
      <c r="I798" s="106"/>
      <c r="J798" s="106"/>
      <c r="K798" s="104"/>
      <c r="L798" s="110"/>
      <c r="M798" s="104"/>
      <c r="N798" s="151" t="s">
        <v>141</v>
      </c>
      <c r="O798" s="105"/>
      <c r="P798" s="104"/>
      <c r="R798" s="103"/>
      <c r="S798" s="101" t="str">
        <f t="shared" si="492"/>
        <v/>
      </c>
      <c r="T798" s="102" t="str">
        <f t="shared" si="493"/>
        <v/>
      </c>
      <c r="U798" s="101" t="str">
        <f t="shared" si="494"/>
        <v/>
      </c>
      <c r="V798" s="100" t="str">
        <f t="shared" si="495"/>
        <v>t C/ha/yr</v>
      </c>
      <c r="W798" s="89"/>
      <c r="X798" s="89"/>
      <c r="Z798" s="152"/>
      <c r="AP798" s="152"/>
      <c r="AQ798" s="89"/>
      <c r="AR798" s="89"/>
      <c r="AS798" s="99"/>
      <c r="AT798" s="89"/>
      <c r="AU798" s="98" t="e">
        <f t="shared" si="497"/>
        <v>#REF!</v>
      </c>
      <c r="AV798" s="98" t="e">
        <f t="shared" si="498"/>
        <v>#REF!</v>
      </c>
      <c r="AW798" s="89"/>
      <c r="AX798" s="98" t="e">
        <f t="shared" si="499"/>
        <v>#REF!</v>
      </c>
      <c r="AY798" s="98" t="e">
        <f t="shared" si="500"/>
        <v>#REF!</v>
      </c>
      <c r="AZ798" s="89"/>
      <c r="BA798" s="98" t="e">
        <f t="shared" si="501"/>
        <v>#REF!</v>
      </c>
      <c r="BB798" s="98" t="e">
        <f t="shared" si="502"/>
        <v>#REF!</v>
      </c>
      <c r="BC798" s="89"/>
      <c r="BD798" s="98" t="e">
        <f t="shared" si="503"/>
        <v>#REF!</v>
      </c>
      <c r="BE798" s="98" t="e">
        <f t="shared" si="504"/>
        <v>#REF!</v>
      </c>
      <c r="BF798" s="89"/>
      <c r="BG798" s="98" t="e">
        <f t="shared" si="505"/>
        <v>#REF!</v>
      </c>
      <c r="BH798" s="98" t="e">
        <f t="shared" si="506"/>
        <v>#REF!</v>
      </c>
      <c r="BI798" s="89"/>
      <c r="BJ798" s="98" t="str">
        <f t="shared" si="507"/>
        <v/>
      </c>
      <c r="BK798" s="98" t="str">
        <f t="shared" si="508"/>
        <v/>
      </c>
      <c r="BL798" s="89"/>
      <c r="BM798" s="98" t="str">
        <f t="shared" si="509"/>
        <v/>
      </c>
      <c r="BN798" s="98" t="str">
        <f t="shared" si="510"/>
        <v/>
      </c>
      <c r="BO798" s="89"/>
      <c r="BP798" s="98" t="str">
        <f t="shared" si="511"/>
        <v/>
      </c>
      <c r="BQ798" s="98" t="str">
        <f t="shared" si="512"/>
        <v/>
      </c>
      <c r="BR798" s="89"/>
      <c r="BS798" s="98" t="str">
        <f t="shared" si="513"/>
        <v/>
      </c>
      <c r="BT798" s="98" t="str">
        <f t="shared" si="514"/>
        <v/>
      </c>
      <c r="BU798" s="89"/>
      <c r="BV798" s="152"/>
    </row>
    <row r="799" spans="1:74" s="64" customFormat="1" x14ac:dyDescent="0.25">
      <c r="A799" s="83">
        <v>36</v>
      </c>
      <c r="B799" s="109" t="str">
        <f t="shared" si="491"/>
        <v xml:space="preserve">: </v>
      </c>
      <c r="C799" s="106"/>
      <c r="D799" s="106"/>
      <c r="E799" s="108"/>
      <c r="F799" s="106"/>
      <c r="G799" s="108"/>
      <c r="H799" s="107"/>
      <c r="I799" s="106"/>
      <c r="J799" s="106"/>
      <c r="K799" s="104"/>
      <c r="L799" s="110"/>
      <c r="M799" s="104"/>
      <c r="N799" s="151" t="s">
        <v>141</v>
      </c>
      <c r="O799" s="105"/>
      <c r="P799" s="104"/>
      <c r="R799" s="103"/>
      <c r="S799" s="101" t="str">
        <f t="shared" si="492"/>
        <v/>
      </c>
      <c r="T799" s="102" t="str">
        <f t="shared" si="493"/>
        <v/>
      </c>
      <c r="U799" s="101" t="str">
        <f t="shared" si="494"/>
        <v/>
      </c>
      <c r="V799" s="100" t="str">
        <f t="shared" si="495"/>
        <v>t C/ha/yr</v>
      </c>
      <c r="W799" s="89"/>
      <c r="X799" s="89"/>
      <c r="Z799" s="152"/>
      <c r="AP799" s="152"/>
      <c r="AQ799" s="89"/>
      <c r="AR799" s="89"/>
      <c r="AS799" s="99"/>
      <c r="AT799" s="89"/>
      <c r="AU799" s="98" t="e">
        <f t="shared" si="497"/>
        <v>#REF!</v>
      </c>
      <c r="AV799" s="98" t="e">
        <f t="shared" si="498"/>
        <v>#REF!</v>
      </c>
      <c r="AW799" s="89"/>
      <c r="AX799" s="98" t="e">
        <f t="shared" si="499"/>
        <v>#REF!</v>
      </c>
      <c r="AY799" s="98" t="e">
        <f t="shared" si="500"/>
        <v>#REF!</v>
      </c>
      <c r="AZ799" s="89"/>
      <c r="BA799" s="98" t="e">
        <f t="shared" si="501"/>
        <v>#REF!</v>
      </c>
      <c r="BB799" s="98" t="e">
        <f t="shared" si="502"/>
        <v>#REF!</v>
      </c>
      <c r="BC799" s="89"/>
      <c r="BD799" s="98" t="e">
        <f t="shared" si="503"/>
        <v>#REF!</v>
      </c>
      <c r="BE799" s="98" t="e">
        <f t="shared" si="504"/>
        <v>#REF!</v>
      </c>
      <c r="BF799" s="89"/>
      <c r="BG799" s="98" t="e">
        <f t="shared" si="505"/>
        <v>#REF!</v>
      </c>
      <c r="BH799" s="98" t="e">
        <f t="shared" si="506"/>
        <v>#REF!</v>
      </c>
      <c r="BI799" s="89"/>
      <c r="BJ799" s="98" t="str">
        <f t="shared" si="507"/>
        <v/>
      </c>
      <c r="BK799" s="98" t="str">
        <f t="shared" si="508"/>
        <v/>
      </c>
      <c r="BL799" s="89"/>
      <c r="BM799" s="98" t="str">
        <f t="shared" si="509"/>
        <v/>
      </c>
      <c r="BN799" s="98" t="str">
        <f t="shared" si="510"/>
        <v/>
      </c>
      <c r="BO799" s="89"/>
      <c r="BP799" s="98" t="str">
        <f t="shared" si="511"/>
        <v/>
      </c>
      <c r="BQ799" s="98" t="str">
        <f t="shared" si="512"/>
        <v/>
      </c>
      <c r="BR799" s="89"/>
      <c r="BS799" s="98" t="str">
        <f t="shared" si="513"/>
        <v/>
      </c>
      <c r="BT799" s="98" t="str">
        <f t="shared" si="514"/>
        <v/>
      </c>
      <c r="BU799" s="89"/>
      <c r="BV799" s="152"/>
    </row>
    <row r="800" spans="1:74" s="64" customFormat="1" x14ac:dyDescent="0.25">
      <c r="A800" s="83">
        <v>37</v>
      </c>
      <c r="B800" s="109" t="str">
        <f t="shared" si="491"/>
        <v xml:space="preserve">: </v>
      </c>
      <c r="C800" s="106"/>
      <c r="D800" s="106"/>
      <c r="E800" s="108"/>
      <c r="F800" s="106"/>
      <c r="G800" s="108"/>
      <c r="H800" s="107"/>
      <c r="I800" s="106"/>
      <c r="J800" s="106"/>
      <c r="K800" s="104"/>
      <c r="L800" s="104"/>
      <c r="M800" s="104"/>
      <c r="N800" s="151" t="s">
        <v>141</v>
      </c>
      <c r="O800" s="105"/>
      <c r="P800" s="104"/>
      <c r="R800" s="103"/>
      <c r="S800" s="101" t="str">
        <f t="shared" si="492"/>
        <v/>
      </c>
      <c r="T800" s="102" t="str">
        <f t="shared" si="493"/>
        <v/>
      </c>
      <c r="U800" s="101" t="str">
        <f t="shared" si="494"/>
        <v/>
      </c>
      <c r="V800" s="100" t="str">
        <f t="shared" si="495"/>
        <v>t C/ha/yr</v>
      </c>
      <c r="W800" s="89"/>
      <c r="X800" s="89"/>
      <c r="Z800" s="152"/>
      <c r="AP800" s="152"/>
      <c r="AQ800" s="89"/>
      <c r="AR800" s="89"/>
      <c r="AS800" s="99"/>
      <c r="AT800" s="89"/>
      <c r="AU800" s="98" t="e">
        <f t="shared" si="497"/>
        <v>#REF!</v>
      </c>
      <c r="AV800" s="98" t="e">
        <f t="shared" si="498"/>
        <v>#REF!</v>
      </c>
      <c r="AW800" s="89"/>
      <c r="AX800" s="98" t="e">
        <f t="shared" si="499"/>
        <v>#REF!</v>
      </c>
      <c r="AY800" s="98" t="e">
        <f t="shared" si="500"/>
        <v>#REF!</v>
      </c>
      <c r="AZ800" s="89"/>
      <c r="BA800" s="98" t="e">
        <f t="shared" si="501"/>
        <v>#REF!</v>
      </c>
      <c r="BB800" s="98" t="e">
        <f t="shared" si="502"/>
        <v>#REF!</v>
      </c>
      <c r="BC800" s="89"/>
      <c r="BD800" s="98" t="e">
        <f t="shared" si="503"/>
        <v>#REF!</v>
      </c>
      <c r="BE800" s="98" t="e">
        <f t="shared" si="504"/>
        <v>#REF!</v>
      </c>
      <c r="BF800" s="89"/>
      <c r="BG800" s="98" t="e">
        <f t="shared" si="505"/>
        <v>#REF!</v>
      </c>
      <c r="BH800" s="98" t="e">
        <f t="shared" si="506"/>
        <v>#REF!</v>
      </c>
      <c r="BI800" s="89"/>
      <c r="BJ800" s="98" t="str">
        <f t="shared" si="507"/>
        <v/>
      </c>
      <c r="BK800" s="98" t="str">
        <f t="shared" si="508"/>
        <v/>
      </c>
      <c r="BL800" s="89"/>
      <c r="BM800" s="98" t="str">
        <f t="shared" si="509"/>
        <v/>
      </c>
      <c r="BN800" s="98" t="str">
        <f t="shared" si="510"/>
        <v/>
      </c>
      <c r="BO800" s="89"/>
      <c r="BP800" s="98" t="str">
        <f t="shared" si="511"/>
        <v/>
      </c>
      <c r="BQ800" s="98" t="str">
        <f t="shared" si="512"/>
        <v/>
      </c>
      <c r="BR800" s="89"/>
      <c r="BS800" s="98" t="str">
        <f t="shared" si="513"/>
        <v/>
      </c>
      <c r="BT800" s="98" t="str">
        <f t="shared" si="514"/>
        <v/>
      </c>
      <c r="BU800" s="89"/>
      <c r="BV800" s="152"/>
    </row>
    <row r="801" spans="1:74" s="64" customFormat="1" x14ac:dyDescent="0.25">
      <c r="A801" s="83">
        <v>38</v>
      </c>
      <c r="B801" s="109" t="str">
        <f t="shared" si="491"/>
        <v xml:space="preserve">: </v>
      </c>
      <c r="C801" s="106"/>
      <c r="D801" s="106"/>
      <c r="E801" s="108"/>
      <c r="F801" s="106"/>
      <c r="G801" s="108"/>
      <c r="H801" s="107"/>
      <c r="I801" s="106"/>
      <c r="J801" s="106"/>
      <c r="K801" s="104"/>
      <c r="L801" s="104"/>
      <c r="M801" s="104"/>
      <c r="N801" s="151" t="s">
        <v>141</v>
      </c>
      <c r="O801" s="105"/>
      <c r="P801" s="104"/>
      <c r="R801" s="103"/>
      <c r="S801" s="101" t="str">
        <f t="shared" si="492"/>
        <v/>
      </c>
      <c r="T801" s="102" t="str">
        <f t="shared" si="493"/>
        <v/>
      </c>
      <c r="U801" s="101" t="str">
        <f t="shared" si="494"/>
        <v/>
      </c>
      <c r="V801" s="100" t="str">
        <f t="shared" si="495"/>
        <v>t C/ha/yr</v>
      </c>
      <c r="W801" s="89"/>
      <c r="X801" s="89"/>
      <c r="Z801" s="152"/>
      <c r="AP801" s="152"/>
      <c r="AQ801" s="89"/>
      <c r="AR801" s="89"/>
      <c r="AS801" s="99"/>
      <c r="AT801" s="89"/>
      <c r="AU801" s="98" t="e">
        <f t="shared" si="497"/>
        <v>#REF!</v>
      </c>
      <c r="AV801" s="98" t="e">
        <f t="shared" si="498"/>
        <v>#REF!</v>
      </c>
      <c r="AW801" s="89"/>
      <c r="AX801" s="98" t="e">
        <f t="shared" si="499"/>
        <v>#REF!</v>
      </c>
      <c r="AY801" s="98" t="e">
        <f t="shared" si="500"/>
        <v>#REF!</v>
      </c>
      <c r="AZ801" s="89"/>
      <c r="BA801" s="98" t="e">
        <f t="shared" si="501"/>
        <v>#REF!</v>
      </c>
      <c r="BB801" s="98" t="e">
        <f t="shared" si="502"/>
        <v>#REF!</v>
      </c>
      <c r="BC801" s="89"/>
      <c r="BD801" s="98" t="e">
        <f t="shared" si="503"/>
        <v>#REF!</v>
      </c>
      <c r="BE801" s="98" t="e">
        <f t="shared" si="504"/>
        <v>#REF!</v>
      </c>
      <c r="BF801" s="89"/>
      <c r="BG801" s="98" t="e">
        <f t="shared" si="505"/>
        <v>#REF!</v>
      </c>
      <c r="BH801" s="98" t="e">
        <f t="shared" si="506"/>
        <v>#REF!</v>
      </c>
      <c r="BI801" s="89"/>
      <c r="BJ801" s="98" t="str">
        <f t="shared" si="507"/>
        <v/>
      </c>
      <c r="BK801" s="98" t="str">
        <f t="shared" si="508"/>
        <v/>
      </c>
      <c r="BL801" s="89"/>
      <c r="BM801" s="98" t="str">
        <f t="shared" si="509"/>
        <v/>
      </c>
      <c r="BN801" s="98" t="str">
        <f t="shared" si="510"/>
        <v/>
      </c>
      <c r="BO801" s="89"/>
      <c r="BP801" s="98" t="str">
        <f t="shared" si="511"/>
        <v/>
      </c>
      <c r="BQ801" s="98" t="str">
        <f t="shared" si="512"/>
        <v/>
      </c>
      <c r="BR801" s="89"/>
      <c r="BS801" s="98" t="str">
        <f t="shared" si="513"/>
        <v/>
      </c>
      <c r="BT801" s="98" t="str">
        <f t="shared" si="514"/>
        <v/>
      </c>
      <c r="BU801" s="89"/>
      <c r="BV801" s="152"/>
    </row>
    <row r="802" spans="1:74" s="64" customFormat="1" x14ac:dyDescent="0.25">
      <c r="A802" s="83">
        <v>39</v>
      </c>
      <c r="B802" s="109" t="str">
        <f t="shared" si="491"/>
        <v xml:space="preserve">: </v>
      </c>
      <c r="C802" s="106"/>
      <c r="D802" s="106"/>
      <c r="E802" s="108"/>
      <c r="F802" s="106"/>
      <c r="G802" s="108"/>
      <c r="H802" s="107"/>
      <c r="I802" s="106"/>
      <c r="J802" s="106"/>
      <c r="K802" s="104"/>
      <c r="L802" s="104"/>
      <c r="M802" s="104"/>
      <c r="N802" s="151" t="s">
        <v>141</v>
      </c>
      <c r="O802" s="105"/>
      <c r="P802" s="104"/>
      <c r="R802" s="103"/>
      <c r="S802" s="101" t="str">
        <f t="shared" si="492"/>
        <v/>
      </c>
      <c r="T802" s="102" t="str">
        <f t="shared" si="493"/>
        <v/>
      </c>
      <c r="U802" s="101" t="str">
        <f t="shared" si="494"/>
        <v/>
      </c>
      <c r="V802" s="100" t="str">
        <f t="shared" si="495"/>
        <v>t C/ha/yr</v>
      </c>
      <c r="W802" s="89"/>
      <c r="X802" s="89"/>
      <c r="Z802" s="152"/>
      <c r="AP802" s="152"/>
      <c r="AQ802" s="89"/>
      <c r="AR802" s="89"/>
      <c r="AS802" s="99"/>
      <c r="AT802" s="89"/>
      <c r="AU802" s="98" t="e">
        <f t="shared" si="497"/>
        <v>#REF!</v>
      </c>
      <c r="AV802" s="98" t="e">
        <f t="shared" si="498"/>
        <v>#REF!</v>
      </c>
      <c r="AW802" s="89"/>
      <c r="AX802" s="98" t="e">
        <f t="shared" si="499"/>
        <v>#REF!</v>
      </c>
      <c r="AY802" s="98" t="e">
        <f t="shared" si="500"/>
        <v>#REF!</v>
      </c>
      <c r="AZ802" s="89"/>
      <c r="BA802" s="98" t="e">
        <f t="shared" si="501"/>
        <v>#REF!</v>
      </c>
      <c r="BB802" s="98" t="e">
        <f t="shared" si="502"/>
        <v>#REF!</v>
      </c>
      <c r="BC802" s="89"/>
      <c r="BD802" s="98" t="e">
        <f t="shared" si="503"/>
        <v>#REF!</v>
      </c>
      <c r="BE802" s="98" t="e">
        <f t="shared" si="504"/>
        <v>#REF!</v>
      </c>
      <c r="BF802" s="89"/>
      <c r="BG802" s="98" t="e">
        <f t="shared" si="505"/>
        <v>#REF!</v>
      </c>
      <c r="BH802" s="98" t="e">
        <f t="shared" si="506"/>
        <v>#REF!</v>
      </c>
      <c r="BI802" s="89"/>
      <c r="BJ802" s="98" t="str">
        <f t="shared" si="507"/>
        <v/>
      </c>
      <c r="BK802" s="98" t="str">
        <f t="shared" si="508"/>
        <v/>
      </c>
      <c r="BL802" s="89"/>
      <c r="BM802" s="98" t="str">
        <f t="shared" si="509"/>
        <v/>
      </c>
      <c r="BN802" s="98" t="str">
        <f t="shared" si="510"/>
        <v/>
      </c>
      <c r="BO802" s="89"/>
      <c r="BP802" s="98" t="str">
        <f t="shared" si="511"/>
        <v/>
      </c>
      <c r="BQ802" s="98" t="str">
        <f t="shared" si="512"/>
        <v/>
      </c>
      <c r="BR802" s="89"/>
      <c r="BS802" s="98" t="str">
        <f t="shared" si="513"/>
        <v/>
      </c>
      <c r="BT802" s="98" t="str">
        <f t="shared" si="514"/>
        <v/>
      </c>
      <c r="BU802" s="89"/>
      <c r="BV802" s="152"/>
    </row>
    <row r="803" spans="1:74" s="64" customFormat="1" x14ac:dyDescent="0.25">
      <c r="A803" s="83"/>
      <c r="B803" s="91" t="s">
        <v>64</v>
      </c>
      <c r="C803" s="92"/>
      <c r="D803" s="92"/>
      <c r="E803" s="92"/>
      <c r="F803" s="92"/>
      <c r="G803" s="92"/>
      <c r="I803" s="89"/>
      <c r="J803" s="94"/>
      <c r="M803" s="64" t="s">
        <v>63</v>
      </c>
      <c r="R803" s="94" t="s">
        <v>62</v>
      </c>
      <c r="S803" s="97">
        <f>AVERAGE(S764:S802)</f>
        <v>4.6456168831168831</v>
      </c>
      <c r="T803" s="97">
        <f>IF(S811="Y",SUM(T764:T802)/SUM(O764:O802),AVERAGE(T764:T802))</f>
        <v>4.6456168831168831</v>
      </c>
      <c r="U803" s="96" t="e">
        <f>SUM(U764:U802)/SUM(O764:O802)</f>
        <v>#DIV/0!</v>
      </c>
      <c r="V803" s="89"/>
      <c r="W803" s="89"/>
      <c r="X803" s="89"/>
      <c r="Z803" s="95"/>
      <c r="AP803" s="152"/>
      <c r="AQ803" s="89"/>
      <c r="AR803" s="89"/>
      <c r="AS803" s="89"/>
      <c r="AT803" s="94" t="s">
        <v>62</v>
      </c>
      <c r="AU803" s="93" t="e">
        <f>AVERAGE(AU764:AU802)</f>
        <v>#REF!</v>
      </c>
      <c r="AV803" s="93" t="e">
        <f>SUM(AV764:AV802)/COUNTIF(AV764:AV802,"&gt;0")</f>
        <v>#REF!</v>
      </c>
      <c r="AW803" s="89"/>
      <c r="AX803" s="93" t="e">
        <f>AVERAGE(AX764:AX802)</f>
        <v>#REF!</v>
      </c>
      <c r="AY803" s="93" t="e">
        <f>SUM(AY764:AY802)/COUNTIF(AY764:AY802,"&gt;0")</f>
        <v>#REF!</v>
      </c>
      <c r="AZ803" s="89"/>
      <c r="BA803" s="93" t="e">
        <f>AVERAGE(BA764:BA802)</f>
        <v>#REF!</v>
      </c>
      <c r="BB803" s="93" t="e">
        <f>SUM(BB764:BB802)/COUNTIF(BB764:BB802,"&gt;0")</f>
        <v>#REF!</v>
      </c>
      <c r="BC803" s="89"/>
      <c r="BD803" s="93" t="e">
        <f>AVERAGE(BD764:BD802)</f>
        <v>#REF!</v>
      </c>
      <c r="BE803" s="93" t="e">
        <f>SUM(BE764:BE802)/COUNTIF(BE764:BE802,"&gt;0")</f>
        <v>#REF!</v>
      </c>
      <c r="BF803" s="89"/>
      <c r="BG803" s="93" t="e">
        <f>AVERAGE(BG764:BG802)</f>
        <v>#REF!</v>
      </c>
      <c r="BH803" s="93" t="e">
        <f>SUM(BH764:BH802)/COUNTIF(BH764:BH802,"&gt;0")</f>
        <v>#REF!</v>
      </c>
      <c r="BI803" s="94"/>
      <c r="BJ803" s="93" t="e">
        <f>AVERAGE(BJ764:BJ802)</f>
        <v>#DIV/0!</v>
      </c>
      <c r="BK803" s="93" t="e">
        <f>SUM(BK764:BK802)/COUNTIF(BK764:BK802,"&gt;0")</f>
        <v>#DIV/0!</v>
      </c>
      <c r="BL803" s="89"/>
      <c r="BM803" s="93" t="e">
        <f>AVERAGE(BM764:BM802)</f>
        <v>#DIV/0!</v>
      </c>
      <c r="BN803" s="93" t="e">
        <f>SUM(BN764:BN802)/COUNTIF(BN764:BN802,"&gt;0")</f>
        <v>#DIV/0!</v>
      </c>
      <c r="BO803" s="89"/>
      <c r="BP803" s="93" t="e">
        <f>AVERAGE(BP764:BP802)</f>
        <v>#DIV/0!</v>
      </c>
      <c r="BQ803" s="93" t="e">
        <f>SUM(BQ764:BQ802)/COUNTIF(BQ764:BQ802,"&gt;0")</f>
        <v>#DIV/0!</v>
      </c>
      <c r="BR803" s="89"/>
      <c r="BS803" s="93">
        <f>AVERAGE(BS764:BS802)</f>
        <v>0.12857142857142856</v>
      </c>
      <c r="BT803" s="93">
        <f>SUM(BT764:BT802)/COUNTIF(BT764:BT802,"&gt;0")</f>
        <v>0.12857142857142856</v>
      </c>
      <c r="BU803" s="89"/>
      <c r="BV803" s="152"/>
    </row>
    <row r="804" spans="1:74" s="64" customFormat="1" x14ac:dyDescent="0.25">
      <c r="A804" s="83"/>
      <c r="B804" s="91" t="s">
        <v>61</v>
      </c>
      <c r="C804" s="92" t="s">
        <v>60</v>
      </c>
      <c r="D804" s="409"/>
      <c r="E804" s="410"/>
      <c r="F804" s="410"/>
      <c r="G804" s="410"/>
      <c r="H804" s="410"/>
      <c r="I804" s="410"/>
      <c r="J804" s="410"/>
      <c r="K804" s="411"/>
      <c r="R804" s="77" t="s">
        <v>57</v>
      </c>
      <c r="S804" s="88">
        <f>S803+V804*S807</f>
        <v>8.2424934869398037</v>
      </c>
      <c r="T804" s="88">
        <f>T803+V804*T807</f>
        <v>8.2424934869398037</v>
      </c>
      <c r="U804" s="88" t="e">
        <f>U803+V804*U807</f>
        <v>#DIV/0!</v>
      </c>
      <c r="V804" s="86">
        <v>1</v>
      </c>
      <c r="W804" s="64" t="s">
        <v>59</v>
      </c>
      <c r="X804" s="89"/>
      <c r="Y804" s="89" t="s">
        <v>58</v>
      </c>
      <c r="Z804" s="87"/>
      <c r="AP804" s="152"/>
      <c r="AQ804" s="89"/>
      <c r="AR804" s="89"/>
      <c r="AS804" s="89"/>
      <c r="AT804" s="77" t="s">
        <v>57</v>
      </c>
      <c r="AU804" s="76" t="e">
        <f>AU803+(AU809*AU806)</f>
        <v>#REF!</v>
      </c>
      <c r="AV804" s="76" t="e">
        <f>AV803+(AV809*AU806)</f>
        <v>#REF!</v>
      </c>
      <c r="AW804" s="89"/>
      <c r="AX804" s="76" t="e">
        <f>AX803+(AX809*AX806)</f>
        <v>#REF!</v>
      </c>
      <c r="AY804" s="76" t="e">
        <f>AY803+(AY809*AX806)</f>
        <v>#REF!</v>
      </c>
      <c r="AZ804" s="89"/>
      <c r="BA804" s="76" t="e">
        <f>BA803+(BA809*BA806)</f>
        <v>#REF!</v>
      </c>
      <c r="BB804" s="76" t="e">
        <f>BB803+(BB809*BA806)</f>
        <v>#REF!</v>
      </c>
      <c r="BC804" s="89"/>
      <c r="BD804" s="76" t="e">
        <f>BD803+(BD809*BD806)</f>
        <v>#REF!</v>
      </c>
      <c r="BE804" s="76" t="e">
        <f>BE803+(BE809*BD806)</f>
        <v>#REF!</v>
      </c>
      <c r="BF804" s="89"/>
      <c r="BG804" s="76" t="e">
        <f>BG803+(BG809*BG806)</f>
        <v>#REF!</v>
      </c>
      <c r="BH804" s="76" t="e">
        <f>BH803+(BH809*BG806)</f>
        <v>#REF!</v>
      </c>
      <c r="BI804" s="77"/>
      <c r="BJ804" s="76" t="e">
        <f>BJ803+(BJ809*BJ806)</f>
        <v>#DIV/0!</v>
      </c>
      <c r="BK804" s="76" t="e">
        <f>BK803+(BK809*BJ806)</f>
        <v>#DIV/0!</v>
      </c>
      <c r="BL804" s="89"/>
      <c r="BM804" s="76" t="e">
        <f>BM803+(BM809*BM806)</f>
        <v>#DIV/0!</v>
      </c>
      <c r="BN804" s="76" t="e">
        <f>BN803+(BN809*BM806)</f>
        <v>#DIV/0!</v>
      </c>
      <c r="BO804" s="89"/>
      <c r="BP804" s="76" t="e">
        <f>BP803+(BP809*BP806)</f>
        <v>#DIV/0!</v>
      </c>
      <c r="BQ804" s="76" t="e">
        <f>BQ803+(BQ809*BP806)</f>
        <v>#DIV/0!</v>
      </c>
      <c r="BR804" s="89"/>
      <c r="BS804" s="76">
        <f>BS803+(BS809*BS806)</f>
        <v>0.12857142857142856</v>
      </c>
      <c r="BT804" s="76">
        <f>BT803+(BT809*BS806)</f>
        <v>0.12857142857142856</v>
      </c>
      <c r="BU804" s="89"/>
      <c r="BV804" s="152"/>
    </row>
    <row r="805" spans="1:74" s="64" customFormat="1" x14ac:dyDescent="0.25">
      <c r="A805" s="83"/>
      <c r="B805" s="91" t="s">
        <v>56</v>
      </c>
      <c r="C805" s="83"/>
      <c r="D805" s="412"/>
      <c r="E805" s="413"/>
      <c r="F805" s="413"/>
      <c r="G805" s="413"/>
      <c r="H805" s="413"/>
      <c r="I805" s="413"/>
      <c r="J805" s="413"/>
      <c r="K805" s="414"/>
      <c r="L805" s="89"/>
      <c r="M805" s="89"/>
      <c r="R805" s="77" t="s">
        <v>54</v>
      </c>
      <c r="S805" s="88">
        <f>IF($Y805="Y",MIN(S764:S802),S803-$V805*S807)</f>
        <v>1.0487402792939635</v>
      </c>
      <c r="T805" s="88">
        <f>IF($Y805="Y",MIN(T764:T802),T803-$V805*T807)</f>
        <v>1.0487402792939635</v>
      </c>
      <c r="U805" s="88" t="e">
        <f>IF($Y805="Y",MIN(U764:U802),U803-$V805*U807)</f>
        <v>#DIV/0!</v>
      </c>
      <c r="V805" s="86">
        <v>1</v>
      </c>
      <c r="W805" s="64" t="s">
        <v>55</v>
      </c>
      <c r="X805" s="89"/>
      <c r="Y805" s="90" t="s">
        <v>47</v>
      </c>
      <c r="Z805" s="87"/>
      <c r="AP805" s="152"/>
      <c r="AQ805" s="89"/>
      <c r="AR805" s="89"/>
      <c r="AS805" s="89"/>
      <c r="AT805" s="77" t="s">
        <v>54</v>
      </c>
      <c r="AU805" s="76" t="e">
        <f>AU803-(AU809*AU807)</f>
        <v>#REF!</v>
      </c>
      <c r="AV805" s="76" t="e">
        <f>AV803-(AV809*AU807)</f>
        <v>#REF!</v>
      </c>
      <c r="AW805" s="89"/>
      <c r="AX805" s="76" t="e">
        <f>AX803-(AX809*AX807)</f>
        <v>#REF!</v>
      </c>
      <c r="AY805" s="76" t="e">
        <f>AY803-(AY809*AX807)</f>
        <v>#REF!</v>
      </c>
      <c r="AZ805" s="89"/>
      <c r="BA805" s="76" t="e">
        <f>BA803-(BA809*BA807)</f>
        <v>#REF!</v>
      </c>
      <c r="BB805" s="76" t="e">
        <f>BB803-(BB809*BA807)</f>
        <v>#REF!</v>
      </c>
      <c r="BC805" s="89"/>
      <c r="BD805" s="76" t="e">
        <f>BD803-(BD809*BD807)</f>
        <v>#REF!</v>
      </c>
      <c r="BE805" s="76" t="e">
        <f>BE803-(BE809*BD807)</f>
        <v>#REF!</v>
      </c>
      <c r="BF805" s="89"/>
      <c r="BG805" s="76" t="e">
        <f>BG803-(BG809*BG807)</f>
        <v>#REF!</v>
      </c>
      <c r="BH805" s="76" t="e">
        <f>BH803-(BH809*BG807)</f>
        <v>#REF!</v>
      </c>
      <c r="BI805" s="77"/>
      <c r="BJ805" s="76" t="e">
        <f>BJ803-(BJ809*BJ807)</f>
        <v>#DIV/0!</v>
      </c>
      <c r="BK805" s="76" t="e">
        <f>BK803-(BK809*BJ807)</f>
        <v>#DIV/0!</v>
      </c>
      <c r="BL805" s="89"/>
      <c r="BM805" s="76" t="e">
        <f>BM803-(BM809*BM807)</f>
        <v>#DIV/0!</v>
      </c>
      <c r="BN805" s="76" t="e">
        <f>BN803-(BN809*BM807)</f>
        <v>#DIV/0!</v>
      </c>
      <c r="BO805" s="89"/>
      <c r="BP805" s="76" t="e">
        <f>BP803-(BP809*BP807)</f>
        <v>#DIV/0!</v>
      </c>
      <c r="BQ805" s="76" t="e">
        <f>BQ803-(BQ809*BP807)</f>
        <v>#DIV/0!</v>
      </c>
      <c r="BR805" s="89"/>
      <c r="BS805" s="76">
        <f>BS803-(BS809*BS807)</f>
        <v>0.12857142857142856</v>
      </c>
      <c r="BT805" s="76">
        <f>BT803-(BT809*BS807)</f>
        <v>0.12857142857142856</v>
      </c>
      <c r="BU805" s="89"/>
      <c r="BV805" s="152"/>
    </row>
    <row r="806" spans="1:74" s="64" customFormat="1" ht="14.25" x14ac:dyDescent="0.2">
      <c r="A806" s="83"/>
      <c r="B806" s="83"/>
      <c r="C806" s="83"/>
      <c r="D806" s="412"/>
      <c r="E806" s="413"/>
      <c r="F806" s="413"/>
      <c r="G806" s="413"/>
      <c r="H806" s="413"/>
      <c r="I806" s="413"/>
      <c r="J806" s="413"/>
      <c r="K806" s="414"/>
      <c r="R806" s="77" t="s">
        <v>51</v>
      </c>
      <c r="S806" s="88" t="str">
        <f>IF((0.67*S807)&gt;S803,"no","yes")</f>
        <v>yes</v>
      </c>
      <c r="T806" s="88" t="str">
        <f>IF((0.67*T807)&gt;T803,"no","yes")</f>
        <v>yes</v>
      </c>
      <c r="U806" s="88" t="e">
        <f>IF((0.67*U807)&gt;U803,"no","yes")</f>
        <v>#DIV/0!</v>
      </c>
      <c r="Z806" s="87"/>
      <c r="AP806" s="152"/>
      <c r="AS806" s="360" t="s">
        <v>53</v>
      </c>
      <c r="AT806" s="361"/>
      <c r="AU806" s="86">
        <v>1</v>
      </c>
      <c r="AX806" s="86">
        <v>1</v>
      </c>
      <c r="BA806" s="86">
        <v>1</v>
      </c>
      <c r="BD806" s="86">
        <v>1</v>
      </c>
      <c r="BG806" s="86">
        <v>1</v>
      </c>
      <c r="BI806" s="77"/>
      <c r="BJ806" s="86">
        <v>1</v>
      </c>
      <c r="BM806" s="86">
        <v>1</v>
      </c>
      <c r="BP806" s="86">
        <v>1</v>
      </c>
      <c r="BS806" s="86">
        <v>1</v>
      </c>
      <c r="BV806" s="152"/>
    </row>
    <row r="807" spans="1:74" s="64" customFormat="1" ht="14.25" x14ac:dyDescent="0.2">
      <c r="A807" s="75" t="str">
        <f ca="1">HYPERLINK("#"&amp;"'"&amp;A$1&amp;"'!a1","Back to top")</f>
        <v>Back to top</v>
      </c>
      <c r="B807" s="75"/>
      <c r="C807" s="83"/>
      <c r="D807" s="412"/>
      <c r="E807" s="413"/>
      <c r="F807" s="413"/>
      <c r="G807" s="413"/>
      <c r="H807" s="413"/>
      <c r="I807" s="413"/>
      <c r="J807" s="413"/>
      <c r="K807" s="414"/>
      <c r="R807" s="77" t="s">
        <v>50</v>
      </c>
      <c r="S807" s="88">
        <f>_xlfn.STDEV.P(S764:S802)</f>
        <v>3.5968766038229196</v>
      </c>
      <c r="T807" s="88">
        <f t="array" ref="T807">IF(S811="Y",SQRT(SUM(IFERROR(O764:O802*(S764:S802-(T803))^2,0))/((COUNTIFS(O764:O802,"&lt;&gt;"&amp;"")-1)/COUNTIFS(O764:O802,"&lt;&gt;"&amp;"")*SUM(O764:O802))),_xlfn.STDEV.P(T764:T802))</f>
        <v>3.5968766038229196</v>
      </c>
      <c r="U807" s="88" t="e">
        <f t="array" ref="U807">SQRT(SUM(IFERROR(O764:O802*(S764:S802-(U803))^2,0))/((COUNTIFS(O764:O802,"&lt;&gt;"&amp;"")-1)/COUNTIFS(O764:O802,"&lt;&gt;"&amp;"")*SUM(O764:O802)))</f>
        <v>#DIV/0!</v>
      </c>
      <c r="Z807" s="87"/>
      <c r="AP807" s="152"/>
      <c r="AS807" s="360"/>
      <c r="AT807" s="361"/>
      <c r="AU807" s="86">
        <v>1</v>
      </c>
      <c r="AX807" s="86">
        <v>1</v>
      </c>
      <c r="BA807" s="86">
        <v>1</v>
      </c>
      <c r="BD807" s="86">
        <v>1</v>
      </c>
      <c r="BG807" s="86">
        <v>1</v>
      </c>
      <c r="BI807" s="77"/>
      <c r="BJ807" s="86">
        <v>1</v>
      </c>
      <c r="BM807" s="86">
        <v>1</v>
      </c>
      <c r="BP807" s="86">
        <v>1</v>
      </c>
      <c r="BS807" s="86">
        <v>1</v>
      </c>
      <c r="BV807" s="152"/>
    </row>
    <row r="808" spans="1:74" s="64" customFormat="1" x14ac:dyDescent="0.25">
      <c r="A808" s="83"/>
      <c r="B808" s="83"/>
      <c r="C808" s="83"/>
      <c r="D808" s="412"/>
      <c r="E808" s="413"/>
      <c r="F808" s="413"/>
      <c r="G808" s="413"/>
      <c r="H808" s="413"/>
      <c r="I808" s="413"/>
      <c r="J808" s="413"/>
      <c r="K808" s="414"/>
      <c r="R808" s="73" t="s">
        <v>48</v>
      </c>
      <c r="S808" s="85">
        <f>COUNTIF(S764:S802,"&gt;0")</f>
        <v>22</v>
      </c>
      <c r="T808" s="85">
        <f>COUNTIF(T764:T802,"&gt;0")</f>
        <v>22</v>
      </c>
      <c r="U808" s="81"/>
      <c r="V808" s="84" t="s">
        <v>52</v>
      </c>
      <c r="Z808" s="152"/>
      <c r="AP808" s="152"/>
      <c r="AT808" s="77" t="s">
        <v>51</v>
      </c>
      <c r="AU808" s="76" t="e">
        <f>IF((0.67*AU809)&gt;AU803,"no","yes")</f>
        <v>#REF!</v>
      </c>
      <c r="AV808" s="76" t="e">
        <f>IF((0.67*AV809)&gt;AV803,"no","yes")</f>
        <v>#REF!</v>
      </c>
      <c r="AX808" s="76" t="e">
        <f>IF((0.67*AX809)&gt;AX803,"no","yes")</f>
        <v>#REF!</v>
      </c>
      <c r="AY808" s="76" t="e">
        <f>IF((0.67*AY809)&gt;AY803,"no","yes")</f>
        <v>#REF!</v>
      </c>
      <c r="BA808" s="76" t="e">
        <f>IF((0.67*BA809)&gt;BA803,"no","yes")</f>
        <v>#REF!</v>
      </c>
      <c r="BB808" s="76" t="e">
        <f>IF((0.67*BB809)&gt;BB803,"no","yes")</f>
        <v>#REF!</v>
      </c>
      <c r="BD808" s="76" t="e">
        <f>IF((0.67*BD809)&gt;BD803,"no","yes")</f>
        <v>#REF!</v>
      </c>
      <c r="BE808" s="76" t="e">
        <f>IF((0.67*BE809)&gt;BE803,"no","yes")</f>
        <v>#REF!</v>
      </c>
      <c r="BG808" s="76" t="e">
        <f>IF((0.67*BG809)&gt;BG803,"no","yes")</f>
        <v>#REF!</v>
      </c>
      <c r="BH808" s="76" t="e">
        <f>IF((0.67*BH809)&gt;BH803,"no","yes")</f>
        <v>#REF!</v>
      </c>
      <c r="BI808" s="73"/>
      <c r="BJ808" s="76" t="e">
        <f>IF((0.67*BJ809)&gt;BJ803,"no","yes")</f>
        <v>#DIV/0!</v>
      </c>
      <c r="BK808" s="76" t="e">
        <f>IF((0.67*BK809)&gt;BK803,"no","yes")</f>
        <v>#DIV/0!</v>
      </c>
      <c r="BM808" s="76" t="e">
        <f>IF((0.67*BM809)&gt;BM803,"no","yes")</f>
        <v>#DIV/0!</v>
      </c>
      <c r="BN808" s="76" t="e">
        <f>IF((0.67*BN809)&gt;BN803,"no","yes")</f>
        <v>#DIV/0!</v>
      </c>
      <c r="BP808" s="76" t="e">
        <f>IF((0.67*BP809)&gt;BP803,"no","yes")</f>
        <v>#DIV/0!</v>
      </c>
      <c r="BQ808" s="76" t="e">
        <f>IF((0.67*BQ809)&gt;BQ803,"no","yes")</f>
        <v>#DIV/0!</v>
      </c>
      <c r="BS808" s="76" t="str">
        <f>IF((0.67*BS809)&gt;BS803,"no","yes")</f>
        <v>yes</v>
      </c>
      <c r="BT808" s="76" t="str">
        <f>IF((0.67*BT809)&gt;BT803,"no","yes")</f>
        <v>yes</v>
      </c>
      <c r="BV808" s="152"/>
    </row>
    <row r="809" spans="1:74" s="64" customFormat="1" ht="14.25" x14ac:dyDescent="0.2">
      <c r="A809" s="83"/>
      <c r="B809" s="83"/>
      <c r="C809" s="83"/>
      <c r="D809" s="412"/>
      <c r="E809" s="413"/>
      <c r="F809" s="413"/>
      <c r="G809" s="413"/>
      <c r="H809" s="413"/>
      <c r="I809" s="413"/>
      <c r="J809" s="413"/>
      <c r="K809" s="414"/>
      <c r="R809" s="73"/>
      <c r="S809" s="81"/>
      <c r="T809" s="156"/>
      <c r="U809" s="81"/>
      <c r="V809" s="80"/>
      <c r="W809" s="79"/>
      <c r="X809" s="78"/>
      <c r="Z809" s="152"/>
      <c r="AP809" s="152"/>
      <c r="AT809" s="77" t="s">
        <v>50</v>
      </c>
      <c r="AU809" s="76" t="e">
        <f>_xlfn.STDEV.P(AU764:AU802)</f>
        <v>#REF!</v>
      </c>
      <c r="AV809" s="76" t="e">
        <f>_xlfn.STDEV.P(AV764:AV802)</f>
        <v>#REF!</v>
      </c>
      <c r="AX809" s="76" t="e">
        <f>_xlfn.STDEV.P(AX764:AX802)</f>
        <v>#REF!</v>
      </c>
      <c r="AY809" s="76" t="e">
        <f>_xlfn.STDEV.P(AY764:AY802)</f>
        <v>#REF!</v>
      </c>
      <c r="BA809" s="76" t="e">
        <f>_xlfn.STDEV.P(BA764:BA802)</f>
        <v>#REF!</v>
      </c>
      <c r="BB809" s="76" t="e">
        <f>_xlfn.STDEV.P(BB764:BB802)</f>
        <v>#REF!</v>
      </c>
      <c r="BD809" s="76" t="e">
        <f>_xlfn.STDEV.P(BD764:BD802)</f>
        <v>#REF!</v>
      </c>
      <c r="BE809" s="76" t="e">
        <f>_xlfn.STDEV.P(BE764:BE802)</f>
        <v>#REF!</v>
      </c>
      <c r="BG809" s="76" t="e">
        <f>_xlfn.STDEV.P(BG764:BG802)</f>
        <v>#REF!</v>
      </c>
      <c r="BH809" s="76" t="e">
        <f>_xlfn.STDEV.P(BH764:BH802)</f>
        <v>#REF!</v>
      </c>
      <c r="BJ809" s="76" t="e">
        <f>_xlfn.STDEV.P(BJ764:BJ802)</f>
        <v>#DIV/0!</v>
      </c>
      <c r="BK809" s="76" t="e">
        <f>_xlfn.STDEV.P(BK764:BK802)</f>
        <v>#DIV/0!</v>
      </c>
      <c r="BM809" s="76" t="e">
        <f>_xlfn.STDEV.P(BM764:BM802)</f>
        <v>#DIV/0!</v>
      </c>
      <c r="BN809" s="76" t="e">
        <f>_xlfn.STDEV.P(BN764:BN802)</f>
        <v>#DIV/0!</v>
      </c>
      <c r="BP809" s="76" t="e">
        <f>_xlfn.STDEV.P(BP764:BP802)</f>
        <v>#DIV/0!</v>
      </c>
      <c r="BQ809" s="76" t="e">
        <f>_xlfn.STDEV.P(BQ764:BQ802)</f>
        <v>#DIV/0!</v>
      </c>
      <c r="BS809" s="76">
        <f>_xlfn.STDEV.P(BS764:BS802)</f>
        <v>0</v>
      </c>
      <c r="BT809" s="76">
        <f>_xlfn.STDEV.P(BT764:BT802)</f>
        <v>0</v>
      </c>
      <c r="BV809" s="152"/>
    </row>
    <row r="810" spans="1:74" s="64" customFormat="1" x14ac:dyDescent="0.2">
      <c r="A810" s="83"/>
      <c r="B810" s="83"/>
      <c r="D810" s="415"/>
      <c r="E810" s="416"/>
      <c r="F810" s="416"/>
      <c r="G810" s="416"/>
      <c r="H810" s="416"/>
      <c r="I810" s="416"/>
      <c r="J810" s="416"/>
      <c r="K810" s="417"/>
      <c r="R810" s="73"/>
      <c r="S810" s="138" t="s">
        <v>49</v>
      </c>
      <c r="T810" s="83"/>
      <c r="V810" s="70"/>
      <c r="W810" s="69"/>
      <c r="X810" s="68"/>
      <c r="Z810" s="152"/>
      <c r="AP810" s="152"/>
      <c r="AT810" s="73" t="s">
        <v>48</v>
      </c>
      <c r="AU810" s="72">
        <f>COUNTIF(AU764:AU802,"&gt;0")</f>
        <v>0</v>
      </c>
      <c r="AV810" s="72">
        <f>COUNTIF(AV764:AV802,"&gt;0")</f>
        <v>0</v>
      </c>
      <c r="AX810" s="72">
        <f>COUNTIF(AX764:AX802,"&gt;0")</f>
        <v>0</v>
      </c>
      <c r="AY810" s="72">
        <f>COUNTIF(AY764:AY802,"&gt;0")</f>
        <v>0</v>
      </c>
      <c r="BA810" s="72">
        <f>COUNTIF(BA764:BA802,"&gt;0")</f>
        <v>0</v>
      </c>
      <c r="BB810" s="72">
        <f>COUNTIF(BB764:BB802,"&gt;0")</f>
        <v>0</v>
      </c>
      <c r="BD810" s="72">
        <f>COUNTIF(BD764:BD802,"&gt;0")</f>
        <v>0</v>
      </c>
      <c r="BE810" s="72">
        <f>COUNTIF(BE764:BE802,"&gt;0")</f>
        <v>0</v>
      </c>
      <c r="BG810" s="72">
        <f>COUNTIF(BG764:BG802,"&gt;0")</f>
        <v>0</v>
      </c>
      <c r="BH810" s="72">
        <f>COUNTIF(BH764:BH802,"&gt;0")</f>
        <v>0</v>
      </c>
      <c r="BJ810" s="72">
        <f>COUNTIF(BJ764:BJ802,"&gt;0")</f>
        <v>0</v>
      </c>
      <c r="BK810" s="72">
        <f>COUNTIF(BK764:BK802,"&gt;0")</f>
        <v>0</v>
      </c>
      <c r="BM810" s="72">
        <f>COUNTIF(BM764:BM802,"&gt;0")</f>
        <v>0</v>
      </c>
      <c r="BN810" s="72">
        <f>COUNTIF(BN764:BN802,"&gt;0")</f>
        <v>0</v>
      </c>
      <c r="BP810" s="72">
        <f>COUNTIF(BP764:BP802,"&gt;0")</f>
        <v>0</v>
      </c>
      <c r="BQ810" s="72">
        <f>COUNTIF(BQ764:BQ802,"&gt;0")</f>
        <v>0</v>
      </c>
      <c r="BS810" s="72">
        <f>COUNTIF(BS764:BS802,"&gt;0")</f>
        <v>1</v>
      </c>
      <c r="BT810" s="72">
        <f>COUNTIF(BT764:BT802,"&gt;0")</f>
        <v>1</v>
      </c>
      <c r="BV810" s="152"/>
    </row>
    <row r="811" spans="1:74" s="64" customFormat="1" ht="18" x14ac:dyDescent="0.25">
      <c r="A811" s="83"/>
      <c r="B811" s="83"/>
      <c r="C811" s="83"/>
      <c r="D811" s="83"/>
      <c r="E811" s="83"/>
      <c r="F811" s="83"/>
      <c r="G811" s="83"/>
      <c r="H811" s="83"/>
      <c r="J811" s="73"/>
      <c r="R811" s="73"/>
      <c r="S811" s="137" t="s">
        <v>47</v>
      </c>
      <c r="T811" s="83"/>
      <c r="V811" s="70"/>
      <c r="W811" s="69"/>
      <c r="X811" s="68"/>
      <c r="Z811" s="152"/>
      <c r="AP811" s="60"/>
      <c r="BV811" s="60"/>
    </row>
    <row r="812" spans="1:74" x14ac:dyDescent="0.2">
      <c r="U812" s="64"/>
      <c r="V812" s="67"/>
      <c r="W812" s="66"/>
      <c r="X812" s="65"/>
      <c r="Z812" s="2"/>
      <c r="AQ812" s="59"/>
      <c r="AR812" s="59"/>
      <c r="AS812" s="59"/>
      <c r="AT812" s="59"/>
      <c r="AU812" s="59"/>
      <c r="AV812" s="59"/>
      <c r="AW812" s="59"/>
      <c r="AX812" s="59"/>
      <c r="AY812" s="59"/>
      <c r="AZ812" s="59"/>
      <c r="BA812" s="59"/>
      <c r="BB812" s="59"/>
      <c r="BC812" s="59"/>
      <c r="BD812" s="59"/>
      <c r="BE812" s="59"/>
      <c r="BF812" s="59"/>
      <c r="BG812" s="59"/>
      <c r="BH812" s="59"/>
      <c r="BI812" s="59"/>
      <c r="BJ812" s="59"/>
      <c r="BK812" s="59"/>
      <c r="BL812" s="59"/>
      <c r="BM812" s="59"/>
      <c r="BN812" s="59"/>
      <c r="BO812" s="59"/>
      <c r="BP812" s="59"/>
      <c r="BQ812" s="59"/>
      <c r="BR812" s="59"/>
      <c r="BS812" s="59"/>
      <c r="BT812" s="59"/>
      <c r="BU812" s="59"/>
    </row>
    <row r="814" spans="1:74" s="152" customFormat="1" ht="18" x14ac:dyDescent="0.25">
      <c r="A814" s="134">
        <f>1+A761</f>
        <v>22</v>
      </c>
      <c r="B814" s="134"/>
      <c r="C814" s="133" t="s">
        <v>140</v>
      </c>
      <c r="D814" s="132"/>
      <c r="E814" s="132"/>
      <c r="F814" s="132"/>
      <c r="G814" s="132"/>
      <c r="H814" s="132"/>
      <c r="I814" s="131"/>
      <c r="J814" s="131"/>
      <c r="K814" s="132"/>
      <c r="L814" s="131"/>
      <c r="M814" s="131"/>
      <c r="N814" s="130"/>
      <c r="O814" s="130"/>
      <c r="P814" s="131"/>
      <c r="Q814" s="131"/>
      <c r="R814" s="131"/>
      <c r="S814" s="131"/>
      <c r="T814" s="131"/>
      <c r="U814" s="131"/>
      <c r="V814" s="131"/>
      <c r="W814" s="131"/>
      <c r="X814" s="131"/>
      <c r="AQ814" s="143">
        <f>A814</f>
        <v>22</v>
      </c>
      <c r="AR814" s="143" t="str">
        <f>C814</f>
        <v>Sequestered Carbon NOT Emitted after Cyclical Harvesting/Clearing</v>
      </c>
      <c r="AS814" s="60"/>
      <c r="AT814" s="60"/>
      <c r="AU814" s="60"/>
      <c r="AV814" s="60"/>
      <c r="AW814" s="60"/>
      <c r="AX814" s="60"/>
      <c r="AY814" s="60"/>
      <c r="AZ814" s="60"/>
      <c r="BA814" s="60"/>
      <c r="BB814" s="60"/>
      <c r="BC814" s="60"/>
      <c r="BD814" s="60"/>
      <c r="BE814" s="60"/>
      <c r="BF814" s="60"/>
      <c r="BG814" s="60"/>
      <c r="BH814" s="60"/>
      <c r="BI814" s="60"/>
      <c r="BJ814" s="60"/>
      <c r="BK814" s="60"/>
      <c r="BL814" s="60"/>
      <c r="BM814" s="60"/>
      <c r="BN814" s="60"/>
      <c r="BO814" s="60"/>
      <c r="BP814" s="60"/>
      <c r="BQ814" s="60"/>
      <c r="BR814" s="60"/>
      <c r="BS814" s="60"/>
      <c r="BT814" s="60"/>
      <c r="BU814" s="60"/>
    </row>
    <row r="815" spans="1:74" s="64" customFormat="1" x14ac:dyDescent="0.25">
      <c r="A815" s="83"/>
      <c r="B815" s="83"/>
      <c r="C815" s="83"/>
      <c r="D815" s="129"/>
      <c r="E815" s="129"/>
      <c r="F815" s="129"/>
      <c r="G815" s="129"/>
      <c r="H815" s="129"/>
      <c r="K815" s="129"/>
      <c r="Z815" s="152"/>
      <c r="AP815" s="152"/>
      <c r="AQ815" s="89"/>
      <c r="AR815" s="89"/>
      <c r="AS815" s="89"/>
      <c r="AT815" s="89"/>
      <c r="AU815" s="128" t="e">
        <f>IF($AT$44="Region",'[1]Advanced Controls'!$A$59,'[1]AEZ Data'!$A$78)</f>
        <v>#REF!</v>
      </c>
      <c r="AV815" s="128"/>
      <c r="AW815" s="89"/>
      <c r="AX815" s="128" t="e">
        <f>IF($AT$44="Region",'[1]Advanced Controls'!$A$60,'[1]AEZ Data'!$A$80)</f>
        <v>#REF!</v>
      </c>
      <c r="AY815" s="128"/>
      <c r="AZ815" s="89"/>
      <c r="BA815" s="128" t="e">
        <f>IF($AT$44="Region",'[1]Advanced Controls'!$A$61,'[1]AEZ Data'!$A$79)</f>
        <v>#REF!</v>
      </c>
      <c r="BB815" s="128"/>
      <c r="BC815" s="89"/>
      <c r="BD815" s="128" t="e">
        <f>IF($AT$44="Region",'[1]Advanced Controls'!$A$62,'[1]AEZ Data'!$A$81)</f>
        <v>#REF!</v>
      </c>
      <c r="BE815" s="128"/>
      <c r="BF815" s="89"/>
      <c r="BG815" s="128" t="e">
        <f>IF($AT$44="Region",'[1]Advanced Controls'!$A$63,'[1]AEZ Data'!$A$82)</f>
        <v>#REF!</v>
      </c>
      <c r="BH815" s="128"/>
      <c r="BI815" s="89"/>
      <c r="BJ815" s="128" t="s">
        <v>90</v>
      </c>
      <c r="BK815" s="128"/>
      <c r="BL815" s="89"/>
      <c r="BM815" s="128" t="s">
        <v>89</v>
      </c>
      <c r="BN815" s="128"/>
      <c r="BO815" s="89"/>
      <c r="BP815" s="128" t="s">
        <v>88</v>
      </c>
      <c r="BQ815" s="128"/>
      <c r="BR815" s="89"/>
      <c r="BS815" s="128" t="s">
        <v>87</v>
      </c>
      <c r="BT815" s="89"/>
      <c r="BU815" s="89"/>
      <c r="BV815" s="152"/>
    </row>
    <row r="816" spans="1:74" s="64" customFormat="1" ht="45.75" thickBot="1" x14ac:dyDescent="0.3">
      <c r="A816" s="92" t="s">
        <v>86</v>
      </c>
      <c r="B816" s="127" t="s">
        <v>85</v>
      </c>
      <c r="C816" s="155" t="s">
        <v>84</v>
      </c>
      <c r="D816" s="154" t="s">
        <v>83</v>
      </c>
      <c r="E816" s="154" t="s">
        <v>82</v>
      </c>
      <c r="F816" s="125" t="s">
        <v>81</v>
      </c>
      <c r="G816" s="125" t="s">
        <v>80</v>
      </c>
      <c r="H816" s="124" t="s">
        <v>79</v>
      </c>
      <c r="I816" s="124" t="s">
        <v>78</v>
      </c>
      <c r="J816" s="124" t="s">
        <v>77</v>
      </c>
      <c r="K816" s="153" t="s">
        <v>76</v>
      </c>
      <c r="L816" s="122" t="s">
        <v>75</v>
      </c>
      <c r="M816" s="142" t="s">
        <v>74</v>
      </c>
      <c r="N816" s="119" t="s">
        <v>73</v>
      </c>
      <c r="O816" s="120" t="s">
        <v>72</v>
      </c>
      <c r="P816" s="120" t="s">
        <v>71</v>
      </c>
      <c r="Q816" s="114"/>
      <c r="R816" s="118" t="s">
        <v>70</v>
      </c>
      <c r="S816" s="117" t="s">
        <v>66</v>
      </c>
      <c r="T816" s="117" t="s">
        <v>65</v>
      </c>
      <c r="U816" s="117" t="s">
        <v>69</v>
      </c>
      <c r="V816" s="116" t="s">
        <v>68</v>
      </c>
      <c r="W816" s="114"/>
      <c r="X816" s="114"/>
      <c r="Z816" s="152"/>
      <c r="AP816" s="152"/>
      <c r="AQ816" s="114"/>
      <c r="AR816" s="114"/>
      <c r="AS816" s="116" t="s">
        <v>67</v>
      </c>
      <c r="AT816" s="114"/>
      <c r="AU816" s="115" t="s">
        <v>66</v>
      </c>
      <c r="AV816" s="115" t="s">
        <v>65</v>
      </c>
      <c r="AW816" s="114"/>
      <c r="AX816" s="115" t="s">
        <v>66</v>
      </c>
      <c r="AY816" s="115" t="s">
        <v>65</v>
      </c>
      <c r="AZ816" s="114"/>
      <c r="BA816" s="115" t="s">
        <v>66</v>
      </c>
      <c r="BB816" s="115" t="s">
        <v>65</v>
      </c>
      <c r="BC816" s="114"/>
      <c r="BD816" s="115" t="s">
        <v>66</v>
      </c>
      <c r="BE816" s="115" t="s">
        <v>65</v>
      </c>
      <c r="BF816" s="114"/>
      <c r="BG816" s="115" t="s">
        <v>66</v>
      </c>
      <c r="BH816" s="115" t="s">
        <v>65</v>
      </c>
      <c r="BI816" s="114"/>
      <c r="BJ816" s="115" t="s">
        <v>66</v>
      </c>
      <c r="BK816" s="115" t="s">
        <v>65</v>
      </c>
      <c r="BL816" s="114"/>
      <c r="BM816" s="115" t="s">
        <v>66</v>
      </c>
      <c r="BN816" s="115" t="s">
        <v>65</v>
      </c>
      <c r="BO816" s="114"/>
      <c r="BP816" s="115" t="s">
        <v>66</v>
      </c>
      <c r="BQ816" s="115" t="s">
        <v>65</v>
      </c>
      <c r="BR816" s="114"/>
      <c r="BS816" s="115" t="s">
        <v>66</v>
      </c>
      <c r="BT816" s="115" t="s">
        <v>65</v>
      </c>
      <c r="BU816" s="114"/>
      <c r="BV816" s="152"/>
    </row>
    <row r="817" spans="1:74" s="64" customFormat="1" x14ac:dyDescent="0.25">
      <c r="A817" s="83">
        <v>1</v>
      </c>
      <c r="B817" s="109" t="str">
        <f t="shared" ref="B817:B836" si="515">CONCATENATE(E817,": ",C817)</f>
        <v xml:space="preserve">: </v>
      </c>
      <c r="C817" s="108"/>
      <c r="D817" s="108"/>
      <c r="E817" s="108"/>
      <c r="F817" s="113"/>
      <c r="G817" s="108"/>
      <c r="H817" s="107"/>
      <c r="I817" s="106"/>
      <c r="J817" s="106"/>
      <c r="K817" s="104"/>
      <c r="L817" s="110"/>
      <c r="M817" s="104"/>
      <c r="N817" s="151" t="s">
        <v>139</v>
      </c>
      <c r="O817" s="105"/>
      <c r="P817" s="104"/>
      <c r="R817" s="103"/>
      <c r="S817" s="101" t="str">
        <f t="shared" ref="S817:S836" si="516">IF(R817="Y","",IF(AND(M817="",K817=""),"",IF(M817="",K817,M817)))</f>
        <v/>
      </c>
      <c r="T817" s="102" t="str">
        <f t="shared" ref="T817:T836" si="517">IF(S817="","",IF($S$845="Y",U817,IF(S817&gt;=$S$837-$AB$35*$S$841,IF(S817&lt;=$S$837+$AB$35*$S$841,S817,""),"")))</f>
        <v/>
      </c>
      <c r="U817" s="101" t="str">
        <f t="shared" ref="U817:U836" si="518">IF(R817="Y","",IF(AND(M817="",K817=""),"",IF(M817="",K817*O817,M817*O817)))</f>
        <v/>
      </c>
      <c r="V817" s="100" t="str">
        <f t="shared" ref="V817:V836" si="519">IF(AND(N817="",L817=""),"",IF(N817="",L817,N817))</f>
        <v>t C/ha</v>
      </c>
      <c r="W817" s="89"/>
      <c r="X817" s="89"/>
      <c r="Z817" s="152"/>
      <c r="AP817" s="152"/>
      <c r="AQ817" s="89"/>
      <c r="AR817" s="89"/>
      <c r="AS817" s="112" t="str">
        <f>$U817</f>
        <v/>
      </c>
      <c r="AT817" s="89"/>
      <c r="AU817" s="98" t="e">
        <f t="shared" ref="AU817:AU836" si="520">IF($AT$44="region",IF($E817=AU$762,$S817,""),IF($G817=AU$762,$S817,""))</f>
        <v>#REF!</v>
      </c>
      <c r="AV817" s="98" t="e">
        <f t="shared" ref="AV817:AV836" si="521">IF($AT$44="Region",IF($E817=AU$762,$T817,""),IF($G817=AU$762,$T817,""))</f>
        <v>#REF!</v>
      </c>
      <c r="AW817" s="89"/>
      <c r="AX817" s="98" t="e">
        <f t="shared" ref="AX817:AX836" si="522">IF($AT$44="region",IF($E817=AX$762,$S817,""),IF($G817=AX$762,$S817,""))</f>
        <v>#REF!</v>
      </c>
      <c r="AY817" s="98" t="e">
        <f t="shared" ref="AY817:AY836" si="523">IF($AT$44="Region",IF($E817=AX$762,$T817,""),IF($G817=AX$762,$T817,""))</f>
        <v>#REF!</v>
      </c>
      <c r="AZ817" s="89"/>
      <c r="BA817" s="98" t="e">
        <f t="shared" ref="BA817:BA836" si="524">IF($AT$44="region",IF($E817=BA$762,$S817,""),IF($G817=BA$762,$S817,""))</f>
        <v>#REF!</v>
      </c>
      <c r="BB817" s="98" t="e">
        <f t="shared" ref="BB817:BB836" si="525">IF($AT$44="Region",IF($E817=BA$762,$T817,""),IF($G817=BA$762,$T817,""))</f>
        <v>#REF!</v>
      </c>
      <c r="BC817" s="89"/>
      <c r="BD817" s="98" t="e">
        <f t="shared" ref="BD817:BD836" si="526">IF($AT$44="region",IF($E817=BD$762,$S817,""),IF($G817=BD$762,$S817,""))</f>
        <v>#REF!</v>
      </c>
      <c r="BE817" s="98" t="e">
        <f t="shared" ref="BE817:BE836" si="527">IF($AT$44="Region",IF($E817=BD$762,$T817,""),IF($G817=BD$762,$T817,""))</f>
        <v>#REF!</v>
      </c>
      <c r="BF817" s="89"/>
      <c r="BG817" s="98" t="e">
        <f t="shared" ref="BG817:BG836" si="528">IF($AT$44="region",IF($E817=BG$762,$S817,""),IF($G817=BG$762,$S817,""))</f>
        <v>#REF!</v>
      </c>
      <c r="BH817" s="98" t="e">
        <f t="shared" ref="BH817:BH836" si="529">IF($AT$44="Region",IF($E817=BG$762,$T817,""),IF($G817=BG$762,$T817,""))</f>
        <v>#REF!</v>
      </c>
      <c r="BI817" s="89"/>
      <c r="BJ817" s="98" t="str">
        <f t="shared" ref="BJ817:BJ836" si="530">IF($E817=$BJ$47,S817,"")</f>
        <v/>
      </c>
      <c r="BK817" s="98" t="str">
        <f t="shared" ref="BK817:BK836" si="531">IF($E817=$BJ$47,T817,"")</f>
        <v/>
      </c>
      <c r="BL817" s="89"/>
      <c r="BM817" s="98" t="str">
        <f t="shared" ref="BM817:BM836" si="532">IF($E817=$BM$47,S817,"")</f>
        <v/>
      </c>
      <c r="BN817" s="98" t="str">
        <f t="shared" ref="BN817:BN836" si="533">IF($E817=$BM$47,T817,"")</f>
        <v/>
      </c>
      <c r="BO817" s="89"/>
      <c r="BP817" s="98" t="str">
        <f t="shared" ref="BP817:BP836" si="534">IF($E817=$BP$47,S817,"")</f>
        <v/>
      </c>
      <c r="BQ817" s="98" t="str">
        <f t="shared" ref="BQ817:BQ836" si="535">IF($E817=$BP$47,T817,"")</f>
        <v/>
      </c>
      <c r="BR817" s="89"/>
      <c r="BS817" s="98" t="str">
        <f t="shared" ref="BS817:BS836" si="536">IF($E817=$BS$47,S817,"")</f>
        <v/>
      </c>
      <c r="BT817" s="98" t="str">
        <f t="shared" ref="BT817:BT836" si="537">IF($E817=$BS$47,T817,"")</f>
        <v/>
      </c>
      <c r="BU817" s="89"/>
      <c r="BV817" s="152"/>
    </row>
    <row r="818" spans="1:74" s="64" customFormat="1" x14ac:dyDescent="0.25">
      <c r="A818" s="83">
        <v>2</v>
      </c>
      <c r="B818" s="109" t="str">
        <f t="shared" si="515"/>
        <v xml:space="preserve">: </v>
      </c>
      <c r="C818" s="108"/>
      <c r="D818" s="108"/>
      <c r="E818" s="108"/>
      <c r="F818" s="108"/>
      <c r="G818" s="108"/>
      <c r="H818" s="107"/>
      <c r="I818" s="106"/>
      <c r="J818" s="106"/>
      <c r="K818" s="104"/>
      <c r="L818" s="110"/>
      <c r="M818" s="104"/>
      <c r="N818" s="151" t="s">
        <v>139</v>
      </c>
      <c r="O818" s="105"/>
      <c r="P818" s="104"/>
      <c r="R818" s="103"/>
      <c r="S818" s="101" t="str">
        <f t="shared" si="516"/>
        <v/>
      </c>
      <c r="T818" s="102" t="str">
        <f t="shared" si="517"/>
        <v/>
      </c>
      <c r="U818" s="101" t="str">
        <f t="shared" si="518"/>
        <v/>
      </c>
      <c r="V818" s="100" t="str">
        <f t="shared" si="519"/>
        <v>t C/ha</v>
      </c>
      <c r="W818" s="89"/>
      <c r="X818" s="89"/>
      <c r="Z818" s="152"/>
      <c r="AP818" s="152"/>
      <c r="AQ818" s="89"/>
      <c r="AR818" s="89"/>
      <c r="AS818" s="99"/>
      <c r="AT818" s="89"/>
      <c r="AU818" s="98" t="e">
        <f t="shared" si="520"/>
        <v>#REF!</v>
      </c>
      <c r="AV818" s="98" t="e">
        <f t="shared" si="521"/>
        <v>#REF!</v>
      </c>
      <c r="AW818" s="89"/>
      <c r="AX818" s="98" t="e">
        <f t="shared" si="522"/>
        <v>#REF!</v>
      </c>
      <c r="AY818" s="98" t="e">
        <f t="shared" si="523"/>
        <v>#REF!</v>
      </c>
      <c r="AZ818" s="89"/>
      <c r="BA818" s="98" t="e">
        <f t="shared" si="524"/>
        <v>#REF!</v>
      </c>
      <c r="BB818" s="98" t="e">
        <f t="shared" si="525"/>
        <v>#REF!</v>
      </c>
      <c r="BC818" s="89"/>
      <c r="BD818" s="98" t="e">
        <f t="shared" si="526"/>
        <v>#REF!</v>
      </c>
      <c r="BE818" s="98" t="e">
        <f t="shared" si="527"/>
        <v>#REF!</v>
      </c>
      <c r="BF818" s="89"/>
      <c r="BG818" s="98" t="e">
        <f t="shared" si="528"/>
        <v>#REF!</v>
      </c>
      <c r="BH818" s="98" t="e">
        <f t="shared" si="529"/>
        <v>#REF!</v>
      </c>
      <c r="BI818" s="89"/>
      <c r="BJ818" s="98" t="str">
        <f t="shared" si="530"/>
        <v/>
      </c>
      <c r="BK818" s="98" t="str">
        <f t="shared" si="531"/>
        <v/>
      </c>
      <c r="BL818" s="89"/>
      <c r="BM818" s="98" t="str">
        <f t="shared" si="532"/>
        <v/>
      </c>
      <c r="BN818" s="98" t="str">
        <f t="shared" si="533"/>
        <v/>
      </c>
      <c r="BO818" s="89"/>
      <c r="BP818" s="98" t="str">
        <f t="shared" si="534"/>
        <v/>
      </c>
      <c r="BQ818" s="98" t="str">
        <f t="shared" si="535"/>
        <v/>
      </c>
      <c r="BR818" s="89"/>
      <c r="BS818" s="98" t="str">
        <f t="shared" si="536"/>
        <v/>
      </c>
      <c r="BT818" s="98" t="str">
        <f t="shared" si="537"/>
        <v/>
      </c>
      <c r="BU818" s="89"/>
      <c r="BV818" s="152"/>
    </row>
    <row r="819" spans="1:74" s="64" customFormat="1" x14ac:dyDescent="0.25">
      <c r="A819" s="83">
        <v>3</v>
      </c>
      <c r="B819" s="109" t="str">
        <f t="shared" si="515"/>
        <v xml:space="preserve">: </v>
      </c>
      <c r="C819" s="108"/>
      <c r="D819" s="108"/>
      <c r="E819" s="108"/>
      <c r="F819" s="106"/>
      <c r="G819" s="108"/>
      <c r="H819" s="107"/>
      <c r="I819" s="106"/>
      <c r="J819" s="106"/>
      <c r="K819" s="104"/>
      <c r="L819" s="110"/>
      <c r="M819" s="104"/>
      <c r="N819" s="151" t="s">
        <v>139</v>
      </c>
      <c r="O819" s="105"/>
      <c r="P819" s="104"/>
      <c r="R819" s="103"/>
      <c r="S819" s="101" t="str">
        <f t="shared" si="516"/>
        <v/>
      </c>
      <c r="T819" s="102" t="str">
        <f t="shared" si="517"/>
        <v/>
      </c>
      <c r="U819" s="101" t="str">
        <f t="shared" si="518"/>
        <v/>
      </c>
      <c r="V819" s="100" t="str">
        <f t="shared" si="519"/>
        <v>t C/ha</v>
      </c>
      <c r="W819" s="89"/>
      <c r="X819" s="89"/>
      <c r="Z819" s="152"/>
      <c r="AP819" s="152"/>
      <c r="AQ819" s="89"/>
      <c r="AR819" s="89"/>
      <c r="AT819" s="89"/>
      <c r="AU819" s="98" t="e">
        <f t="shared" si="520"/>
        <v>#REF!</v>
      </c>
      <c r="AV819" s="98" t="e">
        <f t="shared" si="521"/>
        <v>#REF!</v>
      </c>
      <c r="AW819" s="89"/>
      <c r="AX819" s="98" t="e">
        <f t="shared" si="522"/>
        <v>#REF!</v>
      </c>
      <c r="AY819" s="98" t="e">
        <f t="shared" si="523"/>
        <v>#REF!</v>
      </c>
      <c r="AZ819" s="89"/>
      <c r="BA819" s="98" t="e">
        <f t="shared" si="524"/>
        <v>#REF!</v>
      </c>
      <c r="BB819" s="98" t="e">
        <f t="shared" si="525"/>
        <v>#REF!</v>
      </c>
      <c r="BC819" s="89"/>
      <c r="BD819" s="98" t="e">
        <f t="shared" si="526"/>
        <v>#REF!</v>
      </c>
      <c r="BE819" s="98" t="e">
        <f t="shared" si="527"/>
        <v>#REF!</v>
      </c>
      <c r="BF819" s="89"/>
      <c r="BG819" s="98" t="e">
        <f t="shared" si="528"/>
        <v>#REF!</v>
      </c>
      <c r="BH819" s="98" t="e">
        <f t="shared" si="529"/>
        <v>#REF!</v>
      </c>
      <c r="BI819" s="89"/>
      <c r="BJ819" s="98" t="str">
        <f t="shared" si="530"/>
        <v/>
      </c>
      <c r="BK819" s="98" t="str">
        <f t="shared" si="531"/>
        <v/>
      </c>
      <c r="BL819" s="89"/>
      <c r="BM819" s="98" t="str">
        <f t="shared" si="532"/>
        <v/>
      </c>
      <c r="BN819" s="98" t="str">
        <f t="shared" si="533"/>
        <v/>
      </c>
      <c r="BO819" s="89"/>
      <c r="BP819" s="98" t="str">
        <f t="shared" si="534"/>
        <v/>
      </c>
      <c r="BQ819" s="98" t="str">
        <f t="shared" si="535"/>
        <v/>
      </c>
      <c r="BR819" s="89"/>
      <c r="BS819" s="98" t="str">
        <f t="shared" si="536"/>
        <v/>
      </c>
      <c r="BT819" s="98" t="str">
        <f t="shared" si="537"/>
        <v/>
      </c>
      <c r="BU819" s="89"/>
      <c r="BV819" s="152"/>
    </row>
    <row r="820" spans="1:74" s="64" customFormat="1" x14ac:dyDescent="0.25">
      <c r="A820" s="83">
        <v>4</v>
      </c>
      <c r="B820" s="109" t="str">
        <f t="shared" si="515"/>
        <v xml:space="preserve">: </v>
      </c>
      <c r="C820" s="108"/>
      <c r="D820" s="108"/>
      <c r="E820" s="108"/>
      <c r="F820" s="106"/>
      <c r="G820" s="108"/>
      <c r="H820" s="107"/>
      <c r="I820" s="106"/>
      <c r="J820" s="106"/>
      <c r="K820" s="104"/>
      <c r="L820" s="110"/>
      <c r="M820" s="104"/>
      <c r="N820" s="151" t="s">
        <v>139</v>
      </c>
      <c r="O820" s="105"/>
      <c r="P820" s="104"/>
      <c r="R820" s="103"/>
      <c r="S820" s="101" t="str">
        <f t="shared" si="516"/>
        <v/>
      </c>
      <c r="T820" s="102" t="str">
        <f t="shared" si="517"/>
        <v/>
      </c>
      <c r="U820" s="101" t="str">
        <f t="shared" si="518"/>
        <v/>
      </c>
      <c r="V820" s="100" t="str">
        <f t="shared" si="519"/>
        <v>t C/ha</v>
      </c>
      <c r="W820" s="89"/>
      <c r="X820" s="89"/>
      <c r="Z820" s="152"/>
      <c r="AP820" s="152"/>
      <c r="AQ820" s="89"/>
      <c r="AR820" s="89"/>
      <c r="AS820" s="99"/>
      <c r="AT820" s="89"/>
      <c r="AU820" s="98" t="e">
        <f t="shared" si="520"/>
        <v>#REF!</v>
      </c>
      <c r="AV820" s="98" t="e">
        <f t="shared" si="521"/>
        <v>#REF!</v>
      </c>
      <c r="AW820" s="89"/>
      <c r="AX820" s="98" t="e">
        <f t="shared" si="522"/>
        <v>#REF!</v>
      </c>
      <c r="AY820" s="98" t="e">
        <f t="shared" si="523"/>
        <v>#REF!</v>
      </c>
      <c r="AZ820" s="89"/>
      <c r="BA820" s="98" t="e">
        <f t="shared" si="524"/>
        <v>#REF!</v>
      </c>
      <c r="BB820" s="98" t="e">
        <f t="shared" si="525"/>
        <v>#REF!</v>
      </c>
      <c r="BC820" s="89"/>
      <c r="BD820" s="98" t="e">
        <f t="shared" si="526"/>
        <v>#REF!</v>
      </c>
      <c r="BE820" s="98" t="e">
        <f t="shared" si="527"/>
        <v>#REF!</v>
      </c>
      <c r="BF820" s="89"/>
      <c r="BG820" s="98" t="e">
        <f t="shared" si="528"/>
        <v>#REF!</v>
      </c>
      <c r="BH820" s="98" t="e">
        <f t="shared" si="529"/>
        <v>#REF!</v>
      </c>
      <c r="BI820" s="89"/>
      <c r="BJ820" s="98" t="str">
        <f t="shared" si="530"/>
        <v/>
      </c>
      <c r="BK820" s="98" t="str">
        <f t="shared" si="531"/>
        <v/>
      </c>
      <c r="BL820" s="89"/>
      <c r="BM820" s="98" t="str">
        <f t="shared" si="532"/>
        <v/>
      </c>
      <c r="BN820" s="98" t="str">
        <f t="shared" si="533"/>
        <v/>
      </c>
      <c r="BO820" s="89"/>
      <c r="BP820" s="98" t="str">
        <f t="shared" si="534"/>
        <v/>
      </c>
      <c r="BQ820" s="98" t="str">
        <f t="shared" si="535"/>
        <v/>
      </c>
      <c r="BR820" s="89"/>
      <c r="BS820" s="98" t="str">
        <f t="shared" si="536"/>
        <v/>
      </c>
      <c r="BT820" s="98" t="str">
        <f t="shared" si="537"/>
        <v/>
      </c>
      <c r="BU820" s="89"/>
      <c r="BV820" s="152"/>
    </row>
    <row r="821" spans="1:74" s="64" customFormat="1" x14ac:dyDescent="0.25">
      <c r="A821" s="83">
        <v>5</v>
      </c>
      <c r="B821" s="109" t="str">
        <f t="shared" si="515"/>
        <v xml:space="preserve">: </v>
      </c>
      <c r="C821" s="108"/>
      <c r="D821" s="108"/>
      <c r="E821" s="108"/>
      <c r="F821" s="106"/>
      <c r="G821" s="108"/>
      <c r="H821" s="107"/>
      <c r="I821" s="106"/>
      <c r="J821" s="106"/>
      <c r="K821" s="104"/>
      <c r="L821" s="110"/>
      <c r="M821" s="104"/>
      <c r="N821" s="151" t="s">
        <v>139</v>
      </c>
      <c r="O821" s="105"/>
      <c r="P821" s="104"/>
      <c r="R821" s="103"/>
      <c r="S821" s="101" t="str">
        <f t="shared" si="516"/>
        <v/>
      </c>
      <c r="T821" s="102" t="str">
        <f t="shared" si="517"/>
        <v/>
      </c>
      <c r="U821" s="101" t="str">
        <f t="shared" si="518"/>
        <v/>
      </c>
      <c r="V821" s="100" t="str">
        <f t="shared" si="519"/>
        <v>t C/ha</v>
      </c>
      <c r="W821" s="89"/>
      <c r="X821" s="89"/>
      <c r="Z821" s="152"/>
      <c r="AP821" s="152"/>
      <c r="AQ821" s="89"/>
      <c r="AR821" s="89"/>
      <c r="AS821" s="99"/>
      <c r="AT821" s="89"/>
      <c r="AU821" s="98" t="e">
        <f t="shared" si="520"/>
        <v>#REF!</v>
      </c>
      <c r="AV821" s="98" t="e">
        <f t="shared" si="521"/>
        <v>#REF!</v>
      </c>
      <c r="AW821" s="89"/>
      <c r="AX821" s="98" t="e">
        <f t="shared" si="522"/>
        <v>#REF!</v>
      </c>
      <c r="AY821" s="98" t="e">
        <f t="shared" si="523"/>
        <v>#REF!</v>
      </c>
      <c r="AZ821" s="89"/>
      <c r="BA821" s="98" t="e">
        <f t="shared" si="524"/>
        <v>#REF!</v>
      </c>
      <c r="BB821" s="98" t="e">
        <f t="shared" si="525"/>
        <v>#REF!</v>
      </c>
      <c r="BC821" s="89"/>
      <c r="BD821" s="98" t="e">
        <f t="shared" si="526"/>
        <v>#REF!</v>
      </c>
      <c r="BE821" s="98" t="e">
        <f t="shared" si="527"/>
        <v>#REF!</v>
      </c>
      <c r="BF821" s="89"/>
      <c r="BG821" s="98" t="e">
        <f t="shared" si="528"/>
        <v>#REF!</v>
      </c>
      <c r="BH821" s="98" t="e">
        <f t="shared" si="529"/>
        <v>#REF!</v>
      </c>
      <c r="BI821" s="89"/>
      <c r="BJ821" s="98" t="str">
        <f t="shared" si="530"/>
        <v/>
      </c>
      <c r="BK821" s="98" t="str">
        <f t="shared" si="531"/>
        <v/>
      </c>
      <c r="BL821" s="89"/>
      <c r="BM821" s="98" t="str">
        <f t="shared" si="532"/>
        <v/>
      </c>
      <c r="BN821" s="98" t="str">
        <f t="shared" si="533"/>
        <v/>
      </c>
      <c r="BO821" s="89"/>
      <c r="BP821" s="98" t="str">
        <f t="shared" si="534"/>
        <v/>
      </c>
      <c r="BQ821" s="98" t="str">
        <f t="shared" si="535"/>
        <v/>
      </c>
      <c r="BR821" s="89"/>
      <c r="BS821" s="98" t="str">
        <f t="shared" si="536"/>
        <v/>
      </c>
      <c r="BT821" s="98" t="str">
        <f t="shared" si="537"/>
        <v/>
      </c>
      <c r="BU821" s="89"/>
      <c r="BV821" s="152"/>
    </row>
    <row r="822" spans="1:74" s="64" customFormat="1" x14ac:dyDescent="0.25">
      <c r="A822" s="83">
        <v>6</v>
      </c>
      <c r="B822" s="109" t="str">
        <f t="shared" si="515"/>
        <v xml:space="preserve">: </v>
      </c>
      <c r="C822" s="108"/>
      <c r="D822" s="108"/>
      <c r="E822" s="108"/>
      <c r="F822" s="106"/>
      <c r="G822" s="108"/>
      <c r="H822" s="107"/>
      <c r="I822" s="106"/>
      <c r="J822" s="106"/>
      <c r="K822" s="104"/>
      <c r="L822" s="110"/>
      <c r="M822" s="104"/>
      <c r="N822" s="151" t="s">
        <v>139</v>
      </c>
      <c r="O822" s="105"/>
      <c r="P822" s="104"/>
      <c r="R822" s="103"/>
      <c r="S822" s="101" t="str">
        <f t="shared" si="516"/>
        <v/>
      </c>
      <c r="T822" s="102" t="str">
        <f t="shared" si="517"/>
        <v/>
      </c>
      <c r="U822" s="101" t="str">
        <f t="shared" si="518"/>
        <v/>
      </c>
      <c r="V822" s="100" t="str">
        <f t="shared" si="519"/>
        <v>t C/ha</v>
      </c>
      <c r="W822" s="89"/>
      <c r="X822" s="89"/>
      <c r="Z822" s="152"/>
      <c r="AP822" s="152"/>
      <c r="AQ822" s="89"/>
      <c r="AR822" s="89"/>
      <c r="AS822" s="99"/>
      <c r="AT822" s="89"/>
      <c r="AU822" s="98" t="e">
        <f t="shared" si="520"/>
        <v>#REF!</v>
      </c>
      <c r="AV822" s="98" t="e">
        <f t="shared" si="521"/>
        <v>#REF!</v>
      </c>
      <c r="AW822" s="89"/>
      <c r="AX822" s="98" t="e">
        <f t="shared" si="522"/>
        <v>#REF!</v>
      </c>
      <c r="AY822" s="98" t="e">
        <f t="shared" si="523"/>
        <v>#REF!</v>
      </c>
      <c r="AZ822" s="89"/>
      <c r="BA822" s="98" t="e">
        <f t="shared" si="524"/>
        <v>#REF!</v>
      </c>
      <c r="BB822" s="98" t="e">
        <f t="shared" si="525"/>
        <v>#REF!</v>
      </c>
      <c r="BC822" s="89"/>
      <c r="BD822" s="98" t="e">
        <f t="shared" si="526"/>
        <v>#REF!</v>
      </c>
      <c r="BE822" s="98" t="e">
        <f t="shared" si="527"/>
        <v>#REF!</v>
      </c>
      <c r="BF822" s="89"/>
      <c r="BG822" s="98" t="e">
        <f t="shared" si="528"/>
        <v>#REF!</v>
      </c>
      <c r="BH822" s="98" t="e">
        <f t="shared" si="529"/>
        <v>#REF!</v>
      </c>
      <c r="BI822" s="89"/>
      <c r="BJ822" s="98" t="str">
        <f t="shared" si="530"/>
        <v/>
      </c>
      <c r="BK822" s="98" t="str">
        <f t="shared" si="531"/>
        <v/>
      </c>
      <c r="BL822" s="89"/>
      <c r="BM822" s="98" t="str">
        <f t="shared" si="532"/>
        <v/>
      </c>
      <c r="BN822" s="98" t="str">
        <f t="shared" si="533"/>
        <v/>
      </c>
      <c r="BO822" s="89"/>
      <c r="BP822" s="98" t="str">
        <f t="shared" si="534"/>
        <v/>
      </c>
      <c r="BQ822" s="98" t="str">
        <f t="shared" si="535"/>
        <v/>
      </c>
      <c r="BR822" s="89"/>
      <c r="BS822" s="98" t="str">
        <f t="shared" si="536"/>
        <v/>
      </c>
      <c r="BT822" s="98" t="str">
        <f t="shared" si="537"/>
        <v/>
      </c>
      <c r="BU822" s="89"/>
      <c r="BV822" s="152"/>
    </row>
    <row r="823" spans="1:74" s="64" customFormat="1" x14ac:dyDescent="0.25">
      <c r="A823" s="83">
        <v>7</v>
      </c>
      <c r="B823" s="109" t="str">
        <f t="shared" si="515"/>
        <v xml:space="preserve">: </v>
      </c>
      <c r="C823" s="108"/>
      <c r="D823" s="108"/>
      <c r="E823" s="108"/>
      <c r="F823" s="106"/>
      <c r="G823" s="108"/>
      <c r="H823" s="107"/>
      <c r="I823" s="106"/>
      <c r="J823" s="106"/>
      <c r="K823" s="104"/>
      <c r="L823" s="110"/>
      <c r="M823" s="104"/>
      <c r="N823" s="151" t="s">
        <v>139</v>
      </c>
      <c r="O823" s="105"/>
      <c r="P823" s="104"/>
      <c r="R823" s="103"/>
      <c r="S823" s="101" t="str">
        <f t="shared" si="516"/>
        <v/>
      </c>
      <c r="T823" s="102" t="str">
        <f t="shared" si="517"/>
        <v/>
      </c>
      <c r="U823" s="101" t="str">
        <f t="shared" si="518"/>
        <v/>
      </c>
      <c r="V823" s="100" t="str">
        <f t="shared" si="519"/>
        <v>t C/ha</v>
      </c>
      <c r="W823" s="89"/>
      <c r="X823" s="89"/>
      <c r="Z823" s="152"/>
      <c r="AP823" s="152"/>
      <c r="AQ823" s="89"/>
      <c r="AR823" s="89"/>
      <c r="AS823" s="99"/>
      <c r="AT823" s="89"/>
      <c r="AU823" s="98" t="e">
        <f t="shared" si="520"/>
        <v>#REF!</v>
      </c>
      <c r="AV823" s="98" t="e">
        <f t="shared" si="521"/>
        <v>#REF!</v>
      </c>
      <c r="AW823" s="89"/>
      <c r="AX823" s="98" t="e">
        <f t="shared" si="522"/>
        <v>#REF!</v>
      </c>
      <c r="AY823" s="98" t="e">
        <f t="shared" si="523"/>
        <v>#REF!</v>
      </c>
      <c r="AZ823" s="89"/>
      <c r="BA823" s="98" t="e">
        <f t="shared" si="524"/>
        <v>#REF!</v>
      </c>
      <c r="BB823" s="98" t="e">
        <f t="shared" si="525"/>
        <v>#REF!</v>
      </c>
      <c r="BC823" s="89"/>
      <c r="BD823" s="98" t="e">
        <f t="shared" si="526"/>
        <v>#REF!</v>
      </c>
      <c r="BE823" s="98" t="e">
        <f t="shared" si="527"/>
        <v>#REF!</v>
      </c>
      <c r="BF823" s="89"/>
      <c r="BG823" s="98" t="e">
        <f t="shared" si="528"/>
        <v>#REF!</v>
      </c>
      <c r="BH823" s="98" t="e">
        <f t="shared" si="529"/>
        <v>#REF!</v>
      </c>
      <c r="BI823" s="89"/>
      <c r="BJ823" s="98" t="str">
        <f t="shared" si="530"/>
        <v/>
      </c>
      <c r="BK823" s="98" t="str">
        <f t="shared" si="531"/>
        <v/>
      </c>
      <c r="BL823" s="89"/>
      <c r="BM823" s="98" t="str">
        <f t="shared" si="532"/>
        <v/>
      </c>
      <c r="BN823" s="98" t="str">
        <f t="shared" si="533"/>
        <v/>
      </c>
      <c r="BO823" s="89"/>
      <c r="BP823" s="98" t="str">
        <f t="shared" si="534"/>
        <v/>
      </c>
      <c r="BQ823" s="98" t="str">
        <f t="shared" si="535"/>
        <v/>
      </c>
      <c r="BR823" s="89"/>
      <c r="BS823" s="98" t="str">
        <f t="shared" si="536"/>
        <v/>
      </c>
      <c r="BT823" s="98" t="str">
        <f t="shared" si="537"/>
        <v/>
      </c>
      <c r="BU823" s="89"/>
      <c r="BV823" s="152"/>
    </row>
    <row r="824" spans="1:74" s="64" customFormat="1" x14ac:dyDescent="0.25">
      <c r="A824" s="83">
        <v>8</v>
      </c>
      <c r="B824" s="109" t="str">
        <f t="shared" si="515"/>
        <v xml:space="preserve">: </v>
      </c>
      <c r="C824" s="108"/>
      <c r="D824" s="108"/>
      <c r="E824" s="108"/>
      <c r="F824" s="106"/>
      <c r="G824" s="108"/>
      <c r="H824" s="107"/>
      <c r="I824" s="106"/>
      <c r="J824" s="106"/>
      <c r="K824" s="104"/>
      <c r="L824" s="110"/>
      <c r="M824" s="104"/>
      <c r="N824" s="151" t="s">
        <v>139</v>
      </c>
      <c r="O824" s="105"/>
      <c r="P824" s="104"/>
      <c r="R824" s="103"/>
      <c r="S824" s="101" t="str">
        <f t="shared" si="516"/>
        <v/>
      </c>
      <c r="T824" s="102" t="str">
        <f t="shared" si="517"/>
        <v/>
      </c>
      <c r="U824" s="101" t="str">
        <f t="shared" si="518"/>
        <v/>
      </c>
      <c r="V824" s="100" t="str">
        <f t="shared" si="519"/>
        <v>t C/ha</v>
      </c>
      <c r="W824" s="89"/>
      <c r="X824" s="89"/>
      <c r="Z824" s="152"/>
      <c r="AP824" s="152"/>
      <c r="AQ824" s="89"/>
      <c r="AR824" s="89"/>
      <c r="AS824" s="99"/>
      <c r="AT824" s="89"/>
      <c r="AU824" s="98" t="e">
        <f t="shared" si="520"/>
        <v>#REF!</v>
      </c>
      <c r="AV824" s="98" t="e">
        <f t="shared" si="521"/>
        <v>#REF!</v>
      </c>
      <c r="AW824" s="89"/>
      <c r="AX824" s="98" t="e">
        <f t="shared" si="522"/>
        <v>#REF!</v>
      </c>
      <c r="AY824" s="98" t="e">
        <f t="shared" si="523"/>
        <v>#REF!</v>
      </c>
      <c r="AZ824" s="89"/>
      <c r="BA824" s="98" t="e">
        <f t="shared" si="524"/>
        <v>#REF!</v>
      </c>
      <c r="BB824" s="98" t="e">
        <f t="shared" si="525"/>
        <v>#REF!</v>
      </c>
      <c r="BC824" s="89"/>
      <c r="BD824" s="98" t="e">
        <f t="shared" si="526"/>
        <v>#REF!</v>
      </c>
      <c r="BE824" s="98" t="e">
        <f t="shared" si="527"/>
        <v>#REF!</v>
      </c>
      <c r="BF824" s="89"/>
      <c r="BG824" s="98" t="e">
        <f t="shared" si="528"/>
        <v>#REF!</v>
      </c>
      <c r="BH824" s="98" t="e">
        <f t="shared" si="529"/>
        <v>#REF!</v>
      </c>
      <c r="BI824" s="89"/>
      <c r="BJ824" s="98" t="str">
        <f t="shared" si="530"/>
        <v/>
      </c>
      <c r="BK824" s="98" t="str">
        <f t="shared" si="531"/>
        <v/>
      </c>
      <c r="BL824" s="89"/>
      <c r="BM824" s="98" t="str">
        <f t="shared" si="532"/>
        <v/>
      </c>
      <c r="BN824" s="98" t="str">
        <f t="shared" si="533"/>
        <v/>
      </c>
      <c r="BO824" s="89"/>
      <c r="BP824" s="98" t="str">
        <f t="shared" si="534"/>
        <v/>
      </c>
      <c r="BQ824" s="98" t="str">
        <f t="shared" si="535"/>
        <v/>
      </c>
      <c r="BR824" s="89"/>
      <c r="BS824" s="98" t="str">
        <f t="shared" si="536"/>
        <v/>
      </c>
      <c r="BT824" s="98" t="str">
        <f t="shared" si="537"/>
        <v/>
      </c>
      <c r="BU824" s="89"/>
      <c r="BV824" s="152"/>
    </row>
    <row r="825" spans="1:74" s="64" customFormat="1" x14ac:dyDescent="0.25">
      <c r="A825" s="83">
        <v>9</v>
      </c>
      <c r="B825" s="109" t="str">
        <f t="shared" si="515"/>
        <v xml:space="preserve">: </v>
      </c>
      <c r="C825" s="108"/>
      <c r="D825" s="108"/>
      <c r="E825" s="108"/>
      <c r="F825" s="106"/>
      <c r="G825" s="108"/>
      <c r="H825" s="107"/>
      <c r="I825" s="106"/>
      <c r="J825" s="106"/>
      <c r="K825" s="104"/>
      <c r="L825" s="110"/>
      <c r="M825" s="104"/>
      <c r="N825" s="151" t="s">
        <v>139</v>
      </c>
      <c r="O825" s="105"/>
      <c r="P825" s="104"/>
      <c r="R825" s="103"/>
      <c r="S825" s="101" t="str">
        <f t="shared" si="516"/>
        <v/>
      </c>
      <c r="T825" s="102" t="str">
        <f t="shared" si="517"/>
        <v/>
      </c>
      <c r="U825" s="101" t="str">
        <f t="shared" si="518"/>
        <v/>
      </c>
      <c r="V825" s="100" t="str">
        <f t="shared" si="519"/>
        <v>t C/ha</v>
      </c>
      <c r="W825" s="89"/>
      <c r="X825" s="89"/>
      <c r="Z825" s="152"/>
      <c r="AP825" s="152"/>
      <c r="AQ825" s="89"/>
      <c r="AR825" s="89"/>
      <c r="AS825" s="99"/>
      <c r="AT825" s="89"/>
      <c r="AU825" s="98" t="e">
        <f t="shared" si="520"/>
        <v>#REF!</v>
      </c>
      <c r="AV825" s="98" t="e">
        <f t="shared" si="521"/>
        <v>#REF!</v>
      </c>
      <c r="AW825" s="89"/>
      <c r="AX825" s="98" t="e">
        <f t="shared" si="522"/>
        <v>#REF!</v>
      </c>
      <c r="AY825" s="98" t="e">
        <f t="shared" si="523"/>
        <v>#REF!</v>
      </c>
      <c r="AZ825" s="89"/>
      <c r="BA825" s="98" t="e">
        <f t="shared" si="524"/>
        <v>#REF!</v>
      </c>
      <c r="BB825" s="98" t="e">
        <f t="shared" si="525"/>
        <v>#REF!</v>
      </c>
      <c r="BC825" s="89"/>
      <c r="BD825" s="98" t="e">
        <f t="shared" si="526"/>
        <v>#REF!</v>
      </c>
      <c r="BE825" s="98" t="e">
        <f t="shared" si="527"/>
        <v>#REF!</v>
      </c>
      <c r="BF825" s="89"/>
      <c r="BG825" s="98" t="e">
        <f t="shared" si="528"/>
        <v>#REF!</v>
      </c>
      <c r="BH825" s="98" t="e">
        <f t="shared" si="529"/>
        <v>#REF!</v>
      </c>
      <c r="BI825" s="89"/>
      <c r="BJ825" s="98" t="str">
        <f t="shared" si="530"/>
        <v/>
      </c>
      <c r="BK825" s="98" t="str">
        <f t="shared" si="531"/>
        <v/>
      </c>
      <c r="BL825" s="89"/>
      <c r="BM825" s="98" t="str">
        <f t="shared" si="532"/>
        <v/>
      </c>
      <c r="BN825" s="98" t="str">
        <f t="shared" si="533"/>
        <v/>
      </c>
      <c r="BO825" s="89"/>
      <c r="BP825" s="98" t="str">
        <f t="shared" si="534"/>
        <v/>
      </c>
      <c r="BQ825" s="98" t="str">
        <f t="shared" si="535"/>
        <v/>
      </c>
      <c r="BR825" s="89"/>
      <c r="BS825" s="98" t="str">
        <f t="shared" si="536"/>
        <v/>
      </c>
      <c r="BT825" s="98" t="str">
        <f t="shared" si="537"/>
        <v/>
      </c>
      <c r="BU825" s="89"/>
      <c r="BV825" s="152"/>
    </row>
    <row r="826" spans="1:74" s="64" customFormat="1" x14ac:dyDescent="0.25">
      <c r="A826" s="83">
        <v>10</v>
      </c>
      <c r="B826" s="109" t="str">
        <f t="shared" si="515"/>
        <v xml:space="preserve">: </v>
      </c>
      <c r="C826" s="108"/>
      <c r="D826" s="108"/>
      <c r="E826" s="108"/>
      <c r="F826" s="106"/>
      <c r="G826" s="108"/>
      <c r="H826" s="107"/>
      <c r="I826" s="106"/>
      <c r="J826" s="106"/>
      <c r="K826" s="104"/>
      <c r="L826" s="110"/>
      <c r="M826" s="104"/>
      <c r="N826" s="151" t="s">
        <v>139</v>
      </c>
      <c r="O826" s="105"/>
      <c r="P826" s="104"/>
      <c r="R826" s="103"/>
      <c r="S826" s="101" t="str">
        <f t="shared" si="516"/>
        <v/>
      </c>
      <c r="T826" s="102" t="str">
        <f t="shared" si="517"/>
        <v/>
      </c>
      <c r="U826" s="101" t="str">
        <f t="shared" si="518"/>
        <v/>
      </c>
      <c r="V826" s="100" t="str">
        <f t="shared" si="519"/>
        <v>t C/ha</v>
      </c>
      <c r="W826" s="89"/>
      <c r="X826" s="89"/>
      <c r="Z826" s="152"/>
      <c r="AP826" s="152"/>
      <c r="AQ826" s="89"/>
      <c r="AR826" s="89"/>
      <c r="AS826" s="99"/>
      <c r="AT826" s="89"/>
      <c r="AU826" s="98" t="e">
        <f t="shared" si="520"/>
        <v>#REF!</v>
      </c>
      <c r="AV826" s="98" t="e">
        <f t="shared" si="521"/>
        <v>#REF!</v>
      </c>
      <c r="AW826" s="89"/>
      <c r="AX826" s="98" t="e">
        <f t="shared" si="522"/>
        <v>#REF!</v>
      </c>
      <c r="AY826" s="98" t="e">
        <f t="shared" si="523"/>
        <v>#REF!</v>
      </c>
      <c r="AZ826" s="89"/>
      <c r="BA826" s="98" t="e">
        <f t="shared" si="524"/>
        <v>#REF!</v>
      </c>
      <c r="BB826" s="98" t="e">
        <f t="shared" si="525"/>
        <v>#REF!</v>
      </c>
      <c r="BC826" s="89"/>
      <c r="BD826" s="98" t="e">
        <f t="shared" si="526"/>
        <v>#REF!</v>
      </c>
      <c r="BE826" s="98" t="e">
        <f t="shared" si="527"/>
        <v>#REF!</v>
      </c>
      <c r="BF826" s="89"/>
      <c r="BG826" s="98" t="e">
        <f t="shared" si="528"/>
        <v>#REF!</v>
      </c>
      <c r="BH826" s="98" t="e">
        <f t="shared" si="529"/>
        <v>#REF!</v>
      </c>
      <c r="BI826" s="89"/>
      <c r="BJ826" s="98" t="str">
        <f t="shared" si="530"/>
        <v/>
      </c>
      <c r="BK826" s="98" t="str">
        <f t="shared" si="531"/>
        <v/>
      </c>
      <c r="BL826" s="89"/>
      <c r="BM826" s="98" t="str">
        <f t="shared" si="532"/>
        <v/>
      </c>
      <c r="BN826" s="98" t="str">
        <f t="shared" si="533"/>
        <v/>
      </c>
      <c r="BO826" s="89"/>
      <c r="BP826" s="98" t="str">
        <f t="shared" si="534"/>
        <v/>
      </c>
      <c r="BQ826" s="98" t="str">
        <f t="shared" si="535"/>
        <v/>
      </c>
      <c r="BR826" s="89"/>
      <c r="BS826" s="98" t="str">
        <f t="shared" si="536"/>
        <v/>
      </c>
      <c r="BT826" s="98" t="str">
        <f t="shared" si="537"/>
        <v/>
      </c>
      <c r="BU826" s="89"/>
      <c r="BV826" s="152"/>
    </row>
    <row r="827" spans="1:74" s="64" customFormat="1" x14ac:dyDescent="0.25">
      <c r="A827" s="83">
        <v>11</v>
      </c>
      <c r="B827" s="109" t="str">
        <f t="shared" si="515"/>
        <v xml:space="preserve">: </v>
      </c>
      <c r="C827" s="108"/>
      <c r="D827" s="108"/>
      <c r="E827" s="108"/>
      <c r="F827" s="106"/>
      <c r="G827" s="108"/>
      <c r="H827" s="107"/>
      <c r="I827" s="106"/>
      <c r="J827" s="106"/>
      <c r="K827" s="104"/>
      <c r="L827" s="110"/>
      <c r="M827" s="104"/>
      <c r="N827" s="151" t="s">
        <v>139</v>
      </c>
      <c r="O827" s="105"/>
      <c r="P827" s="104"/>
      <c r="R827" s="103"/>
      <c r="S827" s="101" t="str">
        <f t="shared" si="516"/>
        <v/>
      </c>
      <c r="T827" s="102" t="str">
        <f t="shared" si="517"/>
        <v/>
      </c>
      <c r="U827" s="101" t="str">
        <f t="shared" si="518"/>
        <v/>
      </c>
      <c r="V827" s="100" t="str">
        <f t="shared" si="519"/>
        <v>t C/ha</v>
      </c>
      <c r="W827" s="89"/>
      <c r="X827" s="89"/>
      <c r="Z827" s="152"/>
      <c r="AP827" s="152"/>
      <c r="AQ827" s="89"/>
      <c r="AR827" s="89"/>
      <c r="AS827" s="99"/>
      <c r="AT827" s="89"/>
      <c r="AU827" s="98" t="e">
        <f t="shared" si="520"/>
        <v>#REF!</v>
      </c>
      <c r="AV827" s="98" t="e">
        <f t="shared" si="521"/>
        <v>#REF!</v>
      </c>
      <c r="AW827" s="89"/>
      <c r="AX827" s="98" t="e">
        <f t="shared" si="522"/>
        <v>#REF!</v>
      </c>
      <c r="AY827" s="98" t="e">
        <f t="shared" si="523"/>
        <v>#REF!</v>
      </c>
      <c r="AZ827" s="89"/>
      <c r="BA827" s="98" t="e">
        <f t="shared" si="524"/>
        <v>#REF!</v>
      </c>
      <c r="BB827" s="98" t="e">
        <f t="shared" si="525"/>
        <v>#REF!</v>
      </c>
      <c r="BC827" s="89"/>
      <c r="BD827" s="98" t="e">
        <f t="shared" si="526"/>
        <v>#REF!</v>
      </c>
      <c r="BE827" s="98" t="e">
        <f t="shared" si="527"/>
        <v>#REF!</v>
      </c>
      <c r="BF827" s="89"/>
      <c r="BG827" s="98" t="e">
        <f t="shared" si="528"/>
        <v>#REF!</v>
      </c>
      <c r="BH827" s="98" t="e">
        <f t="shared" si="529"/>
        <v>#REF!</v>
      </c>
      <c r="BI827" s="89"/>
      <c r="BJ827" s="98" t="str">
        <f t="shared" si="530"/>
        <v/>
      </c>
      <c r="BK827" s="98" t="str">
        <f t="shared" si="531"/>
        <v/>
      </c>
      <c r="BL827" s="89"/>
      <c r="BM827" s="98" t="str">
        <f t="shared" si="532"/>
        <v/>
      </c>
      <c r="BN827" s="98" t="str">
        <f t="shared" si="533"/>
        <v/>
      </c>
      <c r="BO827" s="89"/>
      <c r="BP827" s="98" t="str">
        <f t="shared" si="534"/>
        <v/>
      </c>
      <c r="BQ827" s="98" t="str">
        <f t="shared" si="535"/>
        <v/>
      </c>
      <c r="BR827" s="89"/>
      <c r="BS827" s="98" t="str">
        <f t="shared" si="536"/>
        <v/>
      </c>
      <c r="BT827" s="98" t="str">
        <f t="shared" si="537"/>
        <v/>
      </c>
      <c r="BU827" s="89"/>
      <c r="BV827" s="152"/>
    </row>
    <row r="828" spans="1:74" s="64" customFormat="1" x14ac:dyDescent="0.25">
      <c r="A828" s="83">
        <v>12</v>
      </c>
      <c r="B828" s="109" t="str">
        <f t="shared" si="515"/>
        <v xml:space="preserve">: </v>
      </c>
      <c r="C828" s="108"/>
      <c r="D828" s="108"/>
      <c r="E828" s="108"/>
      <c r="F828" s="106"/>
      <c r="G828" s="108"/>
      <c r="H828" s="107"/>
      <c r="I828" s="106"/>
      <c r="J828" s="106"/>
      <c r="K828" s="104"/>
      <c r="L828" s="110"/>
      <c r="M828" s="104"/>
      <c r="N828" s="151" t="s">
        <v>139</v>
      </c>
      <c r="O828" s="105"/>
      <c r="P828" s="104"/>
      <c r="R828" s="103"/>
      <c r="S828" s="101" t="str">
        <f t="shared" si="516"/>
        <v/>
      </c>
      <c r="T828" s="102" t="str">
        <f t="shared" si="517"/>
        <v/>
      </c>
      <c r="U828" s="101" t="str">
        <f t="shared" si="518"/>
        <v/>
      </c>
      <c r="V828" s="100" t="str">
        <f t="shared" si="519"/>
        <v>t C/ha</v>
      </c>
      <c r="W828" s="89"/>
      <c r="X828" s="89"/>
      <c r="Z828" s="152"/>
      <c r="AP828" s="152"/>
      <c r="AQ828" s="89"/>
      <c r="AR828" s="89"/>
      <c r="AS828" s="99"/>
      <c r="AT828" s="89"/>
      <c r="AU828" s="98" t="e">
        <f t="shared" si="520"/>
        <v>#REF!</v>
      </c>
      <c r="AV828" s="98" t="e">
        <f t="shared" si="521"/>
        <v>#REF!</v>
      </c>
      <c r="AW828" s="89"/>
      <c r="AX828" s="98" t="e">
        <f t="shared" si="522"/>
        <v>#REF!</v>
      </c>
      <c r="AY828" s="98" t="e">
        <f t="shared" si="523"/>
        <v>#REF!</v>
      </c>
      <c r="AZ828" s="89"/>
      <c r="BA828" s="98" t="e">
        <f t="shared" si="524"/>
        <v>#REF!</v>
      </c>
      <c r="BB828" s="98" t="e">
        <f t="shared" si="525"/>
        <v>#REF!</v>
      </c>
      <c r="BC828" s="89"/>
      <c r="BD828" s="98" t="e">
        <f t="shared" si="526"/>
        <v>#REF!</v>
      </c>
      <c r="BE828" s="98" t="e">
        <f t="shared" si="527"/>
        <v>#REF!</v>
      </c>
      <c r="BF828" s="89"/>
      <c r="BG828" s="98" t="e">
        <f t="shared" si="528"/>
        <v>#REF!</v>
      </c>
      <c r="BH828" s="98" t="e">
        <f t="shared" si="529"/>
        <v>#REF!</v>
      </c>
      <c r="BI828" s="89"/>
      <c r="BJ828" s="98" t="str">
        <f t="shared" si="530"/>
        <v/>
      </c>
      <c r="BK828" s="98" t="str">
        <f t="shared" si="531"/>
        <v/>
      </c>
      <c r="BL828" s="89"/>
      <c r="BM828" s="98" t="str">
        <f t="shared" si="532"/>
        <v/>
      </c>
      <c r="BN828" s="98" t="str">
        <f t="shared" si="533"/>
        <v/>
      </c>
      <c r="BO828" s="89"/>
      <c r="BP828" s="98" t="str">
        <f t="shared" si="534"/>
        <v/>
      </c>
      <c r="BQ828" s="98" t="str">
        <f t="shared" si="535"/>
        <v/>
      </c>
      <c r="BR828" s="89"/>
      <c r="BS828" s="98" t="str">
        <f t="shared" si="536"/>
        <v/>
      </c>
      <c r="BT828" s="98" t="str">
        <f t="shared" si="537"/>
        <v/>
      </c>
      <c r="BU828" s="89"/>
      <c r="BV828" s="152"/>
    </row>
    <row r="829" spans="1:74" s="64" customFormat="1" x14ac:dyDescent="0.25">
      <c r="A829" s="83">
        <v>13</v>
      </c>
      <c r="B829" s="109" t="str">
        <f t="shared" si="515"/>
        <v xml:space="preserve">: </v>
      </c>
      <c r="C829" s="108"/>
      <c r="D829" s="108"/>
      <c r="E829" s="108"/>
      <c r="F829" s="106"/>
      <c r="G829" s="108"/>
      <c r="H829" s="107"/>
      <c r="I829" s="106"/>
      <c r="J829" s="106"/>
      <c r="K829" s="104"/>
      <c r="L829" s="110"/>
      <c r="M829" s="104"/>
      <c r="N829" s="151" t="s">
        <v>139</v>
      </c>
      <c r="O829" s="105"/>
      <c r="P829" s="104"/>
      <c r="R829" s="103"/>
      <c r="S829" s="101" t="str">
        <f t="shared" si="516"/>
        <v/>
      </c>
      <c r="T829" s="102" t="str">
        <f t="shared" si="517"/>
        <v/>
      </c>
      <c r="U829" s="101" t="str">
        <f t="shared" si="518"/>
        <v/>
      </c>
      <c r="V829" s="100" t="str">
        <f t="shared" si="519"/>
        <v>t C/ha</v>
      </c>
      <c r="W829" s="89"/>
      <c r="X829" s="89"/>
      <c r="Z829" s="152"/>
      <c r="AP829" s="152"/>
      <c r="AQ829" s="89"/>
      <c r="AR829" s="89"/>
      <c r="AS829" s="99"/>
      <c r="AT829" s="89"/>
      <c r="AU829" s="98" t="e">
        <f t="shared" si="520"/>
        <v>#REF!</v>
      </c>
      <c r="AV829" s="98" t="e">
        <f t="shared" si="521"/>
        <v>#REF!</v>
      </c>
      <c r="AW829" s="89"/>
      <c r="AX829" s="98" t="e">
        <f t="shared" si="522"/>
        <v>#REF!</v>
      </c>
      <c r="AY829" s="98" t="e">
        <f t="shared" si="523"/>
        <v>#REF!</v>
      </c>
      <c r="AZ829" s="89"/>
      <c r="BA829" s="98" t="e">
        <f t="shared" si="524"/>
        <v>#REF!</v>
      </c>
      <c r="BB829" s="98" t="e">
        <f t="shared" si="525"/>
        <v>#REF!</v>
      </c>
      <c r="BC829" s="89"/>
      <c r="BD829" s="98" t="e">
        <f t="shared" si="526"/>
        <v>#REF!</v>
      </c>
      <c r="BE829" s="98" t="e">
        <f t="shared" si="527"/>
        <v>#REF!</v>
      </c>
      <c r="BF829" s="89"/>
      <c r="BG829" s="98" t="e">
        <f t="shared" si="528"/>
        <v>#REF!</v>
      </c>
      <c r="BH829" s="98" t="e">
        <f t="shared" si="529"/>
        <v>#REF!</v>
      </c>
      <c r="BI829" s="89"/>
      <c r="BJ829" s="98" t="str">
        <f t="shared" si="530"/>
        <v/>
      </c>
      <c r="BK829" s="98" t="str">
        <f t="shared" si="531"/>
        <v/>
      </c>
      <c r="BL829" s="89"/>
      <c r="BM829" s="98" t="str">
        <f t="shared" si="532"/>
        <v/>
      </c>
      <c r="BN829" s="98" t="str">
        <f t="shared" si="533"/>
        <v/>
      </c>
      <c r="BO829" s="89"/>
      <c r="BP829" s="98" t="str">
        <f t="shared" si="534"/>
        <v/>
      </c>
      <c r="BQ829" s="98" t="str">
        <f t="shared" si="535"/>
        <v/>
      </c>
      <c r="BR829" s="89"/>
      <c r="BS829" s="98" t="str">
        <f t="shared" si="536"/>
        <v/>
      </c>
      <c r="BT829" s="98" t="str">
        <f t="shared" si="537"/>
        <v/>
      </c>
      <c r="BU829" s="89"/>
      <c r="BV829" s="152"/>
    </row>
    <row r="830" spans="1:74" s="64" customFormat="1" x14ac:dyDescent="0.25">
      <c r="A830" s="83">
        <v>14</v>
      </c>
      <c r="B830" s="109" t="str">
        <f t="shared" si="515"/>
        <v xml:space="preserve">: </v>
      </c>
      <c r="C830" s="108"/>
      <c r="D830" s="108"/>
      <c r="E830" s="108"/>
      <c r="F830" s="106"/>
      <c r="G830" s="108"/>
      <c r="H830" s="107"/>
      <c r="I830" s="106"/>
      <c r="J830" s="106"/>
      <c r="K830" s="104"/>
      <c r="L830" s="110"/>
      <c r="M830" s="104"/>
      <c r="N830" s="151" t="s">
        <v>139</v>
      </c>
      <c r="O830" s="105"/>
      <c r="P830" s="104"/>
      <c r="R830" s="103"/>
      <c r="S830" s="101" t="str">
        <f t="shared" si="516"/>
        <v/>
      </c>
      <c r="T830" s="102" t="str">
        <f t="shared" si="517"/>
        <v/>
      </c>
      <c r="U830" s="101" t="str">
        <f t="shared" si="518"/>
        <v/>
      </c>
      <c r="V830" s="100" t="str">
        <f t="shared" si="519"/>
        <v>t C/ha</v>
      </c>
      <c r="W830" s="89"/>
      <c r="X830" s="89"/>
      <c r="Z830" s="152"/>
      <c r="AP830" s="152"/>
      <c r="AQ830" s="89"/>
      <c r="AR830" s="89"/>
      <c r="AS830" s="99"/>
      <c r="AT830" s="89"/>
      <c r="AU830" s="98" t="e">
        <f t="shared" si="520"/>
        <v>#REF!</v>
      </c>
      <c r="AV830" s="98" t="e">
        <f t="shared" si="521"/>
        <v>#REF!</v>
      </c>
      <c r="AW830" s="89"/>
      <c r="AX830" s="98" t="e">
        <f t="shared" si="522"/>
        <v>#REF!</v>
      </c>
      <c r="AY830" s="98" t="e">
        <f t="shared" si="523"/>
        <v>#REF!</v>
      </c>
      <c r="AZ830" s="89"/>
      <c r="BA830" s="98" t="e">
        <f t="shared" si="524"/>
        <v>#REF!</v>
      </c>
      <c r="BB830" s="98" t="e">
        <f t="shared" si="525"/>
        <v>#REF!</v>
      </c>
      <c r="BC830" s="89"/>
      <c r="BD830" s="98" t="e">
        <f t="shared" si="526"/>
        <v>#REF!</v>
      </c>
      <c r="BE830" s="98" t="e">
        <f t="shared" si="527"/>
        <v>#REF!</v>
      </c>
      <c r="BF830" s="89"/>
      <c r="BG830" s="98" t="e">
        <f t="shared" si="528"/>
        <v>#REF!</v>
      </c>
      <c r="BH830" s="98" t="e">
        <f t="shared" si="529"/>
        <v>#REF!</v>
      </c>
      <c r="BI830" s="89"/>
      <c r="BJ830" s="98" t="str">
        <f t="shared" si="530"/>
        <v/>
      </c>
      <c r="BK830" s="98" t="str">
        <f t="shared" si="531"/>
        <v/>
      </c>
      <c r="BL830" s="89"/>
      <c r="BM830" s="98" t="str">
        <f t="shared" si="532"/>
        <v/>
      </c>
      <c r="BN830" s="98" t="str">
        <f t="shared" si="533"/>
        <v/>
      </c>
      <c r="BO830" s="89"/>
      <c r="BP830" s="98" t="str">
        <f t="shared" si="534"/>
        <v/>
      </c>
      <c r="BQ830" s="98" t="str">
        <f t="shared" si="535"/>
        <v/>
      </c>
      <c r="BR830" s="89"/>
      <c r="BS830" s="98" t="str">
        <f t="shared" si="536"/>
        <v/>
      </c>
      <c r="BT830" s="98" t="str">
        <f t="shared" si="537"/>
        <v/>
      </c>
      <c r="BU830" s="89"/>
      <c r="BV830" s="152"/>
    </row>
    <row r="831" spans="1:74" s="64" customFormat="1" x14ac:dyDescent="0.25">
      <c r="A831" s="83">
        <v>15</v>
      </c>
      <c r="B831" s="109" t="str">
        <f t="shared" si="515"/>
        <v xml:space="preserve">: </v>
      </c>
      <c r="C831" s="108"/>
      <c r="D831" s="108"/>
      <c r="E831" s="108"/>
      <c r="F831" s="106"/>
      <c r="G831" s="108"/>
      <c r="H831" s="107"/>
      <c r="I831" s="106"/>
      <c r="J831" s="106"/>
      <c r="K831" s="104"/>
      <c r="L831" s="110"/>
      <c r="M831" s="104"/>
      <c r="N831" s="151" t="s">
        <v>139</v>
      </c>
      <c r="O831" s="105"/>
      <c r="P831" s="104"/>
      <c r="R831" s="103"/>
      <c r="S831" s="101" t="str">
        <f t="shared" si="516"/>
        <v/>
      </c>
      <c r="T831" s="102" t="str">
        <f t="shared" si="517"/>
        <v/>
      </c>
      <c r="U831" s="101" t="str">
        <f t="shared" si="518"/>
        <v/>
      </c>
      <c r="V831" s="100" t="str">
        <f t="shared" si="519"/>
        <v>t C/ha</v>
      </c>
      <c r="W831" s="89"/>
      <c r="X831" s="89"/>
      <c r="Z831" s="152"/>
      <c r="AP831" s="152"/>
      <c r="AQ831" s="89"/>
      <c r="AR831" s="89"/>
      <c r="AS831" s="99"/>
      <c r="AT831" s="89"/>
      <c r="AU831" s="98" t="e">
        <f t="shared" si="520"/>
        <v>#REF!</v>
      </c>
      <c r="AV831" s="98" t="e">
        <f t="shared" si="521"/>
        <v>#REF!</v>
      </c>
      <c r="AW831" s="89"/>
      <c r="AX831" s="98" t="e">
        <f t="shared" si="522"/>
        <v>#REF!</v>
      </c>
      <c r="AY831" s="98" t="e">
        <f t="shared" si="523"/>
        <v>#REF!</v>
      </c>
      <c r="AZ831" s="89"/>
      <c r="BA831" s="98" t="e">
        <f t="shared" si="524"/>
        <v>#REF!</v>
      </c>
      <c r="BB831" s="98" t="e">
        <f t="shared" si="525"/>
        <v>#REF!</v>
      </c>
      <c r="BC831" s="89"/>
      <c r="BD831" s="98" t="e">
        <f t="shared" si="526"/>
        <v>#REF!</v>
      </c>
      <c r="BE831" s="98" t="e">
        <f t="shared" si="527"/>
        <v>#REF!</v>
      </c>
      <c r="BF831" s="89"/>
      <c r="BG831" s="98" t="e">
        <f t="shared" si="528"/>
        <v>#REF!</v>
      </c>
      <c r="BH831" s="98" t="e">
        <f t="shared" si="529"/>
        <v>#REF!</v>
      </c>
      <c r="BI831" s="89"/>
      <c r="BJ831" s="98" t="str">
        <f t="shared" si="530"/>
        <v/>
      </c>
      <c r="BK831" s="98" t="str">
        <f t="shared" si="531"/>
        <v/>
      </c>
      <c r="BL831" s="89"/>
      <c r="BM831" s="98" t="str">
        <f t="shared" si="532"/>
        <v/>
      </c>
      <c r="BN831" s="98" t="str">
        <f t="shared" si="533"/>
        <v/>
      </c>
      <c r="BO831" s="89"/>
      <c r="BP831" s="98" t="str">
        <f t="shared" si="534"/>
        <v/>
      </c>
      <c r="BQ831" s="98" t="str">
        <f t="shared" si="535"/>
        <v/>
      </c>
      <c r="BR831" s="89"/>
      <c r="BS831" s="98" t="str">
        <f t="shared" si="536"/>
        <v/>
      </c>
      <c r="BT831" s="98" t="str">
        <f t="shared" si="537"/>
        <v/>
      </c>
      <c r="BU831" s="89"/>
      <c r="BV831" s="152"/>
    </row>
    <row r="832" spans="1:74" s="64" customFormat="1" x14ac:dyDescent="0.25">
      <c r="A832" s="83">
        <v>16</v>
      </c>
      <c r="B832" s="109" t="str">
        <f t="shared" si="515"/>
        <v xml:space="preserve">: </v>
      </c>
      <c r="C832" s="108"/>
      <c r="D832" s="108"/>
      <c r="E832" s="108"/>
      <c r="F832" s="106"/>
      <c r="G832" s="108"/>
      <c r="H832" s="107"/>
      <c r="I832" s="106"/>
      <c r="J832" s="106"/>
      <c r="K832" s="104"/>
      <c r="L832" s="110"/>
      <c r="M832" s="104"/>
      <c r="N832" s="151" t="s">
        <v>139</v>
      </c>
      <c r="O832" s="105"/>
      <c r="P832" s="104"/>
      <c r="R832" s="103"/>
      <c r="S832" s="101" t="str">
        <f t="shared" si="516"/>
        <v/>
      </c>
      <c r="T832" s="102" t="str">
        <f t="shared" si="517"/>
        <v/>
      </c>
      <c r="U832" s="101" t="str">
        <f t="shared" si="518"/>
        <v/>
      </c>
      <c r="V832" s="100" t="str">
        <f t="shared" si="519"/>
        <v>t C/ha</v>
      </c>
      <c r="W832" s="89"/>
      <c r="X832" s="89"/>
      <c r="Z832" s="152"/>
      <c r="AP832" s="152"/>
      <c r="AQ832" s="89"/>
      <c r="AR832" s="89"/>
      <c r="AS832" s="99"/>
      <c r="AT832" s="89"/>
      <c r="AU832" s="98" t="e">
        <f t="shared" si="520"/>
        <v>#REF!</v>
      </c>
      <c r="AV832" s="98" t="e">
        <f t="shared" si="521"/>
        <v>#REF!</v>
      </c>
      <c r="AW832" s="89"/>
      <c r="AX832" s="98" t="e">
        <f t="shared" si="522"/>
        <v>#REF!</v>
      </c>
      <c r="AY832" s="98" t="e">
        <f t="shared" si="523"/>
        <v>#REF!</v>
      </c>
      <c r="AZ832" s="89"/>
      <c r="BA832" s="98" t="e">
        <f t="shared" si="524"/>
        <v>#REF!</v>
      </c>
      <c r="BB832" s="98" t="e">
        <f t="shared" si="525"/>
        <v>#REF!</v>
      </c>
      <c r="BC832" s="89"/>
      <c r="BD832" s="98" t="e">
        <f t="shared" si="526"/>
        <v>#REF!</v>
      </c>
      <c r="BE832" s="98" t="e">
        <f t="shared" si="527"/>
        <v>#REF!</v>
      </c>
      <c r="BF832" s="89"/>
      <c r="BG832" s="98" t="e">
        <f t="shared" si="528"/>
        <v>#REF!</v>
      </c>
      <c r="BH832" s="98" t="e">
        <f t="shared" si="529"/>
        <v>#REF!</v>
      </c>
      <c r="BI832" s="89"/>
      <c r="BJ832" s="98" t="str">
        <f t="shared" si="530"/>
        <v/>
      </c>
      <c r="BK832" s="98" t="str">
        <f t="shared" si="531"/>
        <v/>
      </c>
      <c r="BL832" s="89"/>
      <c r="BM832" s="98" t="str">
        <f t="shared" si="532"/>
        <v/>
      </c>
      <c r="BN832" s="98" t="str">
        <f t="shared" si="533"/>
        <v/>
      </c>
      <c r="BO832" s="89"/>
      <c r="BP832" s="98" t="str">
        <f t="shared" si="534"/>
        <v/>
      </c>
      <c r="BQ832" s="98" t="str">
        <f t="shared" si="535"/>
        <v/>
      </c>
      <c r="BR832" s="89"/>
      <c r="BS832" s="98" t="str">
        <f t="shared" si="536"/>
        <v/>
      </c>
      <c r="BT832" s="98" t="str">
        <f t="shared" si="537"/>
        <v/>
      </c>
      <c r="BU832" s="89"/>
      <c r="BV832" s="152"/>
    </row>
    <row r="833" spans="1:74" s="64" customFormat="1" x14ac:dyDescent="0.25">
      <c r="A833" s="83">
        <v>17</v>
      </c>
      <c r="B833" s="109" t="str">
        <f t="shared" si="515"/>
        <v xml:space="preserve">: </v>
      </c>
      <c r="C833" s="108"/>
      <c r="D833" s="108"/>
      <c r="E833" s="108"/>
      <c r="F833" s="106"/>
      <c r="G833" s="108"/>
      <c r="H833" s="107"/>
      <c r="I833" s="106"/>
      <c r="J833" s="106"/>
      <c r="K833" s="104"/>
      <c r="L833" s="110"/>
      <c r="M833" s="104"/>
      <c r="N833" s="151" t="s">
        <v>139</v>
      </c>
      <c r="O833" s="105"/>
      <c r="P833" s="104"/>
      <c r="R833" s="103"/>
      <c r="S833" s="101" t="str">
        <f t="shared" si="516"/>
        <v/>
      </c>
      <c r="T833" s="102" t="str">
        <f t="shared" si="517"/>
        <v/>
      </c>
      <c r="U833" s="101" t="str">
        <f t="shared" si="518"/>
        <v/>
      </c>
      <c r="V833" s="100" t="str">
        <f t="shared" si="519"/>
        <v>t C/ha</v>
      </c>
      <c r="W833" s="89"/>
      <c r="X833" s="89"/>
      <c r="Z833" s="152"/>
      <c r="AP833" s="152"/>
      <c r="AQ833" s="89"/>
      <c r="AR833" s="89"/>
      <c r="AS833" s="99"/>
      <c r="AT833" s="89"/>
      <c r="AU833" s="98" t="e">
        <f t="shared" si="520"/>
        <v>#REF!</v>
      </c>
      <c r="AV833" s="98" t="e">
        <f t="shared" si="521"/>
        <v>#REF!</v>
      </c>
      <c r="AW833" s="89"/>
      <c r="AX833" s="98" t="e">
        <f t="shared" si="522"/>
        <v>#REF!</v>
      </c>
      <c r="AY833" s="98" t="e">
        <f t="shared" si="523"/>
        <v>#REF!</v>
      </c>
      <c r="AZ833" s="89"/>
      <c r="BA833" s="98" t="e">
        <f t="shared" si="524"/>
        <v>#REF!</v>
      </c>
      <c r="BB833" s="98" t="e">
        <f t="shared" si="525"/>
        <v>#REF!</v>
      </c>
      <c r="BC833" s="89"/>
      <c r="BD833" s="98" t="e">
        <f t="shared" si="526"/>
        <v>#REF!</v>
      </c>
      <c r="BE833" s="98" t="e">
        <f t="shared" si="527"/>
        <v>#REF!</v>
      </c>
      <c r="BF833" s="89"/>
      <c r="BG833" s="98" t="e">
        <f t="shared" si="528"/>
        <v>#REF!</v>
      </c>
      <c r="BH833" s="98" t="e">
        <f t="shared" si="529"/>
        <v>#REF!</v>
      </c>
      <c r="BI833" s="89"/>
      <c r="BJ833" s="98" t="str">
        <f t="shared" si="530"/>
        <v/>
      </c>
      <c r="BK833" s="98" t="str">
        <f t="shared" si="531"/>
        <v/>
      </c>
      <c r="BL833" s="89"/>
      <c r="BM833" s="98" t="str">
        <f t="shared" si="532"/>
        <v/>
      </c>
      <c r="BN833" s="98" t="str">
        <f t="shared" si="533"/>
        <v/>
      </c>
      <c r="BO833" s="89"/>
      <c r="BP833" s="98" t="str">
        <f t="shared" si="534"/>
        <v/>
      </c>
      <c r="BQ833" s="98" t="str">
        <f t="shared" si="535"/>
        <v/>
      </c>
      <c r="BR833" s="89"/>
      <c r="BS833" s="98" t="str">
        <f t="shared" si="536"/>
        <v/>
      </c>
      <c r="BT833" s="98" t="str">
        <f t="shared" si="537"/>
        <v/>
      </c>
      <c r="BU833" s="89"/>
      <c r="BV833" s="152"/>
    </row>
    <row r="834" spans="1:74" s="64" customFormat="1" x14ac:dyDescent="0.25">
      <c r="A834" s="83">
        <v>18</v>
      </c>
      <c r="B834" s="109" t="str">
        <f t="shared" si="515"/>
        <v xml:space="preserve">: </v>
      </c>
      <c r="C834" s="108"/>
      <c r="D834" s="108"/>
      <c r="E834" s="108"/>
      <c r="F834" s="106"/>
      <c r="G834" s="108"/>
      <c r="H834" s="107"/>
      <c r="I834" s="106"/>
      <c r="J834" s="106"/>
      <c r="K834" s="104"/>
      <c r="L834" s="110"/>
      <c r="M834" s="104"/>
      <c r="N834" s="151" t="s">
        <v>139</v>
      </c>
      <c r="O834" s="105"/>
      <c r="P834" s="104"/>
      <c r="R834" s="103"/>
      <c r="S834" s="101" t="str">
        <f t="shared" si="516"/>
        <v/>
      </c>
      <c r="T834" s="102" t="str">
        <f t="shared" si="517"/>
        <v/>
      </c>
      <c r="U834" s="101" t="str">
        <f t="shared" si="518"/>
        <v/>
      </c>
      <c r="V834" s="100" t="str">
        <f t="shared" si="519"/>
        <v>t C/ha</v>
      </c>
      <c r="W834" s="89"/>
      <c r="X834" s="89"/>
      <c r="Z834" s="152"/>
      <c r="AP834" s="152"/>
      <c r="AQ834" s="89"/>
      <c r="AR834" s="89"/>
      <c r="AS834" s="99"/>
      <c r="AT834" s="89"/>
      <c r="AU834" s="98" t="e">
        <f t="shared" si="520"/>
        <v>#REF!</v>
      </c>
      <c r="AV834" s="98" t="e">
        <f t="shared" si="521"/>
        <v>#REF!</v>
      </c>
      <c r="AW834" s="89"/>
      <c r="AX834" s="98" t="e">
        <f t="shared" si="522"/>
        <v>#REF!</v>
      </c>
      <c r="AY834" s="98" t="e">
        <f t="shared" si="523"/>
        <v>#REF!</v>
      </c>
      <c r="AZ834" s="89"/>
      <c r="BA834" s="98" t="e">
        <f t="shared" si="524"/>
        <v>#REF!</v>
      </c>
      <c r="BB834" s="98" t="e">
        <f t="shared" si="525"/>
        <v>#REF!</v>
      </c>
      <c r="BC834" s="89"/>
      <c r="BD834" s="98" t="e">
        <f t="shared" si="526"/>
        <v>#REF!</v>
      </c>
      <c r="BE834" s="98" t="e">
        <f t="shared" si="527"/>
        <v>#REF!</v>
      </c>
      <c r="BF834" s="89"/>
      <c r="BG834" s="98" t="e">
        <f t="shared" si="528"/>
        <v>#REF!</v>
      </c>
      <c r="BH834" s="98" t="e">
        <f t="shared" si="529"/>
        <v>#REF!</v>
      </c>
      <c r="BI834" s="89"/>
      <c r="BJ834" s="98" t="str">
        <f t="shared" si="530"/>
        <v/>
      </c>
      <c r="BK834" s="98" t="str">
        <f t="shared" si="531"/>
        <v/>
      </c>
      <c r="BL834" s="89"/>
      <c r="BM834" s="98" t="str">
        <f t="shared" si="532"/>
        <v/>
      </c>
      <c r="BN834" s="98" t="str">
        <f t="shared" si="533"/>
        <v/>
      </c>
      <c r="BO834" s="89"/>
      <c r="BP834" s="98" t="str">
        <f t="shared" si="534"/>
        <v/>
      </c>
      <c r="BQ834" s="98" t="str">
        <f t="shared" si="535"/>
        <v/>
      </c>
      <c r="BR834" s="89"/>
      <c r="BS834" s="98" t="str">
        <f t="shared" si="536"/>
        <v/>
      </c>
      <c r="BT834" s="98" t="str">
        <f t="shared" si="537"/>
        <v/>
      </c>
      <c r="BU834" s="89"/>
      <c r="BV834" s="152"/>
    </row>
    <row r="835" spans="1:74" s="64" customFormat="1" x14ac:dyDescent="0.25">
      <c r="A835" s="83">
        <v>19</v>
      </c>
      <c r="B835" s="109" t="str">
        <f t="shared" si="515"/>
        <v xml:space="preserve">: </v>
      </c>
      <c r="C835" s="108"/>
      <c r="D835" s="108"/>
      <c r="E835" s="108"/>
      <c r="F835" s="106"/>
      <c r="G835" s="108"/>
      <c r="H835" s="107"/>
      <c r="I835" s="106"/>
      <c r="J835" s="106"/>
      <c r="K835" s="104"/>
      <c r="L835" s="110"/>
      <c r="M835" s="104"/>
      <c r="N835" s="151" t="s">
        <v>139</v>
      </c>
      <c r="O835" s="105"/>
      <c r="P835" s="104"/>
      <c r="R835" s="103"/>
      <c r="S835" s="101" t="str">
        <f t="shared" si="516"/>
        <v/>
      </c>
      <c r="T835" s="102" t="str">
        <f t="shared" si="517"/>
        <v/>
      </c>
      <c r="U835" s="101" t="str">
        <f t="shared" si="518"/>
        <v/>
      </c>
      <c r="V835" s="100" t="str">
        <f t="shared" si="519"/>
        <v>t C/ha</v>
      </c>
      <c r="W835" s="89"/>
      <c r="X835" s="89"/>
      <c r="Z835" s="152"/>
      <c r="AP835" s="152"/>
      <c r="AQ835" s="89"/>
      <c r="AR835" s="89"/>
      <c r="AS835" s="99"/>
      <c r="AT835" s="89"/>
      <c r="AU835" s="98" t="e">
        <f t="shared" si="520"/>
        <v>#REF!</v>
      </c>
      <c r="AV835" s="98" t="e">
        <f t="shared" si="521"/>
        <v>#REF!</v>
      </c>
      <c r="AW835" s="89"/>
      <c r="AX835" s="98" t="e">
        <f t="shared" si="522"/>
        <v>#REF!</v>
      </c>
      <c r="AY835" s="98" t="e">
        <f t="shared" si="523"/>
        <v>#REF!</v>
      </c>
      <c r="AZ835" s="89"/>
      <c r="BA835" s="98" t="e">
        <f t="shared" si="524"/>
        <v>#REF!</v>
      </c>
      <c r="BB835" s="98" t="e">
        <f t="shared" si="525"/>
        <v>#REF!</v>
      </c>
      <c r="BC835" s="89"/>
      <c r="BD835" s="98" t="e">
        <f t="shared" si="526"/>
        <v>#REF!</v>
      </c>
      <c r="BE835" s="98" t="e">
        <f t="shared" si="527"/>
        <v>#REF!</v>
      </c>
      <c r="BF835" s="89"/>
      <c r="BG835" s="98" t="e">
        <f t="shared" si="528"/>
        <v>#REF!</v>
      </c>
      <c r="BH835" s="98" t="e">
        <f t="shared" si="529"/>
        <v>#REF!</v>
      </c>
      <c r="BI835" s="89"/>
      <c r="BJ835" s="98" t="str">
        <f t="shared" si="530"/>
        <v/>
      </c>
      <c r="BK835" s="98" t="str">
        <f t="shared" si="531"/>
        <v/>
      </c>
      <c r="BL835" s="89"/>
      <c r="BM835" s="98" t="str">
        <f t="shared" si="532"/>
        <v/>
      </c>
      <c r="BN835" s="98" t="str">
        <f t="shared" si="533"/>
        <v/>
      </c>
      <c r="BO835" s="89"/>
      <c r="BP835" s="98" t="str">
        <f t="shared" si="534"/>
        <v/>
      </c>
      <c r="BQ835" s="98" t="str">
        <f t="shared" si="535"/>
        <v/>
      </c>
      <c r="BR835" s="89"/>
      <c r="BS835" s="98" t="str">
        <f t="shared" si="536"/>
        <v/>
      </c>
      <c r="BT835" s="98" t="str">
        <f t="shared" si="537"/>
        <v/>
      </c>
      <c r="BU835" s="89"/>
      <c r="BV835" s="152"/>
    </row>
    <row r="836" spans="1:74" s="64" customFormat="1" x14ac:dyDescent="0.25">
      <c r="A836" s="83">
        <v>20</v>
      </c>
      <c r="B836" s="109" t="str">
        <f t="shared" si="515"/>
        <v xml:space="preserve">: </v>
      </c>
      <c r="C836" s="108"/>
      <c r="D836" s="108"/>
      <c r="E836" s="108"/>
      <c r="F836" s="106"/>
      <c r="G836" s="108"/>
      <c r="H836" s="107"/>
      <c r="I836" s="106"/>
      <c r="J836" s="106"/>
      <c r="K836" s="104"/>
      <c r="L836" s="110"/>
      <c r="M836" s="104"/>
      <c r="N836" s="151" t="s">
        <v>139</v>
      </c>
      <c r="O836" s="105"/>
      <c r="P836" s="104"/>
      <c r="R836" s="103"/>
      <c r="S836" s="101" t="str">
        <f t="shared" si="516"/>
        <v/>
      </c>
      <c r="T836" s="102" t="str">
        <f t="shared" si="517"/>
        <v/>
      </c>
      <c r="U836" s="101" t="str">
        <f t="shared" si="518"/>
        <v/>
      </c>
      <c r="V836" s="100" t="str">
        <f t="shared" si="519"/>
        <v>t C/ha</v>
      </c>
      <c r="W836" s="89"/>
      <c r="X836" s="89"/>
      <c r="Z836" s="152"/>
      <c r="AP836" s="152"/>
      <c r="AQ836" s="89"/>
      <c r="AR836" s="89"/>
      <c r="AS836" s="99"/>
      <c r="AT836" s="89"/>
      <c r="AU836" s="98" t="e">
        <f t="shared" si="520"/>
        <v>#REF!</v>
      </c>
      <c r="AV836" s="98" t="e">
        <f t="shared" si="521"/>
        <v>#REF!</v>
      </c>
      <c r="AW836" s="89"/>
      <c r="AX836" s="98" t="e">
        <f t="shared" si="522"/>
        <v>#REF!</v>
      </c>
      <c r="AY836" s="98" t="e">
        <f t="shared" si="523"/>
        <v>#REF!</v>
      </c>
      <c r="AZ836" s="89"/>
      <c r="BA836" s="98" t="e">
        <f t="shared" si="524"/>
        <v>#REF!</v>
      </c>
      <c r="BB836" s="98" t="e">
        <f t="shared" si="525"/>
        <v>#REF!</v>
      </c>
      <c r="BC836" s="89"/>
      <c r="BD836" s="98" t="e">
        <f t="shared" si="526"/>
        <v>#REF!</v>
      </c>
      <c r="BE836" s="98" t="e">
        <f t="shared" si="527"/>
        <v>#REF!</v>
      </c>
      <c r="BF836" s="89"/>
      <c r="BG836" s="98" t="e">
        <f t="shared" si="528"/>
        <v>#REF!</v>
      </c>
      <c r="BH836" s="98" t="e">
        <f t="shared" si="529"/>
        <v>#REF!</v>
      </c>
      <c r="BI836" s="89"/>
      <c r="BJ836" s="98" t="str">
        <f t="shared" si="530"/>
        <v/>
      </c>
      <c r="BK836" s="98" t="str">
        <f t="shared" si="531"/>
        <v/>
      </c>
      <c r="BL836" s="89"/>
      <c r="BM836" s="98" t="str">
        <f t="shared" si="532"/>
        <v/>
      </c>
      <c r="BN836" s="98" t="str">
        <f t="shared" si="533"/>
        <v/>
      </c>
      <c r="BO836" s="89"/>
      <c r="BP836" s="98" t="str">
        <f t="shared" si="534"/>
        <v/>
      </c>
      <c r="BQ836" s="98" t="str">
        <f t="shared" si="535"/>
        <v/>
      </c>
      <c r="BR836" s="89"/>
      <c r="BS836" s="98" t="str">
        <f t="shared" si="536"/>
        <v/>
      </c>
      <c r="BT836" s="98" t="str">
        <f t="shared" si="537"/>
        <v/>
      </c>
      <c r="BU836" s="89"/>
      <c r="BV836" s="152"/>
    </row>
    <row r="837" spans="1:74" s="64" customFormat="1" x14ac:dyDescent="0.25">
      <c r="A837" s="83"/>
      <c r="B837" s="91" t="s">
        <v>64</v>
      </c>
      <c r="C837" s="83"/>
      <c r="D837" s="83"/>
      <c r="E837" s="92"/>
      <c r="F837" s="92"/>
      <c r="G837" s="92"/>
      <c r="I837" s="89"/>
      <c r="J837" s="94"/>
      <c r="L837" s="89"/>
      <c r="M837" s="64" t="s">
        <v>63</v>
      </c>
      <c r="R837" s="94" t="s">
        <v>62</v>
      </c>
      <c r="S837" s="97" t="e">
        <f>AVERAGE(S817:S836)</f>
        <v>#DIV/0!</v>
      </c>
      <c r="T837" s="97" t="e">
        <f>IF(S845="Y",SUM(T817:T836)/SUM(O817:O836),AVERAGE(T817:T836))</f>
        <v>#DIV/0!</v>
      </c>
      <c r="U837" s="96" t="e">
        <f>SUM(U817:U836)/SUM(O817:O836)</f>
        <v>#DIV/0!</v>
      </c>
      <c r="V837" s="89"/>
      <c r="W837" s="89"/>
      <c r="X837" s="89"/>
      <c r="Z837" s="95"/>
      <c r="AP837" s="152"/>
      <c r="AQ837" s="89"/>
      <c r="AR837" s="89"/>
      <c r="AS837" s="89"/>
      <c r="AT837" s="94" t="s">
        <v>62</v>
      </c>
      <c r="AU837" s="93" t="e">
        <f>AVERAGE(AU817:AU836)</f>
        <v>#REF!</v>
      </c>
      <c r="AV837" s="93" t="e">
        <f>SUM(AV817:AV836)/COUNTIF(AV817:AV836,"&gt;0")</f>
        <v>#REF!</v>
      </c>
      <c r="AW837" s="89"/>
      <c r="AX837" s="93" t="e">
        <f>AVERAGE(AX817:AX836)</f>
        <v>#REF!</v>
      </c>
      <c r="AY837" s="93" t="e">
        <f>SUM(AY817:AY836)/COUNTIF(AY817:AY836,"&gt;0")</f>
        <v>#REF!</v>
      </c>
      <c r="AZ837" s="89"/>
      <c r="BA837" s="93" t="e">
        <f>AVERAGE(BA817:BA836)</f>
        <v>#REF!</v>
      </c>
      <c r="BB837" s="93" t="e">
        <f>SUM(BB817:BB836)/COUNTIF(BB817:BB836,"&gt;0")</f>
        <v>#REF!</v>
      </c>
      <c r="BC837" s="89"/>
      <c r="BD837" s="93" t="e">
        <f>AVERAGE(BD817:BD836)</f>
        <v>#REF!</v>
      </c>
      <c r="BE837" s="93" t="e">
        <f>SUM(BE817:BE836)/COUNTIF(BE817:BE836,"&gt;0")</f>
        <v>#REF!</v>
      </c>
      <c r="BF837" s="89"/>
      <c r="BG837" s="93" t="e">
        <f>AVERAGE(BG817:BG836)</f>
        <v>#REF!</v>
      </c>
      <c r="BH837" s="93" t="e">
        <f>SUM(BH817:BH836)/COUNTIF(BH817:BH836,"&gt;0")</f>
        <v>#REF!</v>
      </c>
      <c r="BI837" s="94"/>
      <c r="BJ837" s="93" t="e">
        <f>AVERAGE(BJ817:BJ836)</f>
        <v>#DIV/0!</v>
      </c>
      <c r="BK837" s="93" t="e">
        <f>SUM(BK817:BK836)/COUNTIF(BK817:BK836,"&gt;0")</f>
        <v>#DIV/0!</v>
      </c>
      <c r="BL837" s="89"/>
      <c r="BM837" s="93" t="e">
        <f>AVERAGE(BM817:BM836)</f>
        <v>#DIV/0!</v>
      </c>
      <c r="BN837" s="93" t="e">
        <f>SUM(BN817:BN836)/COUNTIF(BN817:BN836,"&gt;0")</f>
        <v>#DIV/0!</v>
      </c>
      <c r="BO837" s="89"/>
      <c r="BP837" s="93" t="e">
        <f>AVERAGE(BP817:BP836)</f>
        <v>#DIV/0!</v>
      </c>
      <c r="BQ837" s="93" t="e">
        <f>SUM(BQ817:BQ836)/COUNTIF(BQ817:BQ836,"&gt;0")</f>
        <v>#DIV/0!</v>
      </c>
      <c r="BR837" s="89"/>
      <c r="BS837" s="93" t="e">
        <f>AVERAGE(BS817:BS836)</f>
        <v>#DIV/0!</v>
      </c>
      <c r="BT837" s="93" t="e">
        <f>SUM(BT817:BT836)/COUNTIF(BT817:BT836,"&gt;0")</f>
        <v>#DIV/0!</v>
      </c>
      <c r="BU837" s="89"/>
      <c r="BV837" s="152"/>
    </row>
    <row r="838" spans="1:74" s="64" customFormat="1" x14ac:dyDescent="0.25">
      <c r="A838" s="83"/>
      <c r="B838" s="91" t="s">
        <v>61</v>
      </c>
      <c r="C838" s="92" t="s">
        <v>60</v>
      </c>
      <c r="D838" s="372" t="s">
        <v>138</v>
      </c>
      <c r="E838" s="373"/>
      <c r="F838" s="373"/>
      <c r="G838" s="373"/>
      <c r="H838" s="373"/>
      <c r="I838" s="373"/>
      <c r="J838" s="373"/>
      <c r="K838" s="374"/>
      <c r="L838" s="89"/>
      <c r="R838" s="77" t="s">
        <v>57</v>
      </c>
      <c r="S838" s="88" t="e">
        <f>S837+V838*S841</f>
        <v>#DIV/0!</v>
      </c>
      <c r="T838" s="88" t="e">
        <f>T837+V838*T841</f>
        <v>#DIV/0!</v>
      </c>
      <c r="U838" s="88" t="e">
        <f>U837+V838*U841</f>
        <v>#DIV/0!</v>
      </c>
      <c r="V838" s="86">
        <v>1</v>
      </c>
      <c r="W838" s="64" t="s">
        <v>59</v>
      </c>
      <c r="X838" s="89"/>
      <c r="Y838" s="89" t="s">
        <v>58</v>
      </c>
      <c r="Z838" s="87"/>
      <c r="AP838" s="152"/>
      <c r="AQ838" s="89"/>
      <c r="AR838" s="89"/>
      <c r="AS838" s="89"/>
      <c r="AT838" s="77" t="s">
        <v>57</v>
      </c>
      <c r="AU838" s="76" t="e">
        <f>AU837+(AU843*AU840)</f>
        <v>#REF!</v>
      </c>
      <c r="AV838" s="76" t="e">
        <f>AV837+(AV843*AU840)</f>
        <v>#REF!</v>
      </c>
      <c r="AW838" s="89"/>
      <c r="AX838" s="76" t="e">
        <f>AX837+(AX843*AX840)</f>
        <v>#REF!</v>
      </c>
      <c r="AY838" s="76" t="e">
        <f>AY837+(AY843*AX840)</f>
        <v>#REF!</v>
      </c>
      <c r="AZ838" s="89"/>
      <c r="BA838" s="76" t="e">
        <f>BA837+(BA843*BA840)</f>
        <v>#REF!</v>
      </c>
      <c r="BB838" s="76" t="e">
        <f>BB837+(BB843*BA840)</f>
        <v>#REF!</v>
      </c>
      <c r="BC838" s="89"/>
      <c r="BD838" s="76" t="e">
        <f>BD837+(BD843*BD840)</f>
        <v>#REF!</v>
      </c>
      <c r="BE838" s="76" t="e">
        <f>BE837+(BE843*BD840)</f>
        <v>#REF!</v>
      </c>
      <c r="BF838" s="89"/>
      <c r="BG838" s="76" t="e">
        <f>BG837+(BG843*BG840)</f>
        <v>#REF!</v>
      </c>
      <c r="BH838" s="76" t="e">
        <f>BH837+(BH843*BG840)</f>
        <v>#REF!</v>
      </c>
      <c r="BI838" s="77"/>
      <c r="BJ838" s="76" t="e">
        <f>BJ837+(BJ843*BJ840)</f>
        <v>#DIV/0!</v>
      </c>
      <c r="BK838" s="76" t="e">
        <f>BK837+(BK843*BJ840)</f>
        <v>#DIV/0!</v>
      </c>
      <c r="BL838" s="89"/>
      <c r="BM838" s="76" t="e">
        <f>BM837+(BM843*BM840)</f>
        <v>#DIV/0!</v>
      </c>
      <c r="BN838" s="76" t="e">
        <f>BN837+(BN843*BM840)</f>
        <v>#DIV/0!</v>
      </c>
      <c r="BO838" s="89"/>
      <c r="BP838" s="76" t="e">
        <f>BP837+(BP843*BP840)</f>
        <v>#DIV/0!</v>
      </c>
      <c r="BQ838" s="76" t="e">
        <f>BQ837+(BQ843*BP840)</f>
        <v>#DIV/0!</v>
      </c>
      <c r="BR838" s="89"/>
      <c r="BS838" s="76" t="e">
        <f>BS837+(BS843*BS840)</f>
        <v>#DIV/0!</v>
      </c>
      <c r="BT838" s="76" t="e">
        <f>BT837+(BT843*BS840)</f>
        <v>#DIV/0!</v>
      </c>
      <c r="BU838" s="89"/>
      <c r="BV838" s="152"/>
    </row>
    <row r="839" spans="1:74" s="64" customFormat="1" x14ac:dyDescent="0.25">
      <c r="A839" s="83"/>
      <c r="B839" s="91" t="s">
        <v>56</v>
      </c>
      <c r="C839" s="83"/>
      <c r="D839" s="375"/>
      <c r="E839" s="376"/>
      <c r="F839" s="376"/>
      <c r="G839" s="376"/>
      <c r="H839" s="376"/>
      <c r="I839" s="376"/>
      <c r="J839" s="376"/>
      <c r="K839" s="377"/>
      <c r="L839" s="89"/>
      <c r="M839" s="89"/>
      <c r="R839" s="77" t="s">
        <v>54</v>
      </c>
      <c r="S839" s="88" t="e">
        <f>IF($Y839="Y",MIN(S817:S836),S837-$V839*S841)</f>
        <v>#DIV/0!</v>
      </c>
      <c r="T839" s="88" t="e">
        <f>IF($Y839="Y",MIN(T817:T836),T837-$V839*T841)</f>
        <v>#DIV/0!</v>
      </c>
      <c r="U839" s="88" t="e">
        <f>IF($Y839="Y",MIN(U817:U836),U837-$V839*U841)</f>
        <v>#DIV/0!</v>
      </c>
      <c r="V839" s="86">
        <v>1</v>
      </c>
      <c r="W839" s="64" t="s">
        <v>55</v>
      </c>
      <c r="X839" s="89"/>
      <c r="Y839" s="90" t="s">
        <v>47</v>
      </c>
      <c r="Z839" s="87"/>
      <c r="AP839" s="152"/>
      <c r="AQ839" s="89"/>
      <c r="AR839" s="89"/>
      <c r="AS839" s="89"/>
      <c r="AT839" s="77" t="s">
        <v>54</v>
      </c>
      <c r="AU839" s="76" t="e">
        <f>AU837-(AU843*AU841)</f>
        <v>#REF!</v>
      </c>
      <c r="AV839" s="76" t="e">
        <f>AV837-(AV843*AU841)</f>
        <v>#REF!</v>
      </c>
      <c r="AW839" s="89"/>
      <c r="AX839" s="76" t="e">
        <f>AX837-(AX843*AX841)</f>
        <v>#REF!</v>
      </c>
      <c r="AY839" s="76" t="e">
        <f>AY837-(AY843*AX841)</f>
        <v>#REF!</v>
      </c>
      <c r="AZ839" s="89"/>
      <c r="BA839" s="76" t="e">
        <f>BA837-(BA843*BA841)</f>
        <v>#REF!</v>
      </c>
      <c r="BB839" s="76" t="e">
        <f>BB837-(BB843*BA841)</f>
        <v>#REF!</v>
      </c>
      <c r="BC839" s="89"/>
      <c r="BD839" s="76" t="e">
        <f>BD837-(BD843*BD841)</f>
        <v>#REF!</v>
      </c>
      <c r="BE839" s="76" t="e">
        <f>BE837-(BE843*BD841)</f>
        <v>#REF!</v>
      </c>
      <c r="BF839" s="89"/>
      <c r="BG839" s="76" t="e">
        <f>BG837-(BG843*BG841)</f>
        <v>#REF!</v>
      </c>
      <c r="BH839" s="76" t="e">
        <f>BH837-(BH843*BG841)</f>
        <v>#REF!</v>
      </c>
      <c r="BI839" s="77"/>
      <c r="BJ839" s="76" t="e">
        <f>BJ837-(BJ843*BJ841)</f>
        <v>#DIV/0!</v>
      </c>
      <c r="BK839" s="76" t="e">
        <f>BK837-(BK843*BJ841)</f>
        <v>#DIV/0!</v>
      </c>
      <c r="BL839" s="89"/>
      <c r="BM839" s="76" t="e">
        <f>BM837-(BM843*BM841)</f>
        <v>#DIV/0!</v>
      </c>
      <c r="BN839" s="76" t="e">
        <f>BN837-(BN843*BM841)</f>
        <v>#DIV/0!</v>
      </c>
      <c r="BO839" s="89"/>
      <c r="BP839" s="76" t="e">
        <f>BP837-(BP843*BP841)</f>
        <v>#DIV/0!</v>
      </c>
      <c r="BQ839" s="76" t="e">
        <f>BQ837-(BQ843*BP841)</f>
        <v>#DIV/0!</v>
      </c>
      <c r="BR839" s="89"/>
      <c r="BS839" s="76" t="e">
        <f>BS837-(BS843*BS841)</f>
        <v>#DIV/0!</v>
      </c>
      <c r="BT839" s="76" t="e">
        <f>BT837-(BT843*BS841)</f>
        <v>#DIV/0!</v>
      </c>
      <c r="BU839" s="89"/>
      <c r="BV839" s="152"/>
    </row>
    <row r="840" spans="1:74" s="64" customFormat="1" ht="14.25" x14ac:dyDescent="0.2">
      <c r="A840" s="83"/>
      <c r="B840" s="83"/>
      <c r="C840" s="83"/>
      <c r="D840" s="375"/>
      <c r="E840" s="376"/>
      <c r="F840" s="376"/>
      <c r="G840" s="376"/>
      <c r="H840" s="376"/>
      <c r="I840" s="376"/>
      <c r="J840" s="376"/>
      <c r="K840" s="377"/>
      <c r="R840" s="77" t="s">
        <v>51</v>
      </c>
      <c r="S840" s="88" t="e">
        <f>IF((0.67*S841)&gt;S837,"no","yes")</f>
        <v>#DIV/0!</v>
      </c>
      <c r="T840" s="88" t="e">
        <f>IF((0.67*T841)&gt;T837,"no","yes")</f>
        <v>#DIV/0!</v>
      </c>
      <c r="U840" s="88" t="e">
        <f>IF((0.67*U841)&gt;U837,"no","yes")</f>
        <v>#DIV/0!</v>
      </c>
      <c r="Z840" s="87"/>
      <c r="AP840" s="152"/>
      <c r="AS840" s="360" t="s">
        <v>53</v>
      </c>
      <c r="AT840" s="361"/>
      <c r="AU840" s="86">
        <v>1</v>
      </c>
      <c r="AX840" s="86">
        <v>1</v>
      </c>
      <c r="BA840" s="86">
        <v>1</v>
      </c>
      <c r="BD840" s="86">
        <v>1</v>
      </c>
      <c r="BG840" s="86">
        <v>1</v>
      </c>
      <c r="BI840" s="77"/>
      <c r="BJ840" s="86">
        <v>1</v>
      </c>
      <c r="BM840" s="86">
        <v>1</v>
      </c>
      <c r="BP840" s="86">
        <v>1</v>
      </c>
      <c r="BS840" s="86">
        <v>1</v>
      </c>
      <c r="BV840" s="152"/>
    </row>
    <row r="841" spans="1:74" s="64" customFormat="1" ht="14.25" x14ac:dyDescent="0.2">
      <c r="A841" s="75" t="str">
        <f ca="1">HYPERLINK("#"&amp;"'"&amp;A$1&amp;"'!a1","Back to top")</f>
        <v>Back to top</v>
      </c>
      <c r="B841" s="75"/>
      <c r="C841" s="83"/>
      <c r="D841" s="375"/>
      <c r="E841" s="376"/>
      <c r="F841" s="376"/>
      <c r="G841" s="376"/>
      <c r="H841" s="376"/>
      <c r="I841" s="376"/>
      <c r="J841" s="376"/>
      <c r="K841" s="377"/>
      <c r="R841" s="77" t="s">
        <v>50</v>
      </c>
      <c r="S841" s="88" t="e">
        <f>_xlfn.STDEV.P(S817:S836)</f>
        <v>#DIV/0!</v>
      </c>
      <c r="T841" s="88" t="e">
        <f t="array" ref="T841">IF(S845="Y",SQRT(SUM(IFERROR(O817:O836*(S817:S836-(T837))^2,0))/((COUNTIFS(O817:O836,"&lt;&gt;"&amp;"")-1)/COUNTIFS(O817:O836,"&lt;&gt;"&amp;"")*SUM(O817:O836))),_xlfn.STDEV.P(T817:T836))</f>
        <v>#DIV/0!</v>
      </c>
      <c r="U841" s="88" t="e">
        <f t="array" ref="U841">SQRT(SUM(IFERROR(O817:O836*(S817:S836-(U837))^2,0))/((COUNTIFS(O817:O836,"&lt;&gt;"&amp;"")-1)/COUNTIFS(O817:O836,"&lt;&gt;"&amp;"")*SUM(O817:O836)))</f>
        <v>#DIV/0!</v>
      </c>
      <c r="Z841" s="87"/>
      <c r="AP841" s="152"/>
      <c r="AS841" s="360"/>
      <c r="AT841" s="361"/>
      <c r="AU841" s="86">
        <v>1</v>
      </c>
      <c r="AX841" s="86">
        <v>1</v>
      </c>
      <c r="BA841" s="86">
        <v>1</v>
      </c>
      <c r="BD841" s="86">
        <v>1</v>
      </c>
      <c r="BG841" s="86">
        <v>1</v>
      </c>
      <c r="BI841" s="77"/>
      <c r="BJ841" s="86">
        <v>1</v>
      </c>
      <c r="BM841" s="86">
        <v>1</v>
      </c>
      <c r="BP841" s="86">
        <v>1</v>
      </c>
      <c r="BS841" s="86">
        <v>1</v>
      </c>
      <c r="BV841" s="152"/>
    </row>
    <row r="842" spans="1:74" s="64" customFormat="1" x14ac:dyDescent="0.25">
      <c r="A842" s="83"/>
      <c r="B842" s="83"/>
      <c r="C842" s="83"/>
      <c r="D842" s="375"/>
      <c r="E842" s="376"/>
      <c r="F842" s="376"/>
      <c r="G842" s="376"/>
      <c r="H842" s="376"/>
      <c r="I842" s="376"/>
      <c r="J842" s="376"/>
      <c r="K842" s="377"/>
      <c r="R842" s="73" t="s">
        <v>48</v>
      </c>
      <c r="S842" s="85">
        <f>COUNTIF(S817:S836,"&gt;0")</f>
        <v>0</v>
      </c>
      <c r="T842" s="85">
        <f>COUNTIF(T817:T836,"&gt;0")</f>
        <v>0</v>
      </c>
      <c r="U842" s="81"/>
      <c r="V842" s="84" t="s">
        <v>52</v>
      </c>
      <c r="Z842" s="152"/>
      <c r="AP842" s="152"/>
      <c r="AT842" s="77" t="s">
        <v>51</v>
      </c>
      <c r="AU842" s="76" t="e">
        <f>IF((0.67*AU843)&gt;AU837,"no","yes")</f>
        <v>#REF!</v>
      </c>
      <c r="AV842" s="76" t="e">
        <f>IF((0.67*AV843)&gt;AV837,"no","yes")</f>
        <v>#REF!</v>
      </c>
      <c r="AX842" s="76" t="e">
        <f>IF((0.67*AX843)&gt;AX837,"no","yes")</f>
        <v>#REF!</v>
      </c>
      <c r="AY842" s="76" t="e">
        <f>IF((0.67*AY843)&gt;AY837,"no","yes")</f>
        <v>#REF!</v>
      </c>
      <c r="BA842" s="76" t="e">
        <f>IF((0.67*BA843)&gt;BA837,"no","yes")</f>
        <v>#REF!</v>
      </c>
      <c r="BB842" s="76" t="e">
        <f>IF((0.67*BB843)&gt;BB837,"no","yes")</f>
        <v>#REF!</v>
      </c>
      <c r="BD842" s="76" t="e">
        <f>IF((0.67*BD843)&gt;BD837,"no","yes")</f>
        <v>#REF!</v>
      </c>
      <c r="BE842" s="76" t="e">
        <f>IF((0.67*BE843)&gt;BE837,"no","yes")</f>
        <v>#REF!</v>
      </c>
      <c r="BG842" s="76" t="e">
        <f>IF((0.67*BG843)&gt;BG837,"no","yes")</f>
        <v>#REF!</v>
      </c>
      <c r="BH842" s="76" t="e">
        <f>IF((0.67*BH843)&gt;BH837,"no","yes")</f>
        <v>#REF!</v>
      </c>
      <c r="BI842" s="73"/>
      <c r="BJ842" s="76" t="e">
        <f>IF((0.67*BJ843)&gt;BJ837,"no","yes")</f>
        <v>#DIV/0!</v>
      </c>
      <c r="BK842" s="76" t="e">
        <f>IF((0.67*BK843)&gt;BK837,"no","yes")</f>
        <v>#DIV/0!</v>
      </c>
      <c r="BM842" s="76" t="e">
        <f>IF((0.67*BM843)&gt;BM837,"no","yes")</f>
        <v>#DIV/0!</v>
      </c>
      <c r="BN842" s="76" t="e">
        <f>IF((0.67*BN843)&gt;BN837,"no","yes")</f>
        <v>#DIV/0!</v>
      </c>
      <c r="BP842" s="76" t="e">
        <f>IF((0.67*BP843)&gt;BP837,"no","yes")</f>
        <v>#DIV/0!</v>
      </c>
      <c r="BQ842" s="76" t="e">
        <f>IF((0.67*BQ843)&gt;BQ837,"no","yes")</f>
        <v>#DIV/0!</v>
      </c>
      <c r="BS842" s="76" t="e">
        <f>IF((0.67*BS843)&gt;BS837,"no","yes")</f>
        <v>#DIV/0!</v>
      </c>
      <c r="BT842" s="76" t="e">
        <f>IF((0.67*BT843)&gt;BT837,"no","yes")</f>
        <v>#DIV/0!</v>
      </c>
      <c r="BV842" s="152"/>
    </row>
    <row r="843" spans="1:74" s="64" customFormat="1" ht="14.25" x14ac:dyDescent="0.2">
      <c r="A843" s="83"/>
      <c r="B843" s="83"/>
      <c r="C843" s="83"/>
      <c r="D843" s="375"/>
      <c r="E843" s="376"/>
      <c r="F843" s="376"/>
      <c r="G843" s="376"/>
      <c r="H843" s="376"/>
      <c r="I843" s="376"/>
      <c r="J843" s="376"/>
      <c r="K843" s="377"/>
      <c r="V843" s="80"/>
      <c r="W843" s="79"/>
      <c r="X843" s="78"/>
      <c r="Z843" s="152"/>
      <c r="AP843" s="152"/>
      <c r="AT843" s="77" t="s">
        <v>50</v>
      </c>
      <c r="AU843" s="76" t="e">
        <f>_xlfn.STDEV.P(AU817:AU836)</f>
        <v>#REF!</v>
      </c>
      <c r="AV843" s="76" t="e">
        <f>_xlfn.STDEV.P(AV817:AV836)</f>
        <v>#REF!</v>
      </c>
      <c r="AX843" s="76" t="e">
        <f>_xlfn.STDEV.P(AX817:AX836)</f>
        <v>#REF!</v>
      </c>
      <c r="AY843" s="76" t="e">
        <f>_xlfn.STDEV.P(AY817:AY836)</f>
        <v>#REF!</v>
      </c>
      <c r="BA843" s="76" t="e">
        <f>_xlfn.STDEV.P(BA817:BA836)</f>
        <v>#REF!</v>
      </c>
      <c r="BB843" s="76" t="e">
        <f>_xlfn.STDEV.P(BB817:BB836)</f>
        <v>#REF!</v>
      </c>
      <c r="BD843" s="76" t="e">
        <f>_xlfn.STDEV.P(BD817:BD836)</f>
        <v>#REF!</v>
      </c>
      <c r="BE843" s="76" t="e">
        <f>_xlfn.STDEV.P(BE817:BE836)</f>
        <v>#REF!</v>
      </c>
      <c r="BG843" s="76" t="e">
        <f>_xlfn.STDEV.P(BG817:BG836)</f>
        <v>#REF!</v>
      </c>
      <c r="BH843" s="76" t="e">
        <f>_xlfn.STDEV.P(BH817:BH836)</f>
        <v>#REF!</v>
      </c>
      <c r="BJ843" s="76" t="e">
        <f>_xlfn.STDEV.P(BJ817:BJ836)</f>
        <v>#DIV/0!</v>
      </c>
      <c r="BK843" s="76" t="e">
        <f>_xlfn.STDEV.P(BK817:BK836)</f>
        <v>#DIV/0!</v>
      </c>
      <c r="BM843" s="76" t="e">
        <f>_xlfn.STDEV.P(BM817:BM836)</f>
        <v>#DIV/0!</v>
      </c>
      <c r="BN843" s="76" t="e">
        <f>_xlfn.STDEV.P(BN817:BN836)</f>
        <v>#DIV/0!</v>
      </c>
      <c r="BP843" s="76" t="e">
        <f>_xlfn.STDEV.P(BP817:BP836)</f>
        <v>#DIV/0!</v>
      </c>
      <c r="BQ843" s="76" t="e">
        <f>_xlfn.STDEV.P(BQ817:BQ836)</f>
        <v>#DIV/0!</v>
      </c>
      <c r="BS843" s="76" t="e">
        <f>_xlfn.STDEV.P(BS817:BS836)</f>
        <v>#DIV/0!</v>
      </c>
      <c r="BT843" s="76" t="e">
        <f>_xlfn.STDEV.P(BT817:BT836)</f>
        <v>#DIV/0!</v>
      </c>
      <c r="BV843" s="152"/>
    </row>
    <row r="844" spans="1:74" s="64" customFormat="1" x14ac:dyDescent="0.2">
      <c r="D844" s="378"/>
      <c r="E844" s="379"/>
      <c r="F844" s="379"/>
      <c r="G844" s="379"/>
      <c r="H844" s="379"/>
      <c r="I844" s="379"/>
      <c r="J844" s="379"/>
      <c r="K844" s="380"/>
      <c r="S844" s="138" t="s">
        <v>49</v>
      </c>
      <c r="V844" s="70"/>
      <c r="W844" s="69"/>
      <c r="X844" s="68"/>
      <c r="Z844" s="152"/>
      <c r="AP844" s="152"/>
      <c r="AT844" s="73" t="s">
        <v>48</v>
      </c>
      <c r="AU844" s="72">
        <f>COUNTIF(AU817:AU836,"&gt;0")</f>
        <v>0</v>
      </c>
      <c r="AV844" s="72">
        <f>COUNTIF(AV817:AV836,"&gt;0")</f>
        <v>0</v>
      </c>
      <c r="AX844" s="72">
        <f>COUNTIF(AX817:AX836,"&gt;0")</f>
        <v>0</v>
      </c>
      <c r="AY844" s="72">
        <f>COUNTIF(AY817:AY836,"&gt;0")</f>
        <v>0</v>
      </c>
      <c r="BA844" s="72">
        <f>COUNTIF(BA817:BA836,"&gt;0")</f>
        <v>0</v>
      </c>
      <c r="BB844" s="72">
        <f>COUNTIF(BB817:BB836,"&gt;0")</f>
        <v>0</v>
      </c>
      <c r="BD844" s="72">
        <f>COUNTIF(BD817:BD836,"&gt;0")</f>
        <v>0</v>
      </c>
      <c r="BE844" s="72">
        <f>COUNTIF(BE817:BE836,"&gt;0")</f>
        <v>0</v>
      </c>
      <c r="BG844" s="72">
        <f>COUNTIF(BG817:BG836,"&gt;0")</f>
        <v>0</v>
      </c>
      <c r="BH844" s="72">
        <f>COUNTIF(BH817:BH836,"&gt;0")</f>
        <v>0</v>
      </c>
      <c r="BJ844" s="72">
        <f>COUNTIF(BJ817:BJ836,"&gt;0")</f>
        <v>0</v>
      </c>
      <c r="BK844" s="72">
        <f>COUNTIF(BK817:BK836,"&gt;0")</f>
        <v>0</v>
      </c>
      <c r="BM844" s="72">
        <f>COUNTIF(BM817:BM836,"&gt;0")</f>
        <v>0</v>
      </c>
      <c r="BN844" s="72">
        <f>COUNTIF(BN817:BN836,"&gt;0")</f>
        <v>0</v>
      </c>
      <c r="BP844" s="72">
        <f>COUNTIF(BP817:BP836,"&gt;0")</f>
        <v>0</v>
      </c>
      <c r="BQ844" s="72">
        <f>COUNTIF(BQ817:BQ836,"&gt;0")</f>
        <v>0</v>
      </c>
      <c r="BS844" s="72">
        <f>COUNTIF(BS817:BS836,"&gt;0")</f>
        <v>0</v>
      </c>
      <c r="BT844" s="72">
        <f>COUNTIF(BT817:BT836,"&gt;0")</f>
        <v>0</v>
      </c>
      <c r="BV844" s="152"/>
    </row>
    <row r="845" spans="1:74" s="59" customFormat="1" ht="14.25" x14ac:dyDescent="0.2">
      <c r="S845" s="137" t="s">
        <v>47</v>
      </c>
      <c r="U845" s="64"/>
      <c r="V845" s="70"/>
      <c r="W845" s="69"/>
      <c r="X845" s="68"/>
      <c r="Z845" s="63"/>
      <c r="AP845" s="63"/>
      <c r="BV845" s="63"/>
    </row>
    <row r="846" spans="1:74" s="59" customFormat="1" ht="18" x14ac:dyDescent="0.25">
      <c r="U846" s="64"/>
      <c r="V846" s="67"/>
      <c r="W846" s="66"/>
      <c r="X846" s="65"/>
      <c r="Z846" s="63"/>
      <c r="AP846" s="60"/>
      <c r="BV846" s="60"/>
    </row>
    <row r="847" spans="1:74" s="59" customFormat="1" ht="14.25" x14ac:dyDescent="0.2">
      <c r="U847" s="64"/>
      <c r="V847" s="64"/>
      <c r="W847" s="64"/>
      <c r="X847" s="64"/>
      <c r="Z847" s="63"/>
      <c r="AP847" s="63"/>
      <c r="BV847" s="63"/>
    </row>
    <row r="848" spans="1:74" s="59" customFormat="1" ht="14.25" x14ac:dyDescent="0.2">
      <c r="Z848" s="63"/>
      <c r="AP848" s="63"/>
      <c r="BV848" s="63"/>
    </row>
    <row r="849" spans="1:74" s="2" customFormat="1" ht="15.75" x14ac:dyDescent="0.25">
      <c r="A849" s="134">
        <f>1+A814</f>
        <v>23</v>
      </c>
      <c r="B849" s="134"/>
      <c r="C849" s="133" t="s">
        <v>137</v>
      </c>
      <c r="D849" s="132"/>
      <c r="E849" s="132"/>
      <c r="F849" s="132"/>
      <c r="G849" s="132"/>
      <c r="H849" s="132"/>
      <c r="K849" s="132"/>
      <c r="L849" s="132"/>
      <c r="M849" s="131"/>
      <c r="N849" s="131"/>
      <c r="O849" s="131"/>
      <c r="AQ849" s="130">
        <f>A849</f>
        <v>23</v>
      </c>
      <c r="AR849" s="130" t="str">
        <f>C849</f>
        <v>Disturbance Rate</v>
      </c>
    </row>
    <row r="850" spans="1:74" s="59" customFormat="1" x14ac:dyDescent="0.25">
      <c r="A850" s="83"/>
      <c r="B850" s="83"/>
      <c r="C850" s="83"/>
      <c r="D850" s="129"/>
      <c r="E850" s="129"/>
      <c r="F850" s="129"/>
      <c r="G850" s="129"/>
      <c r="H850" s="129"/>
      <c r="K850" s="129"/>
      <c r="L850" s="129"/>
      <c r="M850" s="64"/>
      <c r="N850" s="64"/>
      <c r="O850" s="64"/>
      <c r="Z850" s="63"/>
      <c r="AP850" s="63"/>
      <c r="AQ850" s="89"/>
      <c r="AR850" s="89"/>
      <c r="AS850" s="89"/>
      <c r="AT850" s="89"/>
      <c r="AU850" s="128" t="e">
        <f>IF($AT$44="Region",'[1]Advanced Controls'!$A$59,'[1]AEZ Data'!$A$78)</f>
        <v>#REF!</v>
      </c>
      <c r="AV850" s="128"/>
      <c r="AW850" s="89"/>
      <c r="AX850" s="128" t="e">
        <f>IF($AT$44="Region",'[1]Advanced Controls'!$A$60,'[1]AEZ Data'!$A$80)</f>
        <v>#REF!</v>
      </c>
      <c r="AY850" s="128"/>
      <c r="AZ850" s="89"/>
      <c r="BA850" s="128" t="e">
        <f>IF($AT$44="Region",'[1]Advanced Controls'!$A$61,'[1]AEZ Data'!$A$79)</f>
        <v>#REF!</v>
      </c>
      <c r="BB850" s="128"/>
      <c r="BC850" s="89"/>
      <c r="BD850" s="128" t="e">
        <f>IF($AT$44="Region",'[1]Advanced Controls'!$A$62,'[1]AEZ Data'!$A$81)</f>
        <v>#REF!</v>
      </c>
      <c r="BE850" s="128"/>
      <c r="BF850" s="89"/>
      <c r="BG850" s="128" t="e">
        <f>IF($AT$44="Region",'[1]Advanced Controls'!$A$63,'[1]AEZ Data'!$A$82)</f>
        <v>#REF!</v>
      </c>
      <c r="BH850" s="128"/>
      <c r="BI850" s="89"/>
      <c r="BJ850" s="128" t="s">
        <v>90</v>
      </c>
      <c r="BK850" s="128"/>
      <c r="BL850" s="89"/>
      <c r="BM850" s="128" t="s">
        <v>89</v>
      </c>
      <c r="BN850" s="128"/>
      <c r="BO850" s="89"/>
      <c r="BP850" s="128" t="s">
        <v>88</v>
      </c>
      <c r="BQ850" s="128"/>
      <c r="BR850" s="89"/>
      <c r="BS850" s="128" t="s">
        <v>87</v>
      </c>
      <c r="BT850" s="128"/>
      <c r="BU850" s="89"/>
      <c r="BV850" s="63"/>
    </row>
    <row r="851" spans="1:74" s="59" customFormat="1" ht="45.75" thickBot="1" x14ac:dyDescent="0.3">
      <c r="A851" s="92" t="s">
        <v>86</v>
      </c>
      <c r="B851" s="127" t="s">
        <v>85</v>
      </c>
      <c r="C851" s="124" t="s">
        <v>84</v>
      </c>
      <c r="D851" s="126" t="s">
        <v>83</v>
      </c>
      <c r="E851" s="126" t="s">
        <v>82</v>
      </c>
      <c r="F851" s="124" t="s">
        <v>81</v>
      </c>
      <c r="G851" s="125" t="s">
        <v>80</v>
      </c>
      <c r="H851" s="124" t="s">
        <v>79</v>
      </c>
      <c r="I851" s="124" t="s">
        <v>78</v>
      </c>
      <c r="J851" s="124" t="s">
        <v>77</v>
      </c>
      <c r="K851" s="123" t="s">
        <v>76</v>
      </c>
      <c r="L851" s="122" t="s">
        <v>75</v>
      </c>
      <c r="M851" s="121" t="s">
        <v>74</v>
      </c>
      <c r="N851" s="119" t="s">
        <v>73</v>
      </c>
      <c r="O851" s="120" t="s">
        <v>72</v>
      </c>
      <c r="P851" s="119" t="s">
        <v>71</v>
      </c>
      <c r="Q851" s="114"/>
      <c r="R851" s="118" t="s">
        <v>70</v>
      </c>
      <c r="S851" s="117" t="s">
        <v>66</v>
      </c>
      <c r="T851" s="117" t="s">
        <v>65</v>
      </c>
      <c r="U851" s="117" t="s">
        <v>69</v>
      </c>
      <c r="V851" s="116" t="s">
        <v>68</v>
      </c>
      <c r="W851" s="114"/>
      <c r="X851" s="114"/>
      <c r="Z851" s="63"/>
      <c r="AP851" s="63"/>
      <c r="AQ851" s="114"/>
      <c r="AR851" s="114"/>
      <c r="AS851" s="116" t="s">
        <v>67</v>
      </c>
      <c r="AT851" s="114"/>
      <c r="AU851" s="115" t="s">
        <v>66</v>
      </c>
      <c r="AV851" s="115" t="s">
        <v>65</v>
      </c>
      <c r="AW851" s="114"/>
      <c r="AX851" s="115" t="s">
        <v>66</v>
      </c>
      <c r="AY851" s="115" t="s">
        <v>65</v>
      </c>
      <c r="AZ851" s="114"/>
      <c r="BA851" s="115" t="s">
        <v>66</v>
      </c>
      <c r="BB851" s="115" t="s">
        <v>65</v>
      </c>
      <c r="BC851" s="114"/>
      <c r="BD851" s="115" t="s">
        <v>66</v>
      </c>
      <c r="BE851" s="115" t="s">
        <v>65</v>
      </c>
      <c r="BF851" s="114"/>
      <c r="BG851" s="115" t="s">
        <v>66</v>
      </c>
      <c r="BH851" s="115" t="s">
        <v>65</v>
      </c>
      <c r="BI851" s="114"/>
      <c r="BJ851" s="115" t="s">
        <v>66</v>
      </c>
      <c r="BK851" s="115" t="s">
        <v>65</v>
      </c>
      <c r="BL851" s="114"/>
      <c r="BM851" s="115" t="s">
        <v>66</v>
      </c>
      <c r="BN851" s="115" t="s">
        <v>65</v>
      </c>
      <c r="BO851" s="114"/>
      <c r="BP851" s="115" t="s">
        <v>66</v>
      </c>
      <c r="BQ851" s="115" t="s">
        <v>65</v>
      </c>
      <c r="BR851" s="114"/>
      <c r="BS851" s="115" t="s">
        <v>66</v>
      </c>
      <c r="BT851" s="115" t="s">
        <v>65</v>
      </c>
      <c r="BU851" s="114"/>
      <c r="BV851" s="63"/>
    </row>
    <row r="852" spans="1:74" s="59" customFormat="1" x14ac:dyDescent="0.25">
      <c r="A852" s="83">
        <v>1</v>
      </c>
      <c r="B852" s="109" t="str">
        <f t="shared" ref="B852:B871" si="538">CONCATENATE(E852,": ",C852)</f>
        <v xml:space="preserve">: </v>
      </c>
      <c r="C852" s="108"/>
      <c r="D852" s="108"/>
      <c r="E852" s="108"/>
      <c r="F852" s="113"/>
      <c r="G852" s="108"/>
      <c r="H852" s="107"/>
      <c r="I852" s="106"/>
      <c r="J852" s="106"/>
      <c r="K852" s="110"/>
      <c r="L852" s="110"/>
      <c r="M852" s="104"/>
      <c r="N852" s="151" t="s">
        <v>136</v>
      </c>
      <c r="O852" s="105"/>
      <c r="P852" s="104"/>
      <c r="Q852" s="64"/>
      <c r="R852" s="103"/>
      <c r="S852" s="101" t="str">
        <f t="shared" ref="S852:S871" si="539">IF(R852="Y","",IF(AND(M852="",K852=""),"",IF(M852="",K852,M852)))</f>
        <v/>
      </c>
      <c r="T852" s="102" t="str">
        <f t="shared" ref="T852:T871" si="540">IF(S852="","",IF($S$880="Y",U852,IF(S852&gt;=$S$872-$AB$35*$S$876,IF(S852&lt;=$S$872+$AB$35*$S$876,S852,""),"")))</f>
        <v/>
      </c>
      <c r="U852" s="101" t="str">
        <f t="shared" ref="U852:U871" si="541">IF(R852="Y","",IF(AND(M852="",K852=""),"",IF(M852="",K852*O852,M852*O852)))</f>
        <v/>
      </c>
      <c r="V852" s="100" t="str">
        <f t="shared" ref="V852:V871" si="542">IF(AND(N852="",L852=""),"",IF(N852="",L852,N852))</f>
        <v>% Annually</v>
      </c>
      <c r="W852" s="89"/>
      <c r="X852" s="89"/>
      <c r="Z852" s="63"/>
      <c r="AP852" s="63"/>
      <c r="AQ852" s="89"/>
      <c r="AR852" s="89"/>
      <c r="AS852" s="112" t="str">
        <f>$U852</f>
        <v/>
      </c>
      <c r="AT852" s="89"/>
      <c r="AU852" s="98" t="e">
        <f t="shared" ref="AU852:AU871" si="543">IF($AT$44="region",IF($E852=AU$762,$S852,""),IF($G852=AU$762,$S852,""))</f>
        <v>#REF!</v>
      </c>
      <c r="AV852" s="98" t="e">
        <f t="shared" ref="AV852:AV871" si="544">IF($AT$44="Region",IF($E852=AU$762,$T852,""),IF($G852=AU$762,$T852,""))</f>
        <v>#REF!</v>
      </c>
      <c r="AW852" s="89"/>
      <c r="AX852" s="98" t="e">
        <f t="shared" ref="AX852:AX871" si="545">IF($AT$44="region",IF($E852=AX$762,$S852,""),IF($G852=AX$762,$S852,""))</f>
        <v>#REF!</v>
      </c>
      <c r="AY852" s="98" t="e">
        <f t="shared" ref="AY852:AY871" si="546">IF($AT$44="Region",IF($E852=AX$762,$T852,""),IF($G852=AX$762,$T852,""))</f>
        <v>#REF!</v>
      </c>
      <c r="AZ852" s="89"/>
      <c r="BA852" s="98" t="e">
        <f t="shared" ref="BA852:BA871" si="547">IF($AT$44="region",IF($E852=BA$762,$S852,""),IF($G852=BA$762,$S852,""))</f>
        <v>#REF!</v>
      </c>
      <c r="BB852" s="98" t="e">
        <f t="shared" ref="BB852:BB871" si="548">IF($AT$44="Region",IF($E852=BA$762,$T852,""),IF($G852=BA$762,$T852,""))</f>
        <v>#REF!</v>
      </c>
      <c r="BC852" s="89"/>
      <c r="BD852" s="98" t="e">
        <f t="shared" ref="BD852:BD871" si="549">IF($AT$44="region",IF($E852=BD$762,$S852,""),IF($G852=BD$762,$S852,""))</f>
        <v>#REF!</v>
      </c>
      <c r="BE852" s="98" t="e">
        <f t="shared" ref="BE852:BE871" si="550">IF($AT$44="Region",IF($E852=BD$762,$T852,""),IF($G852=BD$762,$T852,""))</f>
        <v>#REF!</v>
      </c>
      <c r="BF852" s="89"/>
      <c r="BG852" s="98" t="e">
        <f t="shared" ref="BG852:BG871" si="551">IF($AT$44="region",IF($E852=BG$762,$S852,""),IF($G852=BG$762,$S852,""))</f>
        <v>#REF!</v>
      </c>
      <c r="BH852" s="98" t="e">
        <f t="shared" ref="BH852:BH871" si="552">IF($AT$44="Region",IF($E852=BG$762,$T852,""),IF($G852=BG$762,$T852,""))</f>
        <v>#REF!</v>
      </c>
      <c r="BI852" s="89"/>
      <c r="BJ852" s="98" t="str">
        <f t="shared" ref="BJ852:BJ871" si="553">IF($E852=$BJ$47,S852,"")</f>
        <v/>
      </c>
      <c r="BK852" s="98" t="str">
        <f t="shared" ref="BK852:BK871" si="554">IF($E852=$BJ$47,T852,"")</f>
        <v/>
      </c>
      <c r="BL852" s="89"/>
      <c r="BM852" s="98" t="str">
        <f t="shared" ref="BM852:BM871" si="555">IF($E852=$BM$47,S852,"")</f>
        <v/>
      </c>
      <c r="BN852" s="98" t="str">
        <f t="shared" ref="BN852:BN871" si="556">IF($E852=$BM$47,T852,"")</f>
        <v/>
      </c>
      <c r="BO852" s="89"/>
      <c r="BP852" s="98" t="str">
        <f t="shared" ref="BP852:BP871" si="557">IF($E852=$BP$47,S852,"")</f>
        <v/>
      </c>
      <c r="BQ852" s="98" t="str">
        <f t="shared" ref="BQ852:BQ871" si="558">IF($E852=$BP$47,T852,"")</f>
        <v/>
      </c>
      <c r="BR852" s="89"/>
      <c r="BS852" s="98" t="str">
        <f t="shared" ref="BS852:BS871" si="559">IF($E852=$BS$47,S852,"")</f>
        <v/>
      </c>
      <c r="BT852" s="98" t="str">
        <f t="shared" ref="BT852:BT871" si="560">IF($E852=$BS$47,T852,"")</f>
        <v/>
      </c>
      <c r="BU852" s="89"/>
      <c r="BV852" s="63"/>
    </row>
    <row r="853" spans="1:74" s="59" customFormat="1" x14ac:dyDescent="0.25">
      <c r="A853" s="83">
        <v>2</v>
      </c>
      <c r="B853" s="109" t="str">
        <f t="shared" si="538"/>
        <v xml:space="preserve">: </v>
      </c>
      <c r="C853" s="108"/>
      <c r="D853" s="108"/>
      <c r="E853" s="108"/>
      <c r="F853" s="108"/>
      <c r="G853" s="108"/>
      <c r="H853" s="107"/>
      <c r="I853" s="106"/>
      <c r="J853" s="106"/>
      <c r="K853" s="105"/>
      <c r="L853" s="110"/>
      <c r="M853" s="104"/>
      <c r="N853" s="151" t="s">
        <v>136</v>
      </c>
      <c r="O853" s="105"/>
      <c r="P853" s="104"/>
      <c r="Q853" s="64"/>
      <c r="R853" s="103"/>
      <c r="S853" s="101" t="str">
        <f t="shared" si="539"/>
        <v/>
      </c>
      <c r="T853" s="102" t="str">
        <f t="shared" si="540"/>
        <v/>
      </c>
      <c r="U853" s="101" t="str">
        <f t="shared" si="541"/>
        <v/>
      </c>
      <c r="V853" s="100" t="str">
        <f t="shared" si="542"/>
        <v>% Annually</v>
      </c>
      <c r="W853" s="89"/>
      <c r="X853" s="89"/>
      <c r="Z853" s="63"/>
      <c r="AP853" s="63"/>
      <c r="AQ853" s="89"/>
      <c r="AR853" s="89"/>
      <c r="AS853" s="99"/>
      <c r="AT853" s="89"/>
      <c r="AU853" s="98" t="e">
        <f t="shared" si="543"/>
        <v>#REF!</v>
      </c>
      <c r="AV853" s="98" t="e">
        <f t="shared" si="544"/>
        <v>#REF!</v>
      </c>
      <c r="AW853" s="89"/>
      <c r="AX853" s="98" t="e">
        <f t="shared" si="545"/>
        <v>#REF!</v>
      </c>
      <c r="AY853" s="98" t="e">
        <f t="shared" si="546"/>
        <v>#REF!</v>
      </c>
      <c r="AZ853" s="89"/>
      <c r="BA853" s="98" t="e">
        <f t="shared" si="547"/>
        <v>#REF!</v>
      </c>
      <c r="BB853" s="98" t="e">
        <f t="shared" si="548"/>
        <v>#REF!</v>
      </c>
      <c r="BC853" s="89"/>
      <c r="BD853" s="98" t="e">
        <f t="shared" si="549"/>
        <v>#REF!</v>
      </c>
      <c r="BE853" s="98" t="e">
        <f t="shared" si="550"/>
        <v>#REF!</v>
      </c>
      <c r="BF853" s="89"/>
      <c r="BG853" s="98" t="e">
        <f t="shared" si="551"/>
        <v>#REF!</v>
      </c>
      <c r="BH853" s="98" t="e">
        <f t="shared" si="552"/>
        <v>#REF!</v>
      </c>
      <c r="BI853" s="89"/>
      <c r="BJ853" s="98" t="str">
        <f t="shared" si="553"/>
        <v/>
      </c>
      <c r="BK853" s="98" t="str">
        <f t="shared" si="554"/>
        <v/>
      </c>
      <c r="BL853" s="89"/>
      <c r="BM853" s="98" t="str">
        <f t="shared" si="555"/>
        <v/>
      </c>
      <c r="BN853" s="98" t="str">
        <f t="shared" si="556"/>
        <v/>
      </c>
      <c r="BO853" s="89"/>
      <c r="BP853" s="98" t="str">
        <f t="shared" si="557"/>
        <v/>
      </c>
      <c r="BQ853" s="98" t="str">
        <f t="shared" si="558"/>
        <v/>
      </c>
      <c r="BR853" s="89"/>
      <c r="BS853" s="98" t="str">
        <f t="shared" si="559"/>
        <v/>
      </c>
      <c r="BT853" s="98" t="str">
        <f t="shared" si="560"/>
        <v/>
      </c>
      <c r="BU853" s="89"/>
      <c r="BV853" s="63"/>
    </row>
    <row r="854" spans="1:74" s="59" customFormat="1" x14ac:dyDescent="0.25">
      <c r="A854" s="83">
        <v>3</v>
      </c>
      <c r="B854" s="109" t="str">
        <f t="shared" si="538"/>
        <v xml:space="preserve">: </v>
      </c>
      <c r="C854" s="106"/>
      <c r="D854" s="106"/>
      <c r="E854" s="108"/>
      <c r="F854" s="106"/>
      <c r="G854" s="108"/>
      <c r="H854" s="107"/>
      <c r="I854" s="106"/>
      <c r="J854" s="106"/>
      <c r="K854" s="104"/>
      <c r="L854" s="110"/>
      <c r="M854" s="104"/>
      <c r="N854" s="151" t="s">
        <v>136</v>
      </c>
      <c r="O854" s="105"/>
      <c r="P854" s="104"/>
      <c r="Q854" s="64"/>
      <c r="R854" s="103"/>
      <c r="S854" s="101" t="str">
        <f t="shared" si="539"/>
        <v/>
      </c>
      <c r="T854" s="102" t="str">
        <f t="shared" si="540"/>
        <v/>
      </c>
      <c r="U854" s="101" t="str">
        <f t="shared" si="541"/>
        <v/>
      </c>
      <c r="V854" s="100" t="str">
        <f t="shared" si="542"/>
        <v>% Annually</v>
      </c>
      <c r="W854" s="89"/>
      <c r="X854" s="89"/>
      <c r="Z854" s="63"/>
      <c r="AP854" s="63"/>
      <c r="AQ854" s="89"/>
      <c r="AR854" s="89"/>
      <c r="AS854" s="99"/>
      <c r="AT854" s="89"/>
      <c r="AU854" s="98" t="e">
        <f t="shared" si="543"/>
        <v>#REF!</v>
      </c>
      <c r="AV854" s="98" t="e">
        <f t="shared" si="544"/>
        <v>#REF!</v>
      </c>
      <c r="AW854" s="89"/>
      <c r="AX854" s="98" t="e">
        <f t="shared" si="545"/>
        <v>#REF!</v>
      </c>
      <c r="AY854" s="98" t="e">
        <f t="shared" si="546"/>
        <v>#REF!</v>
      </c>
      <c r="AZ854" s="89"/>
      <c r="BA854" s="98" t="e">
        <f t="shared" si="547"/>
        <v>#REF!</v>
      </c>
      <c r="BB854" s="98" t="e">
        <f t="shared" si="548"/>
        <v>#REF!</v>
      </c>
      <c r="BC854" s="89"/>
      <c r="BD854" s="98" t="e">
        <f t="shared" si="549"/>
        <v>#REF!</v>
      </c>
      <c r="BE854" s="98" t="e">
        <f t="shared" si="550"/>
        <v>#REF!</v>
      </c>
      <c r="BF854" s="89"/>
      <c r="BG854" s="98" t="e">
        <f t="shared" si="551"/>
        <v>#REF!</v>
      </c>
      <c r="BH854" s="98" t="e">
        <f t="shared" si="552"/>
        <v>#REF!</v>
      </c>
      <c r="BI854" s="89"/>
      <c r="BJ854" s="98" t="str">
        <f t="shared" si="553"/>
        <v/>
      </c>
      <c r="BK854" s="98" t="str">
        <f t="shared" si="554"/>
        <v/>
      </c>
      <c r="BL854" s="89"/>
      <c r="BM854" s="98" t="str">
        <f t="shared" si="555"/>
        <v/>
      </c>
      <c r="BN854" s="98" t="str">
        <f t="shared" si="556"/>
        <v/>
      </c>
      <c r="BO854" s="89"/>
      <c r="BP854" s="98" t="str">
        <f t="shared" si="557"/>
        <v/>
      </c>
      <c r="BQ854" s="98" t="str">
        <f t="shared" si="558"/>
        <v/>
      </c>
      <c r="BR854" s="89"/>
      <c r="BS854" s="98" t="str">
        <f t="shared" si="559"/>
        <v/>
      </c>
      <c r="BT854" s="98" t="str">
        <f t="shared" si="560"/>
        <v/>
      </c>
      <c r="BU854" s="89"/>
      <c r="BV854" s="63"/>
    </row>
    <row r="855" spans="1:74" s="59" customFormat="1" x14ac:dyDescent="0.25">
      <c r="A855" s="83">
        <v>4</v>
      </c>
      <c r="B855" s="109" t="str">
        <f t="shared" si="538"/>
        <v xml:space="preserve">: </v>
      </c>
      <c r="C855" s="106"/>
      <c r="D855" s="106"/>
      <c r="E855" s="108"/>
      <c r="F855" s="106"/>
      <c r="G855" s="108"/>
      <c r="H855" s="107"/>
      <c r="I855" s="106"/>
      <c r="J855" s="106"/>
      <c r="K855" s="104"/>
      <c r="L855" s="110"/>
      <c r="M855" s="104"/>
      <c r="N855" s="151" t="s">
        <v>136</v>
      </c>
      <c r="O855" s="105"/>
      <c r="P855" s="104"/>
      <c r="Q855" s="64"/>
      <c r="R855" s="103"/>
      <c r="S855" s="101" t="str">
        <f t="shared" si="539"/>
        <v/>
      </c>
      <c r="T855" s="102" t="str">
        <f t="shared" si="540"/>
        <v/>
      </c>
      <c r="U855" s="101" t="str">
        <f t="shared" si="541"/>
        <v/>
      </c>
      <c r="V855" s="100" t="str">
        <f t="shared" si="542"/>
        <v>% Annually</v>
      </c>
      <c r="W855" s="89"/>
      <c r="X855" s="89"/>
      <c r="Z855" s="63"/>
      <c r="AP855" s="63"/>
      <c r="AQ855" s="89"/>
      <c r="AR855" s="89"/>
      <c r="AS855" s="99"/>
      <c r="AT855" s="89"/>
      <c r="AU855" s="98" t="e">
        <f t="shared" si="543"/>
        <v>#REF!</v>
      </c>
      <c r="AV855" s="98" t="e">
        <f t="shared" si="544"/>
        <v>#REF!</v>
      </c>
      <c r="AW855" s="89"/>
      <c r="AX855" s="98" t="e">
        <f t="shared" si="545"/>
        <v>#REF!</v>
      </c>
      <c r="AY855" s="98" t="e">
        <f t="shared" si="546"/>
        <v>#REF!</v>
      </c>
      <c r="AZ855" s="89"/>
      <c r="BA855" s="98" t="e">
        <f t="shared" si="547"/>
        <v>#REF!</v>
      </c>
      <c r="BB855" s="98" t="e">
        <f t="shared" si="548"/>
        <v>#REF!</v>
      </c>
      <c r="BC855" s="89"/>
      <c r="BD855" s="98" t="e">
        <f t="shared" si="549"/>
        <v>#REF!</v>
      </c>
      <c r="BE855" s="98" t="e">
        <f t="shared" si="550"/>
        <v>#REF!</v>
      </c>
      <c r="BF855" s="89"/>
      <c r="BG855" s="98" t="e">
        <f t="shared" si="551"/>
        <v>#REF!</v>
      </c>
      <c r="BH855" s="98" t="e">
        <f t="shared" si="552"/>
        <v>#REF!</v>
      </c>
      <c r="BI855" s="89"/>
      <c r="BJ855" s="98" t="str">
        <f t="shared" si="553"/>
        <v/>
      </c>
      <c r="BK855" s="98" t="str">
        <f t="shared" si="554"/>
        <v/>
      </c>
      <c r="BL855" s="89"/>
      <c r="BM855" s="98" t="str">
        <f t="shared" si="555"/>
        <v/>
      </c>
      <c r="BN855" s="98" t="str">
        <f t="shared" si="556"/>
        <v/>
      </c>
      <c r="BO855" s="89"/>
      <c r="BP855" s="98" t="str">
        <f t="shared" si="557"/>
        <v/>
      </c>
      <c r="BQ855" s="98" t="str">
        <f t="shared" si="558"/>
        <v/>
      </c>
      <c r="BR855" s="89"/>
      <c r="BS855" s="98" t="str">
        <f t="shared" si="559"/>
        <v/>
      </c>
      <c r="BT855" s="98" t="str">
        <f t="shared" si="560"/>
        <v/>
      </c>
      <c r="BU855" s="89"/>
      <c r="BV855" s="63"/>
    </row>
    <row r="856" spans="1:74" s="59" customFormat="1" x14ac:dyDescent="0.25">
      <c r="A856" s="83">
        <v>5</v>
      </c>
      <c r="B856" s="109" t="str">
        <f t="shared" si="538"/>
        <v xml:space="preserve">: </v>
      </c>
      <c r="C856" s="106"/>
      <c r="D856" s="106"/>
      <c r="E856" s="108"/>
      <c r="F856" s="106"/>
      <c r="G856" s="108"/>
      <c r="H856" s="107"/>
      <c r="I856" s="106"/>
      <c r="J856" s="106"/>
      <c r="K856" s="104"/>
      <c r="L856" s="110"/>
      <c r="M856" s="104"/>
      <c r="N856" s="151" t="s">
        <v>136</v>
      </c>
      <c r="O856" s="105"/>
      <c r="P856" s="104"/>
      <c r="Q856" s="64"/>
      <c r="R856" s="103"/>
      <c r="S856" s="101" t="str">
        <f t="shared" si="539"/>
        <v/>
      </c>
      <c r="T856" s="102" t="str">
        <f t="shared" si="540"/>
        <v/>
      </c>
      <c r="U856" s="101" t="str">
        <f t="shared" si="541"/>
        <v/>
      </c>
      <c r="V856" s="100" t="str">
        <f t="shared" si="542"/>
        <v>% Annually</v>
      </c>
      <c r="W856" s="89"/>
      <c r="X856" s="89"/>
      <c r="Z856" s="63"/>
      <c r="AP856" s="63"/>
      <c r="AQ856" s="89"/>
      <c r="AR856" s="89"/>
      <c r="AS856" s="99"/>
      <c r="AT856" s="89"/>
      <c r="AU856" s="98" t="e">
        <f t="shared" si="543"/>
        <v>#REF!</v>
      </c>
      <c r="AV856" s="98" t="e">
        <f t="shared" si="544"/>
        <v>#REF!</v>
      </c>
      <c r="AW856" s="89"/>
      <c r="AX856" s="98" t="e">
        <f t="shared" si="545"/>
        <v>#REF!</v>
      </c>
      <c r="AY856" s="98" t="e">
        <f t="shared" si="546"/>
        <v>#REF!</v>
      </c>
      <c r="AZ856" s="89"/>
      <c r="BA856" s="98" t="e">
        <f t="shared" si="547"/>
        <v>#REF!</v>
      </c>
      <c r="BB856" s="98" t="e">
        <f t="shared" si="548"/>
        <v>#REF!</v>
      </c>
      <c r="BC856" s="89"/>
      <c r="BD856" s="98" t="e">
        <f t="shared" si="549"/>
        <v>#REF!</v>
      </c>
      <c r="BE856" s="98" t="e">
        <f t="shared" si="550"/>
        <v>#REF!</v>
      </c>
      <c r="BF856" s="89"/>
      <c r="BG856" s="98" t="e">
        <f t="shared" si="551"/>
        <v>#REF!</v>
      </c>
      <c r="BH856" s="98" t="e">
        <f t="shared" si="552"/>
        <v>#REF!</v>
      </c>
      <c r="BI856" s="89"/>
      <c r="BJ856" s="98" t="str">
        <f t="shared" si="553"/>
        <v/>
      </c>
      <c r="BK856" s="98" t="str">
        <f t="shared" si="554"/>
        <v/>
      </c>
      <c r="BL856" s="89"/>
      <c r="BM856" s="98" t="str">
        <f t="shared" si="555"/>
        <v/>
      </c>
      <c r="BN856" s="98" t="str">
        <f t="shared" si="556"/>
        <v/>
      </c>
      <c r="BO856" s="89"/>
      <c r="BP856" s="98" t="str">
        <f t="shared" si="557"/>
        <v/>
      </c>
      <c r="BQ856" s="98" t="str">
        <f t="shared" si="558"/>
        <v/>
      </c>
      <c r="BR856" s="89"/>
      <c r="BS856" s="98" t="str">
        <f t="shared" si="559"/>
        <v/>
      </c>
      <c r="BT856" s="98" t="str">
        <f t="shared" si="560"/>
        <v/>
      </c>
      <c r="BU856" s="89"/>
      <c r="BV856" s="63"/>
    </row>
    <row r="857" spans="1:74" s="59" customFormat="1" x14ac:dyDescent="0.25">
      <c r="A857" s="83">
        <v>6</v>
      </c>
      <c r="B857" s="109" t="str">
        <f t="shared" si="538"/>
        <v xml:space="preserve">: </v>
      </c>
      <c r="C857" s="106"/>
      <c r="D857" s="106"/>
      <c r="E857" s="108"/>
      <c r="F857" s="106"/>
      <c r="G857" s="108"/>
      <c r="H857" s="107"/>
      <c r="I857" s="106"/>
      <c r="J857" s="106"/>
      <c r="K857" s="104"/>
      <c r="L857" s="110"/>
      <c r="M857" s="104"/>
      <c r="N857" s="151" t="s">
        <v>136</v>
      </c>
      <c r="O857" s="105"/>
      <c r="P857" s="104"/>
      <c r="Q857" s="64"/>
      <c r="R857" s="103"/>
      <c r="S857" s="101" t="str">
        <f t="shared" si="539"/>
        <v/>
      </c>
      <c r="T857" s="102" t="str">
        <f t="shared" si="540"/>
        <v/>
      </c>
      <c r="U857" s="101" t="str">
        <f t="shared" si="541"/>
        <v/>
      </c>
      <c r="V857" s="100" t="str">
        <f t="shared" si="542"/>
        <v>% Annually</v>
      </c>
      <c r="W857" s="89"/>
      <c r="X857" s="89"/>
      <c r="Z857" s="63"/>
      <c r="AP857" s="63"/>
      <c r="AQ857" s="89"/>
      <c r="AR857" s="89"/>
      <c r="AS857" s="99"/>
      <c r="AT857" s="89"/>
      <c r="AU857" s="98" t="e">
        <f t="shared" si="543"/>
        <v>#REF!</v>
      </c>
      <c r="AV857" s="98" t="e">
        <f t="shared" si="544"/>
        <v>#REF!</v>
      </c>
      <c r="AW857" s="89"/>
      <c r="AX857" s="98" t="e">
        <f t="shared" si="545"/>
        <v>#REF!</v>
      </c>
      <c r="AY857" s="98" t="e">
        <f t="shared" si="546"/>
        <v>#REF!</v>
      </c>
      <c r="AZ857" s="89"/>
      <c r="BA857" s="98" t="e">
        <f t="shared" si="547"/>
        <v>#REF!</v>
      </c>
      <c r="BB857" s="98" t="e">
        <f t="shared" si="548"/>
        <v>#REF!</v>
      </c>
      <c r="BC857" s="89"/>
      <c r="BD857" s="98" t="e">
        <f t="shared" si="549"/>
        <v>#REF!</v>
      </c>
      <c r="BE857" s="98" t="e">
        <f t="shared" si="550"/>
        <v>#REF!</v>
      </c>
      <c r="BF857" s="89"/>
      <c r="BG857" s="98" t="e">
        <f t="shared" si="551"/>
        <v>#REF!</v>
      </c>
      <c r="BH857" s="98" t="e">
        <f t="shared" si="552"/>
        <v>#REF!</v>
      </c>
      <c r="BI857" s="89"/>
      <c r="BJ857" s="98" t="str">
        <f t="shared" si="553"/>
        <v/>
      </c>
      <c r="BK857" s="98" t="str">
        <f t="shared" si="554"/>
        <v/>
      </c>
      <c r="BL857" s="89"/>
      <c r="BM857" s="98" t="str">
        <f t="shared" si="555"/>
        <v/>
      </c>
      <c r="BN857" s="98" t="str">
        <f t="shared" si="556"/>
        <v/>
      </c>
      <c r="BO857" s="89"/>
      <c r="BP857" s="98" t="str">
        <f t="shared" si="557"/>
        <v/>
      </c>
      <c r="BQ857" s="98" t="str">
        <f t="shared" si="558"/>
        <v/>
      </c>
      <c r="BR857" s="89"/>
      <c r="BS857" s="98" t="str">
        <f t="shared" si="559"/>
        <v/>
      </c>
      <c r="BT857" s="98" t="str">
        <f t="shared" si="560"/>
        <v/>
      </c>
      <c r="BU857" s="89"/>
      <c r="BV857" s="63"/>
    </row>
    <row r="858" spans="1:74" s="59" customFormat="1" x14ac:dyDescent="0.25">
      <c r="A858" s="83">
        <v>7</v>
      </c>
      <c r="B858" s="109" t="str">
        <f t="shared" si="538"/>
        <v xml:space="preserve">: </v>
      </c>
      <c r="C858" s="106"/>
      <c r="D858" s="106"/>
      <c r="E858" s="108"/>
      <c r="F858" s="106"/>
      <c r="G858" s="108"/>
      <c r="H858" s="107"/>
      <c r="I858" s="106"/>
      <c r="J858" s="106"/>
      <c r="K858" s="104"/>
      <c r="L858" s="110"/>
      <c r="M858" s="104"/>
      <c r="N858" s="151" t="s">
        <v>136</v>
      </c>
      <c r="O858" s="105"/>
      <c r="P858" s="104"/>
      <c r="Q858" s="64"/>
      <c r="R858" s="103"/>
      <c r="S858" s="101" t="str">
        <f t="shared" si="539"/>
        <v/>
      </c>
      <c r="T858" s="102" t="str">
        <f t="shared" si="540"/>
        <v/>
      </c>
      <c r="U858" s="101" t="str">
        <f t="shared" si="541"/>
        <v/>
      </c>
      <c r="V858" s="100" t="str">
        <f t="shared" si="542"/>
        <v>% Annually</v>
      </c>
      <c r="W858" s="89"/>
      <c r="X858" s="89"/>
      <c r="Z858" s="63"/>
      <c r="AP858" s="63"/>
      <c r="AQ858" s="89"/>
      <c r="AR858" s="89"/>
      <c r="AS858" s="99"/>
      <c r="AT858" s="89"/>
      <c r="AU858" s="98" t="e">
        <f t="shared" si="543"/>
        <v>#REF!</v>
      </c>
      <c r="AV858" s="98" t="e">
        <f t="shared" si="544"/>
        <v>#REF!</v>
      </c>
      <c r="AW858" s="89"/>
      <c r="AX858" s="98" t="e">
        <f t="shared" si="545"/>
        <v>#REF!</v>
      </c>
      <c r="AY858" s="98" t="e">
        <f t="shared" si="546"/>
        <v>#REF!</v>
      </c>
      <c r="AZ858" s="89"/>
      <c r="BA858" s="98" t="e">
        <f t="shared" si="547"/>
        <v>#REF!</v>
      </c>
      <c r="BB858" s="98" t="e">
        <f t="shared" si="548"/>
        <v>#REF!</v>
      </c>
      <c r="BC858" s="89"/>
      <c r="BD858" s="98" t="e">
        <f t="shared" si="549"/>
        <v>#REF!</v>
      </c>
      <c r="BE858" s="98" t="e">
        <f t="shared" si="550"/>
        <v>#REF!</v>
      </c>
      <c r="BF858" s="89"/>
      <c r="BG858" s="98" t="e">
        <f t="shared" si="551"/>
        <v>#REF!</v>
      </c>
      <c r="BH858" s="98" t="e">
        <f t="shared" si="552"/>
        <v>#REF!</v>
      </c>
      <c r="BI858" s="89"/>
      <c r="BJ858" s="98" t="str">
        <f t="shared" si="553"/>
        <v/>
      </c>
      <c r="BK858" s="98" t="str">
        <f t="shared" si="554"/>
        <v/>
      </c>
      <c r="BL858" s="89"/>
      <c r="BM858" s="98" t="str">
        <f t="shared" si="555"/>
        <v/>
      </c>
      <c r="BN858" s="98" t="str">
        <f t="shared" si="556"/>
        <v/>
      </c>
      <c r="BO858" s="89"/>
      <c r="BP858" s="98" t="str">
        <f t="shared" si="557"/>
        <v/>
      </c>
      <c r="BQ858" s="98" t="str">
        <f t="shared" si="558"/>
        <v/>
      </c>
      <c r="BR858" s="89"/>
      <c r="BS858" s="98" t="str">
        <f t="shared" si="559"/>
        <v/>
      </c>
      <c r="BT858" s="98" t="str">
        <f t="shared" si="560"/>
        <v/>
      </c>
      <c r="BU858" s="89"/>
      <c r="BV858" s="63"/>
    </row>
    <row r="859" spans="1:74" s="59" customFormat="1" x14ac:dyDescent="0.25">
      <c r="A859" s="83">
        <v>8</v>
      </c>
      <c r="B859" s="109" t="str">
        <f t="shared" si="538"/>
        <v xml:space="preserve">: </v>
      </c>
      <c r="C859" s="106"/>
      <c r="D859" s="106"/>
      <c r="E859" s="108"/>
      <c r="F859" s="106"/>
      <c r="G859" s="108"/>
      <c r="H859" s="107"/>
      <c r="I859" s="106"/>
      <c r="J859" s="106"/>
      <c r="K859" s="104"/>
      <c r="L859" s="110"/>
      <c r="M859" s="104"/>
      <c r="N859" s="151" t="s">
        <v>136</v>
      </c>
      <c r="O859" s="105"/>
      <c r="P859" s="104"/>
      <c r="Q859" s="64"/>
      <c r="R859" s="103"/>
      <c r="S859" s="101" t="str">
        <f t="shared" si="539"/>
        <v/>
      </c>
      <c r="T859" s="102" t="str">
        <f t="shared" si="540"/>
        <v/>
      </c>
      <c r="U859" s="101" t="str">
        <f t="shared" si="541"/>
        <v/>
      </c>
      <c r="V859" s="100" t="str">
        <f t="shared" si="542"/>
        <v>% Annually</v>
      </c>
      <c r="W859" s="89"/>
      <c r="X859" s="89"/>
      <c r="Z859" s="63"/>
      <c r="AP859" s="63"/>
      <c r="AQ859" s="89"/>
      <c r="AR859" s="89"/>
      <c r="AS859" s="99"/>
      <c r="AT859" s="89"/>
      <c r="AU859" s="98" t="e">
        <f t="shared" si="543"/>
        <v>#REF!</v>
      </c>
      <c r="AV859" s="98" t="e">
        <f t="shared" si="544"/>
        <v>#REF!</v>
      </c>
      <c r="AW859" s="89"/>
      <c r="AX859" s="98" t="e">
        <f t="shared" si="545"/>
        <v>#REF!</v>
      </c>
      <c r="AY859" s="98" t="e">
        <f t="shared" si="546"/>
        <v>#REF!</v>
      </c>
      <c r="AZ859" s="89"/>
      <c r="BA859" s="98" t="e">
        <f t="shared" si="547"/>
        <v>#REF!</v>
      </c>
      <c r="BB859" s="98" t="e">
        <f t="shared" si="548"/>
        <v>#REF!</v>
      </c>
      <c r="BC859" s="89"/>
      <c r="BD859" s="98" t="e">
        <f t="shared" si="549"/>
        <v>#REF!</v>
      </c>
      <c r="BE859" s="98" t="e">
        <f t="shared" si="550"/>
        <v>#REF!</v>
      </c>
      <c r="BF859" s="89"/>
      <c r="BG859" s="98" t="e">
        <f t="shared" si="551"/>
        <v>#REF!</v>
      </c>
      <c r="BH859" s="98" t="e">
        <f t="shared" si="552"/>
        <v>#REF!</v>
      </c>
      <c r="BI859" s="89"/>
      <c r="BJ859" s="98" t="str">
        <f t="shared" si="553"/>
        <v/>
      </c>
      <c r="BK859" s="98" t="str">
        <f t="shared" si="554"/>
        <v/>
      </c>
      <c r="BL859" s="89"/>
      <c r="BM859" s="98" t="str">
        <f t="shared" si="555"/>
        <v/>
      </c>
      <c r="BN859" s="98" t="str">
        <f t="shared" si="556"/>
        <v/>
      </c>
      <c r="BO859" s="89"/>
      <c r="BP859" s="98" t="str">
        <f t="shared" si="557"/>
        <v/>
      </c>
      <c r="BQ859" s="98" t="str">
        <f t="shared" si="558"/>
        <v/>
      </c>
      <c r="BR859" s="89"/>
      <c r="BS859" s="98" t="str">
        <f t="shared" si="559"/>
        <v/>
      </c>
      <c r="BT859" s="98" t="str">
        <f t="shared" si="560"/>
        <v/>
      </c>
      <c r="BU859" s="89"/>
      <c r="BV859" s="63"/>
    </row>
    <row r="860" spans="1:74" s="59" customFormat="1" x14ac:dyDescent="0.25">
      <c r="A860" s="83">
        <v>9</v>
      </c>
      <c r="B860" s="109" t="str">
        <f t="shared" si="538"/>
        <v xml:space="preserve">: </v>
      </c>
      <c r="C860" s="106"/>
      <c r="D860" s="106"/>
      <c r="E860" s="108"/>
      <c r="F860" s="106"/>
      <c r="G860" s="108"/>
      <c r="H860" s="107"/>
      <c r="I860" s="106"/>
      <c r="J860" s="106"/>
      <c r="K860" s="104"/>
      <c r="L860" s="110"/>
      <c r="M860" s="104"/>
      <c r="N860" s="151" t="s">
        <v>136</v>
      </c>
      <c r="O860" s="105"/>
      <c r="P860" s="104"/>
      <c r="Q860" s="64"/>
      <c r="R860" s="103"/>
      <c r="S860" s="101" t="str">
        <f t="shared" si="539"/>
        <v/>
      </c>
      <c r="T860" s="102" t="str">
        <f t="shared" si="540"/>
        <v/>
      </c>
      <c r="U860" s="101" t="str">
        <f t="shared" si="541"/>
        <v/>
      </c>
      <c r="V860" s="100" t="str">
        <f t="shared" si="542"/>
        <v>% Annually</v>
      </c>
      <c r="W860" s="89"/>
      <c r="X860" s="89"/>
      <c r="Z860" s="63"/>
      <c r="AP860" s="63"/>
      <c r="AQ860" s="89"/>
      <c r="AR860" s="89"/>
      <c r="AS860" s="99"/>
      <c r="AT860" s="89"/>
      <c r="AU860" s="98" t="e">
        <f t="shared" si="543"/>
        <v>#REF!</v>
      </c>
      <c r="AV860" s="98" t="e">
        <f t="shared" si="544"/>
        <v>#REF!</v>
      </c>
      <c r="AW860" s="89"/>
      <c r="AX860" s="98" t="e">
        <f t="shared" si="545"/>
        <v>#REF!</v>
      </c>
      <c r="AY860" s="98" t="e">
        <f t="shared" si="546"/>
        <v>#REF!</v>
      </c>
      <c r="AZ860" s="89"/>
      <c r="BA860" s="98" t="e">
        <f t="shared" si="547"/>
        <v>#REF!</v>
      </c>
      <c r="BB860" s="98" t="e">
        <f t="shared" si="548"/>
        <v>#REF!</v>
      </c>
      <c r="BC860" s="89"/>
      <c r="BD860" s="98" t="e">
        <f t="shared" si="549"/>
        <v>#REF!</v>
      </c>
      <c r="BE860" s="98" t="e">
        <f t="shared" si="550"/>
        <v>#REF!</v>
      </c>
      <c r="BF860" s="89"/>
      <c r="BG860" s="98" t="e">
        <f t="shared" si="551"/>
        <v>#REF!</v>
      </c>
      <c r="BH860" s="98" t="e">
        <f t="shared" si="552"/>
        <v>#REF!</v>
      </c>
      <c r="BI860" s="89"/>
      <c r="BJ860" s="98" t="str">
        <f t="shared" si="553"/>
        <v/>
      </c>
      <c r="BK860" s="98" t="str">
        <f t="shared" si="554"/>
        <v/>
      </c>
      <c r="BL860" s="89"/>
      <c r="BM860" s="98" t="str">
        <f t="shared" si="555"/>
        <v/>
      </c>
      <c r="BN860" s="98" t="str">
        <f t="shared" si="556"/>
        <v/>
      </c>
      <c r="BO860" s="89"/>
      <c r="BP860" s="98" t="str">
        <f t="shared" si="557"/>
        <v/>
      </c>
      <c r="BQ860" s="98" t="str">
        <f t="shared" si="558"/>
        <v/>
      </c>
      <c r="BR860" s="89"/>
      <c r="BS860" s="98" t="str">
        <f t="shared" si="559"/>
        <v/>
      </c>
      <c r="BT860" s="98" t="str">
        <f t="shared" si="560"/>
        <v/>
      </c>
      <c r="BU860" s="89"/>
      <c r="BV860" s="63"/>
    </row>
    <row r="861" spans="1:74" s="59" customFormat="1" x14ac:dyDescent="0.25">
      <c r="A861" s="83">
        <v>10</v>
      </c>
      <c r="B861" s="109" t="str">
        <f t="shared" si="538"/>
        <v xml:space="preserve">: </v>
      </c>
      <c r="C861" s="106"/>
      <c r="D861" s="106"/>
      <c r="E861" s="108"/>
      <c r="F861" s="106"/>
      <c r="G861" s="108"/>
      <c r="H861" s="107"/>
      <c r="I861" s="106"/>
      <c r="J861" s="106"/>
      <c r="K861" s="104"/>
      <c r="L861" s="110"/>
      <c r="M861" s="104"/>
      <c r="N861" s="151" t="s">
        <v>136</v>
      </c>
      <c r="O861" s="105"/>
      <c r="P861" s="104"/>
      <c r="Q861" s="64"/>
      <c r="R861" s="103"/>
      <c r="S861" s="101" t="str">
        <f t="shared" si="539"/>
        <v/>
      </c>
      <c r="T861" s="102" t="str">
        <f t="shared" si="540"/>
        <v/>
      </c>
      <c r="U861" s="101" t="str">
        <f t="shared" si="541"/>
        <v/>
      </c>
      <c r="V861" s="100" t="str">
        <f t="shared" si="542"/>
        <v>% Annually</v>
      </c>
      <c r="W861" s="89"/>
      <c r="X861" s="89"/>
      <c r="Z861" s="63"/>
      <c r="AP861" s="63"/>
      <c r="AQ861" s="89"/>
      <c r="AR861" s="89"/>
      <c r="AS861" s="99"/>
      <c r="AT861" s="89"/>
      <c r="AU861" s="98" t="e">
        <f t="shared" si="543"/>
        <v>#REF!</v>
      </c>
      <c r="AV861" s="98" t="e">
        <f t="shared" si="544"/>
        <v>#REF!</v>
      </c>
      <c r="AW861" s="89"/>
      <c r="AX861" s="98" t="e">
        <f t="shared" si="545"/>
        <v>#REF!</v>
      </c>
      <c r="AY861" s="98" t="e">
        <f t="shared" si="546"/>
        <v>#REF!</v>
      </c>
      <c r="AZ861" s="89"/>
      <c r="BA861" s="98" t="e">
        <f t="shared" si="547"/>
        <v>#REF!</v>
      </c>
      <c r="BB861" s="98" t="e">
        <f t="shared" si="548"/>
        <v>#REF!</v>
      </c>
      <c r="BC861" s="89"/>
      <c r="BD861" s="98" t="e">
        <f t="shared" si="549"/>
        <v>#REF!</v>
      </c>
      <c r="BE861" s="98" t="e">
        <f t="shared" si="550"/>
        <v>#REF!</v>
      </c>
      <c r="BF861" s="89"/>
      <c r="BG861" s="98" t="e">
        <f t="shared" si="551"/>
        <v>#REF!</v>
      </c>
      <c r="BH861" s="98" t="e">
        <f t="shared" si="552"/>
        <v>#REF!</v>
      </c>
      <c r="BI861" s="89"/>
      <c r="BJ861" s="98" t="str">
        <f t="shared" si="553"/>
        <v/>
      </c>
      <c r="BK861" s="98" t="str">
        <f t="shared" si="554"/>
        <v/>
      </c>
      <c r="BL861" s="89"/>
      <c r="BM861" s="98" t="str">
        <f t="shared" si="555"/>
        <v/>
      </c>
      <c r="BN861" s="98" t="str">
        <f t="shared" si="556"/>
        <v/>
      </c>
      <c r="BO861" s="89"/>
      <c r="BP861" s="98" t="str">
        <f t="shared" si="557"/>
        <v/>
      </c>
      <c r="BQ861" s="98" t="str">
        <f t="shared" si="558"/>
        <v/>
      </c>
      <c r="BR861" s="89"/>
      <c r="BS861" s="98" t="str">
        <f t="shared" si="559"/>
        <v/>
      </c>
      <c r="BT861" s="98" t="str">
        <f t="shared" si="560"/>
        <v/>
      </c>
      <c r="BU861" s="89"/>
      <c r="BV861" s="63"/>
    </row>
    <row r="862" spans="1:74" s="59" customFormat="1" x14ac:dyDescent="0.25">
      <c r="A862" s="83">
        <v>11</v>
      </c>
      <c r="B862" s="109" t="str">
        <f t="shared" si="538"/>
        <v xml:space="preserve">: </v>
      </c>
      <c r="C862" s="106"/>
      <c r="D862" s="106"/>
      <c r="E862" s="108"/>
      <c r="F862" s="106"/>
      <c r="G862" s="108"/>
      <c r="H862" s="107"/>
      <c r="I862" s="106"/>
      <c r="J862" s="106"/>
      <c r="K862" s="104"/>
      <c r="L862" s="110"/>
      <c r="M862" s="104"/>
      <c r="N862" s="151" t="s">
        <v>136</v>
      </c>
      <c r="O862" s="105"/>
      <c r="P862" s="104"/>
      <c r="Q862" s="64"/>
      <c r="R862" s="103"/>
      <c r="S862" s="101" t="str">
        <f t="shared" si="539"/>
        <v/>
      </c>
      <c r="T862" s="102" t="str">
        <f t="shared" si="540"/>
        <v/>
      </c>
      <c r="U862" s="101" t="str">
        <f t="shared" si="541"/>
        <v/>
      </c>
      <c r="V862" s="100" t="str">
        <f t="shared" si="542"/>
        <v>% Annually</v>
      </c>
      <c r="W862" s="89"/>
      <c r="X862" s="89"/>
      <c r="Z862" s="63"/>
      <c r="AP862" s="63"/>
      <c r="AQ862" s="89"/>
      <c r="AR862" s="89"/>
      <c r="AS862" s="99"/>
      <c r="AT862" s="89"/>
      <c r="AU862" s="98" t="e">
        <f t="shared" si="543"/>
        <v>#REF!</v>
      </c>
      <c r="AV862" s="98" t="e">
        <f t="shared" si="544"/>
        <v>#REF!</v>
      </c>
      <c r="AW862" s="89"/>
      <c r="AX862" s="98" t="e">
        <f t="shared" si="545"/>
        <v>#REF!</v>
      </c>
      <c r="AY862" s="98" t="e">
        <f t="shared" si="546"/>
        <v>#REF!</v>
      </c>
      <c r="AZ862" s="89"/>
      <c r="BA862" s="98" t="e">
        <f t="shared" si="547"/>
        <v>#REF!</v>
      </c>
      <c r="BB862" s="98" t="e">
        <f t="shared" si="548"/>
        <v>#REF!</v>
      </c>
      <c r="BC862" s="89"/>
      <c r="BD862" s="98" t="e">
        <f t="shared" si="549"/>
        <v>#REF!</v>
      </c>
      <c r="BE862" s="98" t="e">
        <f t="shared" si="550"/>
        <v>#REF!</v>
      </c>
      <c r="BF862" s="89"/>
      <c r="BG862" s="98" t="e">
        <f t="shared" si="551"/>
        <v>#REF!</v>
      </c>
      <c r="BH862" s="98" t="e">
        <f t="shared" si="552"/>
        <v>#REF!</v>
      </c>
      <c r="BI862" s="89"/>
      <c r="BJ862" s="98" t="str">
        <f t="shared" si="553"/>
        <v/>
      </c>
      <c r="BK862" s="98" t="str">
        <f t="shared" si="554"/>
        <v/>
      </c>
      <c r="BL862" s="89"/>
      <c r="BM862" s="98" t="str">
        <f t="shared" si="555"/>
        <v/>
      </c>
      <c r="BN862" s="98" t="str">
        <f t="shared" si="556"/>
        <v/>
      </c>
      <c r="BO862" s="89"/>
      <c r="BP862" s="98" t="str">
        <f t="shared" si="557"/>
        <v/>
      </c>
      <c r="BQ862" s="98" t="str">
        <f t="shared" si="558"/>
        <v/>
      </c>
      <c r="BR862" s="89"/>
      <c r="BS862" s="98" t="str">
        <f t="shared" si="559"/>
        <v/>
      </c>
      <c r="BT862" s="98" t="str">
        <f t="shared" si="560"/>
        <v/>
      </c>
      <c r="BU862" s="89"/>
      <c r="BV862" s="63"/>
    </row>
    <row r="863" spans="1:74" s="59" customFormat="1" x14ac:dyDescent="0.25">
      <c r="A863" s="83">
        <v>12</v>
      </c>
      <c r="B863" s="109" t="str">
        <f t="shared" si="538"/>
        <v xml:space="preserve">: </v>
      </c>
      <c r="C863" s="106"/>
      <c r="D863" s="106"/>
      <c r="E863" s="108"/>
      <c r="F863" s="106"/>
      <c r="G863" s="108"/>
      <c r="H863" s="107"/>
      <c r="I863" s="106"/>
      <c r="J863" s="106"/>
      <c r="K863" s="104"/>
      <c r="L863" s="110"/>
      <c r="M863" s="104"/>
      <c r="N863" s="151" t="s">
        <v>136</v>
      </c>
      <c r="O863" s="105"/>
      <c r="P863" s="104"/>
      <c r="Q863" s="64"/>
      <c r="R863" s="103"/>
      <c r="S863" s="101" t="str">
        <f t="shared" si="539"/>
        <v/>
      </c>
      <c r="T863" s="102" t="str">
        <f t="shared" si="540"/>
        <v/>
      </c>
      <c r="U863" s="101" t="str">
        <f t="shared" si="541"/>
        <v/>
      </c>
      <c r="V863" s="100" t="str">
        <f t="shared" si="542"/>
        <v>% Annually</v>
      </c>
      <c r="W863" s="89"/>
      <c r="X863" s="89"/>
      <c r="Z863" s="63"/>
      <c r="AP863" s="63"/>
      <c r="AQ863" s="89"/>
      <c r="AR863" s="89"/>
      <c r="AS863" s="99"/>
      <c r="AT863" s="89"/>
      <c r="AU863" s="98" t="e">
        <f t="shared" si="543"/>
        <v>#REF!</v>
      </c>
      <c r="AV863" s="98" t="e">
        <f t="shared" si="544"/>
        <v>#REF!</v>
      </c>
      <c r="AW863" s="89"/>
      <c r="AX863" s="98" t="e">
        <f t="shared" si="545"/>
        <v>#REF!</v>
      </c>
      <c r="AY863" s="98" t="e">
        <f t="shared" si="546"/>
        <v>#REF!</v>
      </c>
      <c r="AZ863" s="89"/>
      <c r="BA863" s="98" t="e">
        <f t="shared" si="547"/>
        <v>#REF!</v>
      </c>
      <c r="BB863" s="98" t="e">
        <f t="shared" si="548"/>
        <v>#REF!</v>
      </c>
      <c r="BC863" s="89"/>
      <c r="BD863" s="98" t="e">
        <f t="shared" si="549"/>
        <v>#REF!</v>
      </c>
      <c r="BE863" s="98" t="e">
        <f t="shared" si="550"/>
        <v>#REF!</v>
      </c>
      <c r="BF863" s="89"/>
      <c r="BG863" s="98" t="e">
        <f t="shared" si="551"/>
        <v>#REF!</v>
      </c>
      <c r="BH863" s="98" t="e">
        <f t="shared" si="552"/>
        <v>#REF!</v>
      </c>
      <c r="BI863" s="89"/>
      <c r="BJ863" s="98" t="str">
        <f t="shared" si="553"/>
        <v/>
      </c>
      <c r="BK863" s="98" t="str">
        <f t="shared" si="554"/>
        <v/>
      </c>
      <c r="BL863" s="89"/>
      <c r="BM863" s="98" t="str">
        <f t="shared" si="555"/>
        <v/>
      </c>
      <c r="BN863" s="98" t="str">
        <f t="shared" si="556"/>
        <v/>
      </c>
      <c r="BO863" s="89"/>
      <c r="BP863" s="98" t="str">
        <f t="shared" si="557"/>
        <v/>
      </c>
      <c r="BQ863" s="98" t="str">
        <f t="shared" si="558"/>
        <v/>
      </c>
      <c r="BR863" s="89"/>
      <c r="BS863" s="98" t="str">
        <f t="shared" si="559"/>
        <v/>
      </c>
      <c r="BT863" s="98" t="str">
        <f t="shared" si="560"/>
        <v/>
      </c>
      <c r="BU863" s="89"/>
      <c r="BV863" s="63"/>
    </row>
    <row r="864" spans="1:74" s="59" customFormat="1" x14ac:dyDescent="0.25">
      <c r="A864" s="83">
        <v>13</v>
      </c>
      <c r="B864" s="109" t="str">
        <f t="shared" si="538"/>
        <v xml:space="preserve">: </v>
      </c>
      <c r="C864" s="106"/>
      <c r="D864" s="106"/>
      <c r="E864" s="108"/>
      <c r="F864" s="106"/>
      <c r="G864" s="108"/>
      <c r="H864" s="107"/>
      <c r="I864" s="106"/>
      <c r="J864" s="106"/>
      <c r="K864" s="104"/>
      <c r="L864" s="110"/>
      <c r="M864" s="104"/>
      <c r="N864" s="151" t="s">
        <v>136</v>
      </c>
      <c r="O864" s="105"/>
      <c r="P864" s="104"/>
      <c r="Q864" s="64"/>
      <c r="R864" s="103"/>
      <c r="S864" s="101" t="str">
        <f t="shared" si="539"/>
        <v/>
      </c>
      <c r="T864" s="102" t="str">
        <f t="shared" si="540"/>
        <v/>
      </c>
      <c r="U864" s="101" t="str">
        <f t="shared" si="541"/>
        <v/>
      </c>
      <c r="V864" s="100" t="str">
        <f t="shared" si="542"/>
        <v>% Annually</v>
      </c>
      <c r="W864" s="89"/>
      <c r="X864" s="89"/>
      <c r="Z864" s="63"/>
      <c r="AP864" s="63"/>
      <c r="AQ864" s="89"/>
      <c r="AR864" s="89"/>
      <c r="AS864" s="99"/>
      <c r="AT864" s="89"/>
      <c r="AU864" s="98" t="e">
        <f t="shared" si="543"/>
        <v>#REF!</v>
      </c>
      <c r="AV864" s="98" t="e">
        <f t="shared" si="544"/>
        <v>#REF!</v>
      </c>
      <c r="AW864" s="89"/>
      <c r="AX864" s="98" t="e">
        <f t="shared" si="545"/>
        <v>#REF!</v>
      </c>
      <c r="AY864" s="98" t="e">
        <f t="shared" si="546"/>
        <v>#REF!</v>
      </c>
      <c r="AZ864" s="89"/>
      <c r="BA864" s="98" t="e">
        <f t="shared" si="547"/>
        <v>#REF!</v>
      </c>
      <c r="BB864" s="98" t="e">
        <f t="shared" si="548"/>
        <v>#REF!</v>
      </c>
      <c r="BC864" s="89"/>
      <c r="BD864" s="98" t="e">
        <f t="shared" si="549"/>
        <v>#REF!</v>
      </c>
      <c r="BE864" s="98" t="e">
        <f t="shared" si="550"/>
        <v>#REF!</v>
      </c>
      <c r="BF864" s="89"/>
      <c r="BG864" s="98" t="e">
        <f t="shared" si="551"/>
        <v>#REF!</v>
      </c>
      <c r="BH864" s="98" t="e">
        <f t="shared" si="552"/>
        <v>#REF!</v>
      </c>
      <c r="BI864" s="89"/>
      <c r="BJ864" s="98" t="str">
        <f t="shared" si="553"/>
        <v/>
      </c>
      <c r="BK864" s="98" t="str">
        <f t="shared" si="554"/>
        <v/>
      </c>
      <c r="BL864" s="89"/>
      <c r="BM864" s="98" t="str">
        <f t="shared" si="555"/>
        <v/>
      </c>
      <c r="BN864" s="98" t="str">
        <f t="shared" si="556"/>
        <v/>
      </c>
      <c r="BO864" s="89"/>
      <c r="BP864" s="98" t="str">
        <f t="shared" si="557"/>
        <v/>
      </c>
      <c r="BQ864" s="98" t="str">
        <f t="shared" si="558"/>
        <v/>
      </c>
      <c r="BR864" s="89"/>
      <c r="BS864" s="98" t="str">
        <f t="shared" si="559"/>
        <v/>
      </c>
      <c r="BT864" s="98" t="str">
        <f t="shared" si="560"/>
        <v/>
      </c>
      <c r="BU864" s="89"/>
      <c r="BV864" s="63"/>
    </row>
    <row r="865" spans="1:74" s="59" customFormat="1" x14ac:dyDescent="0.25">
      <c r="A865" s="83">
        <v>14</v>
      </c>
      <c r="B865" s="109" t="str">
        <f t="shared" si="538"/>
        <v xml:space="preserve">: </v>
      </c>
      <c r="C865" s="106"/>
      <c r="D865" s="106"/>
      <c r="E865" s="108"/>
      <c r="F865" s="106"/>
      <c r="G865" s="108"/>
      <c r="H865" s="107"/>
      <c r="I865" s="106"/>
      <c r="J865" s="106"/>
      <c r="K865" s="104"/>
      <c r="L865" s="110"/>
      <c r="M865" s="104"/>
      <c r="N865" s="151" t="s">
        <v>136</v>
      </c>
      <c r="O865" s="105"/>
      <c r="P865" s="104"/>
      <c r="Q865" s="64"/>
      <c r="R865" s="103"/>
      <c r="S865" s="101" t="str">
        <f t="shared" si="539"/>
        <v/>
      </c>
      <c r="T865" s="102" t="str">
        <f t="shared" si="540"/>
        <v/>
      </c>
      <c r="U865" s="101" t="str">
        <f t="shared" si="541"/>
        <v/>
      </c>
      <c r="V865" s="100" t="str">
        <f t="shared" si="542"/>
        <v>% Annually</v>
      </c>
      <c r="W865" s="89"/>
      <c r="X865" s="89"/>
      <c r="Z865" s="63"/>
      <c r="AP865" s="63"/>
      <c r="AQ865" s="89"/>
      <c r="AR865" s="89"/>
      <c r="AS865" s="99"/>
      <c r="AT865" s="89"/>
      <c r="AU865" s="98" t="e">
        <f t="shared" si="543"/>
        <v>#REF!</v>
      </c>
      <c r="AV865" s="98" t="e">
        <f t="shared" si="544"/>
        <v>#REF!</v>
      </c>
      <c r="AW865" s="89"/>
      <c r="AX865" s="98" t="e">
        <f t="shared" si="545"/>
        <v>#REF!</v>
      </c>
      <c r="AY865" s="98" t="e">
        <f t="shared" si="546"/>
        <v>#REF!</v>
      </c>
      <c r="AZ865" s="89"/>
      <c r="BA865" s="98" t="e">
        <f t="shared" si="547"/>
        <v>#REF!</v>
      </c>
      <c r="BB865" s="98" t="e">
        <f t="shared" si="548"/>
        <v>#REF!</v>
      </c>
      <c r="BC865" s="89"/>
      <c r="BD865" s="98" t="e">
        <f t="shared" si="549"/>
        <v>#REF!</v>
      </c>
      <c r="BE865" s="98" t="e">
        <f t="shared" si="550"/>
        <v>#REF!</v>
      </c>
      <c r="BF865" s="89"/>
      <c r="BG865" s="98" t="e">
        <f t="shared" si="551"/>
        <v>#REF!</v>
      </c>
      <c r="BH865" s="98" t="e">
        <f t="shared" si="552"/>
        <v>#REF!</v>
      </c>
      <c r="BI865" s="89"/>
      <c r="BJ865" s="98" t="str">
        <f t="shared" si="553"/>
        <v/>
      </c>
      <c r="BK865" s="98" t="str">
        <f t="shared" si="554"/>
        <v/>
      </c>
      <c r="BL865" s="89"/>
      <c r="BM865" s="98" t="str">
        <f t="shared" si="555"/>
        <v/>
      </c>
      <c r="BN865" s="98" t="str">
        <f t="shared" si="556"/>
        <v/>
      </c>
      <c r="BO865" s="89"/>
      <c r="BP865" s="98" t="str">
        <f t="shared" si="557"/>
        <v/>
      </c>
      <c r="BQ865" s="98" t="str">
        <f t="shared" si="558"/>
        <v/>
      </c>
      <c r="BR865" s="89"/>
      <c r="BS865" s="98" t="str">
        <f t="shared" si="559"/>
        <v/>
      </c>
      <c r="BT865" s="98" t="str">
        <f t="shared" si="560"/>
        <v/>
      </c>
      <c r="BU865" s="89"/>
      <c r="BV865" s="63"/>
    </row>
    <row r="866" spans="1:74" s="59" customFormat="1" x14ac:dyDescent="0.25">
      <c r="A866" s="83">
        <v>15</v>
      </c>
      <c r="B866" s="109" t="str">
        <f t="shared" si="538"/>
        <v xml:space="preserve">: </v>
      </c>
      <c r="C866" s="106"/>
      <c r="D866" s="106"/>
      <c r="E866" s="108"/>
      <c r="F866" s="106"/>
      <c r="G866" s="108"/>
      <c r="H866" s="107"/>
      <c r="I866" s="106"/>
      <c r="J866" s="106"/>
      <c r="K866" s="104"/>
      <c r="L866" s="110"/>
      <c r="M866" s="104"/>
      <c r="N866" s="151" t="s">
        <v>136</v>
      </c>
      <c r="O866" s="105"/>
      <c r="P866" s="104"/>
      <c r="Q866" s="64"/>
      <c r="R866" s="103"/>
      <c r="S866" s="101" t="str">
        <f t="shared" si="539"/>
        <v/>
      </c>
      <c r="T866" s="102" t="str">
        <f t="shared" si="540"/>
        <v/>
      </c>
      <c r="U866" s="101" t="str">
        <f t="shared" si="541"/>
        <v/>
      </c>
      <c r="V866" s="100" t="str">
        <f t="shared" si="542"/>
        <v>% Annually</v>
      </c>
      <c r="W866" s="89"/>
      <c r="X866" s="89"/>
      <c r="Z866" s="63"/>
      <c r="AP866" s="63"/>
      <c r="AQ866" s="89"/>
      <c r="AR866" s="89"/>
      <c r="AS866" s="99"/>
      <c r="AT866" s="89"/>
      <c r="AU866" s="98" t="e">
        <f t="shared" si="543"/>
        <v>#REF!</v>
      </c>
      <c r="AV866" s="98" t="e">
        <f t="shared" si="544"/>
        <v>#REF!</v>
      </c>
      <c r="AW866" s="89"/>
      <c r="AX866" s="98" t="e">
        <f t="shared" si="545"/>
        <v>#REF!</v>
      </c>
      <c r="AY866" s="98" t="e">
        <f t="shared" si="546"/>
        <v>#REF!</v>
      </c>
      <c r="AZ866" s="89"/>
      <c r="BA866" s="98" t="e">
        <f t="shared" si="547"/>
        <v>#REF!</v>
      </c>
      <c r="BB866" s="98" t="e">
        <f t="shared" si="548"/>
        <v>#REF!</v>
      </c>
      <c r="BC866" s="89"/>
      <c r="BD866" s="98" t="e">
        <f t="shared" si="549"/>
        <v>#REF!</v>
      </c>
      <c r="BE866" s="98" t="e">
        <f t="shared" si="550"/>
        <v>#REF!</v>
      </c>
      <c r="BF866" s="89"/>
      <c r="BG866" s="98" t="e">
        <f t="shared" si="551"/>
        <v>#REF!</v>
      </c>
      <c r="BH866" s="98" t="e">
        <f t="shared" si="552"/>
        <v>#REF!</v>
      </c>
      <c r="BI866" s="89"/>
      <c r="BJ866" s="98" t="str">
        <f t="shared" si="553"/>
        <v/>
      </c>
      <c r="BK866" s="98" t="str">
        <f t="shared" si="554"/>
        <v/>
      </c>
      <c r="BL866" s="89"/>
      <c r="BM866" s="98" t="str">
        <f t="shared" si="555"/>
        <v/>
      </c>
      <c r="BN866" s="98" t="str">
        <f t="shared" si="556"/>
        <v/>
      </c>
      <c r="BO866" s="89"/>
      <c r="BP866" s="98" t="str">
        <f t="shared" si="557"/>
        <v/>
      </c>
      <c r="BQ866" s="98" t="str">
        <f t="shared" si="558"/>
        <v/>
      </c>
      <c r="BR866" s="89"/>
      <c r="BS866" s="98" t="str">
        <f t="shared" si="559"/>
        <v/>
      </c>
      <c r="BT866" s="98" t="str">
        <f t="shared" si="560"/>
        <v/>
      </c>
      <c r="BU866" s="89"/>
      <c r="BV866" s="63"/>
    </row>
    <row r="867" spans="1:74" s="59" customFormat="1" x14ac:dyDescent="0.25">
      <c r="A867" s="83">
        <v>16</v>
      </c>
      <c r="B867" s="109" t="str">
        <f t="shared" si="538"/>
        <v xml:space="preserve">: </v>
      </c>
      <c r="C867" s="106"/>
      <c r="D867" s="106"/>
      <c r="E867" s="108"/>
      <c r="F867" s="106"/>
      <c r="G867" s="108"/>
      <c r="H867" s="107"/>
      <c r="I867" s="106"/>
      <c r="J867" s="106"/>
      <c r="K867" s="104"/>
      <c r="L867" s="110"/>
      <c r="M867" s="104"/>
      <c r="N867" s="151" t="s">
        <v>136</v>
      </c>
      <c r="O867" s="105"/>
      <c r="P867" s="104"/>
      <c r="Q867" s="64"/>
      <c r="R867" s="103"/>
      <c r="S867" s="101" t="str">
        <f t="shared" si="539"/>
        <v/>
      </c>
      <c r="T867" s="102" t="str">
        <f t="shared" si="540"/>
        <v/>
      </c>
      <c r="U867" s="101" t="str">
        <f t="shared" si="541"/>
        <v/>
      </c>
      <c r="V867" s="100" t="str">
        <f t="shared" si="542"/>
        <v>% Annually</v>
      </c>
      <c r="W867" s="89"/>
      <c r="X867" s="89"/>
      <c r="Z867" s="63"/>
      <c r="AP867" s="63"/>
      <c r="AQ867" s="89"/>
      <c r="AR867" s="89"/>
      <c r="AS867" s="99"/>
      <c r="AT867" s="89"/>
      <c r="AU867" s="98" t="e">
        <f t="shared" si="543"/>
        <v>#REF!</v>
      </c>
      <c r="AV867" s="98" t="e">
        <f t="shared" si="544"/>
        <v>#REF!</v>
      </c>
      <c r="AW867" s="89"/>
      <c r="AX867" s="98" t="e">
        <f t="shared" si="545"/>
        <v>#REF!</v>
      </c>
      <c r="AY867" s="98" t="e">
        <f t="shared" si="546"/>
        <v>#REF!</v>
      </c>
      <c r="AZ867" s="89"/>
      <c r="BA867" s="98" t="e">
        <f t="shared" si="547"/>
        <v>#REF!</v>
      </c>
      <c r="BB867" s="98" t="e">
        <f t="shared" si="548"/>
        <v>#REF!</v>
      </c>
      <c r="BC867" s="89"/>
      <c r="BD867" s="98" t="e">
        <f t="shared" si="549"/>
        <v>#REF!</v>
      </c>
      <c r="BE867" s="98" t="e">
        <f t="shared" si="550"/>
        <v>#REF!</v>
      </c>
      <c r="BF867" s="89"/>
      <c r="BG867" s="98" t="e">
        <f t="shared" si="551"/>
        <v>#REF!</v>
      </c>
      <c r="BH867" s="98" t="e">
        <f t="shared" si="552"/>
        <v>#REF!</v>
      </c>
      <c r="BI867" s="89"/>
      <c r="BJ867" s="98" t="str">
        <f t="shared" si="553"/>
        <v/>
      </c>
      <c r="BK867" s="98" t="str">
        <f t="shared" si="554"/>
        <v/>
      </c>
      <c r="BL867" s="89"/>
      <c r="BM867" s="98" t="str">
        <f t="shared" si="555"/>
        <v/>
      </c>
      <c r="BN867" s="98" t="str">
        <f t="shared" si="556"/>
        <v/>
      </c>
      <c r="BO867" s="89"/>
      <c r="BP867" s="98" t="str">
        <f t="shared" si="557"/>
        <v/>
      </c>
      <c r="BQ867" s="98" t="str">
        <f t="shared" si="558"/>
        <v/>
      </c>
      <c r="BR867" s="89"/>
      <c r="BS867" s="98" t="str">
        <f t="shared" si="559"/>
        <v/>
      </c>
      <c r="BT867" s="98" t="str">
        <f t="shared" si="560"/>
        <v/>
      </c>
      <c r="BU867" s="89"/>
      <c r="BV867" s="63"/>
    </row>
    <row r="868" spans="1:74" s="59" customFormat="1" x14ac:dyDescent="0.25">
      <c r="A868" s="83">
        <v>17</v>
      </c>
      <c r="B868" s="109" t="str">
        <f t="shared" si="538"/>
        <v xml:space="preserve">: </v>
      </c>
      <c r="C868" s="106"/>
      <c r="D868" s="106"/>
      <c r="E868" s="108"/>
      <c r="F868" s="106"/>
      <c r="G868" s="108"/>
      <c r="H868" s="107"/>
      <c r="I868" s="106"/>
      <c r="J868" s="106"/>
      <c r="K868" s="104"/>
      <c r="L868" s="110"/>
      <c r="M868" s="104"/>
      <c r="N868" s="151" t="s">
        <v>136</v>
      </c>
      <c r="O868" s="105"/>
      <c r="P868" s="104"/>
      <c r="Q868" s="64"/>
      <c r="R868" s="103"/>
      <c r="S868" s="101" t="str">
        <f t="shared" si="539"/>
        <v/>
      </c>
      <c r="T868" s="102" t="str">
        <f t="shared" si="540"/>
        <v/>
      </c>
      <c r="U868" s="101" t="str">
        <f t="shared" si="541"/>
        <v/>
      </c>
      <c r="V868" s="100" t="str">
        <f t="shared" si="542"/>
        <v>% Annually</v>
      </c>
      <c r="W868" s="89"/>
      <c r="X868" s="89"/>
      <c r="Z868" s="63"/>
      <c r="AP868" s="63"/>
      <c r="AQ868" s="89"/>
      <c r="AR868" s="89"/>
      <c r="AS868" s="99"/>
      <c r="AT868" s="89"/>
      <c r="AU868" s="98" t="e">
        <f t="shared" si="543"/>
        <v>#REF!</v>
      </c>
      <c r="AV868" s="98" t="e">
        <f t="shared" si="544"/>
        <v>#REF!</v>
      </c>
      <c r="AW868" s="89"/>
      <c r="AX868" s="98" t="e">
        <f t="shared" si="545"/>
        <v>#REF!</v>
      </c>
      <c r="AY868" s="98" t="e">
        <f t="shared" si="546"/>
        <v>#REF!</v>
      </c>
      <c r="AZ868" s="89"/>
      <c r="BA868" s="98" t="e">
        <f t="shared" si="547"/>
        <v>#REF!</v>
      </c>
      <c r="BB868" s="98" t="e">
        <f t="shared" si="548"/>
        <v>#REF!</v>
      </c>
      <c r="BC868" s="89"/>
      <c r="BD868" s="98" t="e">
        <f t="shared" si="549"/>
        <v>#REF!</v>
      </c>
      <c r="BE868" s="98" t="e">
        <f t="shared" si="550"/>
        <v>#REF!</v>
      </c>
      <c r="BF868" s="89"/>
      <c r="BG868" s="98" t="e">
        <f t="shared" si="551"/>
        <v>#REF!</v>
      </c>
      <c r="BH868" s="98" t="e">
        <f t="shared" si="552"/>
        <v>#REF!</v>
      </c>
      <c r="BI868" s="89"/>
      <c r="BJ868" s="98" t="str">
        <f t="shared" si="553"/>
        <v/>
      </c>
      <c r="BK868" s="98" t="str">
        <f t="shared" si="554"/>
        <v/>
      </c>
      <c r="BL868" s="89"/>
      <c r="BM868" s="98" t="str">
        <f t="shared" si="555"/>
        <v/>
      </c>
      <c r="BN868" s="98" t="str">
        <f t="shared" si="556"/>
        <v/>
      </c>
      <c r="BO868" s="89"/>
      <c r="BP868" s="98" t="str">
        <f t="shared" si="557"/>
        <v/>
      </c>
      <c r="BQ868" s="98" t="str">
        <f t="shared" si="558"/>
        <v/>
      </c>
      <c r="BR868" s="89"/>
      <c r="BS868" s="98" t="str">
        <f t="shared" si="559"/>
        <v/>
      </c>
      <c r="BT868" s="98" t="str">
        <f t="shared" si="560"/>
        <v/>
      </c>
      <c r="BU868" s="89"/>
      <c r="BV868" s="63"/>
    </row>
    <row r="869" spans="1:74" s="59" customFormat="1" x14ac:dyDescent="0.25">
      <c r="A869" s="83">
        <v>18</v>
      </c>
      <c r="B869" s="109" t="str">
        <f t="shared" si="538"/>
        <v xml:space="preserve">: </v>
      </c>
      <c r="C869" s="106"/>
      <c r="D869" s="106"/>
      <c r="E869" s="108"/>
      <c r="F869" s="106"/>
      <c r="G869" s="108"/>
      <c r="H869" s="107"/>
      <c r="I869" s="106"/>
      <c r="J869" s="106"/>
      <c r="K869" s="104"/>
      <c r="L869" s="104"/>
      <c r="M869" s="104"/>
      <c r="N869" s="151" t="s">
        <v>136</v>
      </c>
      <c r="O869" s="105"/>
      <c r="P869" s="104"/>
      <c r="Q869" s="64"/>
      <c r="R869" s="103"/>
      <c r="S869" s="101" t="str">
        <f t="shared" si="539"/>
        <v/>
      </c>
      <c r="T869" s="102" t="str">
        <f t="shared" si="540"/>
        <v/>
      </c>
      <c r="U869" s="101" t="str">
        <f t="shared" si="541"/>
        <v/>
      </c>
      <c r="V869" s="100" t="str">
        <f t="shared" si="542"/>
        <v>% Annually</v>
      </c>
      <c r="W869" s="89"/>
      <c r="X869" s="89"/>
      <c r="Z869" s="63"/>
      <c r="AP869" s="63"/>
      <c r="AQ869" s="89"/>
      <c r="AR869" s="89"/>
      <c r="AS869" s="99"/>
      <c r="AT869" s="89"/>
      <c r="AU869" s="98" t="e">
        <f t="shared" si="543"/>
        <v>#REF!</v>
      </c>
      <c r="AV869" s="98" t="e">
        <f t="shared" si="544"/>
        <v>#REF!</v>
      </c>
      <c r="AW869" s="89"/>
      <c r="AX869" s="98" t="e">
        <f t="shared" si="545"/>
        <v>#REF!</v>
      </c>
      <c r="AY869" s="98" t="e">
        <f t="shared" si="546"/>
        <v>#REF!</v>
      </c>
      <c r="AZ869" s="89"/>
      <c r="BA869" s="98" t="e">
        <f t="shared" si="547"/>
        <v>#REF!</v>
      </c>
      <c r="BB869" s="98" t="e">
        <f t="shared" si="548"/>
        <v>#REF!</v>
      </c>
      <c r="BC869" s="89"/>
      <c r="BD869" s="98" t="e">
        <f t="shared" si="549"/>
        <v>#REF!</v>
      </c>
      <c r="BE869" s="98" t="e">
        <f t="shared" si="550"/>
        <v>#REF!</v>
      </c>
      <c r="BF869" s="89"/>
      <c r="BG869" s="98" t="e">
        <f t="shared" si="551"/>
        <v>#REF!</v>
      </c>
      <c r="BH869" s="98" t="e">
        <f t="shared" si="552"/>
        <v>#REF!</v>
      </c>
      <c r="BI869" s="89"/>
      <c r="BJ869" s="98" t="str">
        <f t="shared" si="553"/>
        <v/>
      </c>
      <c r="BK869" s="98" t="str">
        <f t="shared" si="554"/>
        <v/>
      </c>
      <c r="BL869" s="89"/>
      <c r="BM869" s="98" t="str">
        <f t="shared" si="555"/>
        <v/>
      </c>
      <c r="BN869" s="98" t="str">
        <f t="shared" si="556"/>
        <v/>
      </c>
      <c r="BO869" s="89"/>
      <c r="BP869" s="98" t="str">
        <f t="shared" si="557"/>
        <v/>
      </c>
      <c r="BQ869" s="98" t="str">
        <f t="shared" si="558"/>
        <v/>
      </c>
      <c r="BR869" s="89"/>
      <c r="BS869" s="98" t="str">
        <f t="shared" si="559"/>
        <v/>
      </c>
      <c r="BT869" s="98" t="str">
        <f t="shared" si="560"/>
        <v/>
      </c>
      <c r="BU869" s="89"/>
      <c r="BV869" s="63"/>
    </row>
    <row r="870" spans="1:74" s="59" customFormat="1" x14ac:dyDescent="0.25">
      <c r="A870" s="83">
        <v>19</v>
      </c>
      <c r="B870" s="109" t="str">
        <f t="shared" si="538"/>
        <v xml:space="preserve">: </v>
      </c>
      <c r="C870" s="106"/>
      <c r="D870" s="106"/>
      <c r="E870" s="108"/>
      <c r="F870" s="106"/>
      <c r="G870" s="108"/>
      <c r="H870" s="107"/>
      <c r="I870" s="106"/>
      <c r="J870" s="106"/>
      <c r="K870" s="104"/>
      <c r="L870" s="104"/>
      <c r="M870" s="104"/>
      <c r="N870" s="151" t="s">
        <v>136</v>
      </c>
      <c r="O870" s="105"/>
      <c r="P870" s="104"/>
      <c r="Q870" s="64"/>
      <c r="R870" s="103"/>
      <c r="S870" s="101" t="str">
        <f t="shared" si="539"/>
        <v/>
      </c>
      <c r="T870" s="102" t="str">
        <f t="shared" si="540"/>
        <v/>
      </c>
      <c r="U870" s="101" t="str">
        <f t="shared" si="541"/>
        <v/>
      </c>
      <c r="V870" s="100" t="str">
        <f t="shared" si="542"/>
        <v>% Annually</v>
      </c>
      <c r="W870" s="89"/>
      <c r="X870" s="89"/>
      <c r="Z870" s="63"/>
      <c r="AP870" s="63"/>
      <c r="AQ870" s="89"/>
      <c r="AR870" s="89"/>
      <c r="AS870" s="99"/>
      <c r="AT870" s="89"/>
      <c r="AU870" s="98" t="e">
        <f t="shared" si="543"/>
        <v>#REF!</v>
      </c>
      <c r="AV870" s="98" t="e">
        <f t="shared" si="544"/>
        <v>#REF!</v>
      </c>
      <c r="AW870" s="89"/>
      <c r="AX870" s="98" t="e">
        <f t="shared" si="545"/>
        <v>#REF!</v>
      </c>
      <c r="AY870" s="98" t="e">
        <f t="shared" si="546"/>
        <v>#REF!</v>
      </c>
      <c r="AZ870" s="89"/>
      <c r="BA870" s="98" t="e">
        <f t="shared" si="547"/>
        <v>#REF!</v>
      </c>
      <c r="BB870" s="98" t="e">
        <f t="shared" si="548"/>
        <v>#REF!</v>
      </c>
      <c r="BC870" s="89"/>
      <c r="BD870" s="98" t="e">
        <f t="shared" si="549"/>
        <v>#REF!</v>
      </c>
      <c r="BE870" s="98" t="e">
        <f t="shared" si="550"/>
        <v>#REF!</v>
      </c>
      <c r="BF870" s="89"/>
      <c r="BG870" s="98" t="e">
        <f t="shared" si="551"/>
        <v>#REF!</v>
      </c>
      <c r="BH870" s="98" t="e">
        <f t="shared" si="552"/>
        <v>#REF!</v>
      </c>
      <c r="BI870" s="89"/>
      <c r="BJ870" s="98" t="str">
        <f t="shared" si="553"/>
        <v/>
      </c>
      <c r="BK870" s="98" t="str">
        <f t="shared" si="554"/>
        <v/>
      </c>
      <c r="BL870" s="89"/>
      <c r="BM870" s="98" t="str">
        <f t="shared" si="555"/>
        <v/>
      </c>
      <c r="BN870" s="98" t="str">
        <f t="shared" si="556"/>
        <v/>
      </c>
      <c r="BO870" s="89"/>
      <c r="BP870" s="98" t="str">
        <f t="shared" si="557"/>
        <v/>
      </c>
      <c r="BQ870" s="98" t="str">
        <f t="shared" si="558"/>
        <v/>
      </c>
      <c r="BR870" s="89"/>
      <c r="BS870" s="98" t="str">
        <f t="shared" si="559"/>
        <v/>
      </c>
      <c r="BT870" s="98" t="str">
        <f t="shared" si="560"/>
        <v/>
      </c>
      <c r="BU870" s="89"/>
      <c r="BV870" s="63"/>
    </row>
    <row r="871" spans="1:74" s="59" customFormat="1" x14ac:dyDescent="0.25">
      <c r="A871" s="83">
        <v>20</v>
      </c>
      <c r="B871" s="109" t="str">
        <f t="shared" si="538"/>
        <v xml:space="preserve">: </v>
      </c>
      <c r="C871" s="106"/>
      <c r="D871" s="106"/>
      <c r="E871" s="108"/>
      <c r="F871" s="106"/>
      <c r="G871" s="108"/>
      <c r="H871" s="107"/>
      <c r="I871" s="106"/>
      <c r="J871" s="106"/>
      <c r="K871" s="104"/>
      <c r="L871" s="104"/>
      <c r="M871" s="104"/>
      <c r="N871" s="151" t="s">
        <v>136</v>
      </c>
      <c r="O871" s="105"/>
      <c r="P871" s="104"/>
      <c r="Q871" s="64"/>
      <c r="R871" s="103"/>
      <c r="S871" s="101" t="str">
        <f t="shared" si="539"/>
        <v/>
      </c>
      <c r="T871" s="102" t="str">
        <f t="shared" si="540"/>
        <v/>
      </c>
      <c r="U871" s="101" t="str">
        <f t="shared" si="541"/>
        <v/>
      </c>
      <c r="V871" s="100" t="str">
        <f t="shared" si="542"/>
        <v>% Annually</v>
      </c>
      <c r="W871" s="89"/>
      <c r="X871" s="89"/>
      <c r="Z871" s="63"/>
      <c r="AP871" s="63"/>
      <c r="AQ871" s="89"/>
      <c r="AR871" s="89"/>
      <c r="AS871" s="99"/>
      <c r="AT871" s="89"/>
      <c r="AU871" s="98" t="e">
        <f t="shared" si="543"/>
        <v>#REF!</v>
      </c>
      <c r="AV871" s="98" t="e">
        <f t="shared" si="544"/>
        <v>#REF!</v>
      </c>
      <c r="AW871" s="89"/>
      <c r="AX871" s="98" t="e">
        <f t="shared" si="545"/>
        <v>#REF!</v>
      </c>
      <c r="AY871" s="98" t="e">
        <f t="shared" si="546"/>
        <v>#REF!</v>
      </c>
      <c r="AZ871" s="89"/>
      <c r="BA871" s="98" t="e">
        <f t="shared" si="547"/>
        <v>#REF!</v>
      </c>
      <c r="BB871" s="98" t="e">
        <f t="shared" si="548"/>
        <v>#REF!</v>
      </c>
      <c r="BC871" s="89"/>
      <c r="BD871" s="98" t="e">
        <f t="shared" si="549"/>
        <v>#REF!</v>
      </c>
      <c r="BE871" s="98" t="e">
        <f t="shared" si="550"/>
        <v>#REF!</v>
      </c>
      <c r="BF871" s="89"/>
      <c r="BG871" s="98" t="e">
        <f t="shared" si="551"/>
        <v>#REF!</v>
      </c>
      <c r="BH871" s="98" t="e">
        <f t="shared" si="552"/>
        <v>#REF!</v>
      </c>
      <c r="BI871" s="89"/>
      <c r="BJ871" s="98" t="str">
        <f t="shared" si="553"/>
        <v/>
      </c>
      <c r="BK871" s="98" t="str">
        <f t="shared" si="554"/>
        <v/>
      </c>
      <c r="BL871" s="89"/>
      <c r="BM871" s="98" t="str">
        <f t="shared" si="555"/>
        <v/>
      </c>
      <c r="BN871" s="98" t="str">
        <f t="shared" si="556"/>
        <v/>
      </c>
      <c r="BO871" s="89"/>
      <c r="BP871" s="98" t="str">
        <f t="shared" si="557"/>
        <v/>
      </c>
      <c r="BQ871" s="98" t="str">
        <f t="shared" si="558"/>
        <v/>
      </c>
      <c r="BR871" s="89"/>
      <c r="BS871" s="98" t="str">
        <f t="shared" si="559"/>
        <v/>
      </c>
      <c r="BT871" s="98" t="str">
        <f t="shared" si="560"/>
        <v/>
      </c>
      <c r="BU871" s="89"/>
      <c r="BV871" s="63"/>
    </row>
    <row r="872" spans="1:74" s="59" customFormat="1" x14ac:dyDescent="0.25">
      <c r="A872" s="83"/>
      <c r="B872" s="91" t="s">
        <v>64</v>
      </c>
      <c r="C872" s="92"/>
      <c r="D872" s="92"/>
      <c r="E872" s="92"/>
      <c r="F872" s="92"/>
      <c r="G872" s="92"/>
      <c r="I872" s="89"/>
      <c r="J872" s="94"/>
      <c r="K872" s="64"/>
      <c r="L872" s="64"/>
      <c r="M872" s="64" t="s">
        <v>63</v>
      </c>
      <c r="N872" s="64"/>
      <c r="O872" s="64"/>
      <c r="P872" s="64"/>
      <c r="Q872" s="64"/>
      <c r="R872" s="94" t="s">
        <v>62</v>
      </c>
      <c r="S872" s="97" t="e">
        <f>AVERAGE(S852:S871)</f>
        <v>#DIV/0!</v>
      </c>
      <c r="T872" s="97" t="e">
        <f>IF(S880="Y",SUM(T852:T871)/SUM(O852:O871),AVERAGE(T852:T871))</f>
        <v>#DIV/0!</v>
      </c>
      <c r="U872" s="96" t="e">
        <f>SUM(U852:U871)/SUM(O852:O871)</f>
        <v>#DIV/0!</v>
      </c>
      <c r="V872" s="89"/>
      <c r="W872" s="89"/>
      <c r="X872" s="89"/>
      <c r="Z872" s="95"/>
      <c r="AP872" s="63"/>
      <c r="AQ872" s="89"/>
      <c r="AR872" s="89"/>
      <c r="AS872" s="89"/>
      <c r="AT872" s="94" t="s">
        <v>62</v>
      </c>
      <c r="AU872" s="93" t="e">
        <f>AVERAGE(AU852:AU871)</f>
        <v>#REF!</v>
      </c>
      <c r="AV872" s="93" t="e">
        <f>SUM(AV852:AV871)/COUNTIF(AV852:AV871,"&gt;0")</f>
        <v>#REF!</v>
      </c>
      <c r="AW872" s="89"/>
      <c r="AX872" s="93" t="e">
        <f>AVERAGE(AX852:AX871)</f>
        <v>#REF!</v>
      </c>
      <c r="AY872" s="93" t="e">
        <f>SUM(AY852:AY871)/COUNTIF(AY852:AY871,"&gt;0")</f>
        <v>#REF!</v>
      </c>
      <c r="AZ872" s="89"/>
      <c r="BA872" s="93" t="e">
        <f>AVERAGE(BA852:BA871)</f>
        <v>#REF!</v>
      </c>
      <c r="BB872" s="93" t="e">
        <f>SUM(BB852:BB871)/COUNTIF(BB852:BB871,"&gt;0")</f>
        <v>#REF!</v>
      </c>
      <c r="BC872" s="89"/>
      <c r="BD872" s="93" t="e">
        <f>AVERAGE(BD852:BD871)</f>
        <v>#REF!</v>
      </c>
      <c r="BE872" s="93" t="e">
        <f>SUM(BE852:BE871)/COUNTIF(BE852:BE871,"&gt;0")</f>
        <v>#REF!</v>
      </c>
      <c r="BF872" s="89"/>
      <c r="BG872" s="93" t="e">
        <f>AVERAGE(BG852:BG871)</f>
        <v>#REF!</v>
      </c>
      <c r="BH872" s="93" t="e">
        <f>SUM(BH852:BH871)/COUNTIF(BH852:BH871,"&gt;0")</f>
        <v>#REF!</v>
      </c>
      <c r="BI872" s="94"/>
      <c r="BJ872" s="93" t="e">
        <f>AVERAGE(BJ852:BJ871)</f>
        <v>#DIV/0!</v>
      </c>
      <c r="BK872" s="93" t="e">
        <f>SUM(BK852:BK871)/COUNTIF(BK852:BK871,"&gt;0")</f>
        <v>#DIV/0!</v>
      </c>
      <c r="BL872" s="89"/>
      <c r="BM872" s="93" t="e">
        <f>AVERAGE(BM852:BM871)</f>
        <v>#DIV/0!</v>
      </c>
      <c r="BN872" s="93" t="e">
        <f>SUM(BN852:BN871)/COUNTIF(BN852:BN871,"&gt;0")</f>
        <v>#DIV/0!</v>
      </c>
      <c r="BO872" s="89"/>
      <c r="BP872" s="93" t="e">
        <f>AVERAGE(BP852:BP871)</f>
        <v>#DIV/0!</v>
      </c>
      <c r="BQ872" s="93" t="e">
        <f>SUM(BQ852:BQ871)/COUNTIF(BQ852:BQ871,"&gt;0")</f>
        <v>#DIV/0!</v>
      </c>
      <c r="BR872" s="89"/>
      <c r="BS872" s="93" t="e">
        <f>AVERAGE(BS852:BS871)</f>
        <v>#DIV/0!</v>
      </c>
      <c r="BT872" s="93" t="e">
        <f>SUM(BT852:BT871)/COUNTIF(BT852:BT871,"&gt;0")</f>
        <v>#DIV/0!</v>
      </c>
      <c r="BU872" s="89"/>
      <c r="BV872" s="63"/>
    </row>
    <row r="873" spans="1:74" s="59" customFormat="1" x14ac:dyDescent="0.25">
      <c r="A873" s="83"/>
      <c r="B873" s="91" t="s">
        <v>61</v>
      </c>
      <c r="C873" s="92" t="s">
        <v>60</v>
      </c>
      <c r="D873" s="399"/>
      <c r="E873" s="400"/>
      <c r="F873" s="400"/>
      <c r="G873" s="400"/>
      <c r="H873" s="400"/>
      <c r="I873" s="400"/>
      <c r="J873" s="400"/>
      <c r="K873" s="401"/>
      <c r="L873" s="64"/>
      <c r="M873" s="64"/>
      <c r="N873" s="64"/>
      <c r="O873" s="64"/>
      <c r="P873" s="64"/>
      <c r="Q873" s="64"/>
      <c r="R873" s="77" t="s">
        <v>57</v>
      </c>
      <c r="S873" s="88" t="e">
        <f>S872+V873*S876</f>
        <v>#DIV/0!</v>
      </c>
      <c r="T873" s="88" t="e">
        <f>T872+V873*T876</f>
        <v>#DIV/0!</v>
      </c>
      <c r="U873" s="88" t="e">
        <f>U872+V873*U876</f>
        <v>#DIV/0!</v>
      </c>
      <c r="V873" s="86">
        <v>1</v>
      </c>
      <c r="W873" s="64" t="s">
        <v>59</v>
      </c>
      <c r="X873" s="89"/>
      <c r="Y873" s="89" t="s">
        <v>58</v>
      </c>
      <c r="Z873" s="87"/>
      <c r="AP873" s="63"/>
      <c r="AQ873" s="89"/>
      <c r="AR873" s="89"/>
      <c r="AS873" s="89"/>
      <c r="AT873" s="77" t="s">
        <v>57</v>
      </c>
      <c r="AU873" s="76" t="e">
        <f>AU872+(AU878*AU875)</f>
        <v>#REF!</v>
      </c>
      <c r="AV873" s="76" t="e">
        <f>AV872+(AV878*AU875)</f>
        <v>#REF!</v>
      </c>
      <c r="AW873" s="89"/>
      <c r="AX873" s="76" t="e">
        <f>AX872+(AX878*AX875)</f>
        <v>#REF!</v>
      </c>
      <c r="AY873" s="76" t="e">
        <f>AY872+(AY878*AX875)</f>
        <v>#REF!</v>
      </c>
      <c r="AZ873" s="89"/>
      <c r="BA873" s="76" t="e">
        <f>BA872+(BA878*BA875)</f>
        <v>#REF!</v>
      </c>
      <c r="BB873" s="76" t="e">
        <f>BB872+(BB878*BA875)</f>
        <v>#REF!</v>
      </c>
      <c r="BC873" s="89"/>
      <c r="BD873" s="76" t="e">
        <f>BD872+(BD878*BD875)</f>
        <v>#REF!</v>
      </c>
      <c r="BE873" s="76" t="e">
        <f>BE872+(BE878*BD875)</f>
        <v>#REF!</v>
      </c>
      <c r="BF873" s="89"/>
      <c r="BG873" s="76" t="e">
        <f>BG872+(BG878*BG875)</f>
        <v>#REF!</v>
      </c>
      <c r="BH873" s="76" t="e">
        <f>BH872+(BH878*BG875)</f>
        <v>#REF!</v>
      </c>
      <c r="BI873" s="77"/>
      <c r="BJ873" s="76" t="e">
        <f>BJ872+(BJ878*BJ875)</f>
        <v>#DIV/0!</v>
      </c>
      <c r="BK873" s="76" t="e">
        <f>BK872+(BK878*BJ875)</f>
        <v>#DIV/0!</v>
      </c>
      <c r="BL873" s="89"/>
      <c r="BM873" s="76" t="e">
        <f>BM872+(BM878*BM875)</f>
        <v>#DIV/0!</v>
      </c>
      <c r="BN873" s="76" t="e">
        <f>BN872+(BN878*BM875)</f>
        <v>#DIV/0!</v>
      </c>
      <c r="BO873" s="89"/>
      <c r="BP873" s="76" t="e">
        <f>BP872+(BP878*BP875)</f>
        <v>#DIV/0!</v>
      </c>
      <c r="BQ873" s="76" t="e">
        <f>BQ872+(BQ878*BP875)</f>
        <v>#DIV/0!</v>
      </c>
      <c r="BR873" s="89"/>
      <c r="BS873" s="76" t="e">
        <f>BS872+(BS878*BS875)</f>
        <v>#DIV/0!</v>
      </c>
      <c r="BT873" s="76" t="e">
        <f>BT872+(BT878*BS875)</f>
        <v>#DIV/0!</v>
      </c>
      <c r="BU873" s="89"/>
      <c r="BV873" s="63"/>
    </row>
    <row r="874" spans="1:74" s="59" customFormat="1" x14ac:dyDescent="0.25">
      <c r="A874" s="83"/>
      <c r="B874" s="91" t="s">
        <v>56</v>
      </c>
      <c r="C874" s="83"/>
      <c r="D874" s="402"/>
      <c r="E874" s="403"/>
      <c r="F874" s="403"/>
      <c r="G874" s="403"/>
      <c r="H874" s="403"/>
      <c r="I874" s="403"/>
      <c r="J874" s="403"/>
      <c r="K874" s="404"/>
      <c r="L874" s="89"/>
      <c r="M874" s="89"/>
      <c r="N874" s="64"/>
      <c r="O874" s="64"/>
      <c r="P874" s="64"/>
      <c r="Q874" s="64"/>
      <c r="R874" s="77" t="s">
        <v>54</v>
      </c>
      <c r="S874" s="88" t="e">
        <f>IF($Y874="Y",MIN(S852:S871),S872-$V874*S876)</f>
        <v>#DIV/0!</v>
      </c>
      <c r="T874" s="88" t="e">
        <f>IF($Y874="Y",MIN(T852:T871),T872-$V874*T876)</f>
        <v>#DIV/0!</v>
      </c>
      <c r="U874" s="88" t="e">
        <f>IF($Y874="Y",MIN(U852:U871),U872-$V874*U876)</f>
        <v>#DIV/0!</v>
      </c>
      <c r="V874" s="86">
        <v>1</v>
      </c>
      <c r="W874" s="64" t="s">
        <v>55</v>
      </c>
      <c r="X874" s="89"/>
      <c r="Y874" s="90" t="s">
        <v>47</v>
      </c>
      <c r="Z874" s="87"/>
      <c r="AP874" s="63"/>
      <c r="AQ874" s="89"/>
      <c r="AR874" s="89"/>
      <c r="AS874" s="89"/>
      <c r="AT874" s="77" t="s">
        <v>54</v>
      </c>
      <c r="AU874" s="76" t="e">
        <f>AU872-(AU878*AU876)</f>
        <v>#REF!</v>
      </c>
      <c r="AV874" s="76" t="e">
        <f>AV872-(AV878*AU876)</f>
        <v>#REF!</v>
      </c>
      <c r="AW874" s="89"/>
      <c r="AX874" s="76" t="e">
        <f>AX872-(AX878*AX876)</f>
        <v>#REF!</v>
      </c>
      <c r="AY874" s="76" t="e">
        <f>AY872-(AY878*AX876)</f>
        <v>#REF!</v>
      </c>
      <c r="AZ874" s="89"/>
      <c r="BA874" s="76" t="e">
        <f>BA872-(BA878*BA876)</f>
        <v>#REF!</v>
      </c>
      <c r="BB874" s="76" t="e">
        <f>BB872-(BB878*BA876)</f>
        <v>#REF!</v>
      </c>
      <c r="BC874" s="89"/>
      <c r="BD874" s="76" t="e">
        <f>BD872-(BD878*BD876)</f>
        <v>#REF!</v>
      </c>
      <c r="BE874" s="76" t="e">
        <f>BE872-(BE878*BD876)</f>
        <v>#REF!</v>
      </c>
      <c r="BF874" s="89"/>
      <c r="BG874" s="76" t="e">
        <f>BG872-(BG878*BG876)</f>
        <v>#REF!</v>
      </c>
      <c r="BH874" s="76" t="e">
        <f>BH872-(BH878*BG876)</f>
        <v>#REF!</v>
      </c>
      <c r="BI874" s="77"/>
      <c r="BJ874" s="76" t="e">
        <f>BJ872-(BJ878*BJ876)</f>
        <v>#DIV/0!</v>
      </c>
      <c r="BK874" s="76" t="e">
        <f>BK872-(BK878*BJ876)</f>
        <v>#DIV/0!</v>
      </c>
      <c r="BL874" s="89"/>
      <c r="BM874" s="76" t="e">
        <f>BM872-(BM878*BM876)</f>
        <v>#DIV/0!</v>
      </c>
      <c r="BN874" s="76" t="e">
        <f>BN872-(BN878*BM876)</f>
        <v>#DIV/0!</v>
      </c>
      <c r="BO874" s="89"/>
      <c r="BP874" s="76" t="e">
        <f>BP872-(BP878*BP876)</f>
        <v>#DIV/0!</v>
      </c>
      <c r="BQ874" s="76" t="e">
        <f>BQ872-(BQ878*BP876)</f>
        <v>#DIV/0!</v>
      </c>
      <c r="BR874" s="89"/>
      <c r="BS874" s="76" t="e">
        <f>BS872-(BS878*BS876)</f>
        <v>#DIV/0!</v>
      </c>
      <c r="BT874" s="76" t="e">
        <f>BT872-(BT878*BS876)</f>
        <v>#DIV/0!</v>
      </c>
      <c r="BU874" s="89"/>
      <c r="BV874" s="63"/>
    </row>
    <row r="875" spans="1:74" s="59" customFormat="1" ht="14.25" x14ac:dyDescent="0.2">
      <c r="A875" s="83"/>
      <c r="B875" s="83"/>
      <c r="C875" s="83"/>
      <c r="D875" s="402"/>
      <c r="E875" s="403"/>
      <c r="F875" s="403"/>
      <c r="G875" s="403"/>
      <c r="H875" s="403"/>
      <c r="I875" s="403"/>
      <c r="J875" s="403"/>
      <c r="K875" s="404"/>
      <c r="L875" s="64"/>
      <c r="M875" s="64"/>
      <c r="N875" s="64"/>
      <c r="O875" s="64"/>
      <c r="P875" s="64"/>
      <c r="Q875" s="64"/>
      <c r="R875" s="77" t="s">
        <v>51</v>
      </c>
      <c r="S875" s="88" t="e">
        <f>IF((0.67*S876)&gt;S872,"no","yes")</f>
        <v>#DIV/0!</v>
      </c>
      <c r="T875" s="88" t="e">
        <f>IF((0.67*T876)&gt;T872,"no","yes")</f>
        <v>#DIV/0!</v>
      </c>
      <c r="U875" s="88" t="e">
        <f>IF((0.67*U876)&gt;U872,"no","yes")</f>
        <v>#DIV/0!</v>
      </c>
      <c r="V875" s="64"/>
      <c r="W875" s="64"/>
      <c r="X875" s="64"/>
      <c r="Z875" s="87"/>
      <c r="AP875" s="63"/>
      <c r="AQ875" s="64"/>
      <c r="AR875" s="64"/>
      <c r="AS875" s="360" t="s">
        <v>53</v>
      </c>
      <c r="AT875" s="361"/>
      <c r="AU875" s="86">
        <v>1</v>
      </c>
      <c r="AV875" s="64"/>
      <c r="AW875" s="64"/>
      <c r="AX875" s="86">
        <v>1</v>
      </c>
      <c r="AY875" s="64"/>
      <c r="AZ875" s="64"/>
      <c r="BA875" s="86">
        <v>1</v>
      </c>
      <c r="BB875" s="64"/>
      <c r="BC875" s="64"/>
      <c r="BD875" s="86">
        <v>1</v>
      </c>
      <c r="BE875" s="64"/>
      <c r="BF875" s="64"/>
      <c r="BG875" s="86">
        <v>1</v>
      </c>
      <c r="BH875" s="64"/>
      <c r="BI875" s="77"/>
      <c r="BJ875" s="86">
        <v>1</v>
      </c>
      <c r="BK875" s="64"/>
      <c r="BL875" s="64"/>
      <c r="BM875" s="86">
        <v>1</v>
      </c>
      <c r="BN875" s="64"/>
      <c r="BO875" s="64"/>
      <c r="BP875" s="86">
        <v>1</v>
      </c>
      <c r="BQ875" s="64"/>
      <c r="BR875" s="64"/>
      <c r="BS875" s="86">
        <v>1</v>
      </c>
      <c r="BT875" s="64"/>
      <c r="BU875" s="64"/>
      <c r="BV875" s="63"/>
    </row>
    <row r="876" spans="1:74" s="59" customFormat="1" ht="14.25" x14ac:dyDescent="0.2">
      <c r="A876" s="83"/>
      <c r="B876" s="83"/>
      <c r="C876" s="83"/>
      <c r="D876" s="402"/>
      <c r="E876" s="403"/>
      <c r="F876" s="403"/>
      <c r="G876" s="403"/>
      <c r="H876" s="403"/>
      <c r="I876" s="403"/>
      <c r="J876" s="403"/>
      <c r="K876" s="404"/>
      <c r="L876" s="64"/>
      <c r="M876" s="64"/>
      <c r="N876" s="64"/>
      <c r="O876" s="64"/>
      <c r="P876" s="64"/>
      <c r="Q876" s="64"/>
      <c r="R876" s="77" t="s">
        <v>50</v>
      </c>
      <c r="S876" s="88" t="e">
        <f>_xlfn.STDEV.P(S852:S871)</f>
        <v>#DIV/0!</v>
      </c>
      <c r="T876" s="88" t="e">
        <f t="array" ref="T876">IF(S880="Y",SQRT(SUM(IFERROR(O852:O871*(S852:S871-(T872))^2,0))/((COUNTIFS(O852:O871,"&lt;&gt;"&amp;"")-1)/COUNTIFS(O852:O871,"&lt;&gt;"&amp;"")*SUM(O852:O871))),_xlfn.STDEV.P(T852:T871))</f>
        <v>#DIV/0!</v>
      </c>
      <c r="U876" s="88" t="e">
        <f t="array" ref="U876">SQRT(SUM(IFERROR(O852:O871*(S852:S871-(U872))^2,0))/((COUNTIFS(O852:O871,"&lt;&gt;"&amp;"")-1)/COUNTIFS(O852:O871,"&lt;&gt;"&amp;"")*SUM(O852:O871)))</f>
        <v>#DIV/0!</v>
      </c>
      <c r="V876" s="64"/>
      <c r="W876" s="64"/>
      <c r="X876" s="64"/>
      <c r="Z876" s="87"/>
      <c r="AP876" s="63"/>
      <c r="AQ876" s="64"/>
      <c r="AR876" s="64"/>
      <c r="AS876" s="360"/>
      <c r="AT876" s="361"/>
      <c r="AU876" s="86">
        <v>1</v>
      </c>
      <c r="AV876" s="64"/>
      <c r="AW876" s="64"/>
      <c r="AX876" s="86">
        <v>1</v>
      </c>
      <c r="AY876" s="64"/>
      <c r="AZ876" s="64"/>
      <c r="BA876" s="86">
        <v>1</v>
      </c>
      <c r="BB876" s="64"/>
      <c r="BC876" s="64"/>
      <c r="BD876" s="86">
        <v>1</v>
      </c>
      <c r="BE876" s="64"/>
      <c r="BF876" s="64"/>
      <c r="BG876" s="86">
        <v>1</v>
      </c>
      <c r="BH876" s="64"/>
      <c r="BI876" s="77"/>
      <c r="BJ876" s="86">
        <v>1</v>
      </c>
      <c r="BK876" s="64"/>
      <c r="BL876" s="64"/>
      <c r="BM876" s="86">
        <v>1</v>
      </c>
      <c r="BN876" s="64"/>
      <c r="BO876" s="64"/>
      <c r="BP876" s="86">
        <v>1</v>
      </c>
      <c r="BQ876" s="64"/>
      <c r="BR876" s="64"/>
      <c r="BS876" s="86">
        <v>1</v>
      </c>
      <c r="BT876" s="64"/>
      <c r="BU876" s="64"/>
      <c r="BV876" s="63"/>
    </row>
    <row r="877" spans="1:74" s="59" customFormat="1" x14ac:dyDescent="0.25">
      <c r="A877" s="64"/>
      <c r="B877" s="64"/>
      <c r="C877" s="83"/>
      <c r="D877" s="402"/>
      <c r="E877" s="403"/>
      <c r="F877" s="403"/>
      <c r="G877" s="403"/>
      <c r="H877" s="403"/>
      <c r="I877" s="403"/>
      <c r="J877" s="403"/>
      <c r="K877" s="404"/>
      <c r="L877" s="64"/>
      <c r="M877" s="64"/>
      <c r="N877" s="64"/>
      <c r="O877" s="64"/>
      <c r="P877" s="64"/>
      <c r="Q877" s="64"/>
      <c r="R877" s="73" t="s">
        <v>48</v>
      </c>
      <c r="S877" s="85">
        <f>COUNTIF(S852:S871,"&gt;0")</f>
        <v>0</v>
      </c>
      <c r="T877" s="85">
        <f>COUNTIF(T852:T871,"&gt;0")</f>
        <v>0</v>
      </c>
      <c r="U877" s="81"/>
      <c r="V877" s="84" t="s">
        <v>52</v>
      </c>
      <c r="W877" s="64"/>
      <c r="X877" s="64"/>
      <c r="Z877" s="63"/>
      <c r="AP877" s="63"/>
      <c r="AQ877" s="64"/>
      <c r="AR877" s="64"/>
      <c r="AS877" s="64"/>
      <c r="AT877" s="77" t="s">
        <v>51</v>
      </c>
      <c r="AU877" s="76" t="e">
        <f>IF((0.67*AU878)&gt;AU872,"no","yes")</f>
        <v>#REF!</v>
      </c>
      <c r="AV877" s="76" t="e">
        <f>IF((0.67*AV878)&gt;AV872,"no","yes")</f>
        <v>#REF!</v>
      </c>
      <c r="AW877" s="64"/>
      <c r="AX877" s="76" t="e">
        <f>IF((0.67*AX878)&gt;AX872,"no","yes")</f>
        <v>#REF!</v>
      </c>
      <c r="AY877" s="76" t="e">
        <f>IF((0.67*AY878)&gt;AY872,"no","yes")</f>
        <v>#REF!</v>
      </c>
      <c r="AZ877" s="64"/>
      <c r="BA877" s="76" t="e">
        <f>IF((0.67*BA878)&gt;BA872,"no","yes")</f>
        <v>#REF!</v>
      </c>
      <c r="BB877" s="76" t="e">
        <f>IF((0.67*BB878)&gt;BB872,"no","yes")</f>
        <v>#REF!</v>
      </c>
      <c r="BC877" s="64"/>
      <c r="BD877" s="76" t="e">
        <f>IF((0.67*BD878)&gt;BD872,"no","yes")</f>
        <v>#REF!</v>
      </c>
      <c r="BE877" s="76" t="e">
        <f>IF((0.67*BE878)&gt;BE872,"no","yes")</f>
        <v>#REF!</v>
      </c>
      <c r="BF877" s="64"/>
      <c r="BG877" s="76" t="e">
        <f>IF((0.67*BG878)&gt;BG872,"no","yes")</f>
        <v>#REF!</v>
      </c>
      <c r="BH877" s="76" t="e">
        <f>IF((0.67*BH878)&gt;BH872,"no","yes")</f>
        <v>#REF!</v>
      </c>
      <c r="BI877" s="73"/>
      <c r="BJ877" s="76" t="e">
        <f>IF((0.67*BJ878)&gt;BJ872,"no","yes")</f>
        <v>#DIV/0!</v>
      </c>
      <c r="BK877" s="76" t="e">
        <f>IF((0.67*BK878)&gt;BK872,"no","yes")</f>
        <v>#DIV/0!</v>
      </c>
      <c r="BL877" s="64"/>
      <c r="BM877" s="76" t="e">
        <f>IF((0.67*BM878)&gt;BM872,"no","yes")</f>
        <v>#DIV/0!</v>
      </c>
      <c r="BN877" s="76" t="e">
        <f>IF((0.67*BN878)&gt;BN872,"no","yes")</f>
        <v>#DIV/0!</v>
      </c>
      <c r="BO877" s="64"/>
      <c r="BP877" s="76" t="e">
        <f>IF((0.67*BP878)&gt;BP872,"no","yes")</f>
        <v>#DIV/0!</v>
      </c>
      <c r="BQ877" s="76" t="e">
        <f>IF((0.67*BQ878)&gt;BQ872,"no","yes")</f>
        <v>#DIV/0!</v>
      </c>
      <c r="BR877" s="64"/>
      <c r="BS877" s="76" t="e">
        <f>IF((0.67*BS878)&gt;BS872,"no","yes")</f>
        <v>#DIV/0!</v>
      </c>
      <c r="BT877" s="76" t="e">
        <f>IF((0.67*BT878)&gt;BT872,"no","yes")</f>
        <v>#DIV/0!</v>
      </c>
      <c r="BU877" s="64"/>
      <c r="BV877" s="63"/>
    </row>
    <row r="878" spans="1:74" s="59" customFormat="1" ht="14.25" x14ac:dyDescent="0.2">
      <c r="C878" s="83"/>
      <c r="D878" s="402"/>
      <c r="E878" s="403"/>
      <c r="F878" s="403"/>
      <c r="G878" s="403"/>
      <c r="H878" s="403"/>
      <c r="I878" s="403"/>
      <c r="J878" s="403"/>
      <c r="K878" s="404"/>
      <c r="L878" s="64"/>
      <c r="M878" s="64"/>
      <c r="N878" s="64"/>
      <c r="O878" s="64"/>
      <c r="P878" s="64"/>
      <c r="Q878" s="64"/>
      <c r="R878" s="64"/>
      <c r="S878" s="82"/>
      <c r="T878" s="81"/>
      <c r="U878" s="81"/>
      <c r="V878" s="80"/>
      <c r="W878" s="79"/>
      <c r="X878" s="78"/>
      <c r="Z878" s="63"/>
      <c r="AP878" s="63"/>
      <c r="AQ878" s="64"/>
      <c r="AR878" s="64"/>
      <c r="AS878" s="64"/>
      <c r="AT878" s="77" t="s">
        <v>50</v>
      </c>
      <c r="AU878" s="76" t="e">
        <f>_xlfn.STDEV.P(AU852:AU871)</f>
        <v>#REF!</v>
      </c>
      <c r="AV878" s="76" t="e">
        <f>_xlfn.STDEV.P(AV852:AV871)</f>
        <v>#REF!</v>
      </c>
      <c r="AW878" s="64"/>
      <c r="AX878" s="76" t="e">
        <f>_xlfn.STDEV.P(AX852:AX871)</f>
        <v>#REF!</v>
      </c>
      <c r="AY878" s="76" t="e">
        <f>_xlfn.STDEV.P(AY852:AY871)</f>
        <v>#REF!</v>
      </c>
      <c r="AZ878" s="64"/>
      <c r="BA878" s="76" t="e">
        <f>_xlfn.STDEV.P(BA852:BA871)</f>
        <v>#REF!</v>
      </c>
      <c r="BB878" s="76" t="e">
        <f>_xlfn.STDEV.P(BB852:BB871)</f>
        <v>#REF!</v>
      </c>
      <c r="BC878" s="64"/>
      <c r="BD878" s="76" t="e">
        <f>_xlfn.STDEV.P(BD852:BD871)</f>
        <v>#REF!</v>
      </c>
      <c r="BE878" s="76" t="e">
        <f>_xlfn.STDEV.P(BE852:BE871)</f>
        <v>#REF!</v>
      </c>
      <c r="BF878" s="64"/>
      <c r="BG878" s="76" t="e">
        <f>_xlfn.STDEV.P(BG852:BG871)</f>
        <v>#REF!</v>
      </c>
      <c r="BH878" s="76" t="e">
        <f>_xlfn.STDEV.P(BH852:BH871)</f>
        <v>#REF!</v>
      </c>
      <c r="BI878" s="64"/>
      <c r="BJ878" s="76" t="e">
        <f>_xlfn.STDEV.P(BJ852:BJ871)</f>
        <v>#DIV/0!</v>
      </c>
      <c r="BK878" s="76" t="e">
        <f>_xlfn.STDEV.P(BK852:BK871)</f>
        <v>#DIV/0!</v>
      </c>
      <c r="BL878" s="64"/>
      <c r="BM878" s="76" t="e">
        <f>_xlfn.STDEV.P(BM852:BM871)</f>
        <v>#DIV/0!</v>
      </c>
      <c r="BN878" s="76" t="e">
        <f>_xlfn.STDEV.P(BN852:BN871)</f>
        <v>#DIV/0!</v>
      </c>
      <c r="BO878" s="64"/>
      <c r="BP878" s="76" t="e">
        <f>_xlfn.STDEV.P(BP852:BP871)</f>
        <v>#DIV/0!</v>
      </c>
      <c r="BQ878" s="76" t="e">
        <f>_xlfn.STDEV.P(BQ852:BQ871)</f>
        <v>#DIV/0!</v>
      </c>
      <c r="BR878" s="64"/>
      <c r="BS878" s="76" t="e">
        <f>_xlfn.STDEV.P(BS852:BS871)</f>
        <v>#DIV/0!</v>
      </c>
      <c r="BT878" s="76" t="e">
        <f>_xlfn.STDEV.P(BT852:BT871)</f>
        <v>#DIV/0!</v>
      </c>
      <c r="BV878" s="63"/>
    </row>
    <row r="879" spans="1:74" s="59" customFormat="1" x14ac:dyDescent="0.2">
      <c r="C879" s="83"/>
      <c r="D879" s="402"/>
      <c r="E879" s="403"/>
      <c r="F879" s="403"/>
      <c r="G879" s="403"/>
      <c r="H879" s="403"/>
      <c r="I879" s="403"/>
      <c r="J879" s="403"/>
      <c r="K879" s="404"/>
      <c r="L879" s="64"/>
      <c r="M879" s="64"/>
      <c r="N879" s="64"/>
      <c r="O879" s="64"/>
      <c r="P879" s="64"/>
      <c r="Q879" s="64"/>
      <c r="R879" s="64"/>
      <c r="S879" s="74" t="s">
        <v>49</v>
      </c>
      <c r="T879" s="64"/>
      <c r="U879" s="64"/>
      <c r="V879" s="70"/>
      <c r="W879" s="69"/>
      <c r="X879" s="68"/>
      <c r="Z879" s="63"/>
      <c r="AP879" s="63"/>
      <c r="AQ879" s="64"/>
      <c r="AR879" s="64"/>
      <c r="AS879" s="64"/>
      <c r="AT879" s="73" t="s">
        <v>48</v>
      </c>
      <c r="AU879" s="72">
        <f>COUNTIF(AU852:AU871,"&gt;0")</f>
        <v>0</v>
      </c>
      <c r="AV879" s="72">
        <f>COUNTIF(AV852:AV871,"&gt;0")</f>
        <v>0</v>
      </c>
      <c r="AW879" s="64"/>
      <c r="AX879" s="72">
        <f>COUNTIF(AX852:AX871,"&gt;0")</f>
        <v>0</v>
      </c>
      <c r="AY879" s="72">
        <f>COUNTIF(AY852:AY871,"&gt;0")</f>
        <v>0</v>
      </c>
      <c r="AZ879" s="64"/>
      <c r="BA879" s="72">
        <f>COUNTIF(BA852:BA871,"&gt;0")</f>
        <v>0</v>
      </c>
      <c r="BB879" s="72">
        <f>COUNTIF(BB852:BB871,"&gt;0")</f>
        <v>0</v>
      </c>
      <c r="BC879" s="64"/>
      <c r="BD879" s="72">
        <f>COUNTIF(BD852:BD871,"&gt;0")</f>
        <v>0</v>
      </c>
      <c r="BE879" s="72">
        <f>COUNTIF(BE852:BE871,"&gt;0")</f>
        <v>0</v>
      </c>
      <c r="BF879" s="64"/>
      <c r="BG879" s="72">
        <f>COUNTIF(BG852:BG871,"&gt;0")</f>
        <v>0</v>
      </c>
      <c r="BH879" s="72">
        <f>COUNTIF(BH852:BH871,"&gt;0")</f>
        <v>0</v>
      </c>
      <c r="BI879" s="64"/>
      <c r="BJ879" s="72">
        <f>COUNTIF(BJ852:BJ871,"&gt;0")</f>
        <v>0</v>
      </c>
      <c r="BK879" s="72">
        <f>COUNTIF(BK852:BK871,"&gt;0")</f>
        <v>0</v>
      </c>
      <c r="BL879" s="64"/>
      <c r="BM879" s="72">
        <f>COUNTIF(BM852:BM871,"&gt;0")</f>
        <v>0</v>
      </c>
      <c r="BN879" s="72">
        <f>COUNTIF(BN852:BN871,"&gt;0")</f>
        <v>0</v>
      </c>
      <c r="BO879" s="64"/>
      <c r="BP879" s="72">
        <f>COUNTIF(BP852:BP871,"&gt;0")</f>
        <v>0</v>
      </c>
      <c r="BQ879" s="72">
        <f>COUNTIF(BQ852:BQ871,"&gt;0")</f>
        <v>0</v>
      </c>
      <c r="BR879" s="64"/>
      <c r="BS879" s="72">
        <f>COUNTIF(BS852:BS871,"&gt;0")</f>
        <v>0</v>
      </c>
      <c r="BT879" s="72">
        <f>COUNTIF(BT852:BT871,"&gt;0")</f>
        <v>0</v>
      </c>
      <c r="BV879" s="63"/>
    </row>
    <row r="880" spans="1:74" s="59" customFormat="1" ht="14.25" x14ac:dyDescent="0.2">
      <c r="C880" s="83"/>
      <c r="D880" s="402"/>
      <c r="E880" s="403"/>
      <c r="F880" s="403"/>
      <c r="G880" s="403"/>
      <c r="H880" s="403"/>
      <c r="I880" s="403"/>
      <c r="J880" s="403"/>
      <c r="K880" s="404"/>
      <c r="L880" s="64"/>
      <c r="M880" s="64"/>
      <c r="N880" s="64"/>
      <c r="O880" s="64"/>
      <c r="P880" s="64"/>
      <c r="Q880" s="64"/>
      <c r="R880" s="64"/>
      <c r="S880" s="71" t="s">
        <v>47</v>
      </c>
      <c r="T880" s="64"/>
      <c r="U880" s="64"/>
      <c r="V880" s="70"/>
      <c r="W880" s="69"/>
      <c r="X880" s="68"/>
      <c r="Z880" s="63"/>
      <c r="AP880" s="63"/>
      <c r="BV880" s="63"/>
    </row>
    <row r="881" spans="1:74" s="59" customFormat="1" ht="14.25" x14ac:dyDescent="0.2">
      <c r="C881" s="83"/>
      <c r="D881" s="402"/>
      <c r="E881" s="403"/>
      <c r="F881" s="403"/>
      <c r="G881" s="403"/>
      <c r="H881" s="403"/>
      <c r="I881" s="403"/>
      <c r="J881" s="403"/>
      <c r="K881" s="404"/>
      <c r="L881" s="64"/>
      <c r="M881" s="64"/>
      <c r="N881" s="64"/>
      <c r="O881" s="64"/>
      <c r="P881" s="64"/>
      <c r="Q881" s="64"/>
      <c r="R881" s="64"/>
      <c r="S881" s="64"/>
      <c r="T881" s="64"/>
      <c r="U881" s="64"/>
      <c r="V881" s="67"/>
      <c r="W881" s="66"/>
      <c r="X881" s="65"/>
      <c r="Z881" s="63"/>
      <c r="AP881" s="63"/>
      <c r="BV881" s="63"/>
    </row>
    <row r="882" spans="1:74" s="59" customFormat="1" ht="18" x14ac:dyDescent="0.25">
      <c r="A882" s="75" t="str">
        <f ca="1">HYPERLINK("#"&amp;"'"&amp;A$1&amp;"'!a1","Back to top")</f>
        <v>Back to top</v>
      </c>
      <c r="B882" s="75"/>
      <c r="C882" s="64"/>
      <c r="D882" s="405"/>
      <c r="E882" s="406"/>
      <c r="F882" s="406"/>
      <c r="G882" s="406"/>
      <c r="H882" s="406"/>
      <c r="I882" s="406"/>
      <c r="J882" s="406"/>
      <c r="K882" s="407"/>
      <c r="U882" s="64"/>
      <c r="V882" s="64"/>
      <c r="W882" s="64"/>
      <c r="X882" s="64"/>
      <c r="Z882" s="63"/>
      <c r="AP882" s="60"/>
      <c r="AQ882" s="62"/>
      <c r="AR882" s="62"/>
      <c r="AS882" s="61"/>
      <c r="AT882" s="61"/>
      <c r="AU882" s="61"/>
      <c r="AV882" s="61"/>
      <c r="AW882" s="61"/>
      <c r="AX882" s="61"/>
      <c r="AY882" s="61"/>
      <c r="AZ882" s="61"/>
      <c r="BA882" s="61"/>
      <c r="BB882" s="61"/>
      <c r="BC882" s="61"/>
      <c r="BD882" s="61"/>
      <c r="BE882" s="61"/>
      <c r="BF882" s="61"/>
      <c r="BG882" s="61"/>
      <c r="BH882" s="61"/>
      <c r="BI882" s="61"/>
      <c r="BJ882" s="61"/>
      <c r="BK882" s="61"/>
      <c r="BL882" s="61"/>
      <c r="BM882" s="61"/>
      <c r="BN882" s="61"/>
      <c r="BO882" s="61"/>
      <c r="BP882" s="61"/>
      <c r="BQ882" s="61"/>
      <c r="BR882" s="61"/>
      <c r="BS882" s="61"/>
      <c r="BT882" s="61"/>
      <c r="BU882" s="61"/>
      <c r="BV882" s="60"/>
    </row>
    <row r="883" spans="1:74" s="59" customFormat="1" ht="14.25" x14ac:dyDescent="0.2">
      <c r="Z883" s="63"/>
      <c r="AP883" s="63"/>
      <c r="BV883" s="63"/>
    </row>
    <row r="884" spans="1:74" s="59" customFormat="1" ht="14.25" x14ac:dyDescent="0.2">
      <c r="Z884" s="63"/>
      <c r="AP884" s="63"/>
      <c r="BV884" s="63"/>
    </row>
    <row r="886" spans="1:74" s="149" customFormat="1" ht="27.75" x14ac:dyDescent="0.4">
      <c r="A886" s="150" t="s">
        <v>135</v>
      </c>
      <c r="B886" s="150"/>
    </row>
    <row r="887" spans="1:74" s="59" customFormat="1" ht="14.25" x14ac:dyDescent="0.2">
      <c r="A887" s="148"/>
      <c r="B887" s="148"/>
      <c r="Z887" s="63"/>
      <c r="AP887" s="63"/>
      <c r="BV887" s="63"/>
    </row>
    <row r="888" spans="1:74" s="59" customFormat="1" ht="14.25" x14ac:dyDescent="0.2">
      <c r="A888" s="148"/>
      <c r="B888" s="148"/>
      <c r="Z888" s="63"/>
      <c r="AP888" s="63"/>
      <c r="BV888" s="63"/>
    </row>
    <row r="889" spans="1:74" s="2" customFormat="1" ht="15.75" x14ac:dyDescent="0.25">
      <c r="A889" s="134">
        <f>1+A849</f>
        <v>24</v>
      </c>
      <c r="B889" s="134"/>
      <c r="C889" s="133" t="s">
        <v>134</v>
      </c>
      <c r="D889" s="147"/>
      <c r="E889" s="132"/>
      <c r="F889" s="132"/>
      <c r="G889" s="132"/>
      <c r="H889" s="132"/>
      <c r="K889" s="132"/>
      <c r="L889" s="132"/>
      <c r="M889" s="131"/>
      <c r="N889" s="131"/>
      <c r="O889" s="131"/>
      <c r="AQ889" s="130">
        <f>A889</f>
        <v>24</v>
      </c>
      <c r="AR889" s="130" t="str">
        <f>C889</f>
        <v>Percent silvopasture area to the total grassland area (including potential)</v>
      </c>
    </row>
    <row r="890" spans="1:74" s="59" customFormat="1" x14ac:dyDescent="0.25">
      <c r="A890" s="83"/>
      <c r="B890" s="83"/>
      <c r="C890" s="83"/>
      <c r="D890" s="129"/>
      <c r="E890" s="129"/>
      <c r="F890" s="129"/>
      <c r="G890" s="129"/>
      <c r="H890" s="129"/>
      <c r="K890" s="129"/>
      <c r="L890" s="129"/>
      <c r="M890" s="64"/>
      <c r="N890" s="64"/>
      <c r="O890" s="64"/>
      <c r="Z890" s="63"/>
      <c r="AP890" s="63"/>
      <c r="AQ890" s="89"/>
      <c r="AR890" s="89"/>
      <c r="AS890" s="89"/>
      <c r="AT890" s="89"/>
      <c r="AU890" s="128" t="e">
        <f>IF($AT$44="Region",'[1]Advanced Controls'!$A$59,'[1]AEZ Data'!$A$78)</f>
        <v>#REF!</v>
      </c>
      <c r="AV890" s="128"/>
      <c r="AW890" s="89"/>
      <c r="AX890" s="128" t="e">
        <f>IF($AT$44="Region",'[1]Advanced Controls'!$A$60,'[1]AEZ Data'!$A$80)</f>
        <v>#REF!</v>
      </c>
      <c r="AY890" s="128"/>
      <c r="AZ890" s="89"/>
      <c r="BA890" s="128" t="e">
        <f>IF($AT$44="Region",'[1]Advanced Controls'!$A$61,'[1]AEZ Data'!$A$79)</f>
        <v>#REF!</v>
      </c>
      <c r="BB890" s="128"/>
      <c r="BC890" s="89"/>
      <c r="BD890" s="128" t="e">
        <f>IF($AT$44="Region",'[1]Advanced Controls'!$A$62,'[1]AEZ Data'!$A$81)</f>
        <v>#REF!</v>
      </c>
      <c r="BE890" s="128"/>
      <c r="BF890" s="89"/>
      <c r="BG890" s="128" t="e">
        <f>IF($AT$44="Region",'[1]Advanced Controls'!$A$63,'[1]AEZ Data'!$A$82)</f>
        <v>#REF!</v>
      </c>
      <c r="BH890" s="128"/>
      <c r="BI890" s="89"/>
      <c r="BJ890" s="128" t="s">
        <v>90</v>
      </c>
      <c r="BK890" s="128"/>
      <c r="BL890" s="89"/>
      <c r="BM890" s="128" t="s">
        <v>89</v>
      </c>
      <c r="BN890" s="128"/>
      <c r="BO890" s="89"/>
      <c r="BP890" s="128" t="s">
        <v>88</v>
      </c>
      <c r="BQ890" s="128"/>
      <c r="BR890" s="89"/>
      <c r="BS890" s="128" t="s">
        <v>87</v>
      </c>
      <c r="BT890" s="128"/>
      <c r="BU890" s="89"/>
      <c r="BV890" s="63"/>
    </row>
    <row r="891" spans="1:74" s="59" customFormat="1" ht="45.75" thickBot="1" x14ac:dyDescent="0.3">
      <c r="A891" s="92" t="s">
        <v>86</v>
      </c>
      <c r="B891" s="127" t="s">
        <v>85</v>
      </c>
      <c r="C891" s="124" t="s">
        <v>84</v>
      </c>
      <c r="D891" s="126" t="s">
        <v>83</v>
      </c>
      <c r="E891" s="126" t="s">
        <v>82</v>
      </c>
      <c r="F891" s="124" t="s">
        <v>81</v>
      </c>
      <c r="G891" s="125" t="s">
        <v>80</v>
      </c>
      <c r="H891" s="124" t="s">
        <v>79</v>
      </c>
      <c r="I891" s="124" t="s">
        <v>78</v>
      </c>
      <c r="J891" s="124" t="s">
        <v>77</v>
      </c>
      <c r="K891" s="123" t="s">
        <v>76</v>
      </c>
      <c r="L891" s="122" t="s">
        <v>75</v>
      </c>
      <c r="M891" s="121" t="s">
        <v>74</v>
      </c>
      <c r="N891" s="119" t="s">
        <v>73</v>
      </c>
      <c r="O891" s="120" t="s">
        <v>72</v>
      </c>
      <c r="P891" s="119" t="s">
        <v>71</v>
      </c>
      <c r="Q891" s="114"/>
      <c r="R891" s="118" t="s">
        <v>70</v>
      </c>
      <c r="S891" s="117" t="s">
        <v>66</v>
      </c>
      <c r="T891" s="117" t="s">
        <v>65</v>
      </c>
      <c r="U891" s="117" t="s">
        <v>69</v>
      </c>
      <c r="V891" s="116" t="s">
        <v>68</v>
      </c>
      <c r="W891" s="114"/>
      <c r="X891" s="114"/>
      <c r="Z891" s="63"/>
      <c r="AP891" s="63"/>
      <c r="AQ891" s="114"/>
      <c r="AR891" s="114"/>
      <c r="AS891" s="116" t="s">
        <v>67</v>
      </c>
      <c r="AT891" s="114"/>
      <c r="AU891" s="115" t="s">
        <v>66</v>
      </c>
      <c r="AV891" s="115" t="s">
        <v>65</v>
      </c>
      <c r="AW891" s="114"/>
      <c r="AX891" s="115" t="s">
        <v>66</v>
      </c>
      <c r="AY891" s="115" t="s">
        <v>65</v>
      </c>
      <c r="AZ891" s="114"/>
      <c r="BA891" s="115" t="s">
        <v>66</v>
      </c>
      <c r="BB891" s="115" t="s">
        <v>65</v>
      </c>
      <c r="BC891" s="114"/>
      <c r="BD891" s="115" t="s">
        <v>66</v>
      </c>
      <c r="BE891" s="115" t="s">
        <v>65</v>
      </c>
      <c r="BF891" s="114"/>
      <c r="BG891" s="115" t="s">
        <v>66</v>
      </c>
      <c r="BH891" s="115" t="s">
        <v>65</v>
      </c>
      <c r="BI891" s="114"/>
      <c r="BJ891" s="115" t="s">
        <v>66</v>
      </c>
      <c r="BK891" s="115" t="s">
        <v>65</v>
      </c>
      <c r="BL891" s="114"/>
      <c r="BM891" s="115" t="s">
        <v>66</v>
      </c>
      <c r="BN891" s="115" t="s">
        <v>65</v>
      </c>
      <c r="BO891" s="114"/>
      <c r="BP891" s="115" t="s">
        <v>66</v>
      </c>
      <c r="BQ891" s="115" t="s">
        <v>65</v>
      </c>
      <c r="BR891" s="114"/>
      <c r="BS891" s="115" t="s">
        <v>66</v>
      </c>
      <c r="BT891" s="115" t="s">
        <v>65</v>
      </c>
      <c r="BU891" s="114"/>
      <c r="BV891" s="63"/>
    </row>
    <row r="892" spans="1:74" s="59" customFormat="1" x14ac:dyDescent="0.25">
      <c r="A892" s="83">
        <v>1</v>
      </c>
      <c r="B892" s="109" t="str">
        <f t="shared" ref="B892:B911" si="561">CONCATENATE(E892,": ",C892)</f>
        <v>World: Nair 2012</v>
      </c>
      <c r="C892" s="108" t="s">
        <v>133</v>
      </c>
      <c r="D892" s="108" t="s">
        <v>132</v>
      </c>
      <c r="E892" s="108" t="s">
        <v>121</v>
      </c>
      <c r="F892" s="113" t="s">
        <v>120</v>
      </c>
      <c r="G892" s="108"/>
      <c r="H892" s="107" t="s">
        <v>108</v>
      </c>
      <c r="I892" s="106">
        <v>2012</v>
      </c>
      <c r="J892" s="106"/>
      <c r="K892" s="146">
        <v>450</v>
      </c>
      <c r="L892" s="110" t="s">
        <v>131</v>
      </c>
      <c r="M892" s="111">
        <f>K892/3500</f>
        <v>0.12857142857142856</v>
      </c>
      <c r="N892" s="105" t="s">
        <v>105</v>
      </c>
      <c r="O892" s="105"/>
      <c r="P892" s="104" t="s">
        <v>130</v>
      </c>
      <c r="Q892" s="64"/>
      <c r="R892" s="103"/>
      <c r="S892" s="101">
        <f t="shared" ref="S892:S911" si="562">IF(R892="Y","",IF(AND(M892="",K892=""),"",IF(M892="",K892,M892)))</f>
        <v>0.12857142857142856</v>
      </c>
      <c r="T892" s="102">
        <f t="shared" ref="T892:T911" si="563">IF(S892="","",IF($S$920="Y",U892,IF(S892&gt;=$S$912-$AB$35*$S$916,IF(S892&lt;=$S$912+$AB$35*$S$916,S892,""),"")))</f>
        <v>0.12857142857142856</v>
      </c>
      <c r="U892" s="101">
        <f t="shared" ref="U892:U911" si="564">IF(R892="Y","",IF(AND(M892="",K892=""),"",IF(M892="",K892*O892,M892*O892)))</f>
        <v>0</v>
      </c>
      <c r="V892" s="100" t="str">
        <f t="shared" ref="V892:V911" si="565">IF(AND(N892="",L892=""),"",IF(N892="",L892,N892))</f>
        <v>% of grazing land</v>
      </c>
      <c r="W892" s="89"/>
      <c r="X892" s="89"/>
      <c r="Z892" s="63"/>
      <c r="AP892" s="63"/>
      <c r="AQ892" s="89"/>
      <c r="AR892" s="89"/>
      <c r="AS892" s="112">
        <f>$U892</f>
        <v>0</v>
      </c>
      <c r="AT892" s="89"/>
      <c r="AU892" s="98" t="e">
        <f t="shared" ref="AU892:AU911" si="566">IF($AT$44="region",IF($E892=AU$762,$S892,""),IF($G892=AU$762,$S892,""))</f>
        <v>#REF!</v>
      </c>
      <c r="AV892" s="98" t="e">
        <f t="shared" ref="AV892:AV911" si="567">IF($AT$44="Region",IF($E892=AU$762,$T892,""),IF($G892=AU$762,$T892,""))</f>
        <v>#REF!</v>
      </c>
      <c r="AW892" s="89"/>
      <c r="AX892" s="98" t="e">
        <f t="shared" ref="AX892:AX911" si="568">IF($AT$44="region",IF($E892=AX$762,$S892,""),IF($G892=AX$762,$S892,""))</f>
        <v>#REF!</v>
      </c>
      <c r="AY892" s="98" t="e">
        <f t="shared" ref="AY892:AY911" si="569">IF($AT$44="Region",IF($E892=AX$762,$T892,""),IF($G892=AX$762,$T892,""))</f>
        <v>#REF!</v>
      </c>
      <c r="AZ892" s="89"/>
      <c r="BA892" s="98" t="e">
        <f t="shared" ref="BA892:BA911" si="570">IF($AT$44="region",IF($E892=BA$762,$S892,""),IF($G892=BA$762,$S892,""))</f>
        <v>#REF!</v>
      </c>
      <c r="BB892" s="98" t="e">
        <f t="shared" ref="BB892:BB911" si="571">IF($AT$44="Region",IF($E892=BA$762,$T892,""),IF($G892=BA$762,$T892,""))</f>
        <v>#REF!</v>
      </c>
      <c r="BC892" s="89"/>
      <c r="BD892" s="98" t="e">
        <f t="shared" ref="BD892:BD911" si="572">IF($AT$44="region",IF($E892=BD$762,$S892,""),IF($G892=BD$762,$S892,""))</f>
        <v>#REF!</v>
      </c>
      <c r="BE892" s="98" t="e">
        <f t="shared" ref="BE892:BE911" si="573">IF($AT$44="Region",IF($E892=BD$762,$T892,""),IF($G892=BD$762,$T892,""))</f>
        <v>#REF!</v>
      </c>
      <c r="BF892" s="89"/>
      <c r="BG892" s="98" t="e">
        <f t="shared" ref="BG892:BG911" si="574">IF($AT$44="region",IF($E892=BG$762,$S892,""),IF($G892=BG$762,$S892,""))</f>
        <v>#REF!</v>
      </c>
      <c r="BH892" s="98" t="e">
        <f t="shared" ref="BH892:BH911" si="575">IF($AT$44="Region",IF($E892=BG$762,$T892,""),IF($G892=BG$762,$T892,""))</f>
        <v>#REF!</v>
      </c>
      <c r="BI892" s="89"/>
      <c r="BJ892" s="98" t="str">
        <f t="shared" ref="BJ892:BJ911" si="576">IF($E892=$BJ$47,S892,"")</f>
        <v/>
      </c>
      <c r="BK892" s="98" t="str">
        <f t="shared" ref="BK892:BK911" si="577">IF($E892=$BJ$47,T892,"")</f>
        <v/>
      </c>
      <c r="BL892" s="89"/>
      <c r="BM892" s="98" t="str">
        <f t="shared" ref="BM892:BM911" si="578">IF($E892=$BM$47,S892,"")</f>
        <v/>
      </c>
      <c r="BN892" s="98" t="str">
        <f t="shared" ref="BN892:BN911" si="579">IF($E892=$BM$47,T892,"")</f>
        <v/>
      </c>
      <c r="BO892" s="89"/>
      <c r="BP892" s="98" t="str">
        <f t="shared" ref="BP892:BP911" si="580">IF($E892=$BP$47,S892,"")</f>
        <v/>
      </c>
      <c r="BQ892" s="98" t="str">
        <f t="shared" ref="BQ892:BQ911" si="581">IF($E892=$BP$47,T892,"")</f>
        <v/>
      </c>
      <c r="BR892" s="89"/>
      <c r="BS892" s="98" t="str">
        <f t="shared" ref="BS892:BS911" si="582">IF($E892=$BS$47,S892,"")</f>
        <v/>
      </c>
      <c r="BT892" s="98" t="str">
        <f t="shared" ref="BT892:BT911" si="583">IF($E892=$BS$47,T892,"")</f>
        <v/>
      </c>
      <c r="BU892" s="89"/>
      <c r="BV892" s="63"/>
    </row>
    <row r="893" spans="1:74" s="59" customFormat="1" x14ac:dyDescent="0.25">
      <c r="A893" s="83">
        <v>2</v>
      </c>
      <c r="B893" s="109" t="str">
        <f t="shared" si="561"/>
        <v>Eastern Europe: den Herder 2017</v>
      </c>
      <c r="C893" s="108" t="s">
        <v>128</v>
      </c>
      <c r="D893" s="108" t="s">
        <v>127</v>
      </c>
      <c r="E893" s="108" t="s">
        <v>126</v>
      </c>
      <c r="F893" s="108" t="s">
        <v>125</v>
      </c>
      <c r="G893" s="108"/>
      <c r="H893" s="107" t="s">
        <v>108</v>
      </c>
      <c r="I893" s="106">
        <v>2017</v>
      </c>
      <c r="J893" s="106"/>
      <c r="K893" s="145">
        <v>0.35</v>
      </c>
      <c r="L893" s="110" t="s">
        <v>106</v>
      </c>
      <c r="M893" s="111">
        <f t="shared" ref="M893:M899" si="584">K893</f>
        <v>0.35</v>
      </c>
      <c r="N893" s="105" t="s">
        <v>105</v>
      </c>
      <c r="O893" s="105"/>
      <c r="P893" s="104" t="s">
        <v>129</v>
      </c>
      <c r="Q893" s="64"/>
      <c r="R893" s="103"/>
      <c r="S893" s="101">
        <f t="shared" si="562"/>
        <v>0.35</v>
      </c>
      <c r="T893" s="102">
        <f t="shared" si="563"/>
        <v>0.35</v>
      </c>
      <c r="U893" s="101">
        <f t="shared" si="564"/>
        <v>0</v>
      </c>
      <c r="V893" s="100" t="str">
        <f t="shared" si="565"/>
        <v>% of grazing land</v>
      </c>
      <c r="W893" s="89"/>
      <c r="X893" s="89"/>
      <c r="Z893" s="63"/>
      <c r="AP893" s="63"/>
      <c r="AQ893" s="89"/>
      <c r="AR893" s="89"/>
      <c r="AS893" s="99"/>
      <c r="AT893" s="89"/>
      <c r="AU893" s="98" t="e">
        <f t="shared" si="566"/>
        <v>#REF!</v>
      </c>
      <c r="AV893" s="98" t="e">
        <f t="shared" si="567"/>
        <v>#REF!</v>
      </c>
      <c r="AW893" s="89"/>
      <c r="AX893" s="98" t="e">
        <f t="shared" si="568"/>
        <v>#REF!</v>
      </c>
      <c r="AY893" s="98" t="e">
        <f t="shared" si="569"/>
        <v>#REF!</v>
      </c>
      <c r="AZ893" s="89"/>
      <c r="BA893" s="98" t="e">
        <f t="shared" si="570"/>
        <v>#REF!</v>
      </c>
      <c r="BB893" s="98" t="e">
        <f t="shared" si="571"/>
        <v>#REF!</v>
      </c>
      <c r="BC893" s="89"/>
      <c r="BD893" s="98" t="e">
        <f t="shared" si="572"/>
        <v>#REF!</v>
      </c>
      <c r="BE893" s="98" t="e">
        <f t="shared" si="573"/>
        <v>#REF!</v>
      </c>
      <c r="BF893" s="89"/>
      <c r="BG893" s="98" t="e">
        <f t="shared" si="574"/>
        <v>#REF!</v>
      </c>
      <c r="BH893" s="98" t="e">
        <f t="shared" si="575"/>
        <v>#REF!</v>
      </c>
      <c r="BI893" s="89"/>
      <c r="BJ893" s="98" t="str">
        <f t="shared" si="576"/>
        <v/>
      </c>
      <c r="BK893" s="98" t="str">
        <f t="shared" si="577"/>
        <v/>
      </c>
      <c r="BL893" s="89"/>
      <c r="BM893" s="98" t="str">
        <f t="shared" si="578"/>
        <v/>
      </c>
      <c r="BN893" s="98" t="str">
        <f t="shared" si="579"/>
        <v/>
      </c>
      <c r="BO893" s="89"/>
      <c r="BP893" s="98" t="str">
        <f t="shared" si="580"/>
        <v/>
      </c>
      <c r="BQ893" s="98" t="str">
        <f t="shared" si="581"/>
        <v/>
      </c>
      <c r="BR893" s="89"/>
      <c r="BS893" s="98" t="str">
        <f t="shared" si="582"/>
        <v/>
      </c>
      <c r="BT893" s="98" t="str">
        <f t="shared" si="583"/>
        <v/>
      </c>
      <c r="BU893" s="89"/>
      <c r="BV893" s="63"/>
    </row>
    <row r="894" spans="1:74" s="59" customFormat="1" x14ac:dyDescent="0.25">
      <c r="A894" s="83">
        <v>3</v>
      </c>
      <c r="B894" s="109" t="str">
        <f t="shared" si="561"/>
        <v>Eastern Europe: den Herder 2017</v>
      </c>
      <c r="C894" s="106" t="s">
        <v>128</v>
      </c>
      <c r="D894" s="106" t="s">
        <v>127</v>
      </c>
      <c r="E894" s="108" t="s">
        <v>126</v>
      </c>
      <c r="F894" s="106" t="s">
        <v>125</v>
      </c>
      <c r="G894" s="108"/>
      <c r="H894" s="107" t="s">
        <v>108</v>
      </c>
      <c r="I894" s="106">
        <v>2017</v>
      </c>
      <c r="J894" s="106"/>
      <c r="K894" s="145">
        <v>0.15</v>
      </c>
      <c r="L894" s="110" t="s">
        <v>106</v>
      </c>
      <c r="M894" s="111">
        <f t="shared" si="584"/>
        <v>0.15</v>
      </c>
      <c r="N894" s="105" t="s">
        <v>105</v>
      </c>
      <c r="O894" s="105"/>
      <c r="P894" s="104" t="s">
        <v>124</v>
      </c>
      <c r="Q894" s="64"/>
      <c r="R894" s="103"/>
      <c r="S894" s="101">
        <f t="shared" si="562"/>
        <v>0.15</v>
      </c>
      <c r="T894" s="102">
        <f t="shared" si="563"/>
        <v>0.15</v>
      </c>
      <c r="U894" s="101">
        <f t="shared" si="564"/>
        <v>0</v>
      </c>
      <c r="V894" s="100" t="str">
        <f t="shared" si="565"/>
        <v>% of grazing land</v>
      </c>
      <c r="W894" s="89"/>
      <c r="X894" s="89"/>
      <c r="Z894" s="63"/>
      <c r="AP894" s="63"/>
      <c r="AQ894" s="89"/>
      <c r="AR894" s="89"/>
      <c r="AS894" s="64"/>
      <c r="AT894" s="89"/>
      <c r="AU894" s="98" t="e">
        <f t="shared" si="566"/>
        <v>#REF!</v>
      </c>
      <c r="AV894" s="98" t="e">
        <f t="shared" si="567"/>
        <v>#REF!</v>
      </c>
      <c r="AW894" s="89"/>
      <c r="AX894" s="98" t="e">
        <f t="shared" si="568"/>
        <v>#REF!</v>
      </c>
      <c r="AY894" s="98" t="e">
        <f t="shared" si="569"/>
        <v>#REF!</v>
      </c>
      <c r="AZ894" s="89"/>
      <c r="BA894" s="98" t="e">
        <f t="shared" si="570"/>
        <v>#REF!</v>
      </c>
      <c r="BB894" s="98" t="e">
        <f t="shared" si="571"/>
        <v>#REF!</v>
      </c>
      <c r="BC894" s="89"/>
      <c r="BD894" s="98" t="e">
        <f t="shared" si="572"/>
        <v>#REF!</v>
      </c>
      <c r="BE894" s="98" t="e">
        <f t="shared" si="573"/>
        <v>#REF!</v>
      </c>
      <c r="BF894" s="89"/>
      <c r="BG894" s="98" t="e">
        <f t="shared" si="574"/>
        <v>#REF!</v>
      </c>
      <c r="BH894" s="98" t="e">
        <f t="shared" si="575"/>
        <v>#REF!</v>
      </c>
      <c r="BI894" s="89"/>
      <c r="BJ894" s="98" t="str">
        <f t="shared" si="576"/>
        <v/>
      </c>
      <c r="BK894" s="98" t="str">
        <f t="shared" si="577"/>
        <v/>
      </c>
      <c r="BL894" s="89"/>
      <c r="BM894" s="98" t="str">
        <f t="shared" si="578"/>
        <v/>
      </c>
      <c r="BN894" s="98" t="str">
        <f t="shared" si="579"/>
        <v/>
      </c>
      <c r="BO894" s="89"/>
      <c r="BP894" s="98" t="str">
        <f t="shared" si="580"/>
        <v/>
      </c>
      <c r="BQ894" s="98" t="str">
        <f t="shared" si="581"/>
        <v/>
      </c>
      <c r="BR894" s="89"/>
      <c r="BS894" s="98" t="str">
        <f t="shared" si="582"/>
        <v/>
      </c>
      <c r="BT894" s="98" t="str">
        <f t="shared" si="583"/>
        <v/>
      </c>
      <c r="BU894" s="89"/>
      <c r="BV894" s="63"/>
    </row>
    <row r="895" spans="1:74" s="59" customFormat="1" x14ac:dyDescent="0.25">
      <c r="A895" s="83">
        <v>4</v>
      </c>
      <c r="B895" s="109" t="str">
        <f t="shared" si="561"/>
        <v>World: Nair 2009</v>
      </c>
      <c r="C895" s="106" t="s">
        <v>123</v>
      </c>
      <c r="D895" s="106" t="s">
        <v>122</v>
      </c>
      <c r="E895" s="108" t="s">
        <v>121</v>
      </c>
      <c r="F895" s="106" t="s">
        <v>120</v>
      </c>
      <c r="G895" s="108"/>
      <c r="H895" s="107" t="s">
        <v>108</v>
      </c>
      <c r="I895" s="106">
        <v>2009</v>
      </c>
      <c r="J895" s="106"/>
      <c r="K895" s="145">
        <v>0.15</v>
      </c>
      <c r="L895" s="110" t="s">
        <v>106</v>
      </c>
      <c r="M895" s="111">
        <f t="shared" si="584"/>
        <v>0.15</v>
      </c>
      <c r="N895" s="105" t="s">
        <v>105</v>
      </c>
      <c r="O895" s="105"/>
      <c r="P895" s="104" t="s">
        <v>119</v>
      </c>
      <c r="Q895" s="64"/>
      <c r="R895" s="103"/>
      <c r="S895" s="101">
        <f t="shared" si="562"/>
        <v>0.15</v>
      </c>
      <c r="T895" s="102">
        <f t="shared" si="563"/>
        <v>0.15</v>
      </c>
      <c r="U895" s="101">
        <f t="shared" si="564"/>
        <v>0</v>
      </c>
      <c r="V895" s="100" t="str">
        <f t="shared" si="565"/>
        <v>% of grazing land</v>
      </c>
      <c r="W895" s="89"/>
      <c r="X895" s="89"/>
      <c r="Z895" s="63"/>
      <c r="AP895" s="63"/>
      <c r="AQ895" s="89"/>
      <c r="AR895" s="89"/>
      <c r="AS895" s="99"/>
      <c r="AT895" s="89"/>
      <c r="AU895" s="98" t="e">
        <f t="shared" si="566"/>
        <v>#REF!</v>
      </c>
      <c r="AV895" s="98" t="e">
        <f t="shared" si="567"/>
        <v>#REF!</v>
      </c>
      <c r="AW895" s="89"/>
      <c r="AX895" s="98" t="e">
        <f t="shared" si="568"/>
        <v>#REF!</v>
      </c>
      <c r="AY895" s="98" t="e">
        <f t="shared" si="569"/>
        <v>#REF!</v>
      </c>
      <c r="AZ895" s="89"/>
      <c r="BA895" s="98" t="e">
        <f t="shared" si="570"/>
        <v>#REF!</v>
      </c>
      <c r="BB895" s="98" t="e">
        <f t="shared" si="571"/>
        <v>#REF!</v>
      </c>
      <c r="BC895" s="89"/>
      <c r="BD895" s="98" t="e">
        <f t="shared" si="572"/>
        <v>#REF!</v>
      </c>
      <c r="BE895" s="98" t="e">
        <f t="shared" si="573"/>
        <v>#REF!</v>
      </c>
      <c r="BF895" s="89"/>
      <c r="BG895" s="98" t="e">
        <f t="shared" si="574"/>
        <v>#REF!</v>
      </c>
      <c r="BH895" s="98" t="e">
        <f t="shared" si="575"/>
        <v>#REF!</v>
      </c>
      <c r="BI895" s="89"/>
      <c r="BJ895" s="98" t="str">
        <f t="shared" si="576"/>
        <v/>
      </c>
      <c r="BK895" s="98" t="str">
        <f t="shared" si="577"/>
        <v/>
      </c>
      <c r="BL895" s="89"/>
      <c r="BM895" s="98" t="str">
        <f t="shared" si="578"/>
        <v/>
      </c>
      <c r="BN895" s="98" t="str">
        <f t="shared" si="579"/>
        <v/>
      </c>
      <c r="BO895" s="89"/>
      <c r="BP895" s="98" t="str">
        <f t="shared" si="580"/>
        <v/>
      </c>
      <c r="BQ895" s="98" t="str">
        <f t="shared" si="581"/>
        <v/>
      </c>
      <c r="BR895" s="89"/>
      <c r="BS895" s="98" t="str">
        <f t="shared" si="582"/>
        <v/>
      </c>
      <c r="BT895" s="98" t="str">
        <f t="shared" si="583"/>
        <v/>
      </c>
      <c r="BU895" s="89"/>
      <c r="BV895" s="63"/>
    </row>
    <row r="896" spans="1:74" s="59" customFormat="1" x14ac:dyDescent="0.25">
      <c r="A896" s="83">
        <v>5</v>
      </c>
      <c r="B896" s="109" t="str">
        <f t="shared" si="561"/>
        <v>Latin America: Somarriba 2012</v>
      </c>
      <c r="C896" s="106" t="s">
        <v>114</v>
      </c>
      <c r="D896" s="106" t="s">
        <v>113</v>
      </c>
      <c r="E896" s="108" t="s">
        <v>112</v>
      </c>
      <c r="F896" s="106" t="s">
        <v>118</v>
      </c>
      <c r="G896" s="108"/>
      <c r="H896" s="107" t="s">
        <v>108</v>
      </c>
      <c r="I896" s="106">
        <v>2012</v>
      </c>
      <c r="J896" s="106"/>
      <c r="K896" s="145">
        <v>0.43</v>
      </c>
      <c r="L896" s="110" t="s">
        <v>106</v>
      </c>
      <c r="M896" s="111">
        <f t="shared" si="584"/>
        <v>0.43</v>
      </c>
      <c r="N896" s="105" t="s">
        <v>105</v>
      </c>
      <c r="O896" s="105"/>
      <c r="P896" s="104" t="s">
        <v>117</v>
      </c>
      <c r="Q896" s="64"/>
      <c r="R896" s="103"/>
      <c r="S896" s="101">
        <f t="shared" si="562"/>
        <v>0.43</v>
      </c>
      <c r="T896" s="102">
        <f t="shared" si="563"/>
        <v>0.43</v>
      </c>
      <c r="U896" s="101">
        <f t="shared" si="564"/>
        <v>0</v>
      </c>
      <c r="V896" s="100" t="str">
        <f t="shared" si="565"/>
        <v>% of grazing land</v>
      </c>
      <c r="W896" s="89"/>
      <c r="X896" s="89"/>
      <c r="Z896" s="63"/>
      <c r="AP896" s="63"/>
      <c r="AQ896" s="89"/>
      <c r="AR896" s="89"/>
      <c r="AS896" s="99"/>
      <c r="AT896" s="89"/>
      <c r="AU896" s="98" t="e">
        <f t="shared" si="566"/>
        <v>#REF!</v>
      </c>
      <c r="AV896" s="98" t="e">
        <f t="shared" si="567"/>
        <v>#REF!</v>
      </c>
      <c r="AW896" s="89"/>
      <c r="AX896" s="98" t="e">
        <f t="shared" si="568"/>
        <v>#REF!</v>
      </c>
      <c r="AY896" s="98" t="e">
        <f t="shared" si="569"/>
        <v>#REF!</v>
      </c>
      <c r="AZ896" s="89"/>
      <c r="BA896" s="98" t="e">
        <f t="shared" si="570"/>
        <v>#REF!</v>
      </c>
      <c r="BB896" s="98" t="e">
        <f t="shared" si="571"/>
        <v>#REF!</v>
      </c>
      <c r="BC896" s="89"/>
      <c r="BD896" s="98" t="e">
        <f t="shared" si="572"/>
        <v>#REF!</v>
      </c>
      <c r="BE896" s="98" t="e">
        <f t="shared" si="573"/>
        <v>#REF!</v>
      </c>
      <c r="BF896" s="89"/>
      <c r="BG896" s="98" t="e">
        <f t="shared" si="574"/>
        <v>#REF!</v>
      </c>
      <c r="BH896" s="98" t="e">
        <f t="shared" si="575"/>
        <v>#REF!</v>
      </c>
      <c r="BI896" s="89"/>
      <c r="BJ896" s="98" t="str">
        <f t="shared" si="576"/>
        <v/>
      </c>
      <c r="BK896" s="98" t="str">
        <f t="shared" si="577"/>
        <v/>
      </c>
      <c r="BL896" s="89"/>
      <c r="BM896" s="98" t="str">
        <f t="shared" si="578"/>
        <v/>
      </c>
      <c r="BN896" s="98" t="str">
        <f t="shared" si="579"/>
        <v/>
      </c>
      <c r="BO896" s="89"/>
      <c r="BP896" s="98" t="str">
        <f t="shared" si="580"/>
        <v/>
      </c>
      <c r="BQ896" s="98" t="str">
        <f t="shared" si="581"/>
        <v/>
      </c>
      <c r="BR896" s="89"/>
      <c r="BS896" s="98" t="str">
        <f t="shared" si="582"/>
        <v/>
      </c>
      <c r="BT896" s="98" t="str">
        <f t="shared" si="583"/>
        <v/>
      </c>
      <c r="BU896" s="89"/>
      <c r="BV896" s="63"/>
    </row>
    <row r="897" spans="1:74" s="59" customFormat="1" x14ac:dyDescent="0.25">
      <c r="A897" s="83">
        <v>6</v>
      </c>
      <c r="B897" s="109" t="str">
        <f t="shared" si="561"/>
        <v>Latin America: Somarriba 2012</v>
      </c>
      <c r="C897" s="106" t="s">
        <v>114</v>
      </c>
      <c r="D897" s="106" t="s">
        <v>113</v>
      </c>
      <c r="E897" s="108" t="s">
        <v>112</v>
      </c>
      <c r="F897" s="106" t="s">
        <v>116</v>
      </c>
      <c r="G897" s="108"/>
      <c r="H897" s="107" t="s">
        <v>108</v>
      </c>
      <c r="I897" s="106">
        <v>2012</v>
      </c>
      <c r="J897" s="106"/>
      <c r="K897" s="145">
        <v>0.40200000000000002</v>
      </c>
      <c r="L897" s="110" t="s">
        <v>106</v>
      </c>
      <c r="M897" s="111">
        <f t="shared" si="584"/>
        <v>0.40200000000000002</v>
      </c>
      <c r="N897" s="105" t="s">
        <v>105</v>
      </c>
      <c r="O897" s="105"/>
      <c r="P897" s="104" t="s">
        <v>115</v>
      </c>
      <c r="Q897" s="64"/>
      <c r="R897" s="103"/>
      <c r="S897" s="101">
        <f t="shared" si="562"/>
        <v>0.40200000000000002</v>
      </c>
      <c r="T897" s="102">
        <f t="shared" si="563"/>
        <v>0.40200000000000002</v>
      </c>
      <c r="U897" s="101">
        <f t="shared" si="564"/>
        <v>0</v>
      </c>
      <c r="V897" s="100" t="str">
        <f t="shared" si="565"/>
        <v>% of grazing land</v>
      </c>
      <c r="W897" s="89"/>
      <c r="X897" s="89"/>
      <c r="Z897" s="63"/>
      <c r="AP897" s="63"/>
      <c r="AQ897" s="89"/>
      <c r="AR897" s="89"/>
      <c r="AS897" s="99"/>
      <c r="AT897" s="89"/>
      <c r="AU897" s="98" t="e">
        <f t="shared" si="566"/>
        <v>#REF!</v>
      </c>
      <c r="AV897" s="98" t="e">
        <f t="shared" si="567"/>
        <v>#REF!</v>
      </c>
      <c r="AW897" s="89"/>
      <c r="AX897" s="98" t="e">
        <f t="shared" si="568"/>
        <v>#REF!</v>
      </c>
      <c r="AY897" s="98" t="e">
        <f t="shared" si="569"/>
        <v>#REF!</v>
      </c>
      <c r="AZ897" s="89"/>
      <c r="BA897" s="98" t="e">
        <f t="shared" si="570"/>
        <v>#REF!</v>
      </c>
      <c r="BB897" s="98" t="e">
        <f t="shared" si="571"/>
        <v>#REF!</v>
      </c>
      <c r="BC897" s="89"/>
      <c r="BD897" s="98" t="e">
        <f t="shared" si="572"/>
        <v>#REF!</v>
      </c>
      <c r="BE897" s="98" t="e">
        <f t="shared" si="573"/>
        <v>#REF!</v>
      </c>
      <c r="BF897" s="89"/>
      <c r="BG897" s="98" t="e">
        <f t="shared" si="574"/>
        <v>#REF!</v>
      </c>
      <c r="BH897" s="98" t="e">
        <f t="shared" si="575"/>
        <v>#REF!</v>
      </c>
      <c r="BI897" s="89"/>
      <c r="BJ897" s="98" t="str">
        <f t="shared" si="576"/>
        <v/>
      </c>
      <c r="BK897" s="98" t="str">
        <f t="shared" si="577"/>
        <v/>
      </c>
      <c r="BL897" s="89"/>
      <c r="BM897" s="98" t="str">
        <f t="shared" si="578"/>
        <v/>
      </c>
      <c r="BN897" s="98" t="str">
        <f t="shared" si="579"/>
        <v/>
      </c>
      <c r="BO897" s="89"/>
      <c r="BP897" s="98" t="str">
        <f t="shared" si="580"/>
        <v/>
      </c>
      <c r="BQ897" s="98" t="str">
        <f t="shared" si="581"/>
        <v/>
      </c>
      <c r="BR897" s="89"/>
      <c r="BS897" s="98" t="str">
        <f t="shared" si="582"/>
        <v/>
      </c>
      <c r="BT897" s="98" t="str">
        <f t="shared" si="583"/>
        <v/>
      </c>
      <c r="BU897" s="89"/>
      <c r="BV897" s="63"/>
    </row>
    <row r="898" spans="1:74" s="59" customFormat="1" x14ac:dyDescent="0.25">
      <c r="A898" s="83">
        <v>7</v>
      </c>
      <c r="B898" s="109" t="str">
        <f t="shared" si="561"/>
        <v>Latin America: Somarriba 2012</v>
      </c>
      <c r="C898" s="106" t="s">
        <v>114</v>
      </c>
      <c r="D898" s="106" t="s">
        <v>113</v>
      </c>
      <c r="E898" s="108" t="s">
        <v>112</v>
      </c>
      <c r="F898" s="106" t="s">
        <v>112</v>
      </c>
      <c r="G898" s="108"/>
      <c r="H898" s="107" t="s">
        <v>108</v>
      </c>
      <c r="I898" s="106">
        <v>2012</v>
      </c>
      <c r="J898" s="106"/>
      <c r="K898" s="145">
        <f>85/533</f>
        <v>0.15947467166979362</v>
      </c>
      <c r="L898" s="110" t="s">
        <v>106</v>
      </c>
      <c r="M898" s="111">
        <f t="shared" si="584"/>
        <v>0.15947467166979362</v>
      </c>
      <c r="N898" s="105" t="s">
        <v>105</v>
      </c>
      <c r="O898" s="105"/>
      <c r="P898" s="104" t="s">
        <v>111</v>
      </c>
      <c r="Q898" s="64"/>
      <c r="R898" s="103"/>
      <c r="S898" s="101">
        <f t="shared" si="562"/>
        <v>0.15947467166979362</v>
      </c>
      <c r="T898" s="102">
        <f t="shared" si="563"/>
        <v>0.15947467166979362</v>
      </c>
      <c r="U898" s="101">
        <f t="shared" si="564"/>
        <v>0</v>
      </c>
      <c r="V898" s="100" t="str">
        <f t="shared" si="565"/>
        <v>% of grazing land</v>
      </c>
      <c r="W898" s="89"/>
      <c r="X898" s="89"/>
      <c r="Z898" s="63"/>
      <c r="AP898" s="63"/>
      <c r="AQ898" s="89"/>
      <c r="AR898" s="89"/>
      <c r="AS898" s="99"/>
      <c r="AT898" s="89"/>
      <c r="AU898" s="98" t="e">
        <f t="shared" si="566"/>
        <v>#REF!</v>
      </c>
      <c r="AV898" s="98" t="e">
        <f t="shared" si="567"/>
        <v>#REF!</v>
      </c>
      <c r="AW898" s="89"/>
      <c r="AX898" s="98" t="e">
        <f t="shared" si="568"/>
        <v>#REF!</v>
      </c>
      <c r="AY898" s="98" t="e">
        <f t="shared" si="569"/>
        <v>#REF!</v>
      </c>
      <c r="AZ898" s="89"/>
      <c r="BA898" s="98" t="e">
        <f t="shared" si="570"/>
        <v>#REF!</v>
      </c>
      <c r="BB898" s="98" t="e">
        <f t="shared" si="571"/>
        <v>#REF!</v>
      </c>
      <c r="BC898" s="89"/>
      <c r="BD898" s="98" t="e">
        <f t="shared" si="572"/>
        <v>#REF!</v>
      </c>
      <c r="BE898" s="98" t="e">
        <f t="shared" si="573"/>
        <v>#REF!</v>
      </c>
      <c r="BF898" s="89"/>
      <c r="BG898" s="98" t="e">
        <f t="shared" si="574"/>
        <v>#REF!</v>
      </c>
      <c r="BH898" s="98" t="e">
        <f t="shared" si="575"/>
        <v>#REF!</v>
      </c>
      <c r="BI898" s="89"/>
      <c r="BJ898" s="98" t="str">
        <f t="shared" si="576"/>
        <v/>
      </c>
      <c r="BK898" s="98" t="str">
        <f t="shared" si="577"/>
        <v/>
      </c>
      <c r="BL898" s="89"/>
      <c r="BM898" s="98" t="str">
        <f t="shared" si="578"/>
        <v/>
      </c>
      <c r="BN898" s="98" t="str">
        <f t="shared" si="579"/>
        <v/>
      </c>
      <c r="BO898" s="89"/>
      <c r="BP898" s="98" t="str">
        <f t="shared" si="580"/>
        <v/>
      </c>
      <c r="BQ898" s="98" t="str">
        <f t="shared" si="581"/>
        <v/>
      </c>
      <c r="BR898" s="89"/>
      <c r="BS898" s="98" t="str">
        <f t="shared" si="582"/>
        <v/>
      </c>
      <c r="BT898" s="98" t="str">
        <f t="shared" si="583"/>
        <v/>
      </c>
      <c r="BU898" s="89"/>
      <c r="BV898" s="63"/>
    </row>
    <row r="899" spans="1:74" s="59" customFormat="1" x14ac:dyDescent="0.25">
      <c r="A899" s="83">
        <v>8</v>
      </c>
      <c r="B899" s="109" t="str">
        <f t="shared" si="561"/>
        <v>USA: Bigelow 2012</v>
      </c>
      <c r="C899" s="106" t="s">
        <v>110</v>
      </c>
      <c r="D899" s="106" t="s">
        <v>109</v>
      </c>
      <c r="E899" s="108" t="s">
        <v>87</v>
      </c>
      <c r="F899" s="106" t="s">
        <v>87</v>
      </c>
      <c r="G899" s="108" t="s">
        <v>107</v>
      </c>
      <c r="H899" s="107" t="s">
        <v>108</v>
      </c>
      <c r="I899" s="106">
        <v>2012</v>
      </c>
      <c r="J899" s="106" t="s">
        <v>107</v>
      </c>
      <c r="K899" s="145">
        <v>0.16200000000000001</v>
      </c>
      <c r="L899" s="110" t="s">
        <v>106</v>
      </c>
      <c r="M899" s="111">
        <f t="shared" si="584"/>
        <v>0.16200000000000001</v>
      </c>
      <c r="N899" s="105" t="s">
        <v>105</v>
      </c>
      <c r="O899" s="105"/>
      <c r="P899" s="104" t="s">
        <v>104</v>
      </c>
      <c r="Q899" s="64"/>
      <c r="R899" s="103"/>
      <c r="S899" s="101">
        <f t="shared" si="562"/>
        <v>0.16200000000000001</v>
      </c>
      <c r="T899" s="102">
        <f t="shared" si="563"/>
        <v>0.16200000000000001</v>
      </c>
      <c r="U899" s="101">
        <f t="shared" si="564"/>
        <v>0</v>
      </c>
      <c r="V899" s="100" t="str">
        <f t="shared" si="565"/>
        <v>% of grazing land</v>
      </c>
      <c r="W899" s="89"/>
      <c r="X899" s="89"/>
      <c r="Z899" s="63"/>
      <c r="AP899" s="63"/>
      <c r="AQ899" s="89"/>
      <c r="AR899" s="89"/>
      <c r="AS899" s="99"/>
      <c r="AT899" s="89"/>
      <c r="AU899" s="98" t="e">
        <f t="shared" si="566"/>
        <v>#REF!</v>
      </c>
      <c r="AV899" s="98" t="e">
        <f t="shared" si="567"/>
        <v>#REF!</v>
      </c>
      <c r="AW899" s="89"/>
      <c r="AX899" s="98" t="e">
        <f t="shared" si="568"/>
        <v>#REF!</v>
      </c>
      <c r="AY899" s="98" t="e">
        <f t="shared" si="569"/>
        <v>#REF!</v>
      </c>
      <c r="AZ899" s="89"/>
      <c r="BA899" s="98" t="e">
        <f t="shared" si="570"/>
        <v>#REF!</v>
      </c>
      <c r="BB899" s="98" t="e">
        <f t="shared" si="571"/>
        <v>#REF!</v>
      </c>
      <c r="BC899" s="89"/>
      <c r="BD899" s="98" t="e">
        <f t="shared" si="572"/>
        <v>#REF!</v>
      </c>
      <c r="BE899" s="98" t="e">
        <f t="shared" si="573"/>
        <v>#REF!</v>
      </c>
      <c r="BF899" s="89"/>
      <c r="BG899" s="98" t="e">
        <f t="shared" si="574"/>
        <v>#REF!</v>
      </c>
      <c r="BH899" s="98" t="e">
        <f t="shared" si="575"/>
        <v>#REF!</v>
      </c>
      <c r="BI899" s="89"/>
      <c r="BJ899" s="98" t="str">
        <f t="shared" si="576"/>
        <v/>
      </c>
      <c r="BK899" s="98" t="str">
        <f t="shared" si="577"/>
        <v/>
      </c>
      <c r="BL899" s="89"/>
      <c r="BM899" s="98" t="str">
        <f t="shared" si="578"/>
        <v/>
      </c>
      <c r="BN899" s="98" t="str">
        <f t="shared" si="579"/>
        <v/>
      </c>
      <c r="BO899" s="89"/>
      <c r="BP899" s="98" t="str">
        <f t="shared" si="580"/>
        <v/>
      </c>
      <c r="BQ899" s="98" t="str">
        <f t="shared" si="581"/>
        <v/>
      </c>
      <c r="BR899" s="89"/>
      <c r="BS899" s="98">
        <f t="shared" si="582"/>
        <v>0.16200000000000001</v>
      </c>
      <c r="BT899" s="98">
        <f t="shared" si="583"/>
        <v>0.16200000000000001</v>
      </c>
      <c r="BU899" s="89"/>
      <c r="BV899" s="63"/>
    </row>
    <row r="900" spans="1:74" s="59" customFormat="1" x14ac:dyDescent="0.25">
      <c r="A900" s="83">
        <v>9</v>
      </c>
      <c r="B900" s="109" t="str">
        <f t="shared" si="561"/>
        <v xml:space="preserve">: </v>
      </c>
      <c r="C900" s="106"/>
      <c r="D900" s="106"/>
      <c r="E900" s="108"/>
      <c r="F900" s="106"/>
      <c r="G900" s="108"/>
      <c r="H900" s="107"/>
      <c r="I900" s="106"/>
      <c r="J900" s="106"/>
      <c r="K900" s="145"/>
      <c r="L900" s="110"/>
      <c r="M900" s="111"/>
      <c r="N900" s="105"/>
      <c r="O900" s="105"/>
      <c r="P900" s="104"/>
      <c r="Q900" s="64"/>
      <c r="R900" s="103"/>
      <c r="S900" s="101" t="str">
        <f t="shared" si="562"/>
        <v/>
      </c>
      <c r="T900" s="102" t="str">
        <f t="shared" si="563"/>
        <v/>
      </c>
      <c r="U900" s="101" t="str">
        <f t="shared" si="564"/>
        <v/>
      </c>
      <c r="V900" s="100" t="str">
        <f t="shared" si="565"/>
        <v/>
      </c>
      <c r="W900" s="89"/>
      <c r="X900" s="89"/>
      <c r="Z900" s="63"/>
      <c r="AP900" s="63"/>
      <c r="AQ900" s="89"/>
      <c r="AR900" s="89"/>
      <c r="AS900" s="99"/>
      <c r="AT900" s="89"/>
      <c r="AU900" s="98" t="e">
        <f t="shared" si="566"/>
        <v>#REF!</v>
      </c>
      <c r="AV900" s="98" t="e">
        <f t="shared" si="567"/>
        <v>#REF!</v>
      </c>
      <c r="AW900" s="89"/>
      <c r="AX900" s="98" t="e">
        <f t="shared" si="568"/>
        <v>#REF!</v>
      </c>
      <c r="AY900" s="98" t="e">
        <f t="shared" si="569"/>
        <v>#REF!</v>
      </c>
      <c r="AZ900" s="89"/>
      <c r="BA900" s="98" t="e">
        <f t="shared" si="570"/>
        <v>#REF!</v>
      </c>
      <c r="BB900" s="98" t="e">
        <f t="shared" si="571"/>
        <v>#REF!</v>
      </c>
      <c r="BC900" s="89"/>
      <c r="BD900" s="98" t="e">
        <f t="shared" si="572"/>
        <v>#REF!</v>
      </c>
      <c r="BE900" s="98" t="e">
        <f t="shared" si="573"/>
        <v>#REF!</v>
      </c>
      <c r="BF900" s="89"/>
      <c r="BG900" s="98" t="e">
        <f t="shared" si="574"/>
        <v>#REF!</v>
      </c>
      <c r="BH900" s="98" t="e">
        <f t="shared" si="575"/>
        <v>#REF!</v>
      </c>
      <c r="BI900" s="89"/>
      <c r="BJ900" s="98" t="str">
        <f t="shared" si="576"/>
        <v/>
      </c>
      <c r="BK900" s="98" t="str">
        <f t="shared" si="577"/>
        <v/>
      </c>
      <c r="BL900" s="89"/>
      <c r="BM900" s="98" t="str">
        <f t="shared" si="578"/>
        <v/>
      </c>
      <c r="BN900" s="98" t="str">
        <f t="shared" si="579"/>
        <v/>
      </c>
      <c r="BO900" s="89"/>
      <c r="BP900" s="98" t="str">
        <f t="shared" si="580"/>
        <v/>
      </c>
      <c r="BQ900" s="98" t="str">
        <f t="shared" si="581"/>
        <v/>
      </c>
      <c r="BR900" s="89"/>
      <c r="BS900" s="98" t="str">
        <f t="shared" si="582"/>
        <v/>
      </c>
      <c r="BT900" s="98" t="str">
        <f t="shared" si="583"/>
        <v/>
      </c>
      <c r="BU900" s="89"/>
      <c r="BV900" s="63"/>
    </row>
    <row r="901" spans="1:74" s="59" customFormat="1" x14ac:dyDescent="0.25">
      <c r="A901" s="83">
        <v>10</v>
      </c>
      <c r="B901" s="109" t="str">
        <f t="shared" si="561"/>
        <v xml:space="preserve">: </v>
      </c>
      <c r="C901" s="106"/>
      <c r="D901" s="106"/>
      <c r="E901" s="108"/>
      <c r="F901" s="106"/>
      <c r="G901" s="108"/>
      <c r="H901" s="107"/>
      <c r="I901" s="106"/>
      <c r="J901" s="106"/>
      <c r="K901" s="104"/>
      <c r="L901" s="110"/>
      <c r="M901" s="111"/>
      <c r="N901" s="105"/>
      <c r="O901" s="105"/>
      <c r="P901" s="104"/>
      <c r="Q901" s="64"/>
      <c r="R901" s="103"/>
      <c r="S901" s="101" t="str">
        <f t="shared" si="562"/>
        <v/>
      </c>
      <c r="T901" s="102" t="str">
        <f t="shared" si="563"/>
        <v/>
      </c>
      <c r="U901" s="101" t="str">
        <f t="shared" si="564"/>
        <v/>
      </c>
      <c r="V901" s="100" t="str">
        <f t="shared" si="565"/>
        <v/>
      </c>
      <c r="W901" s="89"/>
      <c r="X901" s="89"/>
      <c r="Z901" s="63"/>
      <c r="AP901" s="63"/>
      <c r="AQ901" s="89"/>
      <c r="AR901" s="89"/>
      <c r="AS901" s="99"/>
      <c r="AT901" s="89"/>
      <c r="AU901" s="98" t="e">
        <f t="shared" si="566"/>
        <v>#REF!</v>
      </c>
      <c r="AV901" s="98" t="e">
        <f t="shared" si="567"/>
        <v>#REF!</v>
      </c>
      <c r="AW901" s="89"/>
      <c r="AX901" s="98" t="e">
        <f t="shared" si="568"/>
        <v>#REF!</v>
      </c>
      <c r="AY901" s="98" t="e">
        <f t="shared" si="569"/>
        <v>#REF!</v>
      </c>
      <c r="AZ901" s="89"/>
      <c r="BA901" s="98" t="e">
        <f t="shared" si="570"/>
        <v>#REF!</v>
      </c>
      <c r="BB901" s="98" t="e">
        <f t="shared" si="571"/>
        <v>#REF!</v>
      </c>
      <c r="BC901" s="89"/>
      <c r="BD901" s="98" t="e">
        <f t="shared" si="572"/>
        <v>#REF!</v>
      </c>
      <c r="BE901" s="98" t="e">
        <f t="shared" si="573"/>
        <v>#REF!</v>
      </c>
      <c r="BF901" s="89"/>
      <c r="BG901" s="98" t="e">
        <f t="shared" si="574"/>
        <v>#REF!</v>
      </c>
      <c r="BH901" s="98" t="e">
        <f t="shared" si="575"/>
        <v>#REF!</v>
      </c>
      <c r="BI901" s="89"/>
      <c r="BJ901" s="98" t="str">
        <f t="shared" si="576"/>
        <v/>
      </c>
      <c r="BK901" s="98" t="str">
        <f t="shared" si="577"/>
        <v/>
      </c>
      <c r="BL901" s="89"/>
      <c r="BM901" s="98" t="str">
        <f t="shared" si="578"/>
        <v/>
      </c>
      <c r="BN901" s="98" t="str">
        <f t="shared" si="579"/>
        <v/>
      </c>
      <c r="BO901" s="89"/>
      <c r="BP901" s="98" t="str">
        <f t="shared" si="580"/>
        <v/>
      </c>
      <c r="BQ901" s="98" t="str">
        <f t="shared" si="581"/>
        <v/>
      </c>
      <c r="BR901" s="89"/>
      <c r="BS901" s="98" t="str">
        <f t="shared" si="582"/>
        <v/>
      </c>
      <c r="BT901" s="98" t="str">
        <f t="shared" si="583"/>
        <v/>
      </c>
      <c r="BU901" s="89"/>
      <c r="BV901" s="63"/>
    </row>
    <row r="902" spans="1:74" s="59" customFormat="1" x14ac:dyDescent="0.25">
      <c r="A902" s="83">
        <v>11</v>
      </c>
      <c r="B902" s="109" t="str">
        <f t="shared" si="561"/>
        <v xml:space="preserve">: </v>
      </c>
      <c r="C902" s="106"/>
      <c r="D902" s="106"/>
      <c r="E902" s="108"/>
      <c r="F902" s="106"/>
      <c r="G902" s="108"/>
      <c r="H902" s="107"/>
      <c r="I902" s="106"/>
      <c r="J902" s="106"/>
      <c r="K902" s="104"/>
      <c r="L902" s="110"/>
      <c r="M902" s="111"/>
      <c r="N902" s="105"/>
      <c r="O902" s="105"/>
      <c r="P902" s="104"/>
      <c r="Q902" s="64"/>
      <c r="R902" s="103"/>
      <c r="S902" s="101" t="str">
        <f t="shared" si="562"/>
        <v/>
      </c>
      <c r="T902" s="102" t="str">
        <f t="shared" si="563"/>
        <v/>
      </c>
      <c r="U902" s="101" t="str">
        <f t="shared" si="564"/>
        <v/>
      </c>
      <c r="V902" s="100" t="str">
        <f t="shared" si="565"/>
        <v/>
      </c>
      <c r="W902" s="89"/>
      <c r="X902" s="89"/>
      <c r="Z902" s="63"/>
      <c r="AP902" s="63"/>
      <c r="AQ902" s="89"/>
      <c r="AR902" s="89"/>
      <c r="AS902" s="99"/>
      <c r="AT902" s="89"/>
      <c r="AU902" s="98" t="e">
        <f t="shared" si="566"/>
        <v>#REF!</v>
      </c>
      <c r="AV902" s="98" t="e">
        <f t="shared" si="567"/>
        <v>#REF!</v>
      </c>
      <c r="AW902" s="89"/>
      <c r="AX902" s="98" t="e">
        <f t="shared" si="568"/>
        <v>#REF!</v>
      </c>
      <c r="AY902" s="98" t="e">
        <f t="shared" si="569"/>
        <v>#REF!</v>
      </c>
      <c r="AZ902" s="89"/>
      <c r="BA902" s="98" t="e">
        <f t="shared" si="570"/>
        <v>#REF!</v>
      </c>
      <c r="BB902" s="98" t="e">
        <f t="shared" si="571"/>
        <v>#REF!</v>
      </c>
      <c r="BC902" s="89"/>
      <c r="BD902" s="98" t="e">
        <f t="shared" si="572"/>
        <v>#REF!</v>
      </c>
      <c r="BE902" s="98" t="e">
        <f t="shared" si="573"/>
        <v>#REF!</v>
      </c>
      <c r="BF902" s="89"/>
      <c r="BG902" s="98" t="e">
        <f t="shared" si="574"/>
        <v>#REF!</v>
      </c>
      <c r="BH902" s="98" t="e">
        <f t="shared" si="575"/>
        <v>#REF!</v>
      </c>
      <c r="BI902" s="89"/>
      <c r="BJ902" s="98" t="str">
        <f t="shared" si="576"/>
        <v/>
      </c>
      <c r="BK902" s="98" t="str">
        <f t="shared" si="577"/>
        <v/>
      </c>
      <c r="BL902" s="89"/>
      <c r="BM902" s="98" t="str">
        <f t="shared" si="578"/>
        <v/>
      </c>
      <c r="BN902" s="98" t="str">
        <f t="shared" si="579"/>
        <v/>
      </c>
      <c r="BO902" s="89"/>
      <c r="BP902" s="98" t="str">
        <f t="shared" si="580"/>
        <v/>
      </c>
      <c r="BQ902" s="98" t="str">
        <f t="shared" si="581"/>
        <v/>
      </c>
      <c r="BR902" s="89"/>
      <c r="BS902" s="98" t="str">
        <f t="shared" si="582"/>
        <v/>
      </c>
      <c r="BT902" s="98" t="str">
        <f t="shared" si="583"/>
        <v/>
      </c>
      <c r="BU902" s="89"/>
      <c r="BV902" s="63"/>
    </row>
    <row r="903" spans="1:74" s="59" customFormat="1" x14ac:dyDescent="0.25">
      <c r="A903" s="83">
        <v>12</v>
      </c>
      <c r="B903" s="109" t="str">
        <f t="shared" si="561"/>
        <v xml:space="preserve">: </v>
      </c>
      <c r="C903" s="106"/>
      <c r="D903" s="106"/>
      <c r="E903" s="108"/>
      <c r="F903" s="106"/>
      <c r="G903" s="108"/>
      <c r="H903" s="107"/>
      <c r="I903" s="106"/>
      <c r="J903" s="106"/>
      <c r="K903" s="104"/>
      <c r="L903" s="110"/>
      <c r="M903" s="111"/>
      <c r="N903" s="105"/>
      <c r="O903" s="105"/>
      <c r="P903" s="104"/>
      <c r="Q903" s="64"/>
      <c r="R903" s="103"/>
      <c r="S903" s="101" t="str">
        <f t="shared" si="562"/>
        <v/>
      </c>
      <c r="T903" s="102" t="str">
        <f t="shared" si="563"/>
        <v/>
      </c>
      <c r="U903" s="101" t="str">
        <f t="shared" si="564"/>
        <v/>
      </c>
      <c r="V903" s="100" t="str">
        <f t="shared" si="565"/>
        <v/>
      </c>
      <c r="W903" s="89"/>
      <c r="X903" s="89"/>
      <c r="Z903" s="63"/>
      <c r="AP903" s="63"/>
      <c r="AQ903" s="89"/>
      <c r="AR903" s="89"/>
      <c r="AS903" s="99"/>
      <c r="AT903" s="89"/>
      <c r="AU903" s="98" t="e">
        <f t="shared" si="566"/>
        <v>#REF!</v>
      </c>
      <c r="AV903" s="98" t="e">
        <f t="shared" si="567"/>
        <v>#REF!</v>
      </c>
      <c r="AW903" s="89"/>
      <c r="AX903" s="98" t="e">
        <f t="shared" si="568"/>
        <v>#REF!</v>
      </c>
      <c r="AY903" s="98" t="e">
        <f t="shared" si="569"/>
        <v>#REF!</v>
      </c>
      <c r="AZ903" s="89"/>
      <c r="BA903" s="98" t="e">
        <f t="shared" si="570"/>
        <v>#REF!</v>
      </c>
      <c r="BB903" s="98" t="e">
        <f t="shared" si="571"/>
        <v>#REF!</v>
      </c>
      <c r="BC903" s="89"/>
      <c r="BD903" s="98" t="e">
        <f t="shared" si="572"/>
        <v>#REF!</v>
      </c>
      <c r="BE903" s="98" t="e">
        <f t="shared" si="573"/>
        <v>#REF!</v>
      </c>
      <c r="BF903" s="89"/>
      <c r="BG903" s="98" t="e">
        <f t="shared" si="574"/>
        <v>#REF!</v>
      </c>
      <c r="BH903" s="98" t="e">
        <f t="shared" si="575"/>
        <v>#REF!</v>
      </c>
      <c r="BI903" s="89"/>
      <c r="BJ903" s="98" t="str">
        <f t="shared" si="576"/>
        <v/>
      </c>
      <c r="BK903" s="98" t="str">
        <f t="shared" si="577"/>
        <v/>
      </c>
      <c r="BL903" s="89"/>
      <c r="BM903" s="98" t="str">
        <f t="shared" si="578"/>
        <v/>
      </c>
      <c r="BN903" s="98" t="str">
        <f t="shared" si="579"/>
        <v/>
      </c>
      <c r="BO903" s="89"/>
      <c r="BP903" s="98" t="str">
        <f t="shared" si="580"/>
        <v/>
      </c>
      <c r="BQ903" s="98" t="str">
        <f t="shared" si="581"/>
        <v/>
      </c>
      <c r="BR903" s="89"/>
      <c r="BS903" s="98" t="str">
        <f t="shared" si="582"/>
        <v/>
      </c>
      <c r="BT903" s="98" t="str">
        <f t="shared" si="583"/>
        <v/>
      </c>
      <c r="BU903" s="89"/>
      <c r="BV903" s="63"/>
    </row>
    <row r="904" spans="1:74" s="59" customFormat="1" x14ac:dyDescent="0.25">
      <c r="A904" s="83">
        <v>13</v>
      </c>
      <c r="B904" s="109" t="str">
        <f t="shared" si="561"/>
        <v xml:space="preserve">: </v>
      </c>
      <c r="C904" s="106"/>
      <c r="D904" s="106"/>
      <c r="E904" s="108"/>
      <c r="F904" s="106"/>
      <c r="G904" s="108"/>
      <c r="H904" s="107"/>
      <c r="I904" s="106"/>
      <c r="J904" s="106"/>
      <c r="K904" s="104"/>
      <c r="L904" s="110"/>
      <c r="M904" s="104"/>
      <c r="N904" s="105"/>
      <c r="O904" s="105"/>
      <c r="P904" s="104"/>
      <c r="Q904" s="64"/>
      <c r="R904" s="103"/>
      <c r="S904" s="101" t="str">
        <f t="shared" si="562"/>
        <v/>
      </c>
      <c r="T904" s="102" t="str">
        <f t="shared" si="563"/>
        <v/>
      </c>
      <c r="U904" s="101" t="str">
        <f t="shared" si="564"/>
        <v/>
      </c>
      <c r="V904" s="100" t="str">
        <f t="shared" si="565"/>
        <v/>
      </c>
      <c r="W904" s="89"/>
      <c r="X904" s="89"/>
      <c r="Z904" s="63"/>
      <c r="AP904" s="63"/>
      <c r="AQ904" s="89"/>
      <c r="AR904" s="89"/>
      <c r="AS904" s="99"/>
      <c r="AT904" s="89"/>
      <c r="AU904" s="98" t="e">
        <f t="shared" si="566"/>
        <v>#REF!</v>
      </c>
      <c r="AV904" s="98" t="e">
        <f t="shared" si="567"/>
        <v>#REF!</v>
      </c>
      <c r="AW904" s="89"/>
      <c r="AX904" s="98" t="e">
        <f t="shared" si="568"/>
        <v>#REF!</v>
      </c>
      <c r="AY904" s="98" t="e">
        <f t="shared" si="569"/>
        <v>#REF!</v>
      </c>
      <c r="AZ904" s="89"/>
      <c r="BA904" s="98" t="e">
        <f t="shared" si="570"/>
        <v>#REF!</v>
      </c>
      <c r="BB904" s="98" t="e">
        <f t="shared" si="571"/>
        <v>#REF!</v>
      </c>
      <c r="BC904" s="89"/>
      <c r="BD904" s="98" t="e">
        <f t="shared" si="572"/>
        <v>#REF!</v>
      </c>
      <c r="BE904" s="98" t="e">
        <f t="shared" si="573"/>
        <v>#REF!</v>
      </c>
      <c r="BF904" s="89"/>
      <c r="BG904" s="98" t="e">
        <f t="shared" si="574"/>
        <v>#REF!</v>
      </c>
      <c r="BH904" s="98" t="e">
        <f t="shared" si="575"/>
        <v>#REF!</v>
      </c>
      <c r="BI904" s="89"/>
      <c r="BJ904" s="98" t="str">
        <f t="shared" si="576"/>
        <v/>
      </c>
      <c r="BK904" s="98" t="str">
        <f t="shared" si="577"/>
        <v/>
      </c>
      <c r="BL904" s="89"/>
      <c r="BM904" s="98" t="str">
        <f t="shared" si="578"/>
        <v/>
      </c>
      <c r="BN904" s="98" t="str">
        <f t="shared" si="579"/>
        <v/>
      </c>
      <c r="BO904" s="89"/>
      <c r="BP904" s="98" t="str">
        <f t="shared" si="580"/>
        <v/>
      </c>
      <c r="BQ904" s="98" t="str">
        <f t="shared" si="581"/>
        <v/>
      </c>
      <c r="BR904" s="89"/>
      <c r="BS904" s="98" t="str">
        <f t="shared" si="582"/>
        <v/>
      </c>
      <c r="BT904" s="98" t="str">
        <f t="shared" si="583"/>
        <v/>
      </c>
      <c r="BU904" s="89"/>
      <c r="BV904" s="63"/>
    </row>
    <row r="905" spans="1:74" s="59" customFormat="1" x14ac:dyDescent="0.25">
      <c r="A905" s="83">
        <v>14</v>
      </c>
      <c r="B905" s="109" t="str">
        <f t="shared" si="561"/>
        <v xml:space="preserve">: </v>
      </c>
      <c r="C905" s="106"/>
      <c r="D905" s="106"/>
      <c r="E905" s="108"/>
      <c r="F905" s="106"/>
      <c r="G905" s="108"/>
      <c r="H905" s="107"/>
      <c r="I905" s="106"/>
      <c r="J905" s="106"/>
      <c r="K905" s="104"/>
      <c r="L905" s="110"/>
      <c r="M905" s="104"/>
      <c r="N905" s="105"/>
      <c r="O905" s="105"/>
      <c r="P905" s="104"/>
      <c r="Q905" s="64"/>
      <c r="R905" s="103"/>
      <c r="S905" s="101" t="str">
        <f t="shared" si="562"/>
        <v/>
      </c>
      <c r="T905" s="102" t="str">
        <f t="shared" si="563"/>
        <v/>
      </c>
      <c r="U905" s="101" t="str">
        <f t="shared" si="564"/>
        <v/>
      </c>
      <c r="V905" s="100" t="str">
        <f t="shared" si="565"/>
        <v/>
      </c>
      <c r="W905" s="89"/>
      <c r="X905" s="89"/>
      <c r="Z905" s="63"/>
      <c r="AP905" s="63"/>
      <c r="AQ905" s="89"/>
      <c r="AR905" s="89"/>
      <c r="AS905" s="99"/>
      <c r="AT905" s="89"/>
      <c r="AU905" s="98" t="e">
        <f t="shared" si="566"/>
        <v>#REF!</v>
      </c>
      <c r="AV905" s="98" t="e">
        <f t="shared" si="567"/>
        <v>#REF!</v>
      </c>
      <c r="AW905" s="89"/>
      <c r="AX905" s="98" t="e">
        <f t="shared" si="568"/>
        <v>#REF!</v>
      </c>
      <c r="AY905" s="98" t="e">
        <f t="shared" si="569"/>
        <v>#REF!</v>
      </c>
      <c r="AZ905" s="89"/>
      <c r="BA905" s="98" t="e">
        <f t="shared" si="570"/>
        <v>#REF!</v>
      </c>
      <c r="BB905" s="98" t="e">
        <f t="shared" si="571"/>
        <v>#REF!</v>
      </c>
      <c r="BC905" s="89"/>
      <c r="BD905" s="98" t="e">
        <f t="shared" si="572"/>
        <v>#REF!</v>
      </c>
      <c r="BE905" s="98" t="e">
        <f t="shared" si="573"/>
        <v>#REF!</v>
      </c>
      <c r="BF905" s="89"/>
      <c r="BG905" s="98" t="e">
        <f t="shared" si="574"/>
        <v>#REF!</v>
      </c>
      <c r="BH905" s="98" t="e">
        <f t="shared" si="575"/>
        <v>#REF!</v>
      </c>
      <c r="BI905" s="89"/>
      <c r="BJ905" s="98" t="str">
        <f t="shared" si="576"/>
        <v/>
      </c>
      <c r="BK905" s="98" t="str">
        <f t="shared" si="577"/>
        <v/>
      </c>
      <c r="BL905" s="89"/>
      <c r="BM905" s="98" t="str">
        <f t="shared" si="578"/>
        <v/>
      </c>
      <c r="BN905" s="98" t="str">
        <f t="shared" si="579"/>
        <v/>
      </c>
      <c r="BO905" s="89"/>
      <c r="BP905" s="98" t="str">
        <f t="shared" si="580"/>
        <v/>
      </c>
      <c r="BQ905" s="98" t="str">
        <f t="shared" si="581"/>
        <v/>
      </c>
      <c r="BR905" s="89"/>
      <c r="BS905" s="98" t="str">
        <f t="shared" si="582"/>
        <v/>
      </c>
      <c r="BT905" s="98" t="str">
        <f t="shared" si="583"/>
        <v/>
      </c>
      <c r="BU905" s="89"/>
      <c r="BV905" s="63"/>
    </row>
    <row r="906" spans="1:74" s="59" customFormat="1" x14ac:dyDescent="0.25">
      <c r="A906" s="83">
        <v>15</v>
      </c>
      <c r="B906" s="109" t="str">
        <f t="shared" si="561"/>
        <v xml:space="preserve">: </v>
      </c>
      <c r="C906" s="106"/>
      <c r="D906" s="106"/>
      <c r="E906" s="108"/>
      <c r="F906" s="106"/>
      <c r="G906" s="108"/>
      <c r="H906" s="107"/>
      <c r="I906" s="106"/>
      <c r="J906" s="106"/>
      <c r="K906" s="104"/>
      <c r="L906" s="110"/>
      <c r="M906" s="104"/>
      <c r="N906" s="105"/>
      <c r="O906" s="105"/>
      <c r="P906" s="104"/>
      <c r="Q906" s="64"/>
      <c r="R906" s="103"/>
      <c r="S906" s="101" t="str">
        <f t="shared" si="562"/>
        <v/>
      </c>
      <c r="T906" s="102" t="str">
        <f t="shared" si="563"/>
        <v/>
      </c>
      <c r="U906" s="101" t="str">
        <f t="shared" si="564"/>
        <v/>
      </c>
      <c r="V906" s="100" t="str">
        <f t="shared" si="565"/>
        <v/>
      </c>
      <c r="W906" s="89"/>
      <c r="X906" s="89"/>
      <c r="Z906" s="63"/>
      <c r="AP906" s="63"/>
      <c r="AQ906" s="89"/>
      <c r="AR906" s="89"/>
      <c r="AS906" s="99"/>
      <c r="AT906" s="89"/>
      <c r="AU906" s="98" t="e">
        <f t="shared" si="566"/>
        <v>#REF!</v>
      </c>
      <c r="AV906" s="98" t="e">
        <f t="shared" si="567"/>
        <v>#REF!</v>
      </c>
      <c r="AW906" s="89"/>
      <c r="AX906" s="98" t="e">
        <f t="shared" si="568"/>
        <v>#REF!</v>
      </c>
      <c r="AY906" s="98" t="e">
        <f t="shared" si="569"/>
        <v>#REF!</v>
      </c>
      <c r="AZ906" s="89"/>
      <c r="BA906" s="98" t="e">
        <f t="shared" si="570"/>
        <v>#REF!</v>
      </c>
      <c r="BB906" s="98" t="e">
        <f t="shared" si="571"/>
        <v>#REF!</v>
      </c>
      <c r="BC906" s="89"/>
      <c r="BD906" s="98" t="e">
        <f t="shared" si="572"/>
        <v>#REF!</v>
      </c>
      <c r="BE906" s="98" t="e">
        <f t="shared" si="573"/>
        <v>#REF!</v>
      </c>
      <c r="BF906" s="89"/>
      <c r="BG906" s="98" t="e">
        <f t="shared" si="574"/>
        <v>#REF!</v>
      </c>
      <c r="BH906" s="98" t="e">
        <f t="shared" si="575"/>
        <v>#REF!</v>
      </c>
      <c r="BI906" s="89"/>
      <c r="BJ906" s="98" t="str">
        <f t="shared" si="576"/>
        <v/>
      </c>
      <c r="BK906" s="98" t="str">
        <f t="shared" si="577"/>
        <v/>
      </c>
      <c r="BL906" s="89"/>
      <c r="BM906" s="98" t="str">
        <f t="shared" si="578"/>
        <v/>
      </c>
      <c r="BN906" s="98" t="str">
        <f t="shared" si="579"/>
        <v/>
      </c>
      <c r="BO906" s="89"/>
      <c r="BP906" s="98" t="str">
        <f t="shared" si="580"/>
        <v/>
      </c>
      <c r="BQ906" s="98" t="str">
        <f t="shared" si="581"/>
        <v/>
      </c>
      <c r="BR906" s="89"/>
      <c r="BS906" s="98" t="str">
        <f t="shared" si="582"/>
        <v/>
      </c>
      <c r="BT906" s="98" t="str">
        <f t="shared" si="583"/>
        <v/>
      </c>
      <c r="BU906" s="89"/>
      <c r="BV906" s="63"/>
    </row>
    <row r="907" spans="1:74" s="59" customFormat="1" x14ac:dyDescent="0.25">
      <c r="A907" s="83">
        <v>16</v>
      </c>
      <c r="B907" s="109" t="str">
        <f t="shared" si="561"/>
        <v xml:space="preserve">: </v>
      </c>
      <c r="C907" s="106"/>
      <c r="D907" s="106"/>
      <c r="E907" s="108"/>
      <c r="F907" s="106"/>
      <c r="G907" s="108"/>
      <c r="H907" s="107"/>
      <c r="I907" s="106"/>
      <c r="J907" s="106"/>
      <c r="K907" s="104"/>
      <c r="L907" s="110"/>
      <c r="M907" s="104"/>
      <c r="N907" s="105"/>
      <c r="O907" s="105"/>
      <c r="P907" s="104"/>
      <c r="Q907" s="64"/>
      <c r="R907" s="103"/>
      <c r="S907" s="101" t="str">
        <f t="shared" si="562"/>
        <v/>
      </c>
      <c r="T907" s="102" t="str">
        <f t="shared" si="563"/>
        <v/>
      </c>
      <c r="U907" s="101" t="str">
        <f t="shared" si="564"/>
        <v/>
      </c>
      <c r="V907" s="100" t="str">
        <f t="shared" si="565"/>
        <v/>
      </c>
      <c r="W907" s="89"/>
      <c r="X907" s="89"/>
      <c r="Z907" s="63"/>
      <c r="AP907" s="63"/>
      <c r="AQ907" s="89"/>
      <c r="AR907" s="89"/>
      <c r="AS907" s="99"/>
      <c r="AT907" s="89"/>
      <c r="AU907" s="98" t="e">
        <f t="shared" si="566"/>
        <v>#REF!</v>
      </c>
      <c r="AV907" s="98" t="e">
        <f t="shared" si="567"/>
        <v>#REF!</v>
      </c>
      <c r="AW907" s="89"/>
      <c r="AX907" s="98" t="e">
        <f t="shared" si="568"/>
        <v>#REF!</v>
      </c>
      <c r="AY907" s="98" t="e">
        <f t="shared" si="569"/>
        <v>#REF!</v>
      </c>
      <c r="AZ907" s="89"/>
      <c r="BA907" s="98" t="e">
        <f t="shared" si="570"/>
        <v>#REF!</v>
      </c>
      <c r="BB907" s="98" t="e">
        <f t="shared" si="571"/>
        <v>#REF!</v>
      </c>
      <c r="BC907" s="89"/>
      <c r="BD907" s="98" t="e">
        <f t="shared" si="572"/>
        <v>#REF!</v>
      </c>
      <c r="BE907" s="98" t="e">
        <f t="shared" si="573"/>
        <v>#REF!</v>
      </c>
      <c r="BF907" s="89"/>
      <c r="BG907" s="98" t="e">
        <f t="shared" si="574"/>
        <v>#REF!</v>
      </c>
      <c r="BH907" s="98" t="e">
        <f t="shared" si="575"/>
        <v>#REF!</v>
      </c>
      <c r="BI907" s="89"/>
      <c r="BJ907" s="98" t="str">
        <f t="shared" si="576"/>
        <v/>
      </c>
      <c r="BK907" s="98" t="str">
        <f t="shared" si="577"/>
        <v/>
      </c>
      <c r="BL907" s="89"/>
      <c r="BM907" s="98" t="str">
        <f t="shared" si="578"/>
        <v/>
      </c>
      <c r="BN907" s="98" t="str">
        <f t="shared" si="579"/>
        <v/>
      </c>
      <c r="BO907" s="89"/>
      <c r="BP907" s="98" t="str">
        <f t="shared" si="580"/>
        <v/>
      </c>
      <c r="BQ907" s="98" t="str">
        <f t="shared" si="581"/>
        <v/>
      </c>
      <c r="BR907" s="89"/>
      <c r="BS907" s="98" t="str">
        <f t="shared" si="582"/>
        <v/>
      </c>
      <c r="BT907" s="98" t="str">
        <f t="shared" si="583"/>
        <v/>
      </c>
      <c r="BU907" s="89"/>
      <c r="BV907" s="63"/>
    </row>
    <row r="908" spans="1:74" s="59" customFormat="1" x14ac:dyDescent="0.25">
      <c r="A908" s="83">
        <v>17</v>
      </c>
      <c r="B908" s="109" t="str">
        <f t="shared" si="561"/>
        <v xml:space="preserve">: </v>
      </c>
      <c r="C908" s="106"/>
      <c r="D908" s="106"/>
      <c r="E908" s="108"/>
      <c r="F908" s="106"/>
      <c r="G908" s="108"/>
      <c r="H908" s="107"/>
      <c r="I908" s="106"/>
      <c r="J908" s="106"/>
      <c r="K908" s="104"/>
      <c r="L908" s="110"/>
      <c r="M908" s="104"/>
      <c r="N908" s="105"/>
      <c r="O908" s="105"/>
      <c r="P908" s="104"/>
      <c r="Q908" s="64"/>
      <c r="R908" s="103"/>
      <c r="S908" s="101" t="str">
        <f t="shared" si="562"/>
        <v/>
      </c>
      <c r="T908" s="102" t="str">
        <f t="shared" si="563"/>
        <v/>
      </c>
      <c r="U908" s="101" t="str">
        <f t="shared" si="564"/>
        <v/>
      </c>
      <c r="V908" s="100" t="str">
        <f t="shared" si="565"/>
        <v/>
      </c>
      <c r="W908" s="89"/>
      <c r="X908" s="89"/>
      <c r="Z908" s="63"/>
      <c r="AP908" s="63"/>
      <c r="AQ908" s="89"/>
      <c r="AR908" s="89"/>
      <c r="AS908" s="99"/>
      <c r="AT908" s="89"/>
      <c r="AU908" s="98" t="e">
        <f t="shared" si="566"/>
        <v>#REF!</v>
      </c>
      <c r="AV908" s="98" t="e">
        <f t="shared" si="567"/>
        <v>#REF!</v>
      </c>
      <c r="AW908" s="89"/>
      <c r="AX908" s="98" t="e">
        <f t="shared" si="568"/>
        <v>#REF!</v>
      </c>
      <c r="AY908" s="98" t="e">
        <f t="shared" si="569"/>
        <v>#REF!</v>
      </c>
      <c r="AZ908" s="89"/>
      <c r="BA908" s="98" t="e">
        <f t="shared" si="570"/>
        <v>#REF!</v>
      </c>
      <c r="BB908" s="98" t="e">
        <f t="shared" si="571"/>
        <v>#REF!</v>
      </c>
      <c r="BC908" s="89"/>
      <c r="BD908" s="98" t="e">
        <f t="shared" si="572"/>
        <v>#REF!</v>
      </c>
      <c r="BE908" s="98" t="e">
        <f t="shared" si="573"/>
        <v>#REF!</v>
      </c>
      <c r="BF908" s="89"/>
      <c r="BG908" s="98" t="e">
        <f t="shared" si="574"/>
        <v>#REF!</v>
      </c>
      <c r="BH908" s="98" t="e">
        <f t="shared" si="575"/>
        <v>#REF!</v>
      </c>
      <c r="BI908" s="89"/>
      <c r="BJ908" s="98" t="str">
        <f t="shared" si="576"/>
        <v/>
      </c>
      <c r="BK908" s="98" t="str">
        <f t="shared" si="577"/>
        <v/>
      </c>
      <c r="BL908" s="89"/>
      <c r="BM908" s="98" t="str">
        <f t="shared" si="578"/>
        <v/>
      </c>
      <c r="BN908" s="98" t="str">
        <f t="shared" si="579"/>
        <v/>
      </c>
      <c r="BO908" s="89"/>
      <c r="BP908" s="98" t="str">
        <f t="shared" si="580"/>
        <v/>
      </c>
      <c r="BQ908" s="98" t="str">
        <f t="shared" si="581"/>
        <v/>
      </c>
      <c r="BR908" s="89"/>
      <c r="BS908" s="98" t="str">
        <f t="shared" si="582"/>
        <v/>
      </c>
      <c r="BT908" s="98" t="str">
        <f t="shared" si="583"/>
        <v/>
      </c>
      <c r="BU908" s="89"/>
      <c r="BV908" s="63"/>
    </row>
    <row r="909" spans="1:74" s="59" customFormat="1" x14ac:dyDescent="0.25">
      <c r="A909" s="83">
        <v>18</v>
      </c>
      <c r="B909" s="109" t="str">
        <f t="shared" si="561"/>
        <v xml:space="preserve">: </v>
      </c>
      <c r="C909" s="106"/>
      <c r="D909" s="106"/>
      <c r="E909" s="108"/>
      <c r="F909" s="106"/>
      <c r="G909" s="108"/>
      <c r="H909" s="107"/>
      <c r="I909" s="106"/>
      <c r="J909" s="106"/>
      <c r="K909" s="104"/>
      <c r="L909" s="104"/>
      <c r="M909" s="104"/>
      <c r="N909" s="105"/>
      <c r="O909" s="105"/>
      <c r="P909" s="104"/>
      <c r="Q909" s="64"/>
      <c r="R909" s="103"/>
      <c r="S909" s="101" t="str">
        <f t="shared" si="562"/>
        <v/>
      </c>
      <c r="T909" s="102" t="str">
        <f t="shared" si="563"/>
        <v/>
      </c>
      <c r="U909" s="101" t="str">
        <f t="shared" si="564"/>
        <v/>
      </c>
      <c r="V909" s="100" t="str">
        <f t="shared" si="565"/>
        <v/>
      </c>
      <c r="W909" s="89"/>
      <c r="X909" s="89"/>
      <c r="Z909" s="63"/>
      <c r="AP909" s="63"/>
      <c r="AQ909" s="89"/>
      <c r="AR909" s="89"/>
      <c r="AS909" s="99"/>
      <c r="AT909" s="89"/>
      <c r="AU909" s="98" t="e">
        <f t="shared" si="566"/>
        <v>#REF!</v>
      </c>
      <c r="AV909" s="98" t="e">
        <f t="shared" si="567"/>
        <v>#REF!</v>
      </c>
      <c r="AW909" s="89"/>
      <c r="AX909" s="98" t="e">
        <f t="shared" si="568"/>
        <v>#REF!</v>
      </c>
      <c r="AY909" s="98" t="e">
        <f t="shared" si="569"/>
        <v>#REF!</v>
      </c>
      <c r="AZ909" s="89"/>
      <c r="BA909" s="98" t="e">
        <f t="shared" si="570"/>
        <v>#REF!</v>
      </c>
      <c r="BB909" s="98" t="e">
        <f t="shared" si="571"/>
        <v>#REF!</v>
      </c>
      <c r="BC909" s="89"/>
      <c r="BD909" s="98" t="e">
        <f t="shared" si="572"/>
        <v>#REF!</v>
      </c>
      <c r="BE909" s="98" t="e">
        <f t="shared" si="573"/>
        <v>#REF!</v>
      </c>
      <c r="BF909" s="89"/>
      <c r="BG909" s="98" t="e">
        <f t="shared" si="574"/>
        <v>#REF!</v>
      </c>
      <c r="BH909" s="98" t="e">
        <f t="shared" si="575"/>
        <v>#REF!</v>
      </c>
      <c r="BI909" s="89"/>
      <c r="BJ909" s="98" t="str">
        <f t="shared" si="576"/>
        <v/>
      </c>
      <c r="BK909" s="98" t="str">
        <f t="shared" si="577"/>
        <v/>
      </c>
      <c r="BL909" s="89"/>
      <c r="BM909" s="98" t="str">
        <f t="shared" si="578"/>
        <v/>
      </c>
      <c r="BN909" s="98" t="str">
        <f t="shared" si="579"/>
        <v/>
      </c>
      <c r="BO909" s="89"/>
      <c r="BP909" s="98" t="str">
        <f t="shared" si="580"/>
        <v/>
      </c>
      <c r="BQ909" s="98" t="str">
        <f t="shared" si="581"/>
        <v/>
      </c>
      <c r="BR909" s="89"/>
      <c r="BS909" s="98" t="str">
        <f t="shared" si="582"/>
        <v/>
      </c>
      <c r="BT909" s="98" t="str">
        <f t="shared" si="583"/>
        <v/>
      </c>
      <c r="BU909" s="89"/>
      <c r="BV909" s="63"/>
    </row>
    <row r="910" spans="1:74" s="59" customFormat="1" x14ac:dyDescent="0.25">
      <c r="A910" s="83">
        <v>19</v>
      </c>
      <c r="B910" s="109" t="str">
        <f t="shared" si="561"/>
        <v xml:space="preserve">: </v>
      </c>
      <c r="C910" s="106"/>
      <c r="D910" s="106"/>
      <c r="E910" s="108"/>
      <c r="F910" s="106"/>
      <c r="G910" s="108"/>
      <c r="H910" s="107"/>
      <c r="I910" s="106"/>
      <c r="J910" s="106"/>
      <c r="K910" s="104"/>
      <c r="L910" s="104"/>
      <c r="M910" s="104"/>
      <c r="N910" s="105"/>
      <c r="O910" s="105"/>
      <c r="P910" s="104"/>
      <c r="Q910" s="64"/>
      <c r="R910" s="103"/>
      <c r="S910" s="101" t="str">
        <f t="shared" si="562"/>
        <v/>
      </c>
      <c r="T910" s="102" t="str">
        <f t="shared" si="563"/>
        <v/>
      </c>
      <c r="U910" s="101" t="str">
        <f t="shared" si="564"/>
        <v/>
      </c>
      <c r="V910" s="100" t="str">
        <f t="shared" si="565"/>
        <v/>
      </c>
      <c r="W910" s="89"/>
      <c r="X910" s="89"/>
      <c r="Z910" s="63"/>
      <c r="AP910" s="63"/>
      <c r="AQ910" s="89"/>
      <c r="AR910" s="89"/>
      <c r="AS910" s="99"/>
      <c r="AT910" s="89"/>
      <c r="AU910" s="98" t="e">
        <f t="shared" si="566"/>
        <v>#REF!</v>
      </c>
      <c r="AV910" s="98" t="e">
        <f t="shared" si="567"/>
        <v>#REF!</v>
      </c>
      <c r="AW910" s="89"/>
      <c r="AX910" s="98" t="e">
        <f t="shared" si="568"/>
        <v>#REF!</v>
      </c>
      <c r="AY910" s="98" t="e">
        <f t="shared" si="569"/>
        <v>#REF!</v>
      </c>
      <c r="AZ910" s="89"/>
      <c r="BA910" s="98" t="e">
        <f t="shared" si="570"/>
        <v>#REF!</v>
      </c>
      <c r="BB910" s="98" t="e">
        <f t="shared" si="571"/>
        <v>#REF!</v>
      </c>
      <c r="BC910" s="89"/>
      <c r="BD910" s="98" t="e">
        <f t="shared" si="572"/>
        <v>#REF!</v>
      </c>
      <c r="BE910" s="98" t="e">
        <f t="shared" si="573"/>
        <v>#REF!</v>
      </c>
      <c r="BF910" s="89"/>
      <c r="BG910" s="98" t="e">
        <f t="shared" si="574"/>
        <v>#REF!</v>
      </c>
      <c r="BH910" s="98" t="e">
        <f t="shared" si="575"/>
        <v>#REF!</v>
      </c>
      <c r="BI910" s="89"/>
      <c r="BJ910" s="98" t="str">
        <f t="shared" si="576"/>
        <v/>
      </c>
      <c r="BK910" s="98" t="str">
        <f t="shared" si="577"/>
        <v/>
      </c>
      <c r="BL910" s="89"/>
      <c r="BM910" s="98" t="str">
        <f t="shared" si="578"/>
        <v/>
      </c>
      <c r="BN910" s="98" t="str">
        <f t="shared" si="579"/>
        <v/>
      </c>
      <c r="BO910" s="89"/>
      <c r="BP910" s="98" t="str">
        <f t="shared" si="580"/>
        <v/>
      </c>
      <c r="BQ910" s="98" t="str">
        <f t="shared" si="581"/>
        <v/>
      </c>
      <c r="BR910" s="89"/>
      <c r="BS910" s="98" t="str">
        <f t="shared" si="582"/>
        <v/>
      </c>
      <c r="BT910" s="98" t="str">
        <f t="shared" si="583"/>
        <v/>
      </c>
      <c r="BU910" s="89"/>
      <c r="BV910" s="63"/>
    </row>
    <row r="911" spans="1:74" s="59" customFormat="1" x14ac:dyDescent="0.25">
      <c r="A911" s="83">
        <v>20</v>
      </c>
      <c r="B911" s="109" t="str">
        <f t="shared" si="561"/>
        <v xml:space="preserve">: </v>
      </c>
      <c r="C911" s="106"/>
      <c r="D911" s="106"/>
      <c r="E911" s="108"/>
      <c r="F911" s="106"/>
      <c r="G911" s="108"/>
      <c r="H911" s="107"/>
      <c r="I911" s="106"/>
      <c r="J911" s="106"/>
      <c r="K911" s="104"/>
      <c r="L911" s="104"/>
      <c r="M911" s="104"/>
      <c r="N911" s="105"/>
      <c r="O911" s="105"/>
      <c r="P911" s="104"/>
      <c r="Q911" s="64"/>
      <c r="R911" s="103"/>
      <c r="S911" s="101" t="str">
        <f t="shared" si="562"/>
        <v/>
      </c>
      <c r="T911" s="102" t="str">
        <f t="shared" si="563"/>
        <v/>
      </c>
      <c r="U911" s="101" t="str">
        <f t="shared" si="564"/>
        <v/>
      </c>
      <c r="V911" s="100" t="str">
        <f t="shared" si="565"/>
        <v/>
      </c>
      <c r="W911" s="89"/>
      <c r="X911" s="89"/>
      <c r="Z911" s="63"/>
      <c r="AP911" s="63"/>
      <c r="AQ911" s="89"/>
      <c r="AR911" s="89"/>
      <c r="AS911" s="99"/>
      <c r="AT911" s="89"/>
      <c r="AU911" s="98" t="e">
        <f t="shared" si="566"/>
        <v>#REF!</v>
      </c>
      <c r="AV911" s="98" t="e">
        <f t="shared" si="567"/>
        <v>#REF!</v>
      </c>
      <c r="AW911" s="89"/>
      <c r="AX911" s="98" t="e">
        <f t="shared" si="568"/>
        <v>#REF!</v>
      </c>
      <c r="AY911" s="98" t="e">
        <f t="shared" si="569"/>
        <v>#REF!</v>
      </c>
      <c r="AZ911" s="89"/>
      <c r="BA911" s="98" t="e">
        <f t="shared" si="570"/>
        <v>#REF!</v>
      </c>
      <c r="BB911" s="98" t="e">
        <f t="shared" si="571"/>
        <v>#REF!</v>
      </c>
      <c r="BC911" s="89"/>
      <c r="BD911" s="98" t="e">
        <f t="shared" si="572"/>
        <v>#REF!</v>
      </c>
      <c r="BE911" s="98" t="e">
        <f t="shared" si="573"/>
        <v>#REF!</v>
      </c>
      <c r="BF911" s="89"/>
      <c r="BG911" s="98" t="e">
        <f t="shared" si="574"/>
        <v>#REF!</v>
      </c>
      <c r="BH911" s="98" t="e">
        <f t="shared" si="575"/>
        <v>#REF!</v>
      </c>
      <c r="BI911" s="89"/>
      <c r="BJ911" s="98" t="str">
        <f t="shared" si="576"/>
        <v/>
      </c>
      <c r="BK911" s="98" t="str">
        <f t="shared" si="577"/>
        <v/>
      </c>
      <c r="BL911" s="89"/>
      <c r="BM911" s="98" t="str">
        <f t="shared" si="578"/>
        <v/>
      </c>
      <c r="BN911" s="98" t="str">
        <f t="shared" si="579"/>
        <v/>
      </c>
      <c r="BO911" s="89"/>
      <c r="BP911" s="98" t="str">
        <f t="shared" si="580"/>
        <v/>
      </c>
      <c r="BQ911" s="98" t="str">
        <f t="shared" si="581"/>
        <v/>
      </c>
      <c r="BR911" s="89"/>
      <c r="BS911" s="98" t="str">
        <f t="shared" si="582"/>
        <v/>
      </c>
      <c r="BT911" s="98" t="str">
        <f t="shared" si="583"/>
        <v/>
      </c>
      <c r="BU911" s="89"/>
      <c r="BV911" s="63"/>
    </row>
    <row r="912" spans="1:74" s="59" customFormat="1" x14ac:dyDescent="0.25">
      <c r="A912" s="83"/>
      <c r="B912" s="91" t="s">
        <v>64</v>
      </c>
      <c r="C912" s="92"/>
      <c r="D912" s="92"/>
      <c r="E912" s="92"/>
      <c r="F912" s="92"/>
      <c r="G912" s="92"/>
      <c r="H912" s="64"/>
      <c r="I912" s="89"/>
      <c r="J912" s="94"/>
      <c r="K912" s="64"/>
      <c r="L912" s="64"/>
      <c r="M912" s="64" t="s">
        <v>63</v>
      </c>
      <c r="N912" s="64"/>
      <c r="O912" s="64"/>
      <c r="P912" s="64"/>
      <c r="Q912" s="64"/>
      <c r="R912" s="94" t="s">
        <v>62</v>
      </c>
      <c r="S912" s="97">
        <f>AVERAGE(S892:S911)</f>
        <v>0.2415057625301528</v>
      </c>
      <c r="T912" s="97">
        <f>IF(S920="Y",SUM(T892:T911)/SUM(O892:O911),AVERAGE(T892:T911))</f>
        <v>0.2415057625301528</v>
      </c>
      <c r="U912" s="96" t="e">
        <f>SUM(U892:U911)/SUM(O892:O911)</f>
        <v>#DIV/0!</v>
      </c>
      <c r="V912" s="89"/>
      <c r="W912" s="89"/>
      <c r="X912" s="89"/>
      <c r="Z912" s="95"/>
      <c r="AP912" s="63"/>
      <c r="AQ912" s="89"/>
      <c r="AR912" s="89"/>
      <c r="AS912" s="89"/>
      <c r="AT912" s="94" t="s">
        <v>62</v>
      </c>
      <c r="AU912" s="93" t="e">
        <f>AVERAGE(AU892:AU911)</f>
        <v>#REF!</v>
      </c>
      <c r="AV912" s="93" t="e">
        <f>SUM(AV892:AV911)/COUNTIF(AV892:AV911,"&gt;0")</f>
        <v>#REF!</v>
      </c>
      <c r="AW912" s="89"/>
      <c r="AX912" s="93" t="e">
        <f>AVERAGE(AX892:AX911)</f>
        <v>#REF!</v>
      </c>
      <c r="AY912" s="93" t="e">
        <f>SUM(AY892:AY911)/COUNTIF(AY892:AY911,"&gt;0")</f>
        <v>#REF!</v>
      </c>
      <c r="AZ912" s="89"/>
      <c r="BA912" s="93" t="e">
        <f>AVERAGE(BA892:BA911)</f>
        <v>#REF!</v>
      </c>
      <c r="BB912" s="93" t="e">
        <f>SUM(BB892:BB911)/COUNTIF(BB892:BB911,"&gt;0")</f>
        <v>#REF!</v>
      </c>
      <c r="BC912" s="89"/>
      <c r="BD912" s="93" t="e">
        <f>AVERAGE(BD892:BD911)</f>
        <v>#REF!</v>
      </c>
      <c r="BE912" s="93" t="e">
        <f>SUM(BE892:BE911)/COUNTIF(BE892:BE911,"&gt;0")</f>
        <v>#REF!</v>
      </c>
      <c r="BF912" s="89"/>
      <c r="BG912" s="93" t="e">
        <f>AVERAGE(BG892:BG911)</f>
        <v>#REF!</v>
      </c>
      <c r="BH912" s="93" t="e">
        <f>SUM(BH892:BH911)/COUNTIF(BH892:BH911,"&gt;0")</f>
        <v>#REF!</v>
      </c>
      <c r="BI912" s="94"/>
      <c r="BJ912" s="93" t="e">
        <f>AVERAGE(BJ892:BJ911)</f>
        <v>#DIV/0!</v>
      </c>
      <c r="BK912" s="93" t="e">
        <f>SUM(BK892:BK911)/COUNTIF(BK892:BK911,"&gt;0")</f>
        <v>#DIV/0!</v>
      </c>
      <c r="BL912" s="89"/>
      <c r="BM912" s="93" t="e">
        <f>AVERAGE(BM892:BM911)</f>
        <v>#DIV/0!</v>
      </c>
      <c r="BN912" s="93" t="e">
        <f>SUM(BN892:BN911)/COUNTIF(BN892:BN911,"&gt;0")</f>
        <v>#DIV/0!</v>
      </c>
      <c r="BO912" s="89"/>
      <c r="BP912" s="93" t="e">
        <f>AVERAGE(BP892:BP911)</f>
        <v>#DIV/0!</v>
      </c>
      <c r="BQ912" s="93" t="e">
        <f>SUM(BQ892:BQ911)/COUNTIF(BQ892:BQ911,"&gt;0")</f>
        <v>#DIV/0!</v>
      </c>
      <c r="BR912" s="89"/>
      <c r="BS912" s="93">
        <f>AVERAGE(BS892:BS911)</f>
        <v>0.16200000000000001</v>
      </c>
      <c r="BT912" s="93">
        <f>SUM(BT892:BT911)/COUNTIF(BT892:BT911,"&gt;0")</f>
        <v>0.16200000000000001</v>
      </c>
      <c r="BU912" s="89"/>
      <c r="BV912" s="63"/>
    </row>
    <row r="913" spans="1:74" s="59" customFormat="1" x14ac:dyDescent="0.25">
      <c r="A913" s="83"/>
      <c r="B913" s="91" t="s">
        <v>61</v>
      </c>
      <c r="C913" s="92" t="s">
        <v>60</v>
      </c>
      <c r="D913" s="372"/>
      <c r="E913" s="373"/>
      <c r="F913" s="373"/>
      <c r="G913" s="373"/>
      <c r="H913" s="373"/>
      <c r="I913" s="373"/>
      <c r="J913" s="373"/>
      <c r="K913" s="374"/>
      <c r="L913" s="64"/>
      <c r="M913" s="64"/>
      <c r="N913" s="64"/>
      <c r="O913" s="64"/>
      <c r="P913" s="64"/>
      <c r="Q913" s="64"/>
      <c r="R913" s="77" t="s">
        <v>57</v>
      </c>
      <c r="S913" s="88">
        <f>S912+V913*S916</f>
        <v>0.36171938304948187</v>
      </c>
      <c r="T913" s="88">
        <f>T912+V913*T916</f>
        <v>0.36171938304948187</v>
      </c>
      <c r="U913" s="88" t="e">
        <f>U912+V913*U916</f>
        <v>#DIV/0!</v>
      </c>
      <c r="V913" s="86">
        <v>1</v>
      </c>
      <c r="W913" s="64" t="s">
        <v>59</v>
      </c>
      <c r="X913" s="89"/>
      <c r="Y913" s="89" t="s">
        <v>58</v>
      </c>
      <c r="Z913" s="87"/>
      <c r="AP913" s="63"/>
      <c r="AQ913" s="89"/>
      <c r="AR913" s="89"/>
      <c r="AS913" s="89"/>
      <c r="AT913" s="77" t="s">
        <v>57</v>
      </c>
      <c r="AU913" s="76" t="e">
        <f>AU912+(AU918*AU915)</f>
        <v>#REF!</v>
      </c>
      <c r="AV913" s="76" t="e">
        <f>AV912+(AV918*AU915)</f>
        <v>#REF!</v>
      </c>
      <c r="AW913" s="89"/>
      <c r="AX913" s="76" t="e">
        <f>AX912+(AX918*AX915)</f>
        <v>#REF!</v>
      </c>
      <c r="AY913" s="76" t="e">
        <f>AY912+(AY918*AX915)</f>
        <v>#REF!</v>
      </c>
      <c r="AZ913" s="89"/>
      <c r="BA913" s="76" t="e">
        <f>BA912+(BA918*BA915)</f>
        <v>#REF!</v>
      </c>
      <c r="BB913" s="76" t="e">
        <f>BB912+(BB918*BA915)</f>
        <v>#REF!</v>
      </c>
      <c r="BC913" s="89"/>
      <c r="BD913" s="76" t="e">
        <f>BD912+(BD918*BD915)</f>
        <v>#REF!</v>
      </c>
      <c r="BE913" s="76" t="e">
        <f>BE912+(BE918*BD915)</f>
        <v>#REF!</v>
      </c>
      <c r="BF913" s="89"/>
      <c r="BG913" s="76" t="e">
        <f>BG912+(BG918*BG915)</f>
        <v>#REF!</v>
      </c>
      <c r="BH913" s="76" t="e">
        <f>BH912+(BH918*BG915)</f>
        <v>#REF!</v>
      </c>
      <c r="BI913" s="77"/>
      <c r="BJ913" s="76" t="e">
        <f>BJ912+(BJ918*BJ915)</f>
        <v>#DIV/0!</v>
      </c>
      <c r="BK913" s="76" t="e">
        <f>BK912+(BK918*BJ915)</f>
        <v>#DIV/0!</v>
      </c>
      <c r="BL913" s="89"/>
      <c r="BM913" s="76" t="e">
        <f>BM912+(BM918*BM915)</f>
        <v>#DIV/0!</v>
      </c>
      <c r="BN913" s="76" t="e">
        <f>BN912+(BN918*BM915)</f>
        <v>#DIV/0!</v>
      </c>
      <c r="BO913" s="89"/>
      <c r="BP913" s="76" t="e">
        <f>BP912+(BP918*BP915)</f>
        <v>#DIV/0!</v>
      </c>
      <c r="BQ913" s="76" t="e">
        <f>BQ912+(BQ918*BP915)</f>
        <v>#DIV/0!</v>
      </c>
      <c r="BR913" s="89"/>
      <c r="BS913" s="76">
        <f>BS912+(BS918*BS915)</f>
        <v>0.16200000000000001</v>
      </c>
      <c r="BT913" s="76">
        <f>BT912+(BT918*BS915)</f>
        <v>0.16200000000000001</v>
      </c>
      <c r="BU913" s="89"/>
      <c r="BV913" s="63"/>
    </row>
    <row r="914" spans="1:74" s="59" customFormat="1" x14ac:dyDescent="0.25">
      <c r="A914" s="83"/>
      <c r="B914" s="91" t="s">
        <v>56</v>
      </c>
      <c r="C914" s="83"/>
      <c r="D914" s="375"/>
      <c r="E914" s="376"/>
      <c r="F914" s="376"/>
      <c r="G914" s="376"/>
      <c r="H914" s="376"/>
      <c r="I914" s="376"/>
      <c r="J914" s="376"/>
      <c r="K914" s="377"/>
      <c r="L914" s="89"/>
      <c r="M914" s="89"/>
      <c r="N914" s="64"/>
      <c r="O914" s="64"/>
      <c r="P914" s="64"/>
      <c r="Q914" s="64"/>
      <c r="R914" s="77" t="s">
        <v>54</v>
      </c>
      <c r="S914" s="88">
        <f>IF($Y914="Y",MIN(S892:S911),S912-$V914*S916)</f>
        <v>0.12129214201082372</v>
      </c>
      <c r="T914" s="88">
        <f>IF($Y914="Y",MIN(T892:T911),T912-$V914*T916)</f>
        <v>0.12129214201082372</v>
      </c>
      <c r="U914" s="88" t="e">
        <f>IF($Y914="Y",MIN(U892:U911),U912-$V914*U916)</f>
        <v>#DIV/0!</v>
      </c>
      <c r="V914" s="86">
        <v>1</v>
      </c>
      <c r="W914" s="64" t="s">
        <v>55</v>
      </c>
      <c r="X914" s="89"/>
      <c r="Y914" s="90" t="s">
        <v>47</v>
      </c>
      <c r="Z914" s="87"/>
      <c r="AP914" s="63"/>
      <c r="AQ914" s="89"/>
      <c r="AR914" s="89"/>
      <c r="AS914" s="89"/>
      <c r="AT914" s="77" t="s">
        <v>54</v>
      </c>
      <c r="AU914" s="76" t="e">
        <f>AU912-(AU918*AU916)</f>
        <v>#REF!</v>
      </c>
      <c r="AV914" s="76" t="e">
        <f>AV912-(AV918*AU916)</f>
        <v>#REF!</v>
      </c>
      <c r="AW914" s="89"/>
      <c r="AX914" s="76" t="e">
        <f>AX912-(AX918*AX916)</f>
        <v>#REF!</v>
      </c>
      <c r="AY914" s="76" t="e">
        <f>AY912-(AY918*AX916)</f>
        <v>#REF!</v>
      </c>
      <c r="AZ914" s="89"/>
      <c r="BA914" s="76" t="e">
        <f>BA912-(BA918*BA916)</f>
        <v>#REF!</v>
      </c>
      <c r="BB914" s="76" t="e">
        <f>BB912-(BB918*BA916)</f>
        <v>#REF!</v>
      </c>
      <c r="BC914" s="89"/>
      <c r="BD914" s="76" t="e">
        <f>BD912-(BD918*BD916)</f>
        <v>#REF!</v>
      </c>
      <c r="BE914" s="76" t="e">
        <f>BE912-(BE918*BD916)</f>
        <v>#REF!</v>
      </c>
      <c r="BF914" s="89"/>
      <c r="BG914" s="76" t="e">
        <f>BG912-(BG918*BG916)</f>
        <v>#REF!</v>
      </c>
      <c r="BH914" s="76" t="e">
        <f>BH912-(BH918*BG916)</f>
        <v>#REF!</v>
      </c>
      <c r="BI914" s="77"/>
      <c r="BJ914" s="76" t="e">
        <f>BJ912-(BJ918*BJ916)</f>
        <v>#DIV/0!</v>
      </c>
      <c r="BK914" s="76" t="e">
        <f>BK912-(BK918*BJ916)</f>
        <v>#DIV/0!</v>
      </c>
      <c r="BL914" s="89"/>
      <c r="BM914" s="76" t="e">
        <f>BM912-(BM918*BM916)</f>
        <v>#DIV/0!</v>
      </c>
      <c r="BN914" s="76" t="e">
        <f>BN912-(BN918*BM916)</f>
        <v>#DIV/0!</v>
      </c>
      <c r="BO914" s="89"/>
      <c r="BP914" s="76" t="e">
        <f>BP912-(BP918*BP916)</f>
        <v>#DIV/0!</v>
      </c>
      <c r="BQ914" s="76" t="e">
        <f>BQ912-(BQ918*BP916)</f>
        <v>#DIV/0!</v>
      </c>
      <c r="BR914" s="89"/>
      <c r="BS914" s="76">
        <f>BS912-(BS918*BS916)</f>
        <v>0.16200000000000001</v>
      </c>
      <c r="BT914" s="76">
        <f>BT912-(BT918*BS916)</f>
        <v>0.16200000000000001</v>
      </c>
      <c r="BU914" s="89"/>
      <c r="BV914" s="63"/>
    </row>
    <row r="915" spans="1:74" s="59" customFormat="1" ht="14.25" x14ac:dyDescent="0.2">
      <c r="A915" s="83"/>
      <c r="B915" s="83"/>
      <c r="C915" s="83"/>
      <c r="D915" s="375"/>
      <c r="E915" s="376"/>
      <c r="F915" s="376"/>
      <c r="G915" s="376"/>
      <c r="H915" s="376"/>
      <c r="I915" s="376"/>
      <c r="J915" s="376"/>
      <c r="K915" s="377"/>
      <c r="L915" s="64"/>
      <c r="M915" s="64"/>
      <c r="N915" s="64"/>
      <c r="O915" s="64"/>
      <c r="P915" s="64"/>
      <c r="Q915" s="64"/>
      <c r="R915" s="77" t="s">
        <v>51</v>
      </c>
      <c r="S915" s="88" t="str">
        <f>IF((0.67*S916)&gt;S912,"no","yes")</f>
        <v>yes</v>
      </c>
      <c r="T915" s="88" t="str">
        <f>IF((0.67*T916)&gt;T912,"no","yes")</f>
        <v>yes</v>
      </c>
      <c r="U915" s="88" t="e">
        <f>IF((0.67*U916)&gt;U912,"no","yes")</f>
        <v>#DIV/0!</v>
      </c>
      <c r="V915" s="64"/>
      <c r="W915" s="64"/>
      <c r="X915" s="64"/>
      <c r="Z915" s="87"/>
      <c r="AP915" s="63"/>
      <c r="AQ915" s="64"/>
      <c r="AR915" s="64"/>
      <c r="AS915" s="360" t="s">
        <v>53</v>
      </c>
      <c r="AT915" s="361"/>
      <c r="AU915" s="86">
        <v>1</v>
      </c>
      <c r="AV915" s="64"/>
      <c r="AW915" s="64"/>
      <c r="AX915" s="86">
        <v>1</v>
      </c>
      <c r="AY915" s="64"/>
      <c r="AZ915" s="64"/>
      <c r="BA915" s="86">
        <v>1</v>
      </c>
      <c r="BB915" s="64"/>
      <c r="BC915" s="64"/>
      <c r="BD915" s="86">
        <v>1</v>
      </c>
      <c r="BE915" s="64"/>
      <c r="BF915" s="64"/>
      <c r="BG915" s="86">
        <v>1</v>
      </c>
      <c r="BH915" s="64"/>
      <c r="BI915" s="77"/>
      <c r="BJ915" s="86">
        <v>1</v>
      </c>
      <c r="BK915" s="64"/>
      <c r="BL915" s="64"/>
      <c r="BM915" s="86">
        <v>1</v>
      </c>
      <c r="BN915" s="64"/>
      <c r="BO915" s="64"/>
      <c r="BP915" s="86">
        <v>1</v>
      </c>
      <c r="BQ915" s="64"/>
      <c r="BR915" s="64"/>
      <c r="BS915" s="86">
        <v>1</v>
      </c>
      <c r="BT915" s="64"/>
      <c r="BU915" s="64"/>
      <c r="BV915" s="63"/>
    </row>
    <row r="916" spans="1:74" s="59" customFormat="1" ht="14.25" x14ac:dyDescent="0.2">
      <c r="A916" s="83"/>
      <c r="B916" s="83"/>
      <c r="C916" s="83"/>
      <c r="D916" s="375"/>
      <c r="E916" s="376"/>
      <c r="F916" s="376"/>
      <c r="G916" s="376"/>
      <c r="H916" s="376"/>
      <c r="I916" s="376"/>
      <c r="J916" s="376"/>
      <c r="K916" s="377"/>
      <c r="L916" s="64"/>
      <c r="M916" s="64"/>
      <c r="N916" s="64"/>
      <c r="O916" s="64"/>
      <c r="P916" s="64"/>
      <c r="Q916" s="64"/>
      <c r="R916" s="77" t="s">
        <v>50</v>
      </c>
      <c r="S916" s="88">
        <f>_xlfn.STDEV.P(S892:S911)</f>
        <v>0.12021362051932907</v>
      </c>
      <c r="T916" s="88">
        <f t="array" ref="T916">IF(S920="Y",SQRT(SUM(IFERROR(O892:O911*(S892:S911-(T912))^2,0))/((COUNTIFS(O892:O911,"&lt;&gt;"&amp;"")-1)/COUNTIFS(O892:O911,"&lt;&gt;"&amp;"")*SUM(O892:O911))),_xlfn.STDEV.P(T892:T911))</f>
        <v>0.12021362051932907</v>
      </c>
      <c r="U916" s="88" t="e">
        <f t="array" ref="U916">SQRT(SUM(IFERROR(O892:O911*(S892:S911-(U912))^2,0))/((COUNTIFS(O892:O911,"&lt;&gt;"&amp;"")-1)/COUNTIFS(O892:O911,"&lt;&gt;"&amp;"")*SUM(O892:O911)))</f>
        <v>#DIV/0!</v>
      </c>
      <c r="V916" s="64"/>
      <c r="W916" s="64"/>
      <c r="X916" s="64"/>
      <c r="Z916" s="87"/>
      <c r="AP916" s="63"/>
      <c r="AQ916" s="64"/>
      <c r="AR916" s="64"/>
      <c r="AS916" s="360"/>
      <c r="AT916" s="361"/>
      <c r="AU916" s="86">
        <v>1</v>
      </c>
      <c r="AV916" s="64"/>
      <c r="AW916" s="64"/>
      <c r="AX916" s="86">
        <v>1</v>
      </c>
      <c r="AY916" s="64"/>
      <c r="AZ916" s="64"/>
      <c r="BA916" s="86">
        <v>1</v>
      </c>
      <c r="BB916" s="64"/>
      <c r="BC916" s="64"/>
      <c r="BD916" s="86">
        <v>1</v>
      </c>
      <c r="BE916" s="64"/>
      <c r="BF916" s="64"/>
      <c r="BG916" s="86">
        <v>1</v>
      </c>
      <c r="BH916" s="64"/>
      <c r="BI916" s="77"/>
      <c r="BJ916" s="86">
        <v>1</v>
      </c>
      <c r="BK916" s="64"/>
      <c r="BL916" s="64"/>
      <c r="BM916" s="86">
        <v>1</v>
      </c>
      <c r="BN916" s="64"/>
      <c r="BO916" s="64"/>
      <c r="BP916" s="86">
        <v>1</v>
      </c>
      <c r="BQ916" s="64"/>
      <c r="BR916" s="64"/>
      <c r="BS916" s="86">
        <v>1</v>
      </c>
      <c r="BT916" s="64"/>
      <c r="BU916" s="64"/>
      <c r="BV916" s="63"/>
    </row>
    <row r="917" spans="1:74" s="59" customFormat="1" x14ac:dyDescent="0.25">
      <c r="A917" s="64"/>
      <c r="B917" s="64"/>
      <c r="C917" s="83"/>
      <c r="D917" s="375"/>
      <c r="E917" s="376"/>
      <c r="F917" s="376"/>
      <c r="G917" s="376"/>
      <c r="H917" s="376"/>
      <c r="I917" s="376"/>
      <c r="J917" s="376"/>
      <c r="K917" s="377"/>
      <c r="L917" s="64"/>
      <c r="M917" s="64"/>
      <c r="N917" s="64"/>
      <c r="O917" s="64"/>
      <c r="P917" s="64"/>
      <c r="Q917" s="64"/>
      <c r="R917" s="73" t="s">
        <v>48</v>
      </c>
      <c r="S917" s="85">
        <f>COUNTIF(S892:S911,"&gt;0")</f>
        <v>8</v>
      </c>
      <c r="T917" s="85">
        <f>COUNTIF(T892:T911,"&gt;0")</f>
        <v>8</v>
      </c>
      <c r="U917" s="81"/>
      <c r="V917" s="84" t="s">
        <v>52</v>
      </c>
      <c r="W917" s="64"/>
      <c r="X917" s="64"/>
      <c r="Z917" s="63"/>
      <c r="AP917" s="63"/>
      <c r="AQ917" s="64"/>
      <c r="AR917" s="64"/>
      <c r="AS917" s="64"/>
      <c r="AT917" s="77" t="s">
        <v>51</v>
      </c>
      <c r="AU917" s="76" t="e">
        <f>IF((0.67*AU918)&gt;AU912,"no","yes")</f>
        <v>#REF!</v>
      </c>
      <c r="AV917" s="76" t="e">
        <f>IF((0.67*AV918)&gt;AV912,"no","yes")</f>
        <v>#REF!</v>
      </c>
      <c r="AW917" s="64"/>
      <c r="AX917" s="76" t="e">
        <f>IF((0.67*AX918)&gt;AX912,"no","yes")</f>
        <v>#REF!</v>
      </c>
      <c r="AY917" s="76" t="e">
        <f>IF((0.67*AY918)&gt;AY912,"no","yes")</f>
        <v>#REF!</v>
      </c>
      <c r="AZ917" s="64"/>
      <c r="BA917" s="76" t="e">
        <f>IF((0.67*BA918)&gt;BA912,"no","yes")</f>
        <v>#REF!</v>
      </c>
      <c r="BB917" s="76" t="e">
        <f>IF((0.67*BB918)&gt;BB912,"no","yes")</f>
        <v>#REF!</v>
      </c>
      <c r="BC917" s="64"/>
      <c r="BD917" s="76" t="e">
        <f>IF((0.67*BD918)&gt;BD912,"no","yes")</f>
        <v>#REF!</v>
      </c>
      <c r="BE917" s="76" t="e">
        <f>IF((0.67*BE918)&gt;BE912,"no","yes")</f>
        <v>#REF!</v>
      </c>
      <c r="BF917" s="64"/>
      <c r="BG917" s="76" t="e">
        <f>IF((0.67*BG918)&gt;BG912,"no","yes")</f>
        <v>#REF!</v>
      </c>
      <c r="BH917" s="76" t="e">
        <f>IF((0.67*BH918)&gt;BH912,"no","yes")</f>
        <v>#REF!</v>
      </c>
      <c r="BI917" s="73"/>
      <c r="BJ917" s="76" t="e">
        <f>IF((0.67*BJ918)&gt;BJ912,"no","yes")</f>
        <v>#DIV/0!</v>
      </c>
      <c r="BK917" s="76" t="e">
        <f>IF((0.67*BK918)&gt;BK912,"no","yes")</f>
        <v>#DIV/0!</v>
      </c>
      <c r="BL917" s="64"/>
      <c r="BM917" s="76" t="e">
        <f>IF((0.67*BM918)&gt;BM912,"no","yes")</f>
        <v>#DIV/0!</v>
      </c>
      <c r="BN917" s="76" t="e">
        <f>IF((0.67*BN918)&gt;BN912,"no","yes")</f>
        <v>#DIV/0!</v>
      </c>
      <c r="BO917" s="64"/>
      <c r="BP917" s="76" t="e">
        <f>IF((0.67*BP918)&gt;BP912,"no","yes")</f>
        <v>#DIV/0!</v>
      </c>
      <c r="BQ917" s="76" t="e">
        <f>IF((0.67*BQ918)&gt;BQ912,"no","yes")</f>
        <v>#DIV/0!</v>
      </c>
      <c r="BR917" s="64"/>
      <c r="BS917" s="76" t="str">
        <f>IF((0.67*BS918)&gt;BS912,"no","yes")</f>
        <v>yes</v>
      </c>
      <c r="BT917" s="76" t="str">
        <f>IF((0.67*BT918)&gt;BT912,"no","yes")</f>
        <v>yes</v>
      </c>
      <c r="BU917" s="64"/>
      <c r="BV917" s="63"/>
    </row>
    <row r="918" spans="1:74" s="59" customFormat="1" ht="14.25" x14ac:dyDescent="0.2">
      <c r="C918" s="83"/>
      <c r="D918" s="375"/>
      <c r="E918" s="376"/>
      <c r="F918" s="376"/>
      <c r="G918" s="376"/>
      <c r="H918" s="376"/>
      <c r="I918" s="376"/>
      <c r="J918" s="376"/>
      <c r="K918" s="377"/>
      <c r="L918" s="64"/>
      <c r="M918" s="64"/>
      <c r="N918" s="64"/>
      <c r="O918" s="64"/>
      <c r="P918" s="64"/>
      <c r="Q918" s="64"/>
      <c r="R918" s="64"/>
      <c r="S918" s="82"/>
      <c r="T918" s="81"/>
      <c r="U918" s="81"/>
      <c r="V918" s="80"/>
      <c r="W918" s="79"/>
      <c r="X918" s="78"/>
      <c r="Z918" s="63"/>
      <c r="AP918" s="63"/>
      <c r="AQ918" s="64"/>
      <c r="AR918" s="64"/>
      <c r="AS918" s="64"/>
      <c r="AT918" s="77" t="s">
        <v>50</v>
      </c>
      <c r="AU918" s="76" t="e">
        <f>_xlfn.STDEV.P(AU892:AU911)</f>
        <v>#REF!</v>
      </c>
      <c r="AV918" s="76" t="e">
        <f>_xlfn.STDEV.P(AV892:AV911)</f>
        <v>#REF!</v>
      </c>
      <c r="AW918" s="64"/>
      <c r="AX918" s="76" t="e">
        <f>_xlfn.STDEV.P(AX892:AX911)</f>
        <v>#REF!</v>
      </c>
      <c r="AY918" s="76" t="e">
        <f>_xlfn.STDEV.P(AY892:AY911)</f>
        <v>#REF!</v>
      </c>
      <c r="AZ918" s="64"/>
      <c r="BA918" s="76" t="e">
        <f>_xlfn.STDEV.P(BA892:BA911)</f>
        <v>#REF!</v>
      </c>
      <c r="BB918" s="76" t="e">
        <f>_xlfn.STDEV.P(BB892:BB911)</f>
        <v>#REF!</v>
      </c>
      <c r="BC918" s="64"/>
      <c r="BD918" s="76" t="e">
        <f>_xlfn.STDEV.P(BD892:BD911)</f>
        <v>#REF!</v>
      </c>
      <c r="BE918" s="76" t="e">
        <f>_xlfn.STDEV.P(BE892:BE911)</f>
        <v>#REF!</v>
      </c>
      <c r="BF918" s="64"/>
      <c r="BG918" s="76" t="e">
        <f>_xlfn.STDEV.P(BG892:BG911)</f>
        <v>#REF!</v>
      </c>
      <c r="BH918" s="76" t="e">
        <f>_xlfn.STDEV.P(BH892:BH911)</f>
        <v>#REF!</v>
      </c>
      <c r="BI918" s="64"/>
      <c r="BJ918" s="76" t="e">
        <f>_xlfn.STDEV.P(BJ892:BJ911)</f>
        <v>#DIV/0!</v>
      </c>
      <c r="BK918" s="76" t="e">
        <f>_xlfn.STDEV.P(BK892:BK911)</f>
        <v>#DIV/0!</v>
      </c>
      <c r="BL918" s="64"/>
      <c r="BM918" s="76" t="e">
        <f>_xlfn.STDEV.P(BM892:BM911)</f>
        <v>#DIV/0!</v>
      </c>
      <c r="BN918" s="76" t="e">
        <f>_xlfn.STDEV.P(BN892:BN911)</f>
        <v>#DIV/0!</v>
      </c>
      <c r="BO918" s="64"/>
      <c r="BP918" s="76" t="e">
        <f>_xlfn.STDEV.P(BP892:BP911)</f>
        <v>#DIV/0!</v>
      </c>
      <c r="BQ918" s="76" t="e">
        <f>_xlfn.STDEV.P(BQ892:BQ911)</f>
        <v>#DIV/0!</v>
      </c>
      <c r="BR918" s="64"/>
      <c r="BS918" s="76">
        <f>_xlfn.STDEV.P(BS892:BS911)</f>
        <v>0</v>
      </c>
      <c r="BT918" s="76">
        <f>_xlfn.STDEV.P(BT892:BT911)</f>
        <v>0</v>
      </c>
      <c r="BV918" s="63"/>
    </row>
    <row r="919" spans="1:74" s="59" customFormat="1" x14ac:dyDescent="0.2">
      <c r="C919" s="83"/>
      <c r="D919" s="375"/>
      <c r="E919" s="376"/>
      <c r="F919" s="376"/>
      <c r="G919" s="376"/>
      <c r="H919" s="376"/>
      <c r="I919" s="376"/>
      <c r="J919" s="376"/>
      <c r="K919" s="377"/>
      <c r="L919" s="64"/>
      <c r="M919" s="64"/>
      <c r="N919" s="64"/>
      <c r="O919" s="64"/>
      <c r="P919" s="64"/>
      <c r="Q919" s="64"/>
      <c r="R919" s="64"/>
      <c r="S919" s="74" t="s">
        <v>49</v>
      </c>
      <c r="T919" s="64"/>
      <c r="U919" s="64"/>
      <c r="V919" s="70"/>
      <c r="W919" s="69"/>
      <c r="X919" s="68"/>
      <c r="Z919" s="63"/>
      <c r="AP919" s="63"/>
      <c r="AQ919" s="64"/>
      <c r="AR919" s="64"/>
      <c r="AS919" s="64"/>
      <c r="AT919" s="73" t="s">
        <v>48</v>
      </c>
      <c r="AU919" s="72">
        <f>COUNTIF(AU892:AU911,"&gt;0")</f>
        <v>0</v>
      </c>
      <c r="AV919" s="72">
        <f>COUNTIF(AV892:AV911,"&gt;0")</f>
        <v>0</v>
      </c>
      <c r="AW919" s="64"/>
      <c r="AX919" s="72">
        <f>COUNTIF(AX892:AX911,"&gt;0")</f>
        <v>0</v>
      </c>
      <c r="AY919" s="72">
        <f>COUNTIF(AY892:AY911,"&gt;0")</f>
        <v>0</v>
      </c>
      <c r="AZ919" s="64"/>
      <c r="BA919" s="72">
        <f>COUNTIF(BA892:BA911,"&gt;0")</f>
        <v>0</v>
      </c>
      <c r="BB919" s="72">
        <f>COUNTIF(BB892:BB911,"&gt;0")</f>
        <v>0</v>
      </c>
      <c r="BC919" s="64"/>
      <c r="BD919" s="72">
        <f>COUNTIF(BD892:BD911,"&gt;0")</f>
        <v>0</v>
      </c>
      <c r="BE919" s="72">
        <f>COUNTIF(BE892:BE911,"&gt;0")</f>
        <v>0</v>
      </c>
      <c r="BF919" s="64"/>
      <c r="BG919" s="72">
        <f>COUNTIF(BG892:BG911,"&gt;0")</f>
        <v>0</v>
      </c>
      <c r="BH919" s="72">
        <f>COUNTIF(BH892:BH911,"&gt;0")</f>
        <v>0</v>
      </c>
      <c r="BI919" s="64"/>
      <c r="BJ919" s="72">
        <f>COUNTIF(BJ892:BJ911,"&gt;0")</f>
        <v>0</v>
      </c>
      <c r="BK919" s="72">
        <f>COUNTIF(BK892:BK911,"&gt;0")</f>
        <v>0</v>
      </c>
      <c r="BL919" s="64"/>
      <c r="BM919" s="72">
        <f>COUNTIF(BM892:BM911,"&gt;0")</f>
        <v>0</v>
      </c>
      <c r="BN919" s="72">
        <f>COUNTIF(BN892:BN911,"&gt;0")</f>
        <v>0</v>
      </c>
      <c r="BO919" s="64"/>
      <c r="BP919" s="72">
        <f>COUNTIF(BP892:BP911,"&gt;0")</f>
        <v>0</v>
      </c>
      <c r="BQ919" s="72">
        <f>COUNTIF(BQ892:BQ911,"&gt;0")</f>
        <v>0</v>
      </c>
      <c r="BR919" s="64"/>
      <c r="BS919" s="72">
        <f>COUNTIF(BS892:BS911,"&gt;0")</f>
        <v>1</v>
      </c>
      <c r="BT919" s="72">
        <f>COUNTIF(BT892:BT911,"&gt;0")</f>
        <v>1</v>
      </c>
      <c r="BV919" s="63"/>
    </row>
    <row r="920" spans="1:74" s="59" customFormat="1" ht="14.25" x14ac:dyDescent="0.2">
      <c r="C920" s="83"/>
      <c r="D920" s="375"/>
      <c r="E920" s="376"/>
      <c r="F920" s="376"/>
      <c r="G920" s="376"/>
      <c r="H920" s="376"/>
      <c r="I920" s="376"/>
      <c r="J920" s="376"/>
      <c r="K920" s="377"/>
      <c r="L920" s="64"/>
      <c r="M920" s="64"/>
      <c r="N920" s="64"/>
      <c r="O920" s="64"/>
      <c r="P920" s="64"/>
      <c r="Q920" s="64"/>
      <c r="R920" s="64"/>
      <c r="S920" s="71" t="s">
        <v>47</v>
      </c>
      <c r="T920" s="64"/>
      <c r="U920" s="64"/>
      <c r="V920" s="70"/>
      <c r="W920" s="69"/>
      <c r="X920" s="68"/>
      <c r="Z920" s="63"/>
      <c r="AP920" s="63"/>
      <c r="BV920" s="63"/>
    </row>
    <row r="921" spans="1:74" s="59" customFormat="1" ht="14.25" x14ac:dyDescent="0.2">
      <c r="C921" s="83"/>
      <c r="D921" s="375"/>
      <c r="E921" s="376"/>
      <c r="F921" s="376"/>
      <c r="G921" s="376"/>
      <c r="H921" s="376"/>
      <c r="I921" s="376"/>
      <c r="J921" s="376"/>
      <c r="K921" s="377"/>
      <c r="L921" s="64"/>
      <c r="M921" s="64"/>
      <c r="N921" s="64"/>
      <c r="O921" s="64"/>
      <c r="P921" s="64"/>
      <c r="Q921" s="64"/>
      <c r="R921" s="64"/>
      <c r="S921" s="64"/>
      <c r="T921" s="64"/>
      <c r="U921" s="64"/>
      <c r="V921" s="67"/>
      <c r="W921" s="66"/>
      <c r="X921" s="65"/>
      <c r="Z921" s="63"/>
      <c r="AP921" s="63"/>
      <c r="BV921" s="63"/>
    </row>
    <row r="922" spans="1:74" s="59" customFormat="1" ht="18" x14ac:dyDescent="0.25">
      <c r="C922" s="64"/>
      <c r="D922" s="378"/>
      <c r="E922" s="379"/>
      <c r="F922" s="379"/>
      <c r="G922" s="379"/>
      <c r="H922" s="379"/>
      <c r="I922" s="379"/>
      <c r="J922" s="379"/>
      <c r="K922" s="380"/>
      <c r="U922" s="64"/>
      <c r="V922" s="64"/>
      <c r="W922" s="64"/>
      <c r="X922" s="64"/>
      <c r="Z922" s="63"/>
      <c r="AP922" s="60"/>
      <c r="AQ922" s="62"/>
      <c r="AR922" s="62"/>
      <c r="AS922" s="61"/>
      <c r="AT922" s="61"/>
      <c r="AU922" s="61"/>
      <c r="AV922" s="61"/>
      <c r="AW922" s="61"/>
      <c r="AX922" s="61"/>
      <c r="AY922" s="61"/>
      <c r="AZ922" s="61"/>
      <c r="BA922" s="61"/>
      <c r="BB922" s="61"/>
      <c r="BC922" s="61"/>
      <c r="BD922" s="61"/>
      <c r="BE922" s="61"/>
      <c r="BF922" s="61"/>
      <c r="BG922" s="61"/>
      <c r="BH922" s="61"/>
      <c r="BI922" s="61"/>
      <c r="BJ922" s="61"/>
      <c r="BK922" s="61"/>
      <c r="BL922" s="61"/>
      <c r="BM922" s="61"/>
      <c r="BN922" s="61"/>
      <c r="BO922" s="61"/>
      <c r="BP922" s="61"/>
      <c r="BQ922" s="61"/>
      <c r="BR922" s="61"/>
      <c r="BS922" s="61"/>
      <c r="BT922" s="61"/>
      <c r="BU922" s="61"/>
      <c r="BV922" s="60"/>
    </row>
    <row r="923" spans="1:74" s="59" customFormat="1" ht="14.25" x14ac:dyDescent="0.2">
      <c r="A923" s="75" t="str">
        <f ca="1">HYPERLINK("#"&amp;"'"&amp;A$1&amp;"'!a1","Back to top")</f>
        <v>Back to top</v>
      </c>
      <c r="B923" s="75"/>
      <c r="Z923" s="63"/>
      <c r="AP923" s="63"/>
      <c r="BV923" s="63"/>
    </row>
    <row r="924" spans="1:74" s="59" customFormat="1" ht="14.25" x14ac:dyDescent="0.2">
      <c r="A924" s="75"/>
      <c r="B924" s="75"/>
      <c r="Z924" s="63"/>
      <c r="AP924" s="63"/>
      <c r="BV924" s="63"/>
    </row>
    <row r="925" spans="1:74" x14ac:dyDescent="0.2">
      <c r="Z925" s="63"/>
    </row>
    <row r="926" spans="1:74" s="63" customFormat="1" ht="18" x14ac:dyDescent="0.25">
      <c r="A926" s="134">
        <f>1+A889</f>
        <v>25</v>
      </c>
      <c r="B926" s="134"/>
      <c r="C926" s="133" t="s">
        <v>103</v>
      </c>
      <c r="D926" s="132"/>
      <c r="E926" s="144"/>
      <c r="F926" s="144"/>
      <c r="G926" s="144"/>
      <c r="H926" s="2"/>
      <c r="I926" s="2"/>
      <c r="J926" s="2"/>
      <c r="K926" s="132"/>
      <c r="L926" s="132"/>
      <c r="M926" s="131"/>
      <c r="N926" s="144"/>
      <c r="O926" s="144"/>
      <c r="P926" s="2"/>
      <c r="Q926" s="2"/>
      <c r="R926" s="2"/>
      <c r="S926" s="2"/>
      <c r="T926" s="2"/>
      <c r="U926" s="2"/>
      <c r="V926" s="2"/>
      <c r="W926" s="2"/>
      <c r="X926" s="2"/>
      <c r="AQ926" s="143">
        <f>A926</f>
        <v>25</v>
      </c>
      <c r="AR926" s="143" t="str">
        <f>C926</f>
        <v>VARIABLE25</v>
      </c>
      <c r="AS926" s="60"/>
      <c r="AT926" s="60"/>
      <c r="AU926" s="60"/>
      <c r="AV926" s="60"/>
      <c r="AW926" s="60"/>
      <c r="AX926" s="60"/>
      <c r="AY926" s="60"/>
      <c r="AZ926" s="60"/>
      <c r="BA926" s="60"/>
      <c r="BB926" s="60"/>
      <c r="BC926" s="60"/>
      <c r="BD926" s="60"/>
      <c r="BE926" s="60"/>
      <c r="BF926" s="60"/>
      <c r="BG926" s="60"/>
      <c r="BH926" s="60"/>
      <c r="BI926" s="60"/>
      <c r="BJ926" s="60"/>
      <c r="BK926" s="60"/>
      <c r="BL926" s="60"/>
      <c r="BM926" s="60"/>
      <c r="BN926" s="60"/>
      <c r="BO926" s="60"/>
      <c r="BP926" s="60"/>
      <c r="BQ926" s="60"/>
      <c r="BR926" s="60"/>
      <c r="BS926" s="60"/>
      <c r="BT926" s="60"/>
      <c r="BU926" s="60"/>
    </row>
    <row r="927" spans="1:74" s="59" customFormat="1" x14ac:dyDescent="0.25">
      <c r="A927" s="83"/>
      <c r="B927" s="83"/>
      <c r="C927" s="83"/>
      <c r="D927" s="129"/>
      <c r="E927" s="129"/>
      <c r="F927" s="129"/>
      <c r="G927" s="129"/>
      <c r="H927" s="129"/>
      <c r="K927" s="129"/>
      <c r="L927" s="129"/>
      <c r="M927" s="64"/>
      <c r="N927" s="64"/>
      <c r="O927" s="64"/>
      <c r="Z927" s="63"/>
      <c r="AP927" s="63"/>
      <c r="AQ927" s="89"/>
      <c r="AR927" s="89"/>
      <c r="AS927" s="89"/>
      <c r="AT927" s="89"/>
      <c r="AU927" s="128" t="e">
        <f>IF($AT$44="Region",'[1]Advanced Controls'!$A$59,'[1]AEZ Data'!$A$78)</f>
        <v>#REF!</v>
      </c>
      <c r="AV927" s="128"/>
      <c r="AW927" s="89"/>
      <c r="AX927" s="128" t="e">
        <f>IF($AT$44="Region",'[1]Advanced Controls'!$A$60,'[1]AEZ Data'!$A$80)</f>
        <v>#REF!</v>
      </c>
      <c r="AY927" s="128"/>
      <c r="AZ927" s="89"/>
      <c r="BA927" s="128" t="e">
        <f>IF($AT$44="Region",'[1]Advanced Controls'!$A$61,'[1]AEZ Data'!$A$79)</f>
        <v>#REF!</v>
      </c>
      <c r="BB927" s="128"/>
      <c r="BC927" s="89"/>
      <c r="BD927" s="128" t="e">
        <f>IF($AT$44="Region",'[1]Advanced Controls'!$A$62,'[1]AEZ Data'!$A$81)</f>
        <v>#REF!</v>
      </c>
      <c r="BE927" s="128"/>
      <c r="BF927" s="89"/>
      <c r="BG927" s="128" t="e">
        <f>IF($AT$44="Region",'[1]Advanced Controls'!$A$63,'[1]AEZ Data'!$A$82)</f>
        <v>#REF!</v>
      </c>
      <c r="BH927" s="128"/>
      <c r="BI927" s="89"/>
      <c r="BJ927" s="128" t="s">
        <v>90</v>
      </c>
      <c r="BK927" s="128"/>
      <c r="BL927" s="89"/>
      <c r="BM927" s="128" t="s">
        <v>89</v>
      </c>
      <c r="BN927" s="128"/>
      <c r="BO927" s="89"/>
      <c r="BP927" s="128" t="s">
        <v>88</v>
      </c>
      <c r="BQ927" s="128"/>
      <c r="BR927" s="89"/>
      <c r="BS927" s="128" t="s">
        <v>87</v>
      </c>
      <c r="BT927" s="128"/>
      <c r="BU927" s="89"/>
      <c r="BV927" s="63"/>
    </row>
    <row r="928" spans="1:74" s="59" customFormat="1" ht="45.75" thickBot="1" x14ac:dyDescent="0.3">
      <c r="A928" s="92" t="s">
        <v>86</v>
      </c>
      <c r="B928" s="127" t="s">
        <v>85</v>
      </c>
      <c r="C928" s="124" t="s">
        <v>84</v>
      </c>
      <c r="D928" s="126" t="s">
        <v>83</v>
      </c>
      <c r="E928" s="126" t="s">
        <v>82</v>
      </c>
      <c r="F928" s="124" t="s">
        <v>81</v>
      </c>
      <c r="G928" s="125" t="s">
        <v>80</v>
      </c>
      <c r="H928" s="124" t="s">
        <v>79</v>
      </c>
      <c r="I928" s="124" t="s">
        <v>78</v>
      </c>
      <c r="J928" s="124" t="s">
        <v>77</v>
      </c>
      <c r="K928" s="123" t="s">
        <v>76</v>
      </c>
      <c r="L928" s="122" t="s">
        <v>75</v>
      </c>
      <c r="M928" s="142" t="s">
        <v>74</v>
      </c>
      <c r="N928" s="119" t="s">
        <v>73</v>
      </c>
      <c r="O928" s="120" t="s">
        <v>72</v>
      </c>
      <c r="P928" s="120" t="s">
        <v>71</v>
      </c>
      <c r="Q928" s="114"/>
      <c r="R928" s="118" t="s">
        <v>70</v>
      </c>
      <c r="S928" s="117" t="s">
        <v>66</v>
      </c>
      <c r="T928" s="117" t="s">
        <v>65</v>
      </c>
      <c r="U928" s="117" t="s">
        <v>69</v>
      </c>
      <c r="V928" s="116" t="s">
        <v>68</v>
      </c>
      <c r="W928" s="114"/>
      <c r="X928" s="114"/>
      <c r="Z928" s="63"/>
      <c r="AP928" s="63"/>
      <c r="AQ928" s="114"/>
      <c r="AR928" s="114"/>
      <c r="AS928" s="116" t="s">
        <v>67</v>
      </c>
      <c r="AT928" s="114"/>
      <c r="AU928" s="115" t="s">
        <v>66</v>
      </c>
      <c r="AV928" s="115" t="s">
        <v>65</v>
      </c>
      <c r="AW928" s="114"/>
      <c r="AX928" s="115" t="s">
        <v>66</v>
      </c>
      <c r="AY928" s="115" t="s">
        <v>65</v>
      </c>
      <c r="AZ928" s="114"/>
      <c r="BA928" s="115" t="s">
        <v>66</v>
      </c>
      <c r="BB928" s="115" t="s">
        <v>65</v>
      </c>
      <c r="BC928" s="114"/>
      <c r="BD928" s="115" t="s">
        <v>66</v>
      </c>
      <c r="BE928" s="115" t="s">
        <v>65</v>
      </c>
      <c r="BF928" s="114"/>
      <c r="BG928" s="115" t="s">
        <v>66</v>
      </c>
      <c r="BH928" s="115" t="s">
        <v>65</v>
      </c>
      <c r="BI928" s="114"/>
      <c r="BJ928" s="115" t="s">
        <v>66</v>
      </c>
      <c r="BK928" s="115" t="s">
        <v>65</v>
      </c>
      <c r="BL928" s="114"/>
      <c r="BM928" s="115" t="s">
        <v>66</v>
      </c>
      <c r="BN928" s="115" t="s">
        <v>65</v>
      </c>
      <c r="BO928" s="114"/>
      <c r="BP928" s="115" t="s">
        <v>66</v>
      </c>
      <c r="BQ928" s="115" t="s">
        <v>65</v>
      </c>
      <c r="BR928" s="114"/>
      <c r="BS928" s="115" t="s">
        <v>66</v>
      </c>
      <c r="BT928" s="115" t="s">
        <v>65</v>
      </c>
      <c r="BU928" s="114"/>
      <c r="BV928" s="63"/>
    </row>
    <row r="929" spans="1:74" s="59" customFormat="1" x14ac:dyDescent="0.25">
      <c r="A929" s="83">
        <v>1</v>
      </c>
      <c r="B929" s="109" t="str">
        <f t="shared" ref="B929:B948" si="585">CONCATENATE(E929,": ",C929)</f>
        <v xml:space="preserve">: </v>
      </c>
      <c r="C929" s="108"/>
      <c r="D929" s="108"/>
      <c r="E929" s="108"/>
      <c r="F929" s="113"/>
      <c r="G929" s="108"/>
      <c r="H929" s="107"/>
      <c r="I929" s="106"/>
      <c r="J929" s="106"/>
      <c r="K929" s="141"/>
      <c r="L929" s="110"/>
      <c r="M929" s="111"/>
      <c r="N929" s="110"/>
      <c r="O929" s="105"/>
      <c r="P929" s="104"/>
      <c r="Q929" s="64"/>
      <c r="R929" s="103"/>
      <c r="S929" s="101" t="str">
        <f t="shared" ref="S929:S948" si="586">IF(R929="Y","",IF(AND(M929="",K929=""),"",IF(M929="",K929,M929)))</f>
        <v/>
      </c>
      <c r="T929" s="102" t="str">
        <f t="shared" ref="T929:T948" si="587">IF(S929="","",IF($S$957="Y",U929,IF(S929&gt;=$S$949-$AB$35*$S$953,IF(S929&lt;=$S$949+$AB$35*$S$953,S929,""),"")))</f>
        <v/>
      </c>
      <c r="U929" s="101" t="str">
        <f t="shared" ref="U929:U948" si="588">IF(R929="Y","",IF(AND(M929="",K929=""),"",IF(M929="",K929*O929,M929*O929)))</f>
        <v/>
      </c>
      <c r="V929" s="100" t="str">
        <f t="shared" ref="V929:V948" si="589">IF(AND(N929="",L929=""),"",IF(N929="",L929,N929))</f>
        <v/>
      </c>
      <c r="W929" s="89"/>
      <c r="X929" s="89"/>
      <c r="Z929" s="63"/>
      <c r="AP929" s="63"/>
      <c r="AQ929" s="89"/>
      <c r="AR929" s="89"/>
      <c r="AS929" s="112" t="str">
        <f>$U929</f>
        <v/>
      </c>
      <c r="AT929" s="89"/>
      <c r="AU929" s="98" t="e">
        <f t="shared" ref="AU929:AU948" si="590">IF($AT$44="region",IF($E929=AU$762,$S929,""),IF($G929=AU$762,$S929,""))</f>
        <v>#REF!</v>
      </c>
      <c r="AV929" s="98" t="e">
        <f t="shared" ref="AV929:AV948" si="591">IF($AT$44="Region",IF($E929=AU$762,$T929,""),IF($G929=AU$762,$T929,""))</f>
        <v>#REF!</v>
      </c>
      <c r="AW929" s="89"/>
      <c r="AX929" s="98" t="e">
        <f t="shared" ref="AX929:AX948" si="592">IF($AT$44="region",IF($E929=AX$762,$S929,""),IF($G929=AX$762,$S929,""))</f>
        <v>#REF!</v>
      </c>
      <c r="AY929" s="98" t="e">
        <f t="shared" ref="AY929:AY948" si="593">IF($AT$44="Region",IF($E929=AX$762,$T929,""),IF($G929=AX$762,$T929,""))</f>
        <v>#REF!</v>
      </c>
      <c r="AZ929" s="89"/>
      <c r="BA929" s="98" t="e">
        <f t="shared" ref="BA929:BA948" si="594">IF($AT$44="region",IF($E929=BA$762,$S929,""),IF($G929=BA$762,$S929,""))</f>
        <v>#REF!</v>
      </c>
      <c r="BB929" s="98" t="e">
        <f t="shared" ref="BB929:BB948" si="595">IF($AT$44="Region",IF($E929=BA$762,$T929,""),IF($G929=BA$762,$T929,""))</f>
        <v>#REF!</v>
      </c>
      <c r="BC929" s="89"/>
      <c r="BD929" s="98" t="e">
        <f t="shared" ref="BD929:BD948" si="596">IF($AT$44="region",IF($E929=BD$762,$S929,""),IF($G929=BD$762,$S929,""))</f>
        <v>#REF!</v>
      </c>
      <c r="BE929" s="98" t="e">
        <f t="shared" ref="BE929:BE948" si="597">IF($AT$44="Region",IF($E929=BD$762,$T929,""),IF($G929=BD$762,$T929,""))</f>
        <v>#REF!</v>
      </c>
      <c r="BF929" s="89"/>
      <c r="BG929" s="98" t="e">
        <f t="shared" ref="BG929:BG948" si="598">IF($AT$44="region",IF($E929=BG$762,$S929,""),IF($G929=BG$762,$S929,""))</f>
        <v>#REF!</v>
      </c>
      <c r="BH929" s="98" t="e">
        <f t="shared" ref="BH929:BH948" si="599">IF($AT$44="Region",IF($E929=BG$762,$T929,""),IF($G929=BG$762,$T929,""))</f>
        <v>#REF!</v>
      </c>
      <c r="BI929" s="89"/>
      <c r="BJ929" s="98" t="str">
        <f t="shared" ref="BJ929:BJ948" si="600">IF($E929=$BJ$47,S929,"")</f>
        <v/>
      </c>
      <c r="BK929" s="98" t="str">
        <f t="shared" ref="BK929:BK948" si="601">IF($E929=$BJ$47,T929,"")</f>
        <v/>
      </c>
      <c r="BL929" s="89"/>
      <c r="BM929" s="98" t="str">
        <f t="shared" ref="BM929:BM948" si="602">IF($E929=$BM$47,S929,"")</f>
        <v/>
      </c>
      <c r="BN929" s="98" t="str">
        <f t="shared" ref="BN929:BN948" si="603">IF($E929=$BM$47,T929,"")</f>
        <v/>
      </c>
      <c r="BO929" s="89"/>
      <c r="BP929" s="98" t="str">
        <f t="shared" ref="BP929:BP948" si="604">IF($E929=$BP$47,S929,"")</f>
        <v/>
      </c>
      <c r="BQ929" s="98" t="str">
        <f t="shared" ref="BQ929:BQ948" si="605">IF($E929=$BP$47,T929,"")</f>
        <v/>
      </c>
      <c r="BR929" s="89"/>
      <c r="BS929" s="98" t="str">
        <f t="shared" ref="BS929:BS948" si="606">IF($E929=$BS$47,S929,"")</f>
        <v/>
      </c>
      <c r="BT929" s="98" t="str">
        <f t="shared" ref="BT929:BT948" si="607">IF($E929=$BS$47,T929,"")</f>
        <v/>
      </c>
      <c r="BU929" s="89"/>
      <c r="BV929" s="63"/>
    </row>
    <row r="930" spans="1:74" s="59" customFormat="1" x14ac:dyDescent="0.25">
      <c r="A930" s="83">
        <v>2</v>
      </c>
      <c r="B930" s="109" t="str">
        <f t="shared" si="585"/>
        <v xml:space="preserve">: </v>
      </c>
      <c r="C930" s="108"/>
      <c r="D930" s="108"/>
      <c r="E930" s="108"/>
      <c r="F930" s="108"/>
      <c r="G930" s="108"/>
      <c r="H930" s="107"/>
      <c r="I930" s="106"/>
      <c r="J930" s="106"/>
      <c r="K930" s="140"/>
      <c r="L930" s="110"/>
      <c r="M930" s="111"/>
      <c r="N930" s="110"/>
      <c r="O930" s="105"/>
      <c r="P930" s="104"/>
      <c r="Q930" s="64"/>
      <c r="R930" s="103"/>
      <c r="S930" s="101" t="str">
        <f t="shared" si="586"/>
        <v/>
      </c>
      <c r="T930" s="102" t="str">
        <f t="shared" si="587"/>
        <v/>
      </c>
      <c r="U930" s="101" t="str">
        <f t="shared" si="588"/>
        <v/>
      </c>
      <c r="V930" s="100" t="str">
        <f t="shared" si="589"/>
        <v/>
      </c>
      <c r="W930" s="89"/>
      <c r="X930" s="89"/>
      <c r="Z930" s="63"/>
      <c r="AP930" s="63"/>
      <c r="AQ930" s="89"/>
      <c r="AR930" s="89"/>
      <c r="AS930" s="99"/>
      <c r="AT930" s="89"/>
      <c r="AU930" s="98" t="e">
        <f t="shared" si="590"/>
        <v>#REF!</v>
      </c>
      <c r="AV930" s="98" t="e">
        <f t="shared" si="591"/>
        <v>#REF!</v>
      </c>
      <c r="AW930" s="89"/>
      <c r="AX930" s="98" t="e">
        <f t="shared" si="592"/>
        <v>#REF!</v>
      </c>
      <c r="AY930" s="98" t="e">
        <f t="shared" si="593"/>
        <v>#REF!</v>
      </c>
      <c r="AZ930" s="89"/>
      <c r="BA930" s="98" t="e">
        <f t="shared" si="594"/>
        <v>#REF!</v>
      </c>
      <c r="BB930" s="98" t="e">
        <f t="shared" si="595"/>
        <v>#REF!</v>
      </c>
      <c r="BC930" s="89"/>
      <c r="BD930" s="98" t="e">
        <f t="shared" si="596"/>
        <v>#REF!</v>
      </c>
      <c r="BE930" s="98" t="e">
        <f t="shared" si="597"/>
        <v>#REF!</v>
      </c>
      <c r="BF930" s="89"/>
      <c r="BG930" s="98" t="e">
        <f t="shared" si="598"/>
        <v>#REF!</v>
      </c>
      <c r="BH930" s="98" t="e">
        <f t="shared" si="599"/>
        <v>#REF!</v>
      </c>
      <c r="BI930" s="89"/>
      <c r="BJ930" s="98" t="str">
        <f t="shared" si="600"/>
        <v/>
      </c>
      <c r="BK930" s="98" t="str">
        <f t="shared" si="601"/>
        <v/>
      </c>
      <c r="BL930" s="89"/>
      <c r="BM930" s="98" t="str">
        <f t="shared" si="602"/>
        <v/>
      </c>
      <c r="BN930" s="98" t="str">
        <f t="shared" si="603"/>
        <v/>
      </c>
      <c r="BO930" s="89"/>
      <c r="BP930" s="98" t="str">
        <f t="shared" si="604"/>
        <v/>
      </c>
      <c r="BQ930" s="98" t="str">
        <f t="shared" si="605"/>
        <v/>
      </c>
      <c r="BR930" s="89"/>
      <c r="BS930" s="98" t="str">
        <f t="shared" si="606"/>
        <v/>
      </c>
      <c r="BT930" s="98" t="str">
        <f t="shared" si="607"/>
        <v/>
      </c>
      <c r="BU930" s="89"/>
      <c r="BV930" s="63"/>
    </row>
    <row r="931" spans="1:74" s="59" customFormat="1" ht="12" customHeight="1" x14ac:dyDescent="0.25">
      <c r="A931" s="83">
        <v>3</v>
      </c>
      <c r="B931" s="109" t="str">
        <f t="shared" si="585"/>
        <v xml:space="preserve">: </v>
      </c>
      <c r="C931" s="106"/>
      <c r="D931" s="106"/>
      <c r="E931" s="108"/>
      <c r="F931" s="106"/>
      <c r="G931" s="108"/>
      <c r="H931" s="107"/>
      <c r="I931" s="106"/>
      <c r="J931" s="106"/>
      <c r="K931" s="139"/>
      <c r="L931" s="110"/>
      <c r="M931" s="111"/>
      <c r="N931" s="110"/>
      <c r="O931" s="105"/>
      <c r="P931" s="104"/>
      <c r="Q931" s="64"/>
      <c r="R931" s="103"/>
      <c r="S931" s="101" t="str">
        <f t="shared" si="586"/>
        <v/>
      </c>
      <c r="T931" s="102" t="str">
        <f t="shared" si="587"/>
        <v/>
      </c>
      <c r="U931" s="101" t="str">
        <f t="shared" si="588"/>
        <v/>
      </c>
      <c r="V931" s="100" t="str">
        <f t="shared" si="589"/>
        <v/>
      </c>
      <c r="W931" s="89"/>
      <c r="X931" s="89"/>
      <c r="Z931" s="63"/>
      <c r="AP931" s="63"/>
      <c r="AQ931" s="89"/>
      <c r="AR931" s="89"/>
      <c r="AS931" s="64"/>
      <c r="AT931" s="89"/>
      <c r="AU931" s="98" t="e">
        <f t="shared" si="590"/>
        <v>#REF!</v>
      </c>
      <c r="AV931" s="98" t="e">
        <f t="shared" si="591"/>
        <v>#REF!</v>
      </c>
      <c r="AW931" s="89"/>
      <c r="AX931" s="98" t="e">
        <f t="shared" si="592"/>
        <v>#REF!</v>
      </c>
      <c r="AY931" s="98" t="e">
        <f t="shared" si="593"/>
        <v>#REF!</v>
      </c>
      <c r="AZ931" s="89"/>
      <c r="BA931" s="98" t="e">
        <f t="shared" si="594"/>
        <v>#REF!</v>
      </c>
      <c r="BB931" s="98" t="e">
        <f t="shared" si="595"/>
        <v>#REF!</v>
      </c>
      <c r="BC931" s="89"/>
      <c r="BD931" s="98" t="e">
        <f t="shared" si="596"/>
        <v>#REF!</v>
      </c>
      <c r="BE931" s="98" t="e">
        <f t="shared" si="597"/>
        <v>#REF!</v>
      </c>
      <c r="BF931" s="89"/>
      <c r="BG931" s="98" t="e">
        <f t="shared" si="598"/>
        <v>#REF!</v>
      </c>
      <c r="BH931" s="98" t="e">
        <f t="shared" si="599"/>
        <v>#REF!</v>
      </c>
      <c r="BI931" s="89"/>
      <c r="BJ931" s="98" t="str">
        <f t="shared" si="600"/>
        <v/>
      </c>
      <c r="BK931" s="98" t="str">
        <f t="shared" si="601"/>
        <v/>
      </c>
      <c r="BL931" s="89"/>
      <c r="BM931" s="98" t="str">
        <f t="shared" si="602"/>
        <v/>
      </c>
      <c r="BN931" s="98" t="str">
        <f t="shared" si="603"/>
        <v/>
      </c>
      <c r="BO931" s="89"/>
      <c r="BP931" s="98" t="str">
        <f t="shared" si="604"/>
        <v/>
      </c>
      <c r="BQ931" s="98" t="str">
        <f t="shared" si="605"/>
        <v/>
      </c>
      <c r="BR931" s="89"/>
      <c r="BS931" s="98" t="str">
        <f t="shared" si="606"/>
        <v/>
      </c>
      <c r="BT931" s="98" t="str">
        <f t="shared" si="607"/>
        <v/>
      </c>
      <c r="BU931" s="89"/>
      <c r="BV931" s="63"/>
    </row>
    <row r="932" spans="1:74" s="59" customFormat="1" x14ac:dyDescent="0.25">
      <c r="A932" s="83">
        <v>4</v>
      </c>
      <c r="B932" s="109" t="str">
        <f t="shared" si="585"/>
        <v xml:space="preserve">: </v>
      </c>
      <c r="C932" s="106"/>
      <c r="D932" s="106"/>
      <c r="E932" s="108"/>
      <c r="F932" s="106"/>
      <c r="G932" s="108"/>
      <c r="H932" s="107"/>
      <c r="I932" s="106"/>
      <c r="J932" s="106"/>
      <c r="K932" s="139"/>
      <c r="L932" s="110"/>
      <c r="M932" s="111"/>
      <c r="N932" s="110"/>
      <c r="O932" s="105"/>
      <c r="P932" s="104"/>
      <c r="Q932" s="64"/>
      <c r="R932" s="103"/>
      <c r="S932" s="101" t="str">
        <f t="shared" si="586"/>
        <v/>
      </c>
      <c r="T932" s="102" t="str">
        <f t="shared" si="587"/>
        <v/>
      </c>
      <c r="U932" s="101" t="str">
        <f t="shared" si="588"/>
        <v/>
      </c>
      <c r="V932" s="100" t="str">
        <f t="shared" si="589"/>
        <v/>
      </c>
      <c r="W932" s="89"/>
      <c r="X932" s="89"/>
      <c r="Z932" s="63"/>
      <c r="AP932" s="63"/>
      <c r="AQ932" s="89"/>
      <c r="AR932" s="89"/>
      <c r="AS932" s="99"/>
      <c r="AT932" s="89"/>
      <c r="AU932" s="98" t="e">
        <f t="shared" si="590"/>
        <v>#REF!</v>
      </c>
      <c r="AV932" s="98" t="e">
        <f t="shared" si="591"/>
        <v>#REF!</v>
      </c>
      <c r="AW932" s="89"/>
      <c r="AX932" s="98" t="e">
        <f t="shared" si="592"/>
        <v>#REF!</v>
      </c>
      <c r="AY932" s="98" t="e">
        <f t="shared" si="593"/>
        <v>#REF!</v>
      </c>
      <c r="AZ932" s="89"/>
      <c r="BA932" s="98" t="e">
        <f t="shared" si="594"/>
        <v>#REF!</v>
      </c>
      <c r="BB932" s="98" t="e">
        <f t="shared" si="595"/>
        <v>#REF!</v>
      </c>
      <c r="BC932" s="89"/>
      <c r="BD932" s="98" t="e">
        <f t="shared" si="596"/>
        <v>#REF!</v>
      </c>
      <c r="BE932" s="98" t="e">
        <f t="shared" si="597"/>
        <v>#REF!</v>
      </c>
      <c r="BF932" s="89"/>
      <c r="BG932" s="98" t="e">
        <f t="shared" si="598"/>
        <v>#REF!</v>
      </c>
      <c r="BH932" s="98" t="e">
        <f t="shared" si="599"/>
        <v>#REF!</v>
      </c>
      <c r="BI932" s="89"/>
      <c r="BJ932" s="98" t="str">
        <f t="shared" si="600"/>
        <v/>
      </c>
      <c r="BK932" s="98" t="str">
        <f t="shared" si="601"/>
        <v/>
      </c>
      <c r="BL932" s="89"/>
      <c r="BM932" s="98" t="str">
        <f t="shared" si="602"/>
        <v/>
      </c>
      <c r="BN932" s="98" t="str">
        <f t="shared" si="603"/>
        <v/>
      </c>
      <c r="BO932" s="89"/>
      <c r="BP932" s="98" t="str">
        <f t="shared" si="604"/>
        <v/>
      </c>
      <c r="BQ932" s="98" t="str">
        <f t="shared" si="605"/>
        <v/>
      </c>
      <c r="BR932" s="89"/>
      <c r="BS932" s="98" t="str">
        <f t="shared" si="606"/>
        <v/>
      </c>
      <c r="BT932" s="98" t="str">
        <f t="shared" si="607"/>
        <v/>
      </c>
      <c r="BU932" s="89"/>
      <c r="BV932" s="63"/>
    </row>
    <row r="933" spans="1:74" s="59" customFormat="1" x14ac:dyDescent="0.25">
      <c r="A933" s="83">
        <v>5</v>
      </c>
      <c r="B933" s="109" t="str">
        <f t="shared" si="585"/>
        <v xml:space="preserve">: </v>
      </c>
      <c r="C933" s="106"/>
      <c r="D933" s="106"/>
      <c r="E933" s="108"/>
      <c r="F933" s="106"/>
      <c r="G933" s="108"/>
      <c r="H933" s="107"/>
      <c r="I933" s="106"/>
      <c r="J933" s="106"/>
      <c r="K933" s="139"/>
      <c r="L933" s="110"/>
      <c r="M933" s="111"/>
      <c r="N933" s="110"/>
      <c r="O933" s="105"/>
      <c r="P933" s="104"/>
      <c r="Q933" s="64"/>
      <c r="R933" s="103"/>
      <c r="S933" s="101" t="str">
        <f t="shared" si="586"/>
        <v/>
      </c>
      <c r="T933" s="102" t="str">
        <f t="shared" si="587"/>
        <v/>
      </c>
      <c r="U933" s="101" t="str">
        <f t="shared" si="588"/>
        <v/>
      </c>
      <c r="V933" s="100" t="str">
        <f t="shared" si="589"/>
        <v/>
      </c>
      <c r="W933" s="89"/>
      <c r="X933" s="89"/>
      <c r="Z933" s="63"/>
      <c r="AP933" s="63"/>
      <c r="AQ933" s="89"/>
      <c r="AR933" s="89"/>
      <c r="AS933" s="99"/>
      <c r="AT933" s="89"/>
      <c r="AU933" s="98" t="e">
        <f t="shared" si="590"/>
        <v>#REF!</v>
      </c>
      <c r="AV933" s="98" t="e">
        <f t="shared" si="591"/>
        <v>#REF!</v>
      </c>
      <c r="AW933" s="89"/>
      <c r="AX933" s="98" t="e">
        <f t="shared" si="592"/>
        <v>#REF!</v>
      </c>
      <c r="AY933" s="98" t="e">
        <f t="shared" si="593"/>
        <v>#REF!</v>
      </c>
      <c r="AZ933" s="89"/>
      <c r="BA933" s="98" t="e">
        <f t="shared" si="594"/>
        <v>#REF!</v>
      </c>
      <c r="BB933" s="98" t="e">
        <f t="shared" si="595"/>
        <v>#REF!</v>
      </c>
      <c r="BC933" s="89"/>
      <c r="BD933" s="98" t="e">
        <f t="shared" si="596"/>
        <v>#REF!</v>
      </c>
      <c r="BE933" s="98" t="e">
        <f t="shared" si="597"/>
        <v>#REF!</v>
      </c>
      <c r="BF933" s="89"/>
      <c r="BG933" s="98" t="e">
        <f t="shared" si="598"/>
        <v>#REF!</v>
      </c>
      <c r="BH933" s="98" t="e">
        <f t="shared" si="599"/>
        <v>#REF!</v>
      </c>
      <c r="BI933" s="89"/>
      <c r="BJ933" s="98" t="str">
        <f t="shared" si="600"/>
        <v/>
      </c>
      <c r="BK933" s="98" t="str">
        <f t="shared" si="601"/>
        <v/>
      </c>
      <c r="BL933" s="89"/>
      <c r="BM933" s="98" t="str">
        <f t="shared" si="602"/>
        <v/>
      </c>
      <c r="BN933" s="98" t="str">
        <f t="shared" si="603"/>
        <v/>
      </c>
      <c r="BO933" s="89"/>
      <c r="BP933" s="98" t="str">
        <f t="shared" si="604"/>
        <v/>
      </c>
      <c r="BQ933" s="98" t="str">
        <f t="shared" si="605"/>
        <v/>
      </c>
      <c r="BR933" s="89"/>
      <c r="BS933" s="98" t="str">
        <f t="shared" si="606"/>
        <v/>
      </c>
      <c r="BT933" s="98" t="str">
        <f t="shared" si="607"/>
        <v/>
      </c>
      <c r="BU933" s="89"/>
      <c r="BV933" s="63"/>
    </row>
    <row r="934" spans="1:74" s="59" customFormat="1" x14ac:dyDescent="0.25">
      <c r="A934" s="83">
        <v>6</v>
      </c>
      <c r="B934" s="109" t="str">
        <f t="shared" si="585"/>
        <v xml:space="preserve">: </v>
      </c>
      <c r="C934" s="106"/>
      <c r="D934" s="106"/>
      <c r="E934" s="108"/>
      <c r="F934" s="106"/>
      <c r="G934" s="108"/>
      <c r="H934" s="107"/>
      <c r="I934" s="106"/>
      <c r="J934" s="106"/>
      <c r="K934" s="139"/>
      <c r="L934" s="110"/>
      <c r="M934" s="111"/>
      <c r="N934" s="110"/>
      <c r="O934" s="105"/>
      <c r="P934" s="104"/>
      <c r="Q934" s="64"/>
      <c r="R934" s="103"/>
      <c r="S934" s="101" t="str">
        <f t="shared" si="586"/>
        <v/>
      </c>
      <c r="T934" s="102" t="str">
        <f t="shared" si="587"/>
        <v/>
      </c>
      <c r="U934" s="101" t="str">
        <f t="shared" si="588"/>
        <v/>
      </c>
      <c r="V934" s="100" t="str">
        <f t="shared" si="589"/>
        <v/>
      </c>
      <c r="W934" s="89"/>
      <c r="X934" s="89"/>
      <c r="Z934" s="63"/>
      <c r="AP934" s="63"/>
      <c r="AQ934" s="89"/>
      <c r="AR934" s="89"/>
      <c r="AS934" s="99"/>
      <c r="AT934" s="89"/>
      <c r="AU934" s="98" t="e">
        <f t="shared" si="590"/>
        <v>#REF!</v>
      </c>
      <c r="AV934" s="98" t="e">
        <f t="shared" si="591"/>
        <v>#REF!</v>
      </c>
      <c r="AW934" s="89"/>
      <c r="AX934" s="98" t="e">
        <f t="shared" si="592"/>
        <v>#REF!</v>
      </c>
      <c r="AY934" s="98" t="e">
        <f t="shared" si="593"/>
        <v>#REF!</v>
      </c>
      <c r="AZ934" s="89"/>
      <c r="BA934" s="98" t="e">
        <f t="shared" si="594"/>
        <v>#REF!</v>
      </c>
      <c r="BB934" s="98" t="e">
        <f t="shared" si="595"/>
        <v>#REF!</v>
      </c>
      <c r="BC934" s="89"/>
      <c r="BD934" s="98" t="e">
        <f t="shared" si="596"/>
        <v>#REF!</v>
      </c>
      <c r="BE934" s="98" t="e">
        <f t="shared" si="597"/>
        <v>#REF!</v>
      </c>
      <c r="BF934" s="89"/>
      <c r="BG934" s="98" t="e">
        <f t="shared" si="598"/>
        <v>#REF!</v>
      </c>
      <c r="BH934" s="98" t="e">
        <f t="shared" si="599"/>
        <v>#REF!</v>
      </c>
      <c r="BI934" s="89"/>
      <c r="BJ934" s="98" t="str">
        <f t="shared" si="600"/>
        <v/>
      </c>
      <c r="BK934" s="98" t="str">
        <f t="shared" si="601"/>
        <v/>
      </c>
      <c r="BL934" s="89"/>
      <c r="BM934" s="98" t="str">
        <f t="shared" si="602"/>
        <v/>
      </c>
      <c r="BN934" s="98" t="str">
        <f t="shared" si="603"/>
        <v/>
      </c>
      <c r="BO934" s="89"/>
      <c r="BP934" s="98" t="str">
        <f t="shared" si="604"/>
        <v/>
      </c>
      <c r="BQ934" s="98" t="str">
        <f t="shared" si="605"/>
        <v/>
      </c>
      <c r="BR934" s="89"/>
      <c r="BS934" s="98" t="str">
        <f t="shared" si="606"/>
        <v/>
      </c>
      <c r="BT934" s="98" t="str">
        <f t="shared" si="607"/>
        <v/>
      </c>
      <c r="BU934" s="89"/>
      <c r="BV934" s="63"/>
    </row>
    <row r="935" spans="1:74" s="59" customFormat="1" x14ac:dyDescent="0.25">
      <c r="A935" s="83">
        <v>7</v>
      </c>
      <c r="B935" s="109" t="str">
        <f t="shared" si="585"/>
        <v xml:space="preserve">: </v>
      </c>
      <c r="C935" s="106"/>
      <c r="D935" s="106"/>
      <c r="E935" s="108"/>
      <c r="F935" s="106"/>
      <c r="G935" s="108"/>
      <c r="H935" s="107"/>
      <c r="I935" s="106"/>
      <c r="J935" s="106"/>
      <c r="K935" s="104"/>
      <c r="L935" s="110"/>
      <c r="M935" s="111"/>
      <c r="N935" s="105"/>
      <c r="O935" s="105"/>
      <c r="P935" s="104"/>
      <c r="Q935" s="64"/>
      <c r="R935" s="103"/>
      <c r="S935" s="101" t="str">
        <f t="shared" si="586"/>
        <v/>
      </c>
      <c r="T935" s="102" t="str">
        <f t="shared" si="587"/>
        <v/>
      </c>
      <c r="U935" s="101" t="str">
        <f t="shared" si="588"/>
        <v/>
      </c>
      <c r="V935" s="100" t="str">
        <f t="shared" si="589"/>
        <v/>
      </c>
      <c r="W935" s="89"/>
      <c r="X935" s="89"/>
      <c r="Z935" s="63"/>
      <c r="AP935" s="63"/>
      <c r="AQ935" s="89"/>
      <c r="AR935" s="89"/>
      <c r="AS935" s="99"/>
      <c r="AT935" s="89"/>
      <c r="AU935" s="98" t="e">
        <f t="shared" si="590"/>
        <v>#REF!</v>
      </c>
      <c r="AV935" s="98" t="e">
        <f t="shared" si="591"/>
        <v>#REF!</v>
      </c>
      <c r="AW935" s="89"/>
      <c r="AX935" s="98" t="e">
        <f t="shared" si="592"/>
        <v>#REF!</v>
      </c>
      <c r="AY935" s="98" t="e">
        <f t="shared" si="593"/>
        <v>#REF!</v>
      </c>
      <c r="AZ935" s="89"/>
      <c r="BA935" s="98" t="e">
        <f t="shared" si="594"/>
        <v>#REF!</v>
      </c>
      <c r="BB935" s="98" t="e">
        <f t="shared" si="595"/>
        <v>#REF!</v>
      </c>
      <c r="BC935" s="89"/>
      <c r="BD935" s="98" t="e">
        <f t="shared" si="596"/>
        <v>#REF!</v>
      </c>
      <c r="BE935" s="98" t="e">
        <f t="shared" si="597"/>
        <v>#REF!</v>
      </c>
      <c r="BF935" s="89"/>
      <c r="BG935" s="98" t="e">
        <f t="shared" si="598"/>
        <v>#REF!</v>
      </c>
      <c r="BH935" s="98" t="e">
        <f t="shared" si="599"/>
        <v>#REF!</v>
      </c>
      <c r="BI935" s="89"/>
      <c r="BJ935" s="98" t="str">
        <f t="shared" si="600"/>
        <v/>
      </c>
      <c r="BK935" s="98" t="str">
        <f t="shared" si="601"/>
        <v/>
      </c>
      <c r="BL935" s="89"/>
      <c r="BM935" s="98" t="str">
        <f t="shared" si="602"/>
        <v/>
      </c>
      <c r="BN935" s="98" t="str">
        <f t="shared" si="603"/>
        <v/>
      </c>
      <c r="BO935" s="89"/>
      <c r="BP935" s="98" t="str">
        <f t="shared" si="604"/>
        <v/>
      </c>
      <c r="BQ935" s="98" t="str">
        <f t="shared" si="605"/>
        <v/>
      </c>
      <c r="BR935" s="89"/>
      <c r="BS935" s="98" t="str">
        <f t="shared" si="606"/>
        <v/>
      </c>
      <c r="BT935" s="98" t="str">
        <f t="shared" si="607"/>
        <v/>
      </c>
      <c r="BU935" s="89"/>
      <c r="BV935" s="63"/>
    </row>
    <row r="936" spans="1:74" s="59" customFormat="1" x14ac:dyDescent="0.25">
      <c r="A936" s="83">
        <v>8</v>
      </c>
      <c r="B936" s="109" t="str">
        <f t="shared" si="585"/>
        <v xml:space="preserve">: </v>
      </c>
      <c r="C936" s="106"/>
      <c r="D936" s="106"/>
      <c r="E936" s="108"/>
      <c r="F936" s="106"/>
      <c r="G936" s="108"/>
      <c r="H936" s="107"/>
      <c r="I936" s="106"/>
      <c r="J936" s="106"/>
      <c r="K936" s="104"/>
      <c r="L936" s="110"/>
      <c r="M936" s="111"/>
      <c r="N936" s="105"/>
      <c r="O936" s="105"/>
      <c r="P936" s="104"/>
      <c r="Q936" s="64"/>
      <c r="R936" s="103"/>
      <c r="S936" s="101" t="str">
        <f t="shared" si="586"/>
        <v/>
      </c>
      <c r="T936" s="102" t="str">
        <f t="shared" si="587"/>
        <v/>
      </c>
      <c r="U936" s="101" t="str">
        <f t="shared" si="588"/>
        <v/>
      </c>
      <c r="V936" s="100" t="str">
        <f t="shared" si="589"/>
        <v/>
      </c>
      <c r="W936" s="89"/>
      <c r="X936" s="89"/>
      <c r="Z936" s="63"/>
      <c r="AP936" s="63"/>
      <c r="AQ936" s="89"/>
      <c r="AR936" s="89"/>
      <c r="AS936" s="99"/>
      <c r="AT936" s="89"/>
      <c r="AU936" s="98" t="e">
        <f t="shared" si="590"/>
        <v>#REF!</v>
      </c>
      <c r="AV936" s="98" t="e">
        <f t="shared" si="591"/>
        <v>#REF!</v>
      </c>
      <c r="AW936" s="89"/>
      <c r="AX936" s="98" t="e">
        <f t="shared" si="592"/>
        <v>#REF!</v>
      </c>
      <c r="AY936" s="98" t="e">
        <f t="shared" si="593"/>
        <v>#REF!</v>
      </c>
      <c r="AZ936" s="89"/>
      <c r="BA936" s="98" t="e">
        <f t="shared" si="594"/>
        <v>#REF!</v>
      </c>
      <c r="BB936" s="98" t="e">
        <f t="shared" si="595"/>
        <v>#REF!</v>
      </c>
      <c r="BC936" s="89"/>
      <c r="BD936" s="98" t="e">
        <f t="shared" si="596"/>
        <v>#REF!</v>
      </c>
      <c r="BE936" s="98" t="e">
        <f t="shared" si="597"/>
        <v>#REF!</v>
      </c>
      <c r="BF936" s="89"/>
      <c r="BG936" s="98" t="e">
        <f t="shared" si="598"/>
        <v>#REF!</v>
      </c>
      <c r="BH936" s="98" t="e">
        <f t="shared" si="599"/>
        <v>#REF!</v>
      </c>
      <c r="BI936" s="89"/>
      <c r="BJ936" s="98" t="str">
        <f t="shared" si="600"/>
        <v/>
      </c>
      <c r="BK936" s="98" t="str">
        <f t="shared" si="601"/>
        <v/>
      </c>
      <c r="BL936" s="89"/>
      <c r="BM936" s="98" t="str">
        <f t="shared" si="602"/>
        <v/>
      </c>
      <c r="BN936" s="98" t="str">
        <f t="shared" si="603"/>
        <v/>
      </c>
      <c r="BO936" s="89"/>
      <c r="BP936" s="98" t="str">
        <f t="shared" si="604"/>
        <v/>
      </c>
      <c r="BQ936" s="98" t="str">
        <f t="shared" si="605"/>
        <v/>
      </c>
      <c r="BR936" s="89"/>
      <c r="BS936" s="98" t="str">
        <f t="shared" si="606"/>
        <v/>
      </c>
      <c r="BT936" s="98" t="str">
        <f t="shared" si="607"/>
        <v/>
      </c>
      <c r="BU936" s="89"/>
      <c r="BV936" s="63"/>
    </row>
    <row r="937" spans="1:74" s="59" customFormat="1" x14ac:dyDescent="0.25">
      <c r="A937" s="83">
        <v>9</v>
      </c>
      <c r="B937" s="109" t="str">
        <f t="shared" si="585"/>
        <v xml:space="preserve">: </v>
      </c>
      <c r="C937" s="106"/>
      <c r="D937" s="106"/>
      <c r="E937" s="108"/>
      <c r="F937" s="106"/>
      <c r="G937" s="108"/>
      <c r="H937" s="107"/>
      <c r="I937" s="106"/>
      <c r="J937" s="106"/>
      <c r="K937" s="104"/>
      <c r="L937" s="110"/>
      <c r="M937" s="111"/>
      <c r="N937" s="105"/>
      <c r="O937" s="105"/>
      <c r="P937" s="104"/>
      <c r="Q937" s="64"/>
      <c r="R937" s="103"/>
      <c r="S937" s="101" t="str">
        <f t="shared" si="586"/>
        <v/>
      </c>
      <c r="T937" s="102" t="str">
        <f t="shared" si="587"/>
        <v/>
      </c>
      <c r="U937" s="101" t="str">
        <f t="shared" si="588"/>
        <v/>
      </c>
      <c r="V937" s="100" t="str">
        <f t="shared" si="589"/>
        <v/>
      </c>
      <c r="W937" s="89"/>
      <c r="X937" s="89"/>
      <c r="Z937" s="63"/>
      <c r="AP937" s="63"/>
      <c r="AQ937" s="89"/>
      <c r="AR937" s="89"/>
      <c r="AS937" s="99"/>
      <c r="AT937" s="89"/>
      <c r="AU937" s="98" t="e">
        <f t="shared" si="590"/>
        <v>#REF!</v>
      </c>
      <c r="AV937" s="98" t="e">
        <f t="shared" si="591"/>
        <v>#REF!</v>
      </c>
      <c r="AW937" s="89"/>
      <c r="AX937" s="98" t="e">
        <f t="shared" si="592"/>
        <v>#REF!</v>
      </c>
      <c r="AY937" s="98" t="e">
        <f t="shared" si="593"/>
        <v>#REF!</v>
      </c>
      <c r="AZ937" s="89"/>
      <c r="BA937" s="98" t="e">
        <f t="shared" si="594"/>
        <v>#REF!</v>
      </c>
      <c r="BB937" s="98" t="e">
        <f t="shared" si="595"/>
        <v>#REF!</v>
      </c>
      <c r="BC937" s="89"/>
      <c r="BD937" s="98" t="e">
        <f t="shared" si="596"/>
        <v>#REF!</v>
      </c>
      <c r="BE937" s="98" t="e">
        <f t="shared" si="597"/>
        <v>#REF!</v>
      </c>
      <c r="BF937" s="89"/>
      <c r="BG937" s="98" t="e">
        <f t="shared" si="598"/>
        <v>#REF!</v>
      </c>
      <c r="BH937" s="98" t="e">
        <f t="shared" si="599"/>
        <v>#REF!</v>
      </c>
      <c r="BI937" s="89"/>
      <c r="BJ937" s="98" t="str">
        <f t="shared" si="600"/>
        <v/>
      </c>
      <c r="BK937" s="98" t="str">
        <f t="shared" si="601"/>
        <v/>
      </c>
      <c r="BL937" s="89"/>
      <c r="BM937" s="98" t="str">
        <f t="shared" si="602"/>
        <v/>
      </c>
      <c r="BN937" s="98" t="str">
        <f t="shared" si="603"/>
        <v/>
      </c>
      <c r="BO937" s="89"/>
      <c r="BP937" s="98" t="str">
        <f t="shared" si="604"/>
        <v/>
      </c>
      <c r="BQ937" s="98" t="str">
        <f t="shared" si="605"/>
        <v/>
      </c>
      <c r="BR937" s="89"/>
      <c r="BS937" s="98" t="str">
        <f t="shared" si="606"/>
        <v/>
      </c>
      <c r="BT937" s="98" t="str">
        <f t="shared" si="607"/>
        <v/>
      </c>
      <c r="BU937" s="89"/>
      <c r="BV937" s="63"/>
    </row>
    <row r="938" spans="1:74" s="59" customFormat="1" x14ac:dyDescent="0.25">
      <c r="A938" s="83">
        <v>10</v>
      </c>
      <c r="B938" s="109" t="str">
        <f t="shared" si="585"/>
        <v xml:space="preserve">: </v>
      </c>
      <c r="C938" s="106"/>
      <c r="D938" s="106"/>
      <c r="E938" s="108"/>
      <c r="F938" s="106"/>
      <c r="G938" s="108"/>
      <c r="H938" s="107"/>
      <c r="I938" s="106"/>
      <c r="J938" s="106"/>
      <c r="K938" s="104"/>
      <c r="L938" s="110"/>
      <c r="M938" s="111"/>
      <c r="N938" s="105"/>
      <c r="O938" s="105"/>
      <c r="P938" s="104"/>
      <c r="Q938" s="64"/>
      <c r="R938" s="103"/>
      <c r="S938" s="101" t="str">
        <f t="shared" si="586"/>
        <v/>
      </c>
      <c r="T938" s="102" t="str">
        <f t="shared" si="587"/>
        <v/>
      </c>
      <c r="U938" s="101" t="str">
        <f t="shared" si="588"/>
        <v/>
      </c>
      <c r="V938" s="100" t="str">
        <f t="shared" si="589"/>
        <v/>
      </c>
      <c r="W938" s="89"/>
      <c r="X938" s="89"/>
      <c r="Z938" s="63"/>
      <c r="AP938" s="63"/>
      <c r="AQ938" s="89"/>
      <c r="AR938" s="89"/>
      <c r="AS938" s="99"/>
      <c r="AT938" s="89"/>
      <c r="AU938" s="98" t="e">
        <f t="shared" si="590"/>
        <v>#REF!</v>
      </c>
      <c r="AV938" s="98" t="e">
        <f t="shared" si="591"/>
        <v>#REF!</v>
      </c>
      <c r="AW938" s="89"/>
      <c r="AX938" s="98" t="e">
        <f t="shared" si="592"/>
        <v>#REF!</v>
      </c>
      <c r="AY938" s="98" t="e">
        <f t="shared" si="593"/>
        <v>#REF!</v>
      </c>
      <c r="AZ938" s="89"/>
      <c r="BA938" s="98" t="e">
        <f t="shared" si="594"/>
        <v>#REF!</v>
      </c>
      <c r="BB938" s="98" t="e">
        <f t="shared" si="595"/>
        <v>#REF!</v>
      </c>
      <c r="BC938" s="89"/>
      <c r="BD938" s="98" t="e">
        <f t="shared" si="596"/>
        <v>#REF!</v>
      </c>
      <c r="BE938" s="98" t="e">
        <f t="shared" si="597"/>
        <v>#REF!</v>
      </c>
      <c r="BF938" s="89"/>
      <c r="BG938" s="98" t="e">
        <f t="shared" si="598"/>
        <v>#REF!</v>
      </c>
      <c r="BH938" s="98" t="e">
        <f t="shared" si="599"/>
        <v>#REF!</v>
      </c>
      <c r="BI938" s="89"/>
      <c r="BJ938" s="98" t="str">
        <f t="shared" si="600"/>
        <v/>
      </c>
      <c r="BK938" s="98" t="str">
        <f t="shared" si="601"/>
        <v/>
      </c>
      <c r="BL938" s="89"/>
      <c r="BM938" s="98" t="str">
        <f t="shared" si="602"/>
        <v/>
      </c>
      <c r="BN938" s="98" t="str">
        <f t="shared" si="603"/>
        <v/>
      </c>
      <c r="BO938" s="89"/>
      <c r="BP938" s="98" t="str">
        <f t="shared" si="604"/>
        <v/>
      </c>
      <c r="BQ938" s="98" t="str">
        <f t="shared" si="605"/>
        <v/>
      </c>
      <c r="BR938" s="89"/>
      <c r="BS938" s="98" t="str">
        <f t="shared" si="606"/>
        <v/>
      </c>
      <c r="BT938" s="98" t="str">
        <f t="shared" si="607"/>
        <v/>
      </c>
      <c r="BU938" s="89"/>
      <c r="BV938" s="63"/>
    </row>
    <row r="939" spans="1:74" s="59" customFormat="1" x14ac:dyDescent="0.25">
      <c r="A939" s="83">
        <v>11</v>
      </c>
      <c r="B939" s="109" t="str">
        <f t="shared" si="585"/>
        <v xml:space="preserve">: </v>
      </c>
      <c r="C939" s="106"/>
      <c r="D939" s="106"/>
      <c r="E939" s="108"/>
      <c r="F939" s="106"/>
      <c r="G939" s="108"/>
      <c r="H939" s="107"/>
      <c r="I939" s="106"/>
      <c r="J939" s="106"/>
      <c r="K939" s="104"/>
      <c r="L939" s="110"/>
      <c r="M939" s="111"/>
      <c r="N939" s="105"/>
      <c r="O939" s="105"/>
      <c r="P939" s="104"/>
      <c r="Q939" s="64"/>
      <c r="R939" s="103"/>
      <c r="S939" s="101" t="str">
        <f t="shared" si="586"/>
        <v/>
      </c>
      <c r="T939" s="102" t="str">
        <f t="shared" si="587"/>
        <v/>
      </c>
      <c r="U939" s="101" t="str">
        <f t="shared" si="588"/>
        <v/>
      </c>
      <c r="V939" s="100" t="str">
        <f t="shared" si="589"/>
        <v/>
      </c>
      <c r="W939" s="89"/>
      <c r="X939" s="89"/>
      <c r="Z939" s="63"/>
      <c r="AP939" s="63"/>
      <c r="AQ939" s="89"/>
      <c r="AR939" s="89"/>
      <c r="AS939" s="99"/>
      <c r="AT939" s="89"/>
      <c r="AU939" s="98" t="e">
        <f t="shared" si="590"/>
        <v>#REF!</v>
      </c>
      <c r="AV939" s="98" t="e">
        <f t="shared" si="591"/>
        <v>#REF!</v>
      </c>
      <c r="AW939" s="89"/>
      <c r="AX939" s="98" t="e">
        <f t="shared" si="592"/>
        <v>#REF!</v>
      </c>
      <c r="AY939" s="98" t="e">
        <f t="shared" si="593"/>
        <v>#REF!</v>
      </c>
      <c r="AZ939" s="89"/>
      <c r="BA939" s="98" t="e">
        <f t="shared" si="594"/>
        <v>#REF!</v>
      </c>
      <c r="BB939" s="98" t="e">
        <f t="shared" si="595"/>
        <v>#REF!</v>
      </c>
      <c r="BC939" s="89"/>
      <c r="BD939" s="98" t="e">
        <f t="shared" si="596"/>
        <v>#REF!</v>
      </c>
      <c r="BE939" s="98" t="e">
        <f t="shared" si="597"/>
        <v>#REF!</v>
      </c>
      <c r="BF939" s="89"/>
      <c r="BG939" s="98" t="e">
        <f t="shared" si="598"/>
        <v>#REF!</v>
      </c>
      <c r="BH939" s="98" t="e">
        <f t="shared" si="599"/>
        <v>#REF!</v>
      </c>
      <c r="BI939" s="89"/>
      <c r="BJ939" s="98" t="str">
        <f t="shared" si="600"/>
        <v/>
      </c>
      <c r="BK939" s="98" t="str">
        <f t="shared" si="601"/>
        <v/>
      </c>
      <c r="BL939" s="89"/>
      <c r="BM939" s="98" t="str">
        <f t="shared" si="602"/>
        <v/>
      </c>
      <c r="BN939" s="98" t="str">
        <f t="shared" si="603"/>
        <v/>
      </c>
      <c r="BO939" s="89"/>
      <c r="BP939" s="98" t="str">
        <f t="shared" si="604"/>
        <v/>
      </c>
      <c r="BQ939" s="98" t="str">
        <f t="shared" si="605"/>
        <v/>
      </c>
      <c r="BR939" s="89"/>
      <c r="BS939" s="98" t="str">
        <f t="shared" si="606"/>
        <v/>
      </c>
      <c r="BT939" s="98" t="str">
        <f t="shared" si="607"/>
        <v/>
      </c>
      <c r="BU939" s="89"/>
      <c r="BV939" s="63"/>
    </row>
    <row r="940" spans="1:74" s="59" customFormat="1" x14ac:dyDescent="0.25">
      <c r="A940" s="83">
        <v>12</v>
      </c>
      <c r="B940" s="109" t="str">
        <f t="shared" si="585"/>
        <v xml:space="preserve">: </v>
      </c>
      <c r="C940" s="106"/>
      <c r="D940" s="106"/>
      <c r="E940" s="108"/>
      <c r="F940" s="106"/>
      <c r="G940" s="108"/>
      <c r="H940" s="107"/>
      <c r="I940" s="106"/>
      <c r="J940" s="106"/>
      <c r="K940" s="104"/>
      <c r="L940" s="110"/>
      <c r="M940" s="111"/>
      <c r="N940" s="105"/>
      <c r="O940" s="105"/>
      <c r="P940" s="104"/>
      <c r="Q940" s="64"/>
      <c r="R940" s="103"/>
      <c r="S940" s="101" t="str">
        <f t="shared" si="586"/>
        <v/>
      </c>
      <c r="T940" s="102" t="str">
        <f t="shared" si="587"/>
        <v/>
      </c>
      <c r="U940" s="101" t="str">
        <f t="shared" si="588"/>
        <v/>
      </c>
      <c r="V940" s="100" t="str">
        <f t="shared" si="589"/>
        <v/>
      </c>
      <c r="W940" s="89"/>
      <c r="X940" s="89"/>
      <c r="Z940" s="63"/>
      <c r="AP940" s="63"/>
      <c r="AQ940" s="89"/>
      <c r="AR940" s="89"/>
      <c r="AS940" s="99"/>
      <c r="AT940" s="89"/>
      <c r="AU940" s="98" t="e">
        <f t="shared" si="590"/>
        <v>#REF!</v>
      </c>
      <c r="AV940" s="98" t="e">
        <f t="shared" si="591"/>
        <v>#REF!</v>
      </c>
      <c r="AW940" s="89"/>
      <c r="AX940" s="98" t="e">
        <f t="shared" si="592"/>
        <v>#REF!</v>
      </c>
      <c r="AY940" s="98" t="e">
        <f t="shared" si="593"/>
        <v>#REF!</v>
      </c>
      <c r="AZ940" s="89"/>
      <c r="BA940" s="98" t="e">
        <f t="shared" si="594"/>
        <v>#REF!</v>
      </c>
      <c r="BB940" s="98" t="e">
        <f t="shared" si="595"/>
        <v>#REF!</v>
      </c>
      <c r="BC940" s="89"/>
      <c r="BD940" s="98" t="e">
        <f t="shared" si="596"/>
        <v>#REF!</v>
      </c>
      <c r="BE940" s="98" t="e">
        <f t="shared" si="597"/>
        <v>#REF!</v>
      </c>
      <c r="BF940" s="89"/>
      <c r="BG940" s="98" t="e">
        <f t="shared" si="598"/>
        <v>#REF!</v>
      </c>
      <c r="BH940" s="98" t="e">
        <f t="shared" si="599"/>
        <v>#REF!</v>
      </c>
      <c r="BI940" s="89"/>
      <c r="BJ940" s="98" t="str">
        <f t="shared" si="600"/>
        <v/>
      </c>
      <c r="BK940" s="98" t="str">
        <f t="shared" si="601"/>
        <v/>
      </c>
      <c r="BL940" s="89"/>
      <c r="BM940" s="98" t="str">
        <f t="shared" si="602"/>
        <v/>
      </c>
      <c r="BN940" s="98" t="str">
        <f t="shared" si="603"/>
        <v/>
      </c>
      <c r="BO940" s="89"/>
      <c r="BP940" s="98" t="str">
        <f t="shared" si="604"/>
        <v/>
      </c>
      <c r="BQ940" s="98" t="str">
        <f t="shared" si="605"/>
        <v/>
      </c>
      <c r="BR940" s="89"/>
      <c r="BS940" s="98" t="str">
        <f t="shared" si="606"/>
        <v/>
      </c>
      <c r="BT940" s="98" t="str">
        <f t="shared" si="607"/>
        <v/>
      </c>
      <c r="BU940" s="89"/>
      <c r="BV940" s="63"/>
    </row>
    <row r="941" spans="1:74" s="59" customFormat="1" x14ac:dyDescent="0.25">
      <c r="A941" s="83">
        <v>13</v>
      </c>
      <c r="B941" s="109" t="str">
        <f t="shared" si="585"/>
        <v xml:space="preserve">: </v>
      </c>
      <c r="C941" s="106"/>
      <c r="D941" s="106"/>
      <c r="E941" s="108"/>
      <c r="F941" s="106"/>
      <c r="G941" s="108"/>
      <c r="H941" s="107"/>
      <c r="I941" s="106"/>
      <c r="J941" s="106"/>
      <c r="K941" s="104"/>
      <c r="L941" s="110"/>
      <c r="M941" s="104"/>
      <c r="N941" s="105"/>
      <c r="O941" s="105"/>
      <c r="P941" s="104"/>
      <c r="Q941" s="64"/>
      <c r="R941" s="103"/>
      <c r="S941" s="101" t="str">
        <f t="shared" si="586"/>
        <v/>
      </c>
      <c r="T941" s="102" t="str">
        <f t="shared" si="587"/>
        <v/>
      </c>
      <c r="U941" s="101" t="str">
        <f t="shared" si="588"/>
        <v/>
      </c>
      <c r="V941" s="100" t="str">
        <f t="shared" si="589"/>
        <v/>
      </c>
      <c r="W941" s="89"/>
      <c r="X941" s="89"/>
      <c r="Z941" s="63"/>
      <c r="AP941" s="63"/>
      <c r="AQ941" s="89"/>
      <c r="AR941" s="89"/>
      <c r="AS941" s="99"/>
      <c r="AT941" s="89"/>
      <c r="AU941" s="98" t="e">
        <f t="shared" si="590"/>
        <v>#REF!</v>
      </c>
      <c r="AV941" s="98" t="e">
        <f t="shared" si="591"/>
        <v>#REF!</v>
      </c>
      <c r="AW941" s="89"/>
      <c r="AX941" s="98" t="e">
        <f t="shared" si="592"/>
        <v>#REF!</v>
      </c>
      <c r="AY941" s="98" t="e">
        <f t="shared" si="593"/>
        <v>#REF!</v>
      </c>
      <c r="AZ941" s="89"/>
      <c r="BA941" s="98" t="e">
        <f t="shared" si="594"/>
        <v>#REF!</v>
      </c>
      <c r="BB941" s="98" t="e">
        <f t="shared" si="595"/>
        <v>#REF!</v>
      </c>
      <c r="BC941" s="89"/>
      <c r="BD941" s="98" t="e">
        <f t="shared" si="596"/>
        <v>#REF!</v>
      </c>
      <c r="BE941" s="98" t="e">
        <f t="shared" si="597"/>
        <v>#REF!</v>
      </c>
      <c r="BF941" s="89"/>
      <c r="BG941" s="98" t="e">
        <f t="shared" si="598"/>
        <v>#REF!</v>
      </c>
      <c r="BH941" s="98" t="e">
        <f t="shared" si="599"/>
        <v>#REF!</v>
      </c>
      <c r="BI941" s="89"/>
      <c r="BJ941" s="98" t="str">
        <f t="shared" si="600"/>
        <v/>
      </c>
      <c r="BK941" s="98" t="str">
        <f t="shared" si="601"/>
        <v/>
      </c>
      <c r="BL941" s="89"/>
      <c r="BM941" s="98" t="str">
        <f t="shared" si="602"/>
        <v/>
      </c>
      <c r="BN941" s="98" t="str">
        <f t="shared" si="603"/>
        <v/>
      </c>
      <c r="BO941" s="89"/>
      <c r="BP941" s="98" t="str">
        <f t="shared" si="604"/>
        <v/>
      </c>
      <c r="BQ941" s="98" t="str">
        <f t="shared" si="605"/>
        <v/>
      </c>
      <c r="BR941" s="89"/>
      <c r="BS941" s="98" t="str">
        <f t="shared" si="606"/>
        <v/>
      </c>
      <c r="BT941" s="98" t="str">
        <f t="shared" si="607"/>
        <v/>
      </c>
      <c r="BU941" s="89"/>
      <c r="BV941" s="63"/>
    </row>
    <row r="942" spans="1:74" s="59" customFormat="1" x14ac:dyDescent="0.25">
      <c r="A942" s="83">
        <v>14</v>
      </c>
      <c r="B942" s="109" t="str">
        <f t="shared" si="585"/>
        <v xml:space="preserve">: </v>
      </c>
      <c r="C942" s="106"/>
      <c r="D942" s="106"/>
      <c r="E942" s="108"/>
      <c r="F942" s="106"/>
      <c r="G942" s="108"/>
      <c r="H942" s="107"/>
      <c r="I942" s="106"/>
      <c r="J942" s="106"/>
      <c r="K942" s="104"/>
      <c r="L942" s="110"/>
      <c r="M942" s="104"/>
      <c r="N942" s="105"/>
      <c r="O942" s="105"/>
      <c r="P942" s="104"/>
      <c r="Q942" s="64"/>
      <c r="R942" s="103"/>
      <c r="S942" s="101" t="str">
        <f t="shared" si="586"/>
        <v/>
      </c>
      <c r="T942" s="102" t="str">
        <f t="shared" si="587"/>
        <v/>
      </c>
      <c r="U942" s="101" t="str">
        <f t="shared" si="588"/>
        <v/>
      </c>
      <c r="V942" s="100" t="str">
        <f t="shared" si="589"/>
        <v/>
      </c>
      <c r="W942" s="89"/>
      <c r="X942" s="89"/>
      <c r="Z942" s="63"/>
      <c r="AP942" s="63"/>
      <c r="AQ942" s="89"/>
      <c r="AR942" s="89"/>
      <c r="AS942" s="99"/>
      <c r="AT942" s="89"/>
      <c r="AU942" s="98" t="e">
        <f t="shared" si="590"/>
        <v>#REF!</v>
      </c>
      <c r="AV942" s="98" t="e">
        <f t="shared" si="591"/>
        <v>#REF!</v>
      </c>
      <c r="AW942" s="89"/>
      <c r="AX942" s="98" t="e">
        <f t="shared" si="592"/>
        <v>#REF!</v>
      </c>
      <c r="AY942" s="98" t="e">
        <f t="shared" si="593"/>
        <v>#REF!</v>
      </c>
      <c r="AZ942" s="89"/>
      <c r="BA942" s="98" t="e">
        <f t="shared" si="594"/>
        <v>#REF!</v>
      </c>
      <c r="BB942" s="98" t="e">
        <f t="shared" si="595"/>
        <v>#REF!</v>
      </c>
      <c r="BC942" s="89"/>
      <c r="BD942" s="98" t="e">
        <f t="shared" si="596"/>
        <v>#REF!</v>
      </c>
      <c r="BE942" s="98" t="e">
        <f t="shared" si="597"/>
        <v>#REF!</v>
      </c>
      <c r="BF942" s="89"/>
      <c r="BG942" s="98" t="e">
        <f t="shared" si="598"/>
        <v>#REF!</v>
      </c>
      <c r="BH942" s="98" t="e">
        <f t="shared" si="599"/>
        <v>#REF!</v>
      </c>
      <c r="BI942" s="89"/>
      <c r="BJ942" s="98" t="str">
        <f t="shared" si="600"/>
        <v/>
      </c>
      <c r="BK942" s="98" t="str">
        <f t="shared" si="601"/>
        <v/>
      </c>
      <c r="BL942" s="89"/>
      <c r="BM942" s="98" t="str">
        <f t="shared" si="602"/>
        <v/>
      </c>
      <c r="BN942" s="98" t="str">
        <f t="shared" si="603"/>
        <v/>
      </c>
      <c r="BO942" s="89"/>
      <c r="BP942" s="98" t="str">
        <f t="shared" si="604"/>
        <v/>
      </c>
      <c r="BQ942" s="98" t="str">
        <f t="shared" si="605"/>
        <v/>
      </c>
      <c r="BR942" s="89"/>
      <c r="BS942" s="98" t="str">
        <f t="shared" si="606"/>
        <v/>
      </c>
      <c r="BT942" s="98" t="str">
        <f t="shared" si="607"/>
        <v/>
      </c>
      <c r="BU942" s="89"/>
      <c r="BV942" s="63"/>
    </row>
    <row r="943" spans="1:74" s="59" customFormat="1" x14ac:dyDescent="0.25">
      <c r="A943" s="83">
        <v>15</v>
      </c>
      <c r="B943" s="109" t="str">
        <f t="shared" si="585"/>
        <v xml:space="preserve">: </v>
      </c>
      <c r="C943" s="106"/>
      <c r="D943" s="106"/>
      <c r="E943" s="108"/>
      <c r="F943" s="106"/>
      <c r="G943" s="108"/>
      <c r="H943" s="107"/>
      <c r="I943" s="106"/>
      <c r="J943" s="106"/>
      <c r="K943" s="104"/>
      <c r="L943" s="110"/>
      <c r="M943" s="104"/>
      <c r="N943" s="105"/>
      <c r="O943" s="105"/>
      <c r="P943" s="104"/>
      <c r="Q943" s="64"/>
      <c r="R943" s="103"/>
      <c r="S943" s="101" t="str">
        <f t="shared" si="586"/>
        <v/>
      </c>
      <c r="T943" s="102" t="str">
        <f t="shared" si="587"/>
        <v/>
      </c>
      <c r="U943" s="101" t="str">
        <f t="shared" si="588"/>
        <v/>
      </c>
      <c r="V943" s="100" t="str">
        <f t="shared" si="589"/>
        <v/>
      </c>
      <c r="W943" s="89"/>
      <c r="X943" s="89"/>
      <c r="Z943" s="63"/>
      <c r="AP943" s="63"/>
      <c r="AQ943" s="89"/>
      <c r="AR943" s="89"/>
      <c r="AS943" s="99"/>
      <c r="AT943" s="89"/>
      <c r="AU943" s="98" t="e">
        <f t="shared" si="590"/>
        <v>#REF!</v>
      </c>
      <c r="AV943" s="98" t="e">
        <f t="shared" si="591"/>
        <v>#REF!</v>
      </c>
      <c r="AW943" s="89"/>
      <c r="AX943" s="98" t="e">
        <f t="shared" si="592"/>
        <v>#REF!</v>
      </c>
      <c r="AY943" s="98" t="e">
        <f t="shared" si="593"/>
        <v>#REF!</v>
      </c>
      <c r="AZ943" s="89"/>
      <c r="BA943" s="98" t="e">
        <f t="shared" si="594"/>
        <v>#REF!</v>
      </c>
      <c r="BB943" s="98" t="e">
        <f t="shared" si="595"/>
        <v>#REF!</v>
      </c>
      <c r="BC943" s="89"/>
      <c r="BD943" s="98" t="e">
        <f t="shared" si="596"/>
        <v>#REF!</v>
      </c>
      <c r="BE943" s="98" t="e">
        <f t="shared" si="597"/>
        <v>#REF!</v>
      </c>
      <c r="BF943" s="89"/>
      <c r="BG943" s="98" t="e">
        <f t="shared" si="598"/>
        <v>#REF!</v>
      </c>
      <c r="BH943" s="98" t="e">
        <f t="shared" si="599"/>
        <v>#REF!</v>
      </c>
      <c r="BI943" s="89"/>
      <c r="BJ943" s="98" t="str">
        <f t="shared" si="600"/>
        <v/>
      </c>
      <c r="BK943" s="98" t="str">
        <f t="shared" si="601"/>
        <v/>
      </c>
      <c r="BL943" s="89"/>
      <c r="BM943" s="98" t="str">
        <f t="shared" si="602"/>
        <v/>
      </c>
      <c r="BN943" s="98" t="str">
        <f t="shared" si="603"/>
        <v/>
      </c>
      <c r="BO943" s="89"/>
      <c r="BP943" s="98" t="str">
        <f t="shared" si="604"/>
        <v/>
      </c>
      <c r="BQ943" s="98" t="str">
        <f t="shared" si="605"/>
        <v/>
      </c>
      <c r="BR943" s="89"/>
      <c r="BS943" s="98" t="str">
        <f t="shared" si="606"/>
        <v/>
      </c>
      <c r="BT943" s="98" t="str">
        <f t="shared" si="607"/>
        <v/>
      </c>
      <c r="BU943" s="89"/>
      <c r="BV943" s="63"/>
    </row>
    <row r="944" spans="1:74" s="59" customFormat="1" x14ac:dyDescent="0.25">
      <c r="A944" s="83">
        <v>16</v>
      </c>
      <c r="B944" s="109" t="str">
        <f t="shared" si="585"/>
        <v xml:space="preserve">: </v>
      </c>
      <c r="C944" s="106"/>
      <c r="D944" s="106"/>
      <c r="E944" s="108"/>
      <c r="F944" s="106"/>
      <c r="G944" s="108"/>
      <c r="H944" s="107"/>
      <c r="I944" s="106"/>
      <c r="J944" s="106"/>
      <c r="K944" s="104"/>
      <c r="L944" s="110"/>
      <c r="M944" s="104"/>
      <c r="N944" s="105"/>
      <c r="O944" s="105"/>
      <c r="P944" s="104"/>
      <c r="Q944" s="64"/>
      <c r="R944" s="103"/>
      <c r="S944" s="101" t="str">
        <f t="shared" si="586"/>
        <v/>
      </c>
      <c r="T944" s="102" t="str">
        <f t="shared" si="587"/>
        <v/>
      </c>
      <c r="U944" s="101" t="str">
        <f t="shared" si="588"/>
        <v/>
      </c>
      <c r="V944" s="100" t="str">
        <f t="shared" si="589"/>
        <v/>
      </c>
      <c r="W944" s="89"/>
      <c r="X944" s="89"/>
      <c r="Z944" s="63"/>
      <c r="AP944" s="63"/>
      <c r="AQ944" s="89"/>
      <c r="AR944" s="89"/>
      <c r="AS944" s="99"/>
      <c r="AT944" s="89"/>
      <c r="AU944" s="98" t="e">
        <f t="shared" si="590"/>
        <v>#REF!</v>
      </c>
      <c r="AV944" s="98" t="e">
        <f t="shared" si="591"/>
        <v>#REF!</v>
      </c>
      <c r="AW944" s="89"/>
      <c r="AX944" s="98" t="e">
        <f t="shared" si="592"/>
        <v>#REF!</v>
      </c>
      <c r="AY944" s="98" t="e">
        <f t="shared" si="593"/>
        <v>#REF!</v>
      </c>
      <c r="AZ944" s="89"/>
      <c r="BA944" s="98" t="e">
        <f t="shared" si="594"/>
        <v>#REF!</v>
      </c>
      <c r="BB944" s="98" t="e">
        <f t="shared" si="595"/>
        <v>#REF!</v>
      </c>
      <c r="BC944" s="89"/>
      <c r="BD944" s="98" t="e">
        <f t="shared" si="596"/>
        <v>#REF!</v>
      </c>
      <c r="BE944" s="98" t="e">
        <f t="shared" si="597"/>
        <v>#REF!</v>
      </c>
      <c r="BF944" s="89"/>
      <c r="BG944" s="98" t="e">
        <f t="shared" si="598"/>
        <v>#REF!</v>
      </c>
      <c r="BH944" s="98" t="e">
        <f t="shared" si="599"/>
        <v>#REF!</v>
      </c>
      <c r="BI944" s="89"/>
      <c r="BJ944" s="98" t="str">
        <f t="shared" si="600"/>
        <v/>
      </c>
      <c r="BK944" s="98" t="str">
        <f t="shared" si="601"/>
        <v/>
      </c>
      <c r="BL944" s="89"/>
      <c r="BM944" s="98" t="str">
        <f t="shared" si="602"/>
        <v/>
      </c>
      <c r="BN944" s="98" t="str">
        <f t="shared" si="603"/>
        <v/>
      </c>
      <c r="BO944" s="89"/>
      <c r="BP944" s="98" t="str">
        <f t="shared" si="604"/>
        <v/>
      </c>
      <c r="BQ944" s="98" t="str">
        <f t="shared" si="605"/>
        <v/>
      </c>
      <c r="BR944" s="89"/>
      <c r="BS944" s="98" t="str">
        <f t="shared" si="606"/>
        <v/>
      </c>
      <c r="BT944" s="98" t="str">
        <f t="shared" si="607"/>
        <v/>
      </c>
      <c r="BU944" s="89"/>
      <c r="BV944" s="63"/>
    </row>
    <row r="945" spans="1:74" s="59" customFormat="1" x14ac:dyDescent="0.25">
      <c r="A945" s="83">
        <v>17</v>
      </c>
      <c r="B945" s="109" t="str">
        <f t="shared" si="585"/>
        <v xml:space="preserve">: </v>
      </c>
      <c r="C945" s="106"/>
      <c r="D945" s="106"/>
      <c r="E945" s="108"/>
      <c r="F945" s="106"/>
      <c r="G945" s="108"/>
      <c r="H945" s="107"/>
      <c r="I945" s="106"/>
      <c r="J945" s="106"/>
      <c r="K945" s="104"/>
      <c r="L945" s="110"/>
      <c r="M945" s="104"/>
      <c r="N945" s="105"/>
      <c r="O945" s="105"/>
      <c r="P945" s="104"/>
      <c r="Q945" s="64"/>
      <c r="R945" s="103"/>
      <c r="S945" s="101" t="str">
        <f t="shared" si="586"/>
        <v/>
      </c>
      <c r="T945" s="102" t="str">
        <f t="shared" si="587"/>
        <v/>
      </c>
      <c r="U945" s="101" t="str">
        <f t="shared" si="588"/>
        <v/>
      </c>
      <c r="V945" s="100" t="str">
        <f t="shared" si="589"/>
        <v/>
      </c>
      <c r="W945" s="89"/>
      <c r="X945" s="89"/>
      <c r="Z945" s="63"/>
      <c r="AP945" s="63"/>
      <c r="AQ945" s="89"/>
      <c r="AR945" s="89"/>
      <c r="AS945" s="99"/>
      <c r="AT945" s="89"/>
      <c r="AU945" s="98" t="e">
        <f t="shared" si="590"/>
        <v>#REF!</v>
      </c>
      <c r="AV945" s="98" t="e">
        <f t="shared" si="591"/>
        <v>#REF!</v>
      </c>
      <c r="AW945" s="89"/>
      <c r="AX945" s="98" t="e">
        <f t="shared" si="592"/>
        <v>#REF!</v>
      </c>
      <c r="AY945" s="98" t="e">
        <f t="shared" si="593"/>
        <v>#REF!</v>
      </c>
      <c r="AZ945" s="89"/>
      <c r="BA945" s="98" t="e">
        <f t="shared" si="594"/>
        <v>#REF!</v>
      </c>
      <c r="BB945" s="98" t="e">
        <f t="shared" si="595"/>
        <v>#REF!</v>
      </c>
      <c r="BC945" s="89"/>
      <c r="BD945" s="98" t="e">
        <f t="shared" si="596"/>
        <v>#REF!</v>
      </c>
      <c r="BE945" s="98" t="e">
        <f t="shared" si="597"/>
        <v>#REF!</v>
      </c>
      <c r="BF945" s="89"/>
      <c r="BG945" s="98" t="e">
        <f t="shared" si="598"/>
        <v>#REF!</v>
      </c>
      <c r="BH945" s="98" t="e">
        <f t="shared" si="599"/>
        <v>#REF!</v>
      </c>
      <c r="BI945" s="89"/>
      <c r="BJ945" s="98" t="str">
        <f t="shared" si="600"/>
        <v/>
      </c>
      <c r="BK945" s="98" t="str">
        <f t="shared" si="601"/>
        <v/>
      </c>
      <c r="BL945" s="89"/>
      <c r="BM945" s="98" t="str">
        <f t="shared" si="602"/>
        <v/>
      </c>
      <c r="BN945" s="98" t="str">
        <f t="shared" si="603"/>
        <v/>
      </c>
      <c r="BO945" s="89"/>
      <c r="BP945" s="98" t="str">
        <f t="shared" si="604"/>
        <v/>
      </c>
      <c r="BQ945" s="98" t="str">
        <f t="shared" si="605"/>
        <v/>
      </c>
      <c r="BR945" s="89"/>
      <c r="BS945" s="98" t="str">
        <f t="shared" si="606"/>
        <v/>
      </c>
      <c r="BT945" s="98" t="str">
        <f t="shared" si="607"/>
        <v/>
      </c>
      <c r="BU945" s="89"/>
      <c r="BV945" s="63"/>
    </row>
    <row r="946" spans="1:74" s="59" customFormat="1" x14ac:dyDescent="0.25">
      <c r="A946" s="83">
        <v>18</v>
      </c>
      <c r="B946" s="109" t="str">
        <f t="shared" si="585"/>
        <v xml:space="preserve">: </v>
      </c>
      <c r="C946" s="106"/>
      <c r="D946" s="106"/>
      <c r="E946" s="108"/>
      <c r="F946" s="106"/>
      <c r="G946" s="108"/>
      <c r="H946" s="107"/>
      <c r="I946" s="106"/>
      <c r="J946" s="106"/>
      <c r="K946" s="104"/>
      <c r="L946" s="104"/>
      <c r="M946" s="104"/>
      <c r="N946" s="105"/>
      <c r="O946" s="105"/>
      <c r="P946" s="104"/>
      <c r="Q946" s="64"/>
      <c r="R946" s="103"/>
      <c r="S946" s="101" t="str">
        <f t="shared" si="586"/>
        <v/>
      </c>
      <c r="T946" s="102" t="str">
        <f t="shared" si="587"/>
        <v/>
      </c>
      <c r="U946" s="101" t="str">
        <f t="shared" si="588"/>
        <v/>
      </c>
      <c r="V946" s="100" t="str">
        <f t="shared" si="589"/>
        <v/>
      </c>
      <c r="W946" s="89"/>
      <c r="X946" s="89"/>
      <c r="Z946" s="63"/>
      <c r="AP946" s="63"/>
      <c r="AQ946" s="89"/>
      <c r="AR946" s="89"/>
      <c r="AS946" s="99"/>
      <c r="AT946" s="89"/>
      <c r="AU946" s="98" t="e">
        <f t="shared" si="590"/>
        <v>#REF!</v>
      </c>
      <c r="AV946" s="98" t="e">
        <f t="shared" si="591"/>
        <v>#REF!</v>
      </c>
      <c r="AW946" s="89"/>
      <c r="AX946" s="98" t="e">
        <f t="shared" si="592"/>
        <v>#REF!</v>
      </c>
      <c r="AY946" s="98" t="e">
        <f t="shared" si="593"/>
        <v>#REF!</v>
      </c>
      <c r="AZ946" s="89"/>
      <c r="BA946" s="98" t="e">
        <f t="shared" si="594"/>
        <v>#REF!</v>
      </c>
      <c r="BB946" s="98" t="e">
        <f t="shared" si="595"/>
        <v>#REF!</v>
      </c>
      <c r="BC946" s="89"/>
      <c r="BD946" s="98" t="e">
        <f t="shared" si="596"/>
        <v>#REF!</v>
      </c>
      <c r="BE946" s="98" t="e">
        <f t="shared" si="597"/>
        <v>#REF!</v>
      </c>
      <c r="BF946" s="89"/>
      <c r="BG946" s="98" t="e">
        <f t="shared" si="598"/>
        <v>#REF!</v>
      </c>
      <c r="BH946" s="98" t="e">
        <f t="shared" si="599"/>
        <v>#REF!</v>
      </c>
      <c r="BI946" s="89"/>
      <c r="BJ946" s="98" t="str">
        <f t="shared" si="600"/>
        <v/>
      </c>
      <c r="BK946" s="98" t="str">
        <f t="shared" si="601"/>
        <v/>
      </c>
      <c r="BL946" s="89"/>
      <c r="BM946" s="98" t="str">
        <f t="shared" si="602"/>
        <v/>
      </c>
      <c r="BN946" s="98" t="str">
        <f t="shared" si="603"/>
        <v/>
      </c>
      <c r="BO946" s="89"/>
      <c r="BP946" s="98" t="str">
        <f t="shared" si="604"/>
        <v/>
      </c>
      <c r="BQ946" s="98" t="str">
        <f t="shared" si="605"/>
        <v/>
      </c>
      <c r="BR946" s="89"/>
      <c r="BS946" s="98" t="str">
        <f t="shared" si="606"/>
        <v/>
      </c>
      <c r="BT946" s="98" t="str">
        <f t="shared" si="607"/>
        <v/>
      </c>
      <c r="BU946" s="89"/>
      <c r="BV946" s="63"/>
    </row>
    <row r="947" spans="1:74" s="59" customFormat="1" x14ac:dyDescent="0.25">
      <c r="A947" s="83">
        <v>19</v>
      </c>
      <c r="B947" s="109" t="str">
        <f t="shared" si="585"/>
        <v xml:space="preserve">: </v>
      </c>
      <c r="C947" s="106"/>
      <c r="D947" s="106"/>
      <c r="E947" s="108"/>
      <c r="F947" s="106"/>
      <c r="G947" s="108"/>
      <c r="H947" s="107"/>
      <c r="I947" s="106"/>
      <c r="J947" s="106"/>
      <c r="K947" s="104"/>
      <c r="L947" s="104"/>
      <c r="M947" s="104"/>
      <c r="N947" s="105"/>
      <c r="O947" s="105"/>
      <c r="P947" s="104"/>
      <c r="Q947" s="64"/>
      <c r="R947" s="103"/>
      <c r="S947" s="101" t="str">
        <f t="shared" si="586"/>
        <v/>
      </c>
      <c r="T947" s="102" t="str">
        <f t="shared" si="587"/>
        <v/>
      </c>
      <c r="U947" s="101" t="str">
        <f t="shared" si="588"/>
        <v/>
      </c>
      <c r="V947" s="100" t="str">
        <f t="shared" si="589"/>
        <v/>
      </c>
      <c r="W947" s="89"/>
      <c r="X947" s="89"/>
      <c r="Z947" s="63"/>
      <c r="AP947" s="63"/>
      <c r="AQ947" s="89"/>
      <c r="AR947" s="89"/>
      <c r="AS947" s="99"/>
      <c r="AT947" s="89"/>
      <c r="AU947" s="98" t="e">
        <f t="shared" si="590"/>
        <v>#REF!</v>
      </c>
      <c r="AV947" s="98" t="e">
        <f t="shared" si="591"/>
        <v>#REF!</v>
      </c>
      <c r="AW947" s="89"/>
      <c r="AX947" s="98" t="e">
        <f t="shared" si="592"/>
        <v>#REF!</v>
      </c>
      <c r="AY947" s="98" t="e">
        <f t="shared" si="593"/>
        <v>#REF!</v>
      </c>
      <c r="AZ947" s="89"/>
      <c r="BA947" s="98" t="e">
        <f t="shared" si="594"/>
        <v>#REF!</v>
      </c>
      <c r="BB947" s="98" t="e">
        <f t="shared" si="595"/>
        <v>#REF!</v>
      </c>
      <c r="BC947" s="89"/>
      <c r="BD947" s="98" t="e">
        <f t="shared" si="596"/>
        <v>#REF!</v>
      </c>
      <c r="BE947" s="98" t="e">
        <f t="shared" si="597"/>
        <v>#REF!</v>
      </c>
      <c r="BF947" s="89"/>
      <c r="BG947" s="98" t="e">
        <f t="shared" si="598"/>
        <v>#REF!</v>
      </c>
      <c r="BH947" s="98" t="e">
        <f t="shared" si="599"/>
        <v>#REF!</v>
      </c>
      <c r="BI947" s="89"/>
      <c r="BJ947" s="98" t="str">
        <f t="shared" si="600"/>
        <v/>
      </c>
      <c r="BK947" s="98" t="str">
        <f t="shared" si="601"/>
        <v/>
      </c>
      <c r="BL947" s="89"/>
      <c r="BM947" s="98" t="str">
        <f t="shared" si="602"/>
        <v/>
      </c>
      <c r="BN947" s="98" t="str">
        <f t="shared" si="603"/>
        <v/>
      </c>
      <c r="BO947" s="89"/>
      <c r="BP947" s="98" t="str">
        <f t="shared" si="604"/>
        <v/>
      </c>
      <c r="BQ947" s="98" t="str">
        <f t="shared" si="605"/>
        <v/>
      </c>
      <c r="BR947" s="89"/>
      <c r="BS947" s="98" t="str">
        <f t="shared" si="606"/>
        <v/>
      </c>
      <c r="BT947" s="98" t="str">
        <f t="shared" si="607"/>
        <v/>
      </c>
      <c r="BU947" s="89"/>
      <c r="BV947" s="63"/>
    </row>
    <row r="948" spans="1:74" s="59" customFormat="1" x14ac:dyDescent="0.25">
      <c r="A948" s="83">
        <v>20</v>
      </c>
      <c r="B948" s="109" t="str">
        <f t="shared" si="585"/>
        <v xml:space="preserve">: </v>
      </c>
      <c r="C948" s="106"/>
      <c r="D948" s="106"/>
      <c r="E948" s="108"/>
      <c r="F948" s="106"/>
      <c r="G948" s="108"/>
      <c r="H948" s="107"/>
      <c r="I948" s="106"/>
      <c r="J948" s="106"/>
      <c r="K948" s="104"/>
      <c r="L948" s="104"/>
      <c r="M948" s="104"/>
      <c r="N948" s="105"/>
      <c r="O948" s="105"/>
      <c r="P948" s="104"/>
      <c r="Q948" s="64"/>
      <c r="R948" s="103"/>
      <c r="S948" s="101" t="str">
        <f t="shared" si="586"/>
        <v/>
      </c>
      <c r="T948" s="102" t="str">
        <f t="shared" si="587"/>
        <v/>
      </c>
      <c r="U948" s="101" t="str">
        <f t="shared" si="588"/>
        <v/>
      </c>
      <c r="V948" s="100" t="str">
        <f t="shared" si="589"/>
        <v/>
      </c>
      <c r="W948" s="89"/>
      <c r="X948" s="89"/>
      <c r="Z948" s="63"/>
      <c r="AP948" s="63"/>
      <c r="AQ948" s="89"/>
      <c r="AR948" s="89"/>
      <c r="AS948" s="99"/>
      <c r="AT948" s="89"/>
      <c r="AU948" s="98" t="e">
        <f t="shared" si="590"/>
        <v>#REF!</v>
      </c>
      <c r="AV948" s="98" t="e">
        <f t="shared" si="591"/>
        <v>#REF!</v>
      </c>
      <c r="AW948" s="89"/>
      <c r="AX948" s="98" t="e">
        <f t="shared" si="592"/>
        <v>#REF!</v>
      </c>
      <c r="AY948" s="98" t="e">
        <f t="shared" si="593"/>
        <v>#REF!</v>
      </c>
      <c r="AZ948" s="89"/>
      <c r="BA948" s="98" t="e">
        <f t="shared" si="594"/>
        <v>#REF!</v>
      </c>
      <c r="BB948" s="98" t="e">
        <f t="shared" si="595"/>
        <v>#REF!</v>
      </c>
      <c r="BC948" s="89"/>
      <c r="BD948" s="98" t="e">
        <f t="shared" si="596"/>
        <v>#REF!</v>
      </c>
      <c r="BE948" s="98" t="e">
        <f t="shared" si="597"/>
        <v>#REF!</v>
      </c>
      <c r="BF948" s="89"/>
      <c r="BG948" s="98" t="e">
        <f t="shared" si="598"/>
        <v>#REF!</v>
      </c>
      <c r="BH948" s="98" t="e">
        <f t="shared" si="599"/>
        <v>#REF!</v>
      </c>
      <c r="BI948" s="89"/>
      <c r="BJ948" s="98" t="str">
        <f t="shared" si="600"/>
        <v/>
      </c>
      <c r="BK948" s="98" t="str">
        <f t="shared" si="601"/>
        <v/>
      </c>
      <c r="BL948" s="89"/>
      <c r="BM948" s="98" t="str">
        <f t="shared" si="602"/>
        <v/>
      </c>
      <c r="BN948" s="98" t="str">
        <f t="shared" si="603"/>
        <v/>
      </c>
      <c r="BO948" s="89"/>
      <c r="BP948" s="98" t="str">
        <f t="shared" si="604"/>
        <v/>
      </c>
      <c r="BQ948" s="98" t="str">
        <f t="shared" si="605"/>
        <v/>
      </c>
      <c r="BR948" s="89"/>
      <c r="BS948" s="98" t="str">
        <f t="shared" si="606"/>
        <v/>
      </c>
      <c r="BT948" s="98" t="str">
        <f t="shared" si="607"/>
        <v/>
      </c>
      <c r="BU948" s="89"/>
      <c r="BV948" s="63"/>
    </row>
    <row r="949" spans="1:74" s="59" customFormat="1" x14ac:dyDescent="0.25">
      <c r="A949" s="83"/>
      <c r="B949" s="91" t="s">
        <v>64</v>
      </c>
      <c r="C949" s="92"/>
      <c r="D949" s="92"/>
      <c r="E949" s="92"/>
      <c r="F949" s="92"/>
      <c r="G949" s="92"/>
      <c r="H949" s="64"/>
      <c r="I949" s="89"/>
      <c r="J949" s="94"/>
      <c r="K949" s="64"/>
      <c r="L949" s="64"/>
      <c r="M949" s="64" t="s">
        <v>63</v>
      </c>
      <c r="N949" s="64"/>
      <c r="O949" s="64"/>
      <c r="P949" s="64"/>
      <c r="Q949" s="64"/>
      <c r="R949" s="94" t="s">
        <v>62</v>
      </c>
      <c r="S949" s="97" t="e">
        <f>AVERAGE(S929:S948)</f>
        <v>#DIV/0!</v>
      </c>
      <c r="T949" s="97" t="e">
        <f>IF(S957="Y",SUM(T929:T948)/SUM(O929:O948),AVERAGE(T929:T948))</f>
        <v>#DIV/0!</v>
      </c>
      <c r="U949" s="96" t="e">
        <f>SUM(U929:U948)/SUM(O929:O948)</f>
        <v>#DIV/0!</v>
      </c>
      <c r="V949" s="89"/>
      <c r="W949" s="89"/>
      <c r="X949" s="89"/>
      <c r="Z949" s="63"/>
      <c r="AP949" s="63"/>
      <c r="AQ949" s="89"/>
      <c r="AR949" s="89"/>
      <c r="AS949" s="89"/>
      <c r="AT949" s="94" t="s">
        <v>62</v>
      </c>
      <c r="AU949" s="93" t="e">
        <f>AVERAGE(AU929:AU948)</f>
        <v>#REF!</v>
      </c>
      <c r="AV949" s="93" t="e">
        <f>SUM(AV929:AV948)/COUNTIF(AV929:AV948,"&gt;0")</f>
        <v>#REF!</v>
      </c>
      <c r="AW949" s="89"/>
      <c r="AX949" s="93" t="e">
        <f>AVERAGE(AX929:AX948)</f>
        <v>#REF!</v>
      </c>
      <c r="AY949" s="93" t="e">
        <f>SUM(AY929:AY948)/COUNTIF(AY929:AY948,"&gt;0")</f>
        <v>#REF!</v>
      </c>
      <c r="AZ949" s="89"/>
      <c r="BA949" s="93" t="e">
        <f>AVERAGE(BA929:BA948)</f>
        <v>#REF!</v>
      </c>
      <c r="BB949" s="93" t="e">
        <f>SUM(BB929:BB948)/COUNTIF(BB929:BB948,"&gt;0")</f>
        <v>#REF!</v>
      </c>
      <c r="BC949" s="89"/>
      <c r="BD949" s="93" t="e">
        <f>AVERAGE(BD929:BD948)</f>
        <v>#REF!</v>
      </c>
      <c r="BE949" s="93" t="e">
        <f>SUM(BE929:BE948)/COUNTIF(BE929:BE948,"&gt;0")</f>
        <v>#REF!</v>
      </c>
      <c r="BF949" s="89"/>
      <c r="BG949" s="93" t="e">
        <f>AVERAGE(BG929:BG948)</f>
        <v>#REF!</v>
      </c>
      <c r="BH949" s="93" t="e">
        <f>SUM(BH929:BH948)/COUNTIF(BH929:BH948,"&gt;0")</f>
        <v>#REF!</v>
      </c>
      <c r="BI949" s="94"/>
      <c r="BJ949" s="93" t="e">
        <f>AVERAGE(BJ929:BJ948)</f>
        <v>#DIV/0!</v>
      </c>
      <c r="BK949" s="93" t="e">
        <f>SUM(BK929:BK948)/COUNTIF(BK929:BK948,"&gt;0")</f>
        <v>#DIV/0!</v>
      </c>
      <c r="BL949" s="89"/>
      <c r="BM949" s="93" t="e">
        <f>AVERAGE(BM929:BM948)</f>
        <v>#DIV/0!</v>
      </c>
      <c r="BN949" s="93" t="e">
        <f>SUM(BN929:BN948)/COUNTIF(BN929:BN948,"&gt;0")</f>
        <v>#DIV/0!</v>
      </c>
      <c r="BO949" s="89"/>
      <c r="BP949" s="93" t="e">
        <f>AVERAGE(BP929:BP948)</f>
        <v>#DIV/0!</v>
      </c>
      <c r="BQ949" s="93" t="e">
        <f>SUM(BQ929:BQ948)/COUNTIF(BQ929:BQ948,"&gt;0")</f>
        <v>#DIV/0!</v>
      </c>
      <c r="BR949" s="89"/>
      <c r="BS949" s="93" t="e">
        <f>AVERAGE(BS929:BS948)</f>
        <v>#DIV/0!</v>
      </c>
      <c r="BT949" s="93" t="e">
        <f>SUM(BT929:BT948)/COUNTIF(BT929:BT948,"&gt;0")</f>
        <v>#DIV/0!</v>
      </c>
      <c r="BU949" s="89"/>
      <c r="BV949" s="63"/>
    </row>
    <row r="950" spans="1:74" s="59" customFormat="1" x14ac:dyDescent="0.25">
      <c r="A950" s="83"/>
      <c r="B950" s="91" t="s">
        <v>61</v>
      </c>
      <c r="C950" s="92" t="s">
        <v>60</v>
      </c>
      <c r="D950" s="372"/>
      <c r="E950" s="373"/>
      <c r="F950" s="373"/>
      <c r="G950" s="373"/>
      <c r="H950" s="373"/>
      <c r="I950" s="373"/>
      <c r="J950" s="373"/>
      <c r="K950" s="374"/>
      <c r="L950" s="64"/>
      <c r="M950" s="64"/>
      <c r="N950" s="64"/>
      <c r="O950" s="64"/>
      <c r="P950" s="64"/>
      <c r="Q950" s="64"/>
      <c r="R950" s="77" t="s">
        <v>57</v>
      </c>
      <c r="S950" s="88" t="e">
        <f>S949+V950*S953</f>
        <v>#DIV/0!</v>
      </c>
      <c r="T950" s="88" t="e">
        <f>T949+V950*T953</f>
        <v>#DIV/0!</v>
      </c>
      <c r="U950" s="88" t="e">
        <f>U949+V950*U953</f>
        <v>#DIV/0!</v>
      </c>
      <c r="V950" s="86">
        <v>1</v>
      </c>
      <c r="W950" s="64" t="s">
        <v>59</v>
      </c>
      <c r="X950" s="89"/>
      <c r="Y950" s="89" t="s">
        <v>58</v>
      </c>
      <c r="Z950" s="63"/>
      <c r="AP950" s="63"/>
      <c r="AQ950" s="89"/>
      <c r="AR950" s="89"/>
      <c r="AS950" s="89"/>
      <c r="AT950" s="77" t="s">
        <v>57</v>
      </c>
      <c r="AU950" s="76" t="e">
        <f>AU949+(AU955*AU952)</f>
        <v>#REF!</v>
      </c>
      <c r="AV950" s="76" t="e">
        <f>AV949+(AV955*AU952)</f>
        <v>#REF!</v>
      </c>
      <c r="AW950" s="89"/>
      <c r="AX950" s="76" t="e">
        <f>AX949+(AX955*AX952)</f>
        <v>#REF!</v>
      </c>
      <c r="AY950" s="76" t="e">
        <f>AY949+(AY955*AX952)</f>
        <v>#REF!</v>
      </c>
      <c r="AZ950" s="89"/>
      <c r="BA950" s="76" t="e">
        <f>BA949+(BA955*BA952)</f>
        <v>#REF!</v>
      </c>
      <c r="BB950" s="76" t="e">
        <f>BB949+(BB955*BA952)</f>
        <v>#REF!</v>
      </c>
      <c r="BC950" s="89"/>
      <c r="BD950" s="76" t="e">
        <f>BD949+(BD955*BD952)</f>
        <v>#REF!</v>
      </c>
      <c r="BE950" s="76" t="e">
        <f>BE949+(BE955*BD952)</f>
        <v>#REF!</v>
      </c>
      <c r="BF950" s="89"/>
      <c r="BG950" s="76" t="e">
        <f>BG949+(BG955*BG952)</f>
        <v>#REF!</v>
      </c>
      <c r="BH950" s="76" t="e">
        <f>BH949+(BH955*BG952)</f>
        <v>#REF!</v>
      </c>
      <c r="BI950" s="77"/>
      <c r="BJ950" s="76" t="e">
        <f>BJ949+(BJ955*BJ952)</f>
        <v>#DIV/0!</v>
      </c>
      <c r="BK950" s="76" t="e">
        <f>BK949+(BK955*BJ952)</f>
        <v>#DIV/0!</v>
      </c>
      <c r="BL950" s="89"/>
      <c r="BM950" s="76" t="e">
        <f>BM949+(BM955*BM952)</f>
        <v>#DIV/0!</v>
      </c>
      <c r="BN950" s="76" t="e">
        <f>BN949+(BN955*BM952)</f>
        <v>#DIV/0!</v>
      </c>
      <c r="BO950" s="89"/>
      <c r="BP950" s="76" t="e">
        <f>BP949+(BP955*BP952)</f>
        <v>#DIV/0!</v>
      </c>
      <c r="BQ950" s="76" t="e">
        <f>BQ949+(BQ955*BP952)</f>
        <v>#DIV/0!</v>
      </c>
      <c r="BR950" s="89"/>
      <c r="BS950" s="76" t="e">
        <f>BS949+(BS955*BS952)</f>
        <v>#DIV/0!</v>
      </c>
      <c r="BT950" s="76" t="e">
        <f>BT949+(BT955*BS952)</f>
        <v>#DIV/0!</v>
      </c>
      <c r="BU950" s="89"/>
      <c r="BV950" s="63"/>
    </row>
    <row r="951" spans="1:74" s="59" customFormat="1" x14ac:dyDescent="0.25">
      <c r="A951" s="83"/>
      <c r="B951" s="91" t="s">
        <v>56</v>
      </c>
      <c r="C951" s="83"/>
      <c r="D951" s="375"/>
      <c r="E951" s="376"/>
      <c r="F951" s="376"/>
      <c r="G951" s="376"/>
      <c r="H951" s="376"/>
      <c r="I951" s="376"/>
      <c r="J951" s="376"/>
      <c r="K951" s="377"/>
      <c r="L951" s="89"/>
      <c r="M951" s="89"/>
      <c r="N951" s="64"/>
      <c r="O951" s="64"/>
      <c r="P951" s="64"/>
      <c r="Q951" s="64"/>
      <c r="R951" s="77" t="s">
        <v>54</v>
      </c>
      <c r="S951" s="88" t="e">
        <f>IF($Y951="Y",MIN(S929:S948),S949-$V951*S953)</f>
        <v>#DIV/0!</v>
      </c>
      <c r="T951" s="88" t="e">
        <f>IF($Y951="Y",MIN(T929:T948),T949-$V951*T953)</f>
        <v>#DIV/0!</v>
      </c>
      <c r="U951" s="88" t="e">
        <f>IF($Y951="Y",MIN(U929:U948),U949-$V951*U953)</f>
        <v>#DIV/0!</v>
      </c>
      <c r="V951" s="86">
        <v>1</v>
      </c>
      <c r="W951" s="64" t="s">
        <v>55</v>
      </c>
      <c r="X951" s="89"/>
      <c r="Y951" s="90" t="s">
        <v>47</v>
      </c>
      <c r="Z951" s="63"/>
      <c r="AP951" s="63"/>
      <c r="AQ951" s="89"/>
      <c r="AR951" s="89"/>
      <c r="AS951" s="89"/>
      <c r="AT951" s="77" t="s">
        <v>54</v>
      </c>
      <c r="AU951" s="76" t="e">
        <f>AU949-(AU955*AU953)</f>
        <v>#REF!</v>
      </c>
      <c r="AV951" s="76" t="e">
        <f>AV949-(AV955*AU953)</f>
        <v>#REF!</v>
      </c>
      <c r="AW951" s="89"/>
      <c r="AX951" s="76" t="e">
        <f>AX949-(AX955*AX953)</f>
        <v>#REF!</v>
      </c>
      <c r="AY951" s="76" t="e">
        <f>AY949-(AY955*AX953)</f>
        <v>#REF!</v>
      </c>
      <c r="AZ951" s="89"/>
      <c r="BA951" s="76" t="e">
        <f>BA949-(BA955*BA953)</f>
        <v>#REF!</v>
      </c>
      <c r="BB951" s="76" t="e">
        <f>BB949-(BB955*BA953)</f>
        <v>#REF!</v>
      </c>
      <c r="BC951" s="89"/>
      <c r="BD951" s="76" t="e">
        <f>BD949-(BD955*BD953)</f>
        <v>#REF!</v>
      </c>
      <c r="BE951" s="76" t="e">
        <f>BE949-(BE955*BD953)</f>
        <v>#REF!</v>
      </c>
      <c r="BF951" s="89"/>
      <c r="BG951" s="76" t="e">
        <f>BG949-(BG955*BG953)</f>
        <v>#REF!</v>
      </c>
      <c r="BH951" s="76" t="e">
        <f>BH949-(BH955*BG953)</f>
        <v>#REF!</v>
      </c>
      <c r="BI951" s="77"/>
      <c r="BJ951" s="76" t="e">
        <f>BJ949-(BJ955*BJ953)</f>
        <v>#DIV/0!</v>
      </c>
      <c r="BK951" s="76" t="e">
        <f>BK949-(BK955*BJ953)</f>
        <v>#DIV/0!</v>
      </c>
      <c r="BL951" s="89"/>
      <c r="BM951" s="76" t="e">
        <f>BM949-(BM955*BM953)</f>
        <v>#DIV/0!</v>
      </c>
      <c r="BN951" s="76" t="e">
        <f>BN949-(BN955*BM953)</f>
        <v>#DIV/0!</v>
      </c>
      <c r="BO951" s="89"/>
      <c r="BP951" s="76" t="e">
        <f>BP949-(BP955*BP953)</f>
        <v>#DIV/0!</v>
      </c>
      <c r="BQ951" s="76" t="e">
        <f>BQ949-(BQ955*BP953)</f>
        <v>#DIV/0!</v>
      </c>
      <c r="BR951" s="89"/>
      <c r="BS951" s="76" t="e">
        <f>BS949-(BS955*BS953)</f>
        <v>#DIV/0!</v>
      </c>
      <c r="BT951" s="76" t="e">
        <f>BT949-(BT955*BS953)</f>
        <v>#DIV/0!</v>
      </c>
      <c r="BU951" s="89"/>
      <c r="BV951" s="63"/>
    </row>
    <row r="952" spans="1:74" s="59" customFormat="1" ht="14.25" x14ac:dyDescent="0.2">
      <c r="A952" s="83"/>
      <c r="B952" s="83"/>
      <c r="C952" s="83"/>
      <c r="D952" s="375"/>
      <c r="E952" s="376"/>
      <c r="F952" s="376"/>
      <c r="G952" s="376"/>
      <c r="H952" s="376"/>
      <c r="I952" s="376"/>
      <c r="J952" s="376"/>
      <c r="K952" s="377"/>
      <c r="L952" s="64"/>
      <c r="M952" s="64"/>
      <c r="N952" s="64"/>
      <c r="O952" s="64"/>
      <c r="P952" s="64"/>
      <c r="Q952" s="64"/>
      <c r="R952" s="77" t="s">
        <v>51</v>
      </c>
      <c r="S952" s="88" t="e">
        <f>IF((0.67*S953)&gt;S949,"no","yes")</f>
        <v>#DIV/0!</v>
      </c>
      <c r="T952" s="88" t="e">
        <f>IF((0.67*T953)&gt;T949,"no","yes")</f>
        <v>#DIV/0!</v>
      </c>
      <c r="U952" s="88" t="e">
        <f>IF((0.67*U953)&gt;U949,"no","yes")</f>
        <v>#DIV/0!</v>
      </c>
      <c r="V952" s="64"/>
      <c r="W952" s="64"/>
      <c r="X952" s="64"/>
      <c r="Z952" s="63"/>
      <c r="AP952" s="63"/>
      <c r="AQ952" s="64"/>
      <c r="AR952" s="64"/>
      <c r="AS952" s="360" t="s">
        <v>53</v>
      </c>
      <c r="AT952" s="361"/>
      <c r="AU952" s="86">
        <v>1</v>
      </c>
      <c r="AV952" s="64"/>
      <c r="AW952" s="64"/>
      <c r="AX952" s="86">
        <v>1</v>
      </c>
      <c r="AY952" s="64"/>
      <c r="AZ952" s="64"/>
      <c r="BA952" s="86">
        <v>1</v>
      </c>
      <c r="BB952" s="64"/>
      <c r="BC952" s="64"/>
      <c r="BD952" s="86">
        <v>1</v>
      </c>
      <c r="BE952" s="64"/>
      <c r="BF952" s="64"/>
      <c r="BG952" s="86">
        <v>1</v>
      </c>
      <c r="BH952" s="64"/>
      <c r="BI952" s="77"/>
      <c r="BJ952" s="86">
        <v>1</v>
      </c>
      <c r="BK952" s="64"/>
      <c r="BL952" s="64"/>
      <c r="BM952" s="86">
        <v>1</v>
      </c>
      <c r="BN952" s="64"/>
      <c r="BO952" s="64"/>
      <c r="BP952" s="86">
        <v>1</v>
      </c>
      <c r="BQ952" s="64"/>
      <c r="BR952" s="64"/>
      <c r="BS952" s="86">
        <v>1</v>
      </c>
      <c r="BT952" s="64"/>
      <c r="BU952" s="64"/>
      <c r="BV952" s="63"/>
    </row>
    <row r="953" spans="1:74" s="59" customFormat="1" ht="14.25" x14ac:dyDescent="0.2">
      <c r="A953" s="75" t="str">
        <f ca="1">HYPERLINK("#"&amp;"'"&amp;A$1&amp;"'!a1","Back to top")</f>
        <v>Back to top</v>
      </c>
      <c r="B953" s="75"/>
      <c r="C953" s="83"/>
      <c r="D953" s="375"/>
      <c r="E953" s="376"/>
      <c r="F953" s="376"/>
      <c r="G953" s="376"/>
      <c r="H953" s="376"/>
      <c r="I953" s="376"/>
      <c r="J953" s="376"/>
      <c r="K953" s="377"/>
      <c r="L953" s="64"/>
      <c r="M953" s="64"/>
      <c r="N953" s="64"/>
      <c r="O953" s="64"/>
      <c r="P953" s="64"/>
      <c r="Q953" s="64"/>
      <c r="R953" s="77" t="s">
        <v>50</v>
      </c>
      <c r="S953" s="88" t="e">
        <f>_xlfn.STDEV.P(S929:S948)</f>
        <v>#DIV/0!</v>
      </c>
      <c r="T953" s="88" t="e">
        <f t="array" ref="T953">IF(S957="Y",SQRT(SUM(IFERROR(O929:O948*(S929:S948-(T949))^2,0))/((COUNTIFS(O929:O948,"&lt;&gt;"&amp;"")-1)/COUNTIFS(O929:O948,"&lt;&gt;"&amp;"")*SUM(O929:O948))),_xlfn.STDEV.P(T929:T948))</f>
        <v>#DIV/0!</v>
      </c>
      <c r="U953" s="88" t="e">
        <f t="array" ref="U953">SQRT(SUM(IFERROR(O929:O948*(S929:S948-(U949))^2,0))/((COUNTIFS(O929:O948,"&lt;&gt;"&amp;"")-1)/COUNTIFS(O929:O948,"&lt;&gt;"&amp;"")*SUM(O929:O948)))</f>
        <v>#DIV/0!</v>
      </c>
      <c r="V953" s="64"/>
      <c r="W953" s="64"/>
      <c r="X953" s="64"/>
      <c r="Z953" s="63"/>
      <c r="AP953" s="63"/>
      <c r="AQ953" s="64"/>
      <c r="AR953" s="64"/>
      <c r="AS953" s="360"/>
      <c r="AT953" s="361"/>
      <c r="AU953" s="86">
        <v>1</v>
      </c>
      <c r="AV953" s="64"/>
      <c r="AW953" s="64"/>
      <c r="AX953" s="86">
        <v>1</v>
      </c>
      <c r="AY953" s="64"/>
      <c r="AZ953" s="64"/>
      <c r="BA953" s="86">
        <v>1</v>
      </c>
      <c r="BB953" s="64"/>
      <c r="BC953" s="64"/>
      <c r="BD953" s="86">
        <v>1</v>
      </c>
      <c r="BE953" s="64"/>
      <c r="BF953" s="64"/>
      <c r="BG953" s="86">
        <v>1</v>
      </c>
      <c r="BH953" s="64"/>
      <c r="BI953" s="77"/>
      <c r="BJ953" s="86">
        <v>1</v>
      </c>
      <c r="BK953" s="64"/>
      <c r="BL953" s="64"/>
      <c r="BM953" s="86">
        <v>1</v>
      </c>
      <c r="BN953" s="64"/>
      <c r="BO953" s="64"/>
      <c r="BP953" s="86">
        <v>1</v>
      </c>
      <c r="BQ953" s="64"/>
      <c r="BR953" s="64"/>
      <c r="BS953" s="86">
        <v>1</v>
      </c>
      <c r="BT953" s="64"/>
      <c r="BU953" s="64"/>
      <c r="BV953" s="63"/>
    </row>
    <row r="954" spans="1:74" s="59" customFormat="1" x14ac:dyDescent="0.25">
      <c r="A954" s="83"/>
      <c r="B954" s="83"/>
      <c r="C954" s="83"/>
      <c r="D954" s="375"/>
      <c r="E954" s="376"/>
      <c r="F954" s="376"/>
      <c r="G954" s="376"/>
      <c r="H954" s="376"/>
      <c r="I954" s="376"/>
      <c r="J954" s="376"/>
      <c r="K954" s="377"/>
      <c r="L954" s="64"/>
      <c r="M954" s="64"/>
      <c r="N954" s="64"/>
      <c r="O954" s="64"/>
      <c r="P954" s="64"/>
      <c r="Q954" s="64"/>
      <c r="R954" s="73" t="s">
        <v>48</v>
      </c>
      <c r="S954" s="85">
        <f>COUNTIF(S929:S948,"&gt;0")</f>
        <v>0</v>
      </c>
      <c r="T954" s="85">
        <f>COUNTIF(T929:T948,"&gt;0")</f>
        <v>0</v>
      </c>
      <c r="U954" s="81"/>
      <c r="V954" s="84" t="s">
        <v>52</v>
      </c>
      <c r="W954" s="64"/>
      <c r="X954" s="64"/>
      <c r="Z954" s="63"/>
      <c r="AP954" s="63"/>
      <c r="AQ954" s="64"/>
      <c r="AR954" s="64"/>
      <c r="AS954" s="64"/>
      <c r="AT954" s="77" t="s">
        <v>51</v>
      </c>
      <c r="AU954" s="76" t="e">
        <f>IF((0.67*AU955)&gt;AU949,"no","yes")</f>
        <v>#REF!</v>
      </c>
      <c r="AV954" s="76" t="e">
        <f>IF((0.67*AV955)&gt;AV949,"no","yes")</f>
        <v>#REF!</v>
      </c>
      <c r="AW954" s="64"/>
      <c r="AX954" s="76" t="e">
        <f>IF((0.67*AX955)&gt;AX949,"no","yes")</f>
        <v>#REF!</v>
      </c>
      <c r="AY954" s="76" t="e">
        <f>IF((0.67*AY955)&gt;AY949,"no","yes")</f>
        <v>#REF!</v>
      </c>
      <c r="AZ954" s="64"/>
      <c r="BA954" s="76" t="e">
        <f>IF((0.67*BA955)&gt;BA949,"no","yes")</f>
        <v>#REF!</v>
      </c>
      <c r="BB954" s="76" t="e">
        <f>IF((0.67*BB955)&gt;BB949,"no","yes")</f>
        <v>#REF!</v>
      </c>
      <c r="BC954" s="64"/>
      <c r="BD954" s="76" t="e">
        <f>IF((0.67*BD955)&gt;BD949,"no","yes")</f>
        <v>#REF!</v>
      </c>
      <c r="BE954" s="76" t="e">
        <f>IF((0.67*BE955)&gt;BE949,"no","yes")</f>
        <v>#REF!</v>
      </c>
      <c r="BF954" s="64"/>
      <c r="BG954" s="76" t="e">
        <f>IF((0.67*BG955)&gt;BG949,"no","yes")</f>
        <v>#REF!</v>
      </c>
      <c r="BH954" s="76" t="e">
        <f>IF((0.67*BH955)&gt;BH949,"no","yes")</f>
        <v>#REF!</v>
      </c>
      <c r="BI954" s="73"/>
      <c r="BJ954" s="76" t="e">
        <f>IF((0.67*BJ955)&gt;BJ949,"no","yes")</f>
        <v>#DIV/0!</v>
      </c>
      <c r="BK954" s="76" t="e">
        <f>IF((0.67*BK955)&gt;BK949,"no","yes")</f>
        <v>#DIV/0!</v>
      </c>
      <c r="BL954" s="64"/>
      <c r="BM954" s="76" t="e">
        <f>IF((0.67*BM955)&gt;BM949,"no","yes")</f>
        <v>#DIV/0!</v>
      </c>
      <c r="BN954" s="76" t="e">
        <f>IF((0.67*BN955)&gt;BN949,"no","yes")</f>
        <v>#DIV/0!</v>
      </c>
      <c r="BO954" s="64"/>
      <c r="BP954" s="76" t="e">
        <f>IF((0.67*BP955)&gt;BP949,"no","yes")</f>
        <v>#DIV/0!</v>
      </c>
      <c r="BQ954" s="76" t="e">
        <f>IF((0.67*BQ955)&gt;BQ949,"no","yes")</f>
        <v>#DIV/0!</v>
      </c>
      <c r="BR954" s="64"/>
      <c r="BS954" s="76" t="e">
        <f>IF((0.67*BS955)&gt;BS949,"no","yes")</f>
        <v>#DIV/0!</v>
      </c>
      <c r="BT954" s="76" t="e">
        <f>IF((0.67*BT955)&gt;BT949,"no","yes")</f>
        <v>#DIV/0!</v>
      </c>
      <c r="BU954" s="64"/>
      <c r="BV954" s="63"/>
    </row>
    <row r="955" spans="1:74" s="59" customFormat="1" ht="14.25" x14ac:dyDescent="0.2">
      <c r="C955" s="83"/>
      <c r="D955" s="375"/>
      <c r="E955" s="376"/>
      <c r="F955" s="376"/>
      <c r="G955" s="376"/>
      <c r="H955" s="376"/>
      <c r="I955" s="376"/>
      <c r="J955" s="376"/>
      <c r="K955" s="377"/>
      <c r="L955" s="64"/>
      <c r="M955" s="64"/>
      <c r="N955" s="64"/>
      <c r="O955" s="64"/>
      <c r="P955" s="64"/>
      <c r="Q955" s="64"/>
      <c r="R955" s="64"/>
      <c r="S955" s="64"/>
      <c r="T955" s="64"/>
      <c r="U955" s="64"/>
      <c r="V955" s="80"/>
      <c r="W955" s="79"/>
      <c r="X955" s="78"/>
      <c r="Z955" s="63"/>
      <c r="AP955" s="63"/>
      <c r="AQ955" s="64"/>
      <c r="AR955" s="64"/>
      <c r="AS955" s="64"/>
      <c r="AT955" s="77" t="s">
        <v>50</v>
      </c>
      <c r="AU955" s="76" t="e">
        <f>_xlfn.STDEV.P(AU929:AU948)</f>
        <v>#REF!</v>
      </c>
      <c r="AV955" s="76" t="e">
        <f>_xlfn.STDEV.P(AV929:AV948)</f>
        <v>#REF!</v>
      </c>
      <c r="AW955" s="64"/>
      <c r="AX955" s="76" t="e">
        <f>_xlfn.STDEV.P(AX929:AX948)</f>
        <v>#REF!</v>
      </c>
      <c r="AY955" s="76" t="e">
        <f>_xlfn.STDEV.P(AY929:AY948)</f>
        <v>#REF!</v>
      </c>
      <c r="AZ955" s="64"/>
      <c r="BA955" s="76" t="e">
        <f>_xlfn.STDEV.P(BA929:BA948)</f>
        <v>#REF!</v>
      </c>
      <c r="BB955" s="76" t="e">
        <f>_xlfn.STDEV.P(BB929:BB948)</f>
        <v>#REF!</v>
      </c>
      <c r="BC955" s="64"/>
      <c r="BD955" s="76" t="e">
        <f>_xlfn.STDEV.P(BD929:BD948)</f>
        <v>#REF!</v>
      </c>
      <c r="BE955" s="76" t="e">
        <f>_xlfn.STDEV.P(BE929:BE948)</f>
        <v>#REF!</v>
      </c>
      <c r="BF955" s="64"/>
      <c r="BG955" s="76" t="e">
        <f>_xlfn.STDEV.P(BG929:BG948)</f>
        <v>#REF!</v>
      </c>
      <c r="BH955" s="76" t="e">
        <f>_xlfn.STDEV.P(BH929:BH948)</f>
        <v>#REF!</v>
      </c>
      <c r="BI955" s="64"/>
      <c r="BJ955" s="76" t="e">
        <f>_xlfn.STDEV.P(BJ929:BJ948)</f>
        <v>#DIV/0!</v>
      </c>
      <c r="BK955" s="76" t="e">
        <f>_xlfn.STDEV.P(BK929:BK948)</f>
        <v>#DIV/0!</v>
      </c>
      <c r="BL955" s="64"/>
      <c r="BM955" s="76" t="e">
        <f>_xlfn.STDEV.P(BM929:BM948)</f>
        <v>#DIV/0!</v>
      </c>
      <c r="BN955" s="76" t="e">
        <f>_xlfn.STDEV.P(BN929:BN948)</f>
        <v>#DIV/0!</v>
      </c>
      <c r="BO955" s="64"/>
      <c r="BP955" s="76" t="e">
        <f>_xlfn.STDEV.P(BP929:BP948)</f>
        <v>#DIV/0!</v>
      </c>
      <c r="BQ955" s="76" t="e">
        <f>_xlfn.STDEV.P(BQ929:BQ948)</f>
        <v>#DIV/0!</v>
      </c>
      <c r="BR955" s="64"/>
      <c r="BS955" s="76" t="e">
        <f>_xlfn.STDEV.P(BS929:BS948)</f>
        <v>#DIV/0!</v>
      </c>
      <c r="BT955" s="76" t="e">
        <f>_xlfn.STDEV.P(BT929:BT948)</f>
        <v>#DIV/0!</v>
      </c>
      <c r="BV955" s="63"/>
    </row>
    <row r="956" spans="1:74" s="59" customFormat="1" x14ac:dyDescent="0.2">
      <c r="C956" s="64"/>
      <c r="D956" s="378"/>
      <c r="E956" s="379"/>
      <c r="F956" s="379"/>
      <c r="G956" s="379"/>
      <c r="H956" s="379"/>
      <c r="I956" s="379"/>
      <c r="J956" s="379"/>
      <c r="K956" s="380"/>
      <c r="S956" s="138" t="s">
        <v>49</v>
      </c>
      <c r="U956" s="64"/>
      <c r="V956" s="70"/>
      <c r="W956" s="69"/>
      <c r="X956" s="68"/>
      <c r="Z956" s="63"/>
      <c r="AP956" s="63"/>
      <c r="AQ956" s="64"/>
      <c r="AR956" s="64"/>
      <c r="AS956" s="64"/>
      <c r="AT956" s="73" t="s">
        <v>48</v>
      </c>
      <c r="AU956" s="72">
        <f>COUNTIF(AU929:AU948,"&gt;0")</f>
        <v>0</v>
      </c>
      <c r="AV956" s="72">
        <f>COUNTIF(AV929:AV948,"&gt;0")</f>
        <v>0</v>
      </c>
      <c r="AW956" s="64"/>
      <c r="AX956" s="72">
        <f>COUNTIF(AX929:AX948,"&gt;0")</f>
        <v>0</v>
      </c>
      <c r="AY956" s="72">
        <f>COUNTIF(AY929:AY948,"&gt;0")</f>
        <v>0</v>
      </c>
      <c r="AZ956" s="64"/>
      <c r="BA956" s="72">
        <f>COUNTIF(BA929:BA948,"&gt;0")</f>
        <v>0</v>
      </c>
      <c r="BB956" s="72">
        <f>COUNTIF(BB929:BB948,"&gt;0")</f>
        <v>0</v>
      </c>
      <c r="BC956" s="64"/>
      <c r="BD956" s="72">
        <f>COUNTIF(BD929:BD948,"&gt;0")</f>
        <v>0</v>
      </c>
      <c r="BE956" s="72">
        <f>COUNTIF(BE929:BE948,"&gt;0")</f>
        <v>0</v>
      </c>
      <c r="BF956" s="64"/>
      <c r="BG956" s="72">
        <f>COUNTIF(BG929:BG948,"&gt;0")</f>
        <v>0</v>
      </c>
      <c r="BH956" s="72">
        <f>COUNTIF(BH929:BH948,"&gt;0")</f>
        <v>0</v>
      </c>
      <c r="BI956" s="64"/>
      <c r="BJ956" s="72">
        <f>COUNTIF(BJ929:BJ948,"&gt;0")</f>
        <v>0</v>
      </c>
      <c r="BK956" s="72">
        <f>COUNTIF(BK929:BK948,"&gt;0")</f>
        <v>0</v>
      </c>
      <c r="BL956" s="64"/>
      <c r="BM956" s="72">
        <f>COUNTIF(BM929:BM948,"&gt;0")</f>
        <v>0</v>
      </c>
      <c r="BN956" s="72">
        <f>COUNTIF(BN929:BN948,"&gt;0")</f>
        <v>0</v>
      </c>
      <c r="BO956" s="64"/>
      <c r="BP956" s="72">
        <f>COUNTIF(BP929:BP948,"&gt;0")</f>
        <v>0</v>
      </c>
      <c r="BQ956" s="72">
        <f>COUNTIF(BQ929:BQ948,"&gt;0")</f>
        <v>0</v>
      </c>
      <c r="BR956" s="64"/>
      <c r="BS956" s="72">
        <f>COUNTIF(BS929:BS948,"&gt;0")</f>
        <v>0</v>
      </c>
      <c r="BT956" s="72">
        <f>COUNTIF(BT929:BT948,"&gt;0")</f>
        <v>0</v>
      </c>
      <c r="BV956" s="63"/>
    </row>
    <row r="957" spans="1:74" s="59" customFormat="1" ht="14.25" x14ac:dyDescent="0.2">
      <c r="C957" s="64"/>
      <c r="D957" s="135"/>
      <c r="E957" s="135"/>
      <c r="F957" s="135"/>
      <c r="G957" s="135"/>
      <c r="H957" s="135"/>
      <c r="I957" s="135"/>
      <c r="J957" s="135"/>
      <c r="K957" s="135"/>
      <c r="S957" s="137" t="s">
        <v>47</v>
      </c>
      <c r="U957" s="64"/>
      <c r="V957" s="70"/>
      <c r="W957" s="69"/>
      <c r="X957" s="68"/>
      <c r="Z957" s="63"/>
      <c r="AP957" s="63"/>
      <c r="AQ957" s="64"/>
      <c r="AR957" s="64"/>
      <c r="AS957" s="64"/>
      <c r="AT957" s="73"/>
      <c r="AU957" s="83"/>
      <c r="AV957" s="83"/>
      <c r="AW957" s="64"/>
      <c r="AX957" s="83"/>
      <c r="AY957" s="83"/>
      <c r="AZ957" s="64"/>
      <c r="BA957" s="83"/>
      <c r="BB957" s="83"/>
      <c r="BC957" s="64"/>
      <c r="BD957" s="83"/>
      <c r="BE957" s="83"/>
      <c r="BF957" s="64"/>
      <c r="BG957" s="83"/>
      <c r="BH957" s="83"/>
      <c r="BI957" s="64"/>
      <c r="BJ957" s="83"/>
      <c r="BK957" s="83"/>
      <c r="BL957" s="64"/>
      <c r="BM957" s="83"/>
      <c r="BN957" s="83"/>
      <c r="BO957" s="64"/>
      <c r="BP957" s="83"/>
      <c r="BQ957" s="83"/>
      <c r="BR957" s="64"/>
      <c r="BS957" s="83"/>
      <c r="BT957" s="83"/>
      <c r="BV957" s="63"/>
    </row>
    <row r="958" spans="1:74" s="59" customFormat="1" ht="14.25" x14ac:dyDescent="0.2">
      <c r="C958" s="64"/>
      <c r="D958" s="135"/>
      <c r="E958" s="135"/>
      <c r="F958" s="135"/>
      <c r="G958" s="135"/>
      <c r="H958" s="135"/>
      <c r="I958" s="135"/>
      <c r="J958" s="135"/>
      <c r="K958" s="135"/>
      <c r="U958" s="64"/>
      <c r="V958" s="67"/>
      <c r="W958" s="66"/>
      <c r="X958" s="65"/>
      <c r="Z958" s="63"/>
      <c r="AP958" s="63"/>
      <c r="AQ958" s="64"/>
      <c r="AR958" s="64"/>
      <c r="AS958" s="64"/>
      <c r="AT958" s="73"/>
      <c r="AU958" s="83"/>
      <c r="AV958" s="83"/>
      <c r="AW958" s="64"/>
      <c r="AX958" s="83"/>
      <c r="AY958" s="83"/>
      <c r="AZ958" s="64"/>
      <c r="BA958" s="83"/>
      <c r="BB958" s="83"/>
      <c r="BC958" s="64"/>
      <c r="BD958" s="83"/>
      <c r="BE958" s="83"/>
      <c r="BF958" s="64"/>
      <c r="BG958" s="83"/>
      <c r="BH958" s="83"/>
      <c r="BI958" s="64"/>
      <c r="BJ958" s="83"/>
      <c r="BK958" s="83"/>
      <c r="BL958" s="64"/>
      <c r="BM958" s="83"/>
      <c r="BN958" s="83"/>
      <c r="BO958" s="64"/>
      <c r="BP958" s="83"/>
      <c r="BQ958" s="83"/>
      <c r="BR958" s="64"/>
      <c r="BS958" s="83"/>
      <c r="BT958" s="83"/>
      <c r="BV958" s="63"/>
    </row>
    <row r="959" spans="1:74" s="59" customFormat="1" ht="18" x14ac:dyDescent="0.25">
      <c r="U959" s="64"/>
      <c r="V959" s="64"/>
      <c r="W959" s="64"/>
      <c r="X959" s="64"/>
      <c r="Z959" s="63"/>
      <c r="AP959" s="60"/>
      <c r="BV959" s="60"/>
    </row>
    <row r="960" spans="1:74" x14ac:dyDescent="0.2">
      <c r="Z960" s="63"/>
    </row>
    <row r="961" spans="1:74" s="2" customFormat="1" ht="15.75" x14ac:dyDescent="0.25">
      <c r="A961" s="134">
        <f>1+A926</f>
        <v>26</v>
      </c>
      <c r="B961" s="134"/>
      <c r="C961" s="133" t="s">
        <v>102</v>
      </c>
      <c r="D961" s="132"/>
      <c r="E961" s="132"/>
      <c r="F961" s="132"/>
      <c r="G961" s="132"/>
      <c r="H961" s="132"/>
      <c r="K961" s="132"/>
      <c r="L961" s="132"/>
      <c r="M961" s="131"/>
      <c r="N961" s="131"/>
      <c r="O961" s="131"/>
      <c r="Z961" s="63"/>
      <c r="AQ961" s="130">
        <f>A961</f>
        <v>26</v>
      </c>
      <c r="AR961" s="130" t="str">
        <f>C961</f>
        <v>VARIABLE26</v>
      </c>
    </row>
    <row r="962" spans="1:74" s="59" customFormat="1" x14ac:dyDescent="0.25">
      <c r="A962" s="83"/>
      <c r="B962" s="83"/>
      <c r="C962" s="83"/>
      <c r="D962" s="129"/>
      <c r="E962" s="129"/>
      <c r="F962" s="129"/>
      <c r="G962" s="129"/>
      <c r="H962" s="129"/>
      <c r="K962" s="129"/>
      <c r="L962" s="129"/>
      <c r="M962" s="64"/>
      <c r="N962" s="64"/>
      <c r="O962" s="64"/>
      <c r="Z962" s="63"/>
      <c r="AP962" s="63"/>
      <c r="AQ962" s="89"/>
      <c r="AR962" s="89"/>
      <c r="AS962" s="89"/>
      <c r="AT962" s="89"/>
      <c r="AU962" s="128" t="e">
        <f>IF($AT$44="Region",'[1]Advanced Controls'!$A$59,'[1]AEZ Data'!$A$78)</f>
        <v>#REF!</v>
      </c>
      <c r="AV962" s="128"/>
      <c r="AW962" s="89"/>
      <c r="AX962" s="128" t="e">
        <f>IF($AT$44="Region",'[1]Advanced Controls'!$A$60,'[1]AEZ Data'!$A$80)</f>
        <v>#REF!</v>
      </c>
      <c r="AY962" s="128"/>
      <c r="AZ962" s="89"/>
      <c r="BA962" s="128" t="e">
        <f>IF($AT$44="Region",'[1]Advanced Controls'!$A$61,'[1]AEZ Data'!$A$79)</f>
        <v>#REF!</v>
      </c>
      <c r="BB962" s="128"/>
      <c r="BC962" s="89"/>
      <c r="BD962" s="128" t="e">
        <f>IF($AT$44="Region",'[1]Advanced Controls'!$A$62,'[1]AEZ Data'!$A$81)</f>
        <v>#REF!</v>
      </c>
      <c r="BE962" s="128"/>
      <c r="BF962" s="89"/>
      <c r="BG962" s="128" t="e">
        <f>IF($AT$44="Region",'[1]Advanced Controls'!$A$63,'[1]AEZ Data'!$A$82)</f>
        <v>#REF!</v>
      </c>
      <c r="BH962" s="128"/>
      <c r="BI962" s="89"/>
      <c r="BJ962" s="128" t="s">
        <v>90</v>
      </c>
      <c r="BK962" s="128"/>
      <c r="BL962" s="89"/>
      <c r="BM962" s="128" t="s">
        <v>89</v>
      </c>
      <c r="BN962" s="128"/>
      <c r="BO962" s="89"/>
      <c r="BP962" s="128" t="s">
        <v>88</v>
      </c>
      <c r="BQ962" s="128"/>
      <c r="BR962" s="89"/>
      <c r="BS962" s="128" t="s">
        <v>87</v>
      </c>
      <c r="BT962" s="128"/>
      <c r="BU962" s="89"/>
      <c r="BV962" s="63"/>
    </row>
    <row r="963" spans="1:74" s="59" customFormat="1" ht="45.75" thickBot="1" x14ac:dyDescent="0.3">
      <c r="A963" s="92" t="s">
        <v>86</v>
      </c>
      <c r="B963" s="127" t="s">
        <v>85</v>
      </c>
      <c r="C963" s="124" t="s">
        <v>84</v>
      </c>
      <c r="D963" s="126" t="s">
        <v>83</v>
      </c>
      <c r="E963" s="126" t="s">
        <v>82</v>
      </c>
      <c r="F963" s="124" t="s">
        <v>81</v>
      </c>
      <c r="G963" s="125" t="s">
        <v>80</v>
      </c>
      <c r="H963" s="124" t="s">
        <v>79</v>
      </c>
      <c r="I963" s="124" t="s">
        <v>78</v>
      </c>
      <c r="J963" s="124" t="s">
        <v>77</v>
      </c>
      <c r="K963" s="123" t="s">
        <v>76</v>
      </c>
      <c r="L963" s="122" t="s">
        <v>75</v>
      </c>
      <c r="M963" s="121" t="s">
        <v>74</v>
      </c>
      <c r="N963" s="119" t="s">
        <v>73</v>
      </c>
      <c r="O963" s="120" t="s">
        <v>72</v>
      </c>
      <c r="P963" s="119" t="s">
        <v>71</v>
      </c>
      <c r="Q963" s="114"/>
      <c r="R963" s="118" t="s">
        <v>70</v>
      </c>
      <c r="S963" s="117" t="s">
        <v>66</v>
      </c>
      <c r="T963" s="117" t="s">
        <v>65</v>
      </c>
      <c r="U963" s="117" t="s">
        <v>69</v>
      </c>
      <c r="V963" s="116" t="s">
        <v>68</v>
      </c>
      <c r="W963" s="114"/>
      <c r="X963" s="114"/>
      <c r="Z963" s="63"/>
      <c r="AP963" s="63"/>
      <c r="AQ963" s="114"/>
      <c r="AR963" s="114"/>
      <c r="AS963" s="116" t="s">
        <v>67</v>
      </c>
      <c r="AT963" s="114"/>
      <c r="AU963" s="115" t="s">
        <v>66</v>
      </c>
      <c r="AV963" s="115" t="s">
        <v>65</v>
      </c>
      <c r="AW963" s="114"/>
      <c r="AX963" s="115" t="s">
        <v>66</v>
      </c>
      <c r="AY963" s="115" t="s">
        <v>65</v>
      </c>
      <c r="AZ963" s="114"/>
      <c r="BA963" s="115" t="s">
        <v>66</v>
      </c>
      <c r="BB963" s="115" t="s">
        <v>65</v>
      </c>
      <c r="BC963" s="114"/>
      <c r="BD963" s="115" t="s">
        <v>66</v>
      </c>
      <c r="BE963" s="115" t="s">
        <v>65</v>
      </c>
      <c r="BF963" s="114"/>
      <c r="BG963" s="115" t="s">
        <v>66</v>
      </c>
      <c r="BH963" s="115" t="s">
        <v>65</v>
      </c>
      <c r="BI963" s="114"/>
      <c r="BJ963" s="115" t="s">
        <v>66</v>
      </c>
      <c r="BK963" s="115" t="s">
        <v>65</v>
      </c>
      <c r="BL963" s="114"/>
      <c r="BM963" s="115" t="s">
        <v>66</v>
      </c>
      <c r="BN963" s="115" t="s">
        <v>65</v>
      </c>
      <c r="BO963" s="114"/>
      <c r="BP963" s="115" t="s">
        <v>66</v>
      </c>
      <c r="BQ963" s="115" t="s">
        <v>65</v>
      </c>
      <c r="BR963" s="114"/>
      <c r="BS963" s="115" t="s">
        <v>66</v>
      </c>
      <c r="BT963" s="115" t="s">
        <v>65</v>
      </c>
      <c r="BU963" s="114"/>
      <c r="BV963" s="63"/>
    </row>
    <row r="964" spans="1:74" s="59" customFormat="1" x14ac:dyDescent="0.25">
      <c r="A964" s="83">
        <v>1</v>
      </c>
      <c r="B964" s="109" t="str">
        <f t="shared" ref="B964:B983" si="608">CONCATENATE(E964,": ",C964)</f>
        <v xml:space="preserve">: </v>
      </c>
      <c r="C964" s="108"/>
      <c r="D964" s="108"/>
      <c r="E964" s="108"/>
      <c r="F964" s="113"/>
      <c r="G964" s="108"/>
      <c r="H964" s="107"/>
      <c r="I964" s="106"/>
      <c r="J964" s="106"/>
      <c r="K964" s="110"/>
      <c r="L964" s="110"/>
      <c r="M964" s="111"/>
      <c r="N964" s="105"/>
      <c r="O964" s="105"/>
      <c r="P964" s="104"/>
      <c r="Q964" s="64"/>
      <c r="R964" s="103"/>
      <c r="S964" s="101" t="str">
        <f t="shared" ref="S964:S983" si="609">IF(R964="Y","",IF(AND(M964="",K964=""),"",IF(M964="",K964,M964)))</f>
        <v/>
      </c>
      <c r="T964" s="102" t="str">
        <f t="shared" ref="T964:T983" si="610">IF(S964="","",IF($S$992="Y",U964,IF(S964&gt;=$S$984-$AB$35*$S$988,IF(S964&lt;=$S$984+$AB$35*$S$988,S964,""),"")))</f>
        <v/>
      </c>
      <c r="U964" s="101" t="str">
        <f t="shared" ref="U964:U983" si="611">IF(R964="Y","",IF(AND(M964="",K964=""),"",IF(M964="",K964*O964,M964*O964)))</f>
        <v/>
      </c>
      <c r="V964" s="100" t="str">
        <f t="shared" ref="V964:V983" si="612">IF(AND(N964="",L964=""),"",IF(N964="",L964,N964))</f>
        <v/>
      </c>
      <c r="W964" s="89"/>
      <c r="X964" s="89"/>
      <c r="Z964" s="63"/>
      <c r="AP964" s="63"/>
      <c r="AQ964" s="89"/>
      <c r="AR964" s="89"/>
      <c r="AS964" s="112" t="str">
        <f>$U964</f>
        <v/>
      </c>
      <c r="AT964" s="89"/>
      <c r="AU964" s="98" t="e">
        <f t="shared" ref="AU964:AU983" si="613">IF($AT$44="region",IF($E964=AU$762,$S964,""),IF($G964=AU$762,$S964,""))</f>
        <v>#REF!</v>
      </c>
      <c r="AV964" s="98" t="e">
        <f t="shared" ref="AV964:AV983" si="614">IF($AT$44="Region",IF($E964=AU$762,$T964,""),IF($G964=AU$762,$T964,""))</f>
        <v>#REF!</v>
      </c>
      <c r="AW964" s="89"/>
      <c r="AX964" s="98" t="e">
        <f t="shared" ref="AX964:AX983" si="615">IF($AT$44="region",IF($E964=AX$762,$S964,""),IF($G964=AX$762,$S964,""))</f>
        <v>#REF!</v>
      </c>
      <c r="AY964" s="98" t="e">
        <f t="shared" ref="AY964:AY983" si="616">IF($AT$44="Region",IF($E964=AX$762,$T964,""),IF($G964=AX$762,$T964,""))</f>
        <v>#REF!</v>
      </c>
      <c r="AZ964" s="89"/>
      <c r="BA964" s="98" t="e">
        <f t="shared" ref="BA964:BA983" si="617">IF($AT$44="region",IF($E964=BA$762,$S964,""),IF($G964=BA$762,$S964,""))</f>
        <v>#REF!</v>
      </c>
      <c r="BB964" s="98" t="e">
        <f t="shared" ref="BB964:BB983" si="618">IF($AT$44="Region",IF($E964=BA$762,$T964,""),IF($G964=BA$762,$T964,""))</f>
        <v>#REF!</v>
      </c>
      <c r="BC964" s="89"/>
      <c r="BD964" s="98" t="e">
        <f t="shared" ref="BD964:BD983" si="619">IF($AT$44="region",IF($E964=BD$762,$S964,""),IF($G964=BD$762,$S964,""))</f>
        <v>#REF!</v>
      </c>
      <c r="BE964" s="98" t="e">
        <f t="shared" ref="BE964:BE983" si="620">IF($AT$44="Region",IF($E964=BD$762,$T964,""),IF($G964=BD$762,$T964,""))</f>
        <v>#REF!</v>
      </c>
      <c r="BF964" s="89"/>
      <c r="BG964" s="98" t="e">
        <f t="shared" ref="BG964:BG983" si="621">IF($AT$44="region",IF($E964=BG$762,$S964,""),IF($G964=BG$762,$S964,""))</f>
        <v>#REF!</v>
      </c>
      <c r="BH964" s="98" t="e">
        <f t="shared" ref="BH964:BH983" si="622">IF($AT$44="Region",IF($E964=BG$762,$T964,""),IF($G964=BG$762,$T964,""))</f>
        <v>#REF!</v>
      </c>
      <c r="BI964" s="89"/>
      <c r="BJ964" s="98" t="str">
        <f t="shared" ref="BJ964:BJ983" si="623">IF($E964=$BJ$47,S964,"")</f>
        <v/>
      </c>
      <c r="BK964" s="98" t="str">
        <f t="shared" ref="BK964:BK983" si="624">IF($E964=$BJ$47,T964,"")</f>
        <v/>
      </c>
      <c r="BL964" s="89"/>
      <c r="BM964" s="98" t="str">
        <f t="shared" ref="BM964:BM983" si="625">IF($E964=$BM$47,S964,"")</f>
        <v/>
      </c>
      <c r="BN964" s="98" t="str">
        <f t="shared" ref="BN964:BN983" si="626">IF($E964=$BM$47,T964,"")</f>
        <v/>
      </c>
      <c r="BO964" s="89"/>
      <c r="BP964" s="98" t="str">
        <f t="shared" ref="BP964:BP983" si="627">IF($E964=$BP$47,S964,"")</f>
        <v/>
      </c>
      <c r="BQ964" s="98" t="str">
        <f t="shared" ref="BQ964:BQ983" si="628">IF($E964=$BP$47,T964,"")</f>
        <v/>
      </c>
      <c r="BR964" s="89"/>
      <c r="BS964" s="98" t="str">
        <f t="shared" ref="BS964:BS983" si="629">IF($E964=$BS$47,S964,"")</f>
        <v/>
      </c>
      <c r="BT964" s="98" t="str">
        <f t="shared" ref="BT964:BT983" si="630">IF($E964=$BS$47,T964,"")</f>
        <v/>
      </c>
      <c r="BU964" s="89"/>
      <c r="BV964" s="63"/>
    </row>
    <row r="965" spans="1:74" s="59" customFormat="1" x14ac:dyDescent="0.25">
      <c r="A965" s="83">
        <v>2</v>
      </c>
      <c r="B965" s="109" t="str">
        <f t="shared" si="608"/>
        <v xml:space="preserve">: </v>
      </c>
      <c r="C965" s="108"/>
      <c r="D965" s="108"/>
      <c r="E965" s="108"/>
      <c r="F965" s="108"/>
      <c r="G965" s="108"/>
      <c r="H965" s="107"/>
      <c r="I965" s="106"/>
      <c r="J965" s="106"/>
      <c r="K965" s="105"/>
      <c r="L965" s="110"/>
      <c r="M965" s="111"/>
      <c r="N965" s="105"/>
      <c r="O965" s="105"/>
      <c r="P965" s="104"/>
      <c r="Q965" s="64"/>
      <c r="R965" s="103"/>
      <c r="S965" s="101" t="str">
        <f t="shared" si="609"/>
        <v/>
      </c>
      <c r="T965" s="102" t="str">
        <f t="shared" si="610"/>
        <v/>
      </c>
      <c r="U965" s="101" t="str">
        <f t="shared" si="611"/>
        <v/>
      </c>
      <c r="V965" s="100" t="str">
        <f t="shared" si="612"/>
        <v/>
      </c>
      <c r="W965" s="89"/>
      <c r="X965" s="89"/>
      <c r="Z965" s="63"/>
      <c r="AP965" s="63"/>
      <c r="AQ965" s="89"/>
      <c r="AR965" s="89"/>
      <c r="AS965" s="99"/>
      <c r="AT965" s="89"/>
      <c r="AU965" s="98" t="e">
        <f t="shared" si="613"/>
        <v>#REF!</v>
      </c>
      <c r="AV965" s="98" t="e">
        <f t="shared" si="614"/>
        <v>#REF!</v>
      </c>
      <c r="AW965" s="89"/>
      <c r="AX965" s="98" t="e">
        <f t="shared" si="615"/>
        <v>#REF!</v>
      </c>
      <c r="AY965" s="98" t="e">
        <f t="shared" si="616"/>
        <v>#REF!</v>
      </c>
      <c r="AZ965" s="89"/>
      <c r="BA965" s="98" t="e">
        <f t="shared" si="617"/>
        <v>#REF!</v>
      </c>
      <c r="BB965" s="98" t="e">
        <f t="shared" si="618"/>
        <v>#REF!</v>
      </c>
      <c r="BC965" s="89"/>
      <c r="BD965" s="98" t="e">
        <f t="shared" si="619"/>
        <v>#REF!</v>
      </c>
      <c r="BE965" s="98" t="e">
        <f t="shared" si="620"/>
        <v>#REF!</v>
      </c>
      <c r="BF965" s="89"/>
      <c r="BG965" s="98" t="e">
        <f t="shared" si="621"/>
        <v>#REF!</v>
      </c>
      <c r="BH965" s="98" t="e">
        <f t="shared" si="622"/>
        <v>#REF!</v>
      </c>
      <c r="BI965" s="89"/>
      <c r="BJ965" s="98" t="str">
        <f t="shared" si="623"/>
        <v/>
      </c>
      <c r="BK965" s="98" t="str">
        <f t="shared" si="624"/>
        <v/>
      </c>
      <c r="BL965" s="89"/>
      <c r="BM965" s="98" t="str">
        <f t="shared" si="625"/>
        <v/>
      </c>
      <c r="BN965" s="98" t="str">
        <f t="shared" si="626"/>
        <v/>
      </c>
      <c r="BO965" s="89"/>
      <c r="BP965" s="98" t="str">
        <f t="shared" si="627"/>
        <v/>
      </c>
      <c r="BQ965" s="98" t="str">
        <f t="shared" si="628"/>
        <v/>
      </c>
      <c r="BR965" s="89"/>
      <c r="BS965" s="98" t="str">
        <f t="shared" si="629"/>
        <v/>
      </c>
      <c r="BT965" s="98" t="str">
        <f t="shared" si="630"/>
        <v/>
      </c>
      <c r="BU965" s="89"/>
      <c r="BV965" s="63"/>
    </row>
    <row r="966" spans="1:74" s="59" customFormat="1" x14ac:dyDescent="0.25">
      <c r="A966" s="83">
        <v>3</v>
      </c>
      <c r="B966" s="109" t="str">
        <f t="shared" si="608"/>
        <v xml:space="preserve">: </v>
      </c>
      <c r="C966" s="106"/>
      <c r="D966" s="106"/>
      <c r="E966" s="108"/>
      <c r="F966" s="106"/>
      <c r="G966" s="108"/>
      <c r="H966" s="107"/>
      <c r="I966" s="106"/>
      <c r="J966" s="106"/>
      <c r="K966" s="104"/>
      <c r="L966" s="110"/>
      <c r="M966" s="111"/>
      <c r="N966" s="105"/>
      <c r="O966" s="105"/>
      <c r="P966" s="104"/>
      <c r="Q966" s="64"/>
      <c r="R966" s="103"/>
      <c r="S966" s="101" t="str">
        <f t="shared" si="609"/>
        <v/>
      </c>
      <c r="T966" s="102" t="str">
        <f t="shared" si="610"/>
        <v/>
      </c>
      <c r="U966" s="101" t="str">
        <f t="shared" si="611"/>
        <v/>
      </c>
      <c r="V966" s="100" t="str">
        <f t="shared" si="612"/>
        <v/>
      </c>
      <c r="W966" s="89"/>
      <c r="X966" s="89"/>
      <c r="Z966" s="63"/>
      <c r="AP966" s="63"/>
      <c r="AQ966" s="89"/>
      <c r="AR966" s="89"/>
      <c r="AS966" s="64"/>
      <c r="AT966" s="89"/>
      <c r="AU966" s="98" t="e">
        <f t="shared" si="613"/>
        <v>#REF!</v>
      </c>
      <c r="AV966" s="98" t="e">
        <f t="shared" si="614"/>
        <v>#REF!</v>
      </c>
      <c r="AW966" s="89"/>
      <c r="AX966" s="98" t="e">
        <f t="shared" si="615"/>
        <v>#REF!</v>
      </c>
      <c r="AY966" s="98" t="e">
        <f t="shared" si="616"/>
        <v>#REF!</v>
      </c>
      <c r="AZ966" s="89"/>
      <c r="BA966" s="98" t="e">
        <f t="shared" si="617"/>
        <v>#REF!</v>
      </c>
      <c r="BB966" s="98" t="e">
        <f t="shared" si="618"/>
        <v>#REF!</v>
      </c>
      <c r="BC966" s="89"/>
      <c r="BD966" s="98" t="e">
        <f t="shared" si="619"/>
        <v>#REF!</v>
      </c>
      <c r="BE966" s="98" t="e">
        <f t="shared" si="620"/>
        <v>#REF!</v>
      </c>
      <c r="BF966" s="89"/>
      <c r="BG966" s="98" t="e">
        <f t="shared" si="621"/>
        <v>#REF!</v>
      </c>
      <c r="BH966" s="98" t="e">
        <f t="shared" si="622"/>
        <v>#REF!</v>
      </c>
      <c r="BI966" s="89"/>
      <c r="BJ966" s="98" t="str">
        <f t="shared" si="623"/>
        <v/>
      </c>
      <c r="BK966" s="98" t="str">
        <f t="shared" si="624"/>
        <v/>
      </c>
      <c r="BL966" s="89"/>
      <c r="BM966" s="98" t="str">
        <f t="shared" si="625"/>
        <v/>
      </c>
      <c r="BN966" s="98" t="str">
        <f t="shared" si="626"/>
        <v/>
      </c>
      <c r="BO966" s="89"/>
      <c r="BP966" s="98" t="str">
        <f t="shared" si="627"/>
        <v/>
      </c>
      <c r="BQ966" s="98" t="str">
        <f t="shared" si="628"/>
        <v/>
      </c>
      <c r="BR966" s="89"/>
      <c r="BS966" s="98" t="str">
        <f t="shared" si="629"/>
        <v/>
      </c>
      <c r="BT966" s="98" t="str">
        <f t="shared" si="630"/>
        <v/>
      </c>
      <c r="BU966" s="89"/>
      <c r="BV966" s="63"/>
    </row>
    <row r="967" spans="1:74" s="59" customFormat="1" x14ac:dyDescent="0.25">
      <c r="A967" s="83">
        <v>4</v>
      </c>
      <c r="B967" s="109" t="str">
        <f t="shared" si="608"/>
        <v xml:space="preserve">: </v>
      </c>
      <c r="C967" s="106"/>
      <c r="D967" s="106"/>
      <c r="E967" s="108"/>
      <c r="F967" s="106"/>
      <c r="G967" s="108"/>
      <c r="H967" s="107"/>
      <c r="I967" s="106"/>
      <c r="J967" s="106"/>
      <c r="K967" s="104"/>
      <c r="L967" s="110"/>
      <c r="M967" s="111"/>
      <c r="N967" s="105"/>
      <c r="O967" s="105"/>
      <c r="P967" s="104"/>
      <c r="Q967" s="64"/>
      <c r="R967" s="103"/>
      <c r="S967" s="101" t="str">
        <f t="shared" si="609"/>
        <v/>
      </c>
      <c r="T967" s="102" t="str">
        <f t="shared" si="610"/>
        <v/>
      </c>
      <c r="U967" s="101" t="str">
        <f t="shared" si="611"/>
        <v/>
      </c>
      <c r="V967" s="100" t="str">
        <f t="shared" si="612"/>
        <v/>
      </c>
      <c r="W967" s="89"/>
      <c r="X967" s="89"/>
      <c r="Z967" s="63"/>
      <c r="AP967" s="63"/>
      <c r="AQ967" s="89"/>
      <c r="AR967" s="89"/>
      <c r="AS967" s="99"/>
      <c r="AT967" s="89"/>
      <c r="AU967" s="98" t="e">
        <f t="shared" si="613"/>
        <v>#REF!</v>
      </c>
      <c r="AV967" s="98" t="e">
        <f t="shared" si="614"/>
        <v>#REF!</v>
      </c>
      <c r="AW967" s="89"/>
      <c r="AX967" s="98" t="e">
        <f t="shared" si="615"/>
        <v>#REF!</v>
      </c>
      <c r="AY967" s="98" t="e">
        <f t="shared" si="616"/>
        <v>#REF!</v>
      </c>
      <c r="AZ967" s="89"/>
      <c r="BA967" s="98" t="e">
        <f t="shared" si="617"/>
        <v>#REF!</v>
      </c>
      <c r="BB967" s="98" t="e">
        <f t="shared" si="618"/>
        <v>#REF!</v>
      </c>
      <c r="BC967" s="89"/>
      <c r="BD967" s="98" t="e">
        <f t="shared" si="619"/>
        <v>#REF!</v>
      </c>
      <c r="BE967" s="98" t="e">
        <f t="shared" si="620"/>
        <v>#REF!</v>
      </c>
      <c r="BF967" s="89"/>
      <c r="BG967" s="98" t="e">
        <f t="shared" si="621"/>
        <v>#REF!</v>
      </c>
      <c r="BH967" s="98" t="e">
        <f t="shared" si="622"/>
        <v>#REF!</v>
      </c>
      <c r="BI967" s="89"/>
      <c r="BJ967" s="98" t="str">
        <f t="shared" si="623"/>
        <v/>
      </c>
      <c r="BK967" s="98" t="str">
        <f t="shared" si="624"/>
        <v/>
      </c>
      <c r="BL967" s="89"/>
      <c r="BM967" s="98" t="str">
        <f t="shared" si="625"/>
        <v/>
      </c>
      <c r="BN967" s="98" t="str">
        <f t="shared" si="626"/>
        <v/>
      </c>
      <c r="BO967" s="89"/>
      <c r="BP967" s="98" t="str">
        <f t="shared" si="627"/>
        <v/>
      </c>
      <c r="BQ967" s="98" t="str">
        <f t="shared" si="628"/>
        <v/>
      </c>
      <c r="BR967" s="89"/>
      <c r="BS967" s="98" t="str">
        <f t="shared" si="629"/>
        <v/>
      </c>
      <c r="BT967" s="98" t="str">
        <f t="shared" si="630"/>
        <v/>
      </c>
      <c r="BU967" s="89"/>
      <c r="BV967" s="63"/>
    </row>
    <row r="968" spans="1:74" s="59" customFormat="1" x14ac:dyDescent="0.25">
      <c r="A968" s="83">
        <v>5</v>
      </c>
      <c r="B968" s="109" t="str">
        <f t="shared" si="608"/>
        <v xml:space="preserve">: </v>
      </c>
      <c r="C968" s="106"/>
      <c r="D968" s="106"/>
      <c r="E968" s="108"/>
      <c r="F968" s="106"/>
      <c r="G968" s="108"/>
      <c r="H968" s="107"/>
      <c r="I968" s="106"/>
      <c r="J968" s="106"/>
      <c r="K968" s="104"/>
      <c r="L968" s="110"/>
      <c r="M968" s="111"/>
      <c r="N968" s="105"/>
      <c r="O968" s="105"/>
      <c r="P968" s="104"/>
      <c r="Q968" s="64"/>
      <c r="R968" s="103"/>
      <c r="S968" s="101" t="str">
        <f t="shared" si="609"/>
        <v/>
      </c>
      <c r="T968" s="102" t="str">
        <f t="shared" si="610"/>
        <v/>
      </c>
      <c r="U968" s="101" t="str">
        <f t="shared" si="611"/>
        <v/>
      </c>
      <c r="V968" s="100" t="str">
        <f t="shared" si="612"/>
        <v/>
      </c>
      <c r="W968" s="89"/>
      <c r="X968" s="89"/>
      <c r="Z968" s="63"/>
      <c r="AP968" s="63"/>
      <c r="AQ968" s="89"/>
      <c r="AR968" s="89"/>
      <c r="AS968" s="99"/>
      <c r="AT968" s="89"/>
      <c r="AU968" s="98" t="e">
        <f t="shared" si="613"/>
        <v>#REF!</v>
      </c>
      <c r="AV968" s="98" t="e">
        <f t="shared" si="614"/>
        <v>#REF!</v>
      </c>
      <c r="AW968" s="89"/>
      <c r="AX968" s="98" t="e">
        <f t="shared" si="615"/>
        <v>#REF!</v>
      </c>
      <c r="AY968" s="98" t="e">
        <f t="shared" si="616"/>
        <v>#REF!</v>
      </c>
      <c r="AZ968" s="89"/>
      <c r="BA968" s="98" t="e">
        <f t="shared" si="617"/>
        <v>#REF!</v>
      </c>
      <c r="BB968" s="98" t="e">
        <f t="shared" si="618"/>
        <v>#REF!</v>
      </c>
      <c r="BC968" s="89"/>
      <c r="BD968" s="98" t="e">
        <f t="shared" si="619"/>
        <v>#REF!</v>
      </c>
      <c r="BE968" s="98" t="e">
        <f t="shared" si="620"/>
        <v>#REF!</v>
      </c>
      <c r="BF968" s="89"/>
      <c r="BG968" s="98" t="e">
        <f t="shared" si="621"/>
        <v>#REF!</v>
      </c>
      <c r="BH968" s="98" t="e">
        <f t="shared" si="622"/>
        <v>#REF!</v>
      </c>
      <c r="BI968" s="89"/>
      <c r="BJ968" s="98" t="str">
        <f t="shared" si="623"/>
        <v/>
      </c>
      <c r="BK968" s="98" t="str">
        <f t="shared" si="624"/>
        <v/>
      </c>
      <c r="BL968" s="89"/>
      <c r="BM968" s="98" t="str">
        <f t="shared" si="625"/>
        <v/>
      </c>
      <c r="BN968" s="98" t="str">
        <f t="shared" si="626"/>
        <v/>
      </c>
      <c r="BO968" s="89"/>
      <c r="BP968" s="98" t="str">
        <f t="shared" si="627"/>
        <v/>
      </c>
      <c r="BQ968" s="98" t="str">
        <f t="shared" si="628"/>
        <v/>
      </c>
      <c r="BR968" s="89"/>
      <c r="BS968" s="98" t="str">
        <f t="shared" si="629"/>
        <v/>
      </c>
      <c r="BT968" s="98" t="str">
        <f t="shared" si="630"/>
        <v/>
      </c>
      <c r="BU968" s="89"/>
      <c r="BV968" s="63"/>
    </row>
    <row r="969" spans="1:74" s="59" customFormat="1" x14ac:dyDescent="0.25">
      <c r="A969" s="83">
        <v>6</v>
      </c>
      <c r="B969" s="109" t="str">
        <f t="shared" si="608"/>
        <v xml:space="preserve">: </v>
      </c>
      <c r="C969" s="106"/>
      <c r="D969" s="106"/>
      <c r="E969" s="108"/>
      <c r="F969" s="106"/>
      <c r="G969" s="108"/>
      <c r="H969" s="107"/>
      <c r="I969" s="106"/>
      <c r="J969" s="106"/>
      <c r="K969" s="104"/>
      <c r="L969" s="110"/>
      <c r="M969" s="111"/>
      <c r="N969" s="105"/>
      <c r="O969" s="105"/>
      <c r="P969" s="104"/>
      <c r="Q969" s="64"/>
      <c r="R969" s="103"/>
      <c r="S969" s="101" t="str">
        <f t="shared" si="609"/>
        <v/>
      </c>
      <c r="T969" s="102" t="str">
        <f t="shared" si="610"/>
        <v/>
      </c>
      <c r="U969" s="101" t="str">
        <f t="shared" si="611"/>
        <v/>
      </c>
      <c r="V969" s="100" t="str">
        <f t="shared" si="612"/>
        <v/>
      </c>
      <c r="W969" s="89"/>
      <c r="X969" s="89"/>
      <c r="Z969" s="63"/>
      <c r="AP969" s="63"/>
      <c r="AQ969" s="89"/>
      <c r="AR969" s="89"/>
      <c r="AS969" s="99"/>
      <c r="AT969" s="89"/>
      <c r="AU969" s="98" t="e">
        <f t="shared" si="613"/>
        <v>#REF!</v>
      </c>
      <c r="AV969" s="98" t="e">
        <f t="shared" si="614"/>
        <v>#REF!</v>
      </c>
      <c r="AW969" s="89"/>
      <c r="AX969" s="98" t="e">
        <f t="shared" si="615"/>
        <v>#REF!</v>
      </c>
      <c r="AY969" s="98" t="e">
        <f t="shared" si="616"/>
        <v>#REF!</v>
      </c>
      <c r="AZ969" s="89"/>
      <c r="BA969" s="98" t="e">
        <f t="shared" si="617"/>
        <v>#REF!</v>
      </c>
      <c r="BB969" s="98" t="e">
        <f t="shared" si="618"/>
        <v>#REF!</v>
      </c>
      <c r="BC969" s="89"/>
      <c r="BD969" s="98" t="e">
        <f t="shared" si="619"/>
        <v>#REF!</v>
      </c>
      <c r="BE969" s="98" t="e">
        <f t="shared" si="620"/>
        <v>#REF!</v>
      </c>
      <c r="BF969" s="89"/>
      <c r="BG969" s="98" t="e">
        <f t="shared" si="621"/>
        <v>#REF!</v>
      </c>
      <c r="BH969" s="98" t="e">
        <f t="shared" si="622"/>
        <v>#REF!</v>
      </c>
      <c r="BI969" s="89"/>
      <c r="BJ969" s="98" t="str">
        <f t="shared" si="623"/>
        <v/>
      </c>
      <c r="BK969" s="98" t="str">
        <f t="shared" si="624"/>
        <v/>
      </c>
      <c r="BL969" s="89"/>
      <c r="BM969" s="98" t="str">
        <f t="shared" si="625"/>
        <v/>
      </c>
      <c r="BN969" s="98" t="str">
        <f t="shared" si="626"/>
        <v/>
      </c>
      <c r="BO969" s="89"/>
      <c r="BP969" s="98" t="str">
        <f t="shared" si="627"/>
        <v/>
      </c>
      <c r="BQ969" s="98" t="str">
        <f t="shared" si="628"/>
        <v/>
      </c>
      <c r="BR969" s="89"/>
      <c r="BS969" s="98" t="str">
        <f t="shared" si="629"/>
        <v/>
      </c>
      <c r="BT969" s="98" t="str">
        <f t="shared" si="630"/>
        <v/>
      </c>
      <c r="BU969" s="89"/>
      <c r="BV969" s="63"/>
    </row>
    <row r="970" spans="1:74" s="59" customFormat="1" x14ac:dyDescent="0.25">
      <c r="A970" s="83">
        <v>7</v>
      </c>
      <c r="B970" s="109" t="str">
        <f t="shared" si="608"/>
        <v xml:space="preserve">: </v>
      </c>
      <c r="C970" s="106"/>
      <c r="D970" s="106"/>
      <c r="E970" s="108"/>
      <c r="F970" s="106"/>
      <c r="G970" s="108"/>
      <c r="H970" s="107"/>
      <c r="I970" s="106"/>
      <c r="J970" s="106"/>
      <c r="K970" s="104"/>
      <c r="L970" s="110"/>
      <c r="M970" s="111"/>
      <c r="N970" s="105"/>
      <c r="O970" s="105"/>
      <c r="P970" s="104"/>
      <c r="Q970" s="64"/>
      <c r="R970" s="103"/>
      <c r="S970" s="101" t="str">
        <f t="shared" si="609"/>
        <v/>
      </c>
      <c r="T970" s="102" t="str">
        <f t="shared" si="610"/>
        <v/>
      </c>
      <c r="U970" s="101" t="str">
        <f t="shared" si="611"/>
        <v/>
      </c>
      <c r="V970" s="100" t="str">
        <f t="shared" si="612"/>
        <v/>
      </c>
      <c r="W970" s="89"/>
      <c r="X970" s="89"/>
      <c r="Z970" s="63"/>
      <c r="AP970" s="63"/>
      <c r="AQ970" s="89"/>
      <c r="AR970" s="89"/>
      <c r="AS970" s="99"/>
      <c r="AT970" s="89"/>
      <c r="AU970" s="98" t="e">
        <f t="shared" si="613"/>
        <v>#REF!</v>
      </c>
      <c r="AV970" s="98" t="e">
        <f t="shared" si="614"/>
        <v>#REF!</v>
      </c>
      <c r="AW970" s="89"/>
      <c r="AX970" s="98" t="e">
        <f t="shared" si="615"/>
        <v>#REF!</v>
      </c>
      <c r="AY970" s="98" t="e">
        <f t="shared" si="616"/>
        <v>#REF!</v>
      </c>
      <c r="AZ970" s="89"/>
      <c r="BA970" s="98" t="e">
        <f t="shared" si="617"/>
        <v>#REF!</v>
      </c>
      <c r="BB970" s="98" t="e">
        <f t="shared" si="618"/>
        <v>#REF!</v>
      </c>
      <c r="BC970" s="89"/>
      <c r="BD970" s="98" t="e">
        <f t="shared" si="619"/>
        <v>#REF!</v>
      </c>
      <c r="BE970" s="98" t="e">
        <f t="shared" si="620"/>
        <v>#REF!</v>
      </c>
      <c r="BF970" s="89"/>
      <c r="BG970" s="98" t="e">
        <f t="shared" si="621"/>
        <v>#REF!</v>
      </c>
      <c r="BH970" s="98" t="e">
        <f t="shared" si="622"/>
        <v>#REF!</v>
      </c>
      <c r="BI970" s="89"/>
      <c r="BJ970" s="98" t="str">
        <f t="shared" si="623"/>
        <v/>
      </c>
      <c r="BK970" s="98" t="str">
        <f t="shared" si="624"/>
        <v/>
      </c>
      <c r="BL970" s="89"/>
      <c r="BM970" s="98" t="str">
        <f t="shared" si="625"/>
        <v/>
      </c>
      <c r="BN970" s="98" t="str">
        <f t="shared" si="626"/>
        <v/>
      </c>
      <c r="BO970" s="89"/>
      <c r="BP970" s="98" t="str">
        <f t="shared" si="627"/>
        <v/>
      </c>
      <c r="BQ970" s="98" t="str">
        <f t="shared" si="628"/>
        <v/>
      </c>
      <c r="BR970" s="89"/>
      <c r="BS970" s="98" t="str">
        <f t="shared" si="629"/>
        <v/>
      </c>
      <c r="BT970" s="98" t="str">
        <f t="shared" si="630"/>
        <v/>
      </c>
      <c r="BU970" s="89"/>
      <c r="BV970" s="63"/>
    </row>
    <row r="971" spans="1:74" s="59" customFormat="1" x14ac:dyDescent="0.25">
      <c r="A971" s="83">
        <v>8</v>
      </c>
      <c r="B971" s="109" t="str">
        <f t="shared" si="608"/>
        <v xml:space="preserve">: </v>
      </c>
      <c r="C971" s="106"/>
      <c r="D971" s="106"/>
      <c r="E971" s="108"/>
      <c r="F971" s="106"/>
      <c r="G971" s="108"/>
      <c r="H971" s="107"/>
      <c r="I971" s="106"/>
      <c r="J971" s="106"/>
      <c r="K971" s="104"/>
      <c r="L971" s="110"/>
      <c r="M971" s="111"/>
      <c r="N971" s="105"/>
      <c r="O971" s="105"/>
      <c r="P971" s="104"/>
      <c r="Q971" s="64"/>
      <c r="R971" s="103"/>
      <c r="S971" s="101" t="str">
        <f t="shared" si="609"/>
        <v/>
      </c>
      <c r="T971" s="102" t="str">
        <f t="shared" si="610"/>
        <v/>
      </c>
      <c r="U971" s="101" t="str">
        <f t="shared" si="611"/>
        <v/>
      </c>
      <c r="V971" s="100" t="str">
        <f t="shared" si="612"/>
        <v/>
      </c>
      <c r="W971" s="89"/>
      <c r="X971" s="89"/>
      <c r="Z971" s="63"/>
      <c r="AP971" s="63"/>
      <c r="AQ971" s="89"/>
      <c r="AR971" s="89"/>
      <c r="AS971" s="99"/>
      <c r="AT971" s="89"/>
      <c r="AU971" s="98" t="e">
        <f t="shared" si="613"/>
        <v>#REF!</v>
      </c>
      <c r="AV971" s="98" t="e">
        <f t="shared" si="614"/>
        <v>#REF!</v>
      </c>
      <c r="AW971" s="89"/>
      <c r="AX971" s="98" t="e">
        <f t="shared" si="615"/>
        <v>#REF!</v>
      </c>
      <c r="AY971" s="98" t="e">
        <f t="shared" si="616"/>
        <v>#REF!</v>
      </c>
      <c r="AZ971" s="89"/>
      <c r="BA971" s="98" t="e">
        <f t="shared" si="617"/>
        <v>#REF!</v>
      </c>
      <c r="BB971" s="98" t="e">
        <f t="shared" si="618"/>
        <v>#REF!</v>
      </c>
      <c r="BC971" s="89"/>
      <c r="BD971" s="98" t="e">
        <f t="shared" si="619"/>
        <v>#REF!</v>
      </c>
      <c r="BE971" s="98" t="e">
        <f t="shared" si="620"/>
        <v>#REF!</v>
      </c>
      <c r="BF971" s="89"/>
      <c r="BG971" s="98" t="e">
        <f t="shared" si="621"/>
        <v>#REF!</v>
      </c>
      <c r="BH971" s="98" t="e">
        <f t="shared" si="622"/>
        <v>#REF!</v>
      </c>
      <c r="BI971" s="89"/>
      <c r="BJ971" s="98" t="str">
        <f t="shared" si="623"/>
        <v/>
      </c>
      <c r="BK971" s="98" t="str">
        <f t="shared" si="624"/>
        <v/>
      </c>
      <c r="BL971" s="89"/>
      <c r="BM971" s="98" t="str">
        <f t="shared" si="625"/>
        <v/>
      </c>
      <c r="BN971" s="98" t="str">
        <f t="shared" si="626"/>
        <v/>
      </c>
      <c r="BO971" s="89"/>
      <c r="BP971" s="98" t="str">
        <f t="shared" si="627"/>
        <v/>
      </c>
      <c r="BQ971" s="98" t="str">
        <f t="shared" si="628"/>
        <v/>
      </c>
      <c r="BR971" s="89"/>
      <c r="BS971" s="98" t="str">
        <f t="shared" si="629"/>
        <v/>
      </c>
      <c r="BT971" s="98" t="str">
        <f t="shared" si="630"/>
        <v/>
      </c>
      <c r="BU971" s="89"/>
      <c r="BV971" s="63"/>
    </row>
    <row r="972" spans="1:74" s="59" customFormat="1" x14ac:dyDescent="0.25">
      <c r="A972" s="83">
        <v>9</v>
      </c>
      <c r="B972" s="109" t="str">
        <f t="shared" si="608"/>
        <v xml:space="preserve">: </v>
      </c>
      <c r="C972" s="106"/>
      <c r="D972" s="106"/>
      <c r="E972" s="108"/>
      <c r="F972" s="106"/>
      <c r="G972" s="108"/>
      <c r="H972" s="107"/>
      <c r="I972" s="106"/>
      <c r="J972" s="106"/>
      <c r="K972" s="104"/>
      <c r="L972" s="110"/>
      <c r="M972" s="111"/>
      <c r="N972" s="105"/>
      <c r="O972" s="105"/>
      <c r="P972" s="104"/>
      <c r="Q972" s="64"/>
      <c r="R972" s="103"/>
      <c r="S972" s="101" t="str">
        <f t="shared" si="609"/>
        <v/>
      </c>
      <c r="T972" s="102" t="str">
        <f t="shared" si="610"/>
        <v/>
      </c>
      <c r="U972" s="101" t="str">
        <f t="shared" si="611"/>
        <v/>
      </c>
      <c r="V972" s="100" t="str">
        <f t="shared" si="612"/>
        <v/>
      </c>
      <c r="W972" s="89"/>
      <c r="X972" s="89"/>
      <c r="Z972" s="63"/>
      <c r="AP972" s="63"/>
      <c r="AQ972" s="89"/>
      <c r="AR972" s="89"/>
      <c r="AS972" s="99"/>
      <c r="AT972" s="89"/>
      <c r="AU972" s="98" t="e">
        <f t="shared" si="613"/>
        <v>#REF!</v>
      </c>
      <c r="AV972" s="98" t="e">
        <f t="shared" si="614"/>
        <v>#REF!</v>
      </c>
      <c r="AW972" s="89"/>
      <c r="AX972" s="98" t="e">
        <f t="shared" si="615"/>
        <v>#REF!</v>
      </c>
      <c r="AY972" s="98" t="e">
        <f t="shared" si="616"/>
        <v>#REF!</v>
      </c>
      <c r="AZ972" s="89"/>
      <c r="BA972" s="98" t="e">
        <f t="shared" si="617"/>
        <v>#REF!</v>
      </c>
      <c r="BB972" s="98" t="e">
        <f t="shared" si="618"/>
        <v>#REF!</v>
      </c>
      <c r="BC972" s="89"/>
      <c r="BD972" s="98" t="e">
        <f t="shared" si="619"/>
        <v>#REF!</v>
      </c>
      <c r="BE972" s="98" t="e">
        <f t="shared" si="620"/>
        <v>#REF!</v>
      </c>
      <c r="BF972" s="89"/>
      <c r="BG972" s="98" t="e">
        <f t="shared" si="621"/>
        <v>#REF!</v>
      </c>
      <c r="BH972" s="98" t="e">
        <f t="shared" si="622"/>
        <v>#REF!</v>
      </c>
      <c r="BI972" s="89"/>
      <c r="BJ972" s="98" t="str">
        <f t="shared" si="623"/>
        <v/>
      </c>
      <c r="BK972" s="98" t="str">
        <f t="shared" si="624"/>
        <v/>
      </c>
      <c r="BL972" s="89"/>
      <c r="BM972" s="98" t="str">
        <f t="shared" si="625"/>
        <v/>
      </c>
      <c r="BN972" s="98" t="str">
        <f t="shared" si="626"/>
        <v/>
      </c>
      <c r="BO972" s="89"/>
      <c r="BP972" s="98" t="str">
        <f t="shared" si="627"/>
        <v/>
      </c>
      <c r="BQ972" s="98" t="str">
        <f t="shared" si="628"/>
        <v/>
      </c>
      <c r="BR972" s="89"/>
      <c r="BS972" s="98" t="str">
        <f t="shared" si="629"/>
        <v/>
      </c>
      <c r="BT972" s="98" t="str">
        <f t="shared" si="630"/>
        <v/>
      </c>
      <c r="BU972" s="89"/>
      <c r="BV972" s="63"/>
    </row>
    <row r="973" spans="1:74" s="59" customFormat="1" x14ac:dyDescent="0.25">
      <c r="A973" s="83">
        <v>10</v>
      </c>
      <c r="B973" s="109" t="str">
        <f t="shared" si="608"/>
        <v xml:space="preserve">: </v>
      </c>
      <c r="C973" s="106"/>
      <c r="D973" s="106"/>
      <c r="E973" s="108"/>
      <c r="F973" s="106"/>
      <c r="G973" s="108"/>
      <c r="H973" s="107"/>
      <c r="I973" s="106"/>
      <c r="J973" s="106"/>
      <c r="K973" s="104"/>
      <c r="L973" s="110"/>
      <c r="M973" s="111"/>
      <c r="N973" s="105"/>
      <c r="O973" s="105"/>
      <c r="P973" s="104"/>
      <c r="Q973" s="64"/>
      <c r="R973" s="103"/>
      <c r="S973" s="101" t="str">
        <f t="shared" si="609"/>
        <v/>
      </c>
      <c r="T973" s="102" t="str">
        <f t="shared" si="610"/>
        <v/>
      </c>
      <c r="U973" s="101" t="str">
        <f t="shared" si="611"/>
        <v/>
      </c>
      <c r="V973" s="100" t="str">
        <f t="shared" si="612"/>
        <v/>
      </c>
      <c r="W973" s="89"/>
      <c r="X973" s="89"/>
      <c r="Z973" s="63"/>
      <c r="AP973" s="63"/>
      <c r="AQ973" s="89"/>
      <c r="AR973" s="89"/>
      <c r="AS973" s="99"/>
      <c r="AT973" s="89"/>
      <c r="AU973" s="98" t="e">
        <f t="shared" si="613"/>
        <v>#REF!</v>
      </c>
      <c r="AV973" s="98" t="e">
        <f t="shared" si="614"/>
        <v>#REF!</v>
      </c>
      <c r="AW973" s="89"/>
      <c r="AX973" s="98" t="e">
        <f t="shared" si="615"/>
        <v>#REF!</v>
      </c>
      <c r="AY973" s="98" t="e">
        <f t="shared" si="616"/>
        <v>#REF!</v>
      </c>
      <c r="AZ973" s="89"/>
      <c r="BA973" s="98" t="e">
        <f t="shared" si="617"/>
        <v>#REF!</v>
      </c>
      <c r="BB973" s="98" t="e">
        <f t="shared" si="618"/>
        <v>#REF!</v>
      </c>
      <c r="BC973" s="89"/>
      <c r="BD973" s="98" t="e">
        <f t="shared" si="619"/>
        <v>#REF!</v>
      </c>
      <c r="BE973" s="98" t="e">
        <f t="shared" si="620"/>
        <v>#REF!</v>
      </c>
      <c r="BF973" s="89"/>
      <c r="BG973" s="98" t="e">
        <f t="shared" si="621"/>
        <v>#REF!</v>
      </c>
      <c r="BH973" s="98" t="e">
        <f t="shared" si="622"/>
        <v>#REF!</v>
      </c>
      <c r="BI973" s="89"/>
      <c r="BJ973" s="98" t="str">
        <f t="shared" si="623"/>
        <v/>
      </c>
      <c r="BK973" s="98" t="str">
        <f t="shared" si="624"/>
        <v/>
      </c>
      <c r="BL973" s="89"/>
      <c r="BM973" s="98" t="str">
        <f t="shared" si="625"/>
        <v/>
      </c>
      <c r="BN973" s="98" t="str">
        <f t="shared" si="626"/>
        <v/>
      </c>
      <c r="BO973" s="89"/>
      <c r="BP973" s="98" t="str">
        <f t="shared" si="627"/>
        <v/>
      </c>
      <c r="BQ973" s="98" t="str">
        <f t="shared" si="628"/>
        <v/>
      </c>
      <c r="BR973" s="89"/>
      <c r="BS973" s="98" t="str">
        <f t="shared" si="629"/>
        <v/>
      </c>
      <c r="BT973" s="98" t="str">
        <f t="shared" si="630"/>
        <v/>
      </c>
      <c r="BU973" s="89"/>
      <c r="BV973" s="63"/>
    </row>
    <row r="974" spans="1:74" s="59" customFormat="1" x14ac:dyDescent="0.25">
      <c r="A974" s="83">
        <v>11</v>
      </c>
      <c r="B974" s="109" t="str">
        <f t="shared" si="608"/>
        <v xml:space="preserve">: </v>
      </c>
      <c r="C974" s="106"/>
      <c r="D974" s="106"/>
      <c r="E974" s="108"/>
      <c r="F974" s="106"/>
      <c r="G974" s="108"/>
      <c r="H974" s="107"/>
      <c r="I974" s="106"/>
      <c r="J974" s="106"/>
      <c r="K974" s="104"/>
      <c r="L974" s="110"/>
      <c r="M974" s="111"/>
      <c r="N974" s="105"/>
      <c r="O974" s="105"/>
      <c r="P974" s="104"/>
      <c r="Q974" s="64"/>
      <c r="R974" s="103"/>
      <c r="S974" s="101" t="str">
        <f t="shared" si="609"/>
        <v/>
      </c>
      <c r="T974" s="102" t="str">
        <f t="shared" si="610"/>
        <v/>
      </c>
      <c r="U974" s="101" t="str">
        <f t="shared" si="611"/>
        <v/>
      </c>
      <c r="V974" s="100" t="str">
        <f t="shared" si="612"/>
        <v/>
      </c>
      <c r="W974" s="89"/>
      <c r="X974" s="89"/>
      <c r="Z974" s="63"/>
      <c r="AP974" s="63"/>
      <c r="AQ974" s="89"/>
      <c r="AR974" s="89"/>
      <c r="AS974" s="99"/>
      <c r="AT974" s="89"/>
      <c r="AU974" s="98" t="e">
        <f t="shared" si="613"/>
        <v>#REF!</v>
      </c>
      <c r="AV974" s="98" t="e">
        <f t="shared" si="614"/>
        <v>#REF!</v>
      </c>
      <c r="AW974" s="89"/>
      <c r="AX974" s="98" t="e">
        <f t="shared" si="615"/>
        <v>#REF!</v>
      </c>
      <c r="AY974" s="98" t="e">
        <f t="shared" si="616"/>
        <v>#REF!</v>
      </c>
      <c r="AZ974" s="89"/>
      <c r="BA974" s="98" t="e">
        <f t="shared" si="617"/>
        <v>#REF!</v>
      </c>
      <c r="BB974" s="98" t="e">
        <f t="shared" si="618"/>
        <v>#REF!</v>
      </c>
      <c r="BC974" s="89"/>
      <c r="BD974" s="98" t="e">
        <f t="shared" si="619"/>
        <v>#REF!</v>
      </c>
      <c r="BE974" s="98" t="e">
        <f t="shared" si="620"/>
        <v>#REF!</v>
      </c>
      <c r="BF974" s="89"/>
      <c r="BG974" s="98" t="e">
        <f t="shared" si="621"/>
        <v>#REF!</v>
      </c>
      <c r="BH974" s="98" t="e">
        <f t="shared" si="622"/>
        <v>#REF!</v>
      </c>
      <c r="BI974" s="89"/>
      <c r="BJ974" s="98" t="str">
        <f t="shared" si="623"/>
        <v/>
      </c>
      <c r="BK974" s="98" t="str">
        <f t="shared" si="624"/>
        <v/>
      </c>
      <c r="BL974" s="89"/>
      <c r="BM974" s="98" t="str">
        <f t="shared" si="625"/>
        <v/>
      </c>
      <c r="BN974" s="98" t="str">
        <f t="shared" si="626"/>
        <v/>
      </c>
      <c r="BO974" s="89"/>
      <c r="BP974" s="98" t="str">
        <f t="shared" si="627"/>
        <v/>
      </c>
      <c r="BQ974" s="98" t="str">
        <f t="shared" si="628"/>
        <v/>
      </c>
      <c r="BR974" s="89"/>
      <c r="BS974" s="98" t="str">
        <f t="shared" si="629"/>
        <v/>
      </c>
      <c r="BT974" s="98" t="str">
        <f t="shared" si="630"/>
        <v/>
      </c>
      <c r="BU974" s="89"/>
      <c r="BV974" s="63"/>
    </row>
    <row r="975" spans="1:74" s="59" customFormat="1" x14ac:dyDescent="0.25">
      <c r="A975" s="83">
        <v>12</v>
      </c>
      <c r="B975" s="109" t="str">
        <f t="shared" si="608"/>
        <v xml:space="preserve">: </v>
      </c>
      <c r="C975" s="106"/>
      <c r="D975" s="106"/>
      <c r="E975" s="108"/>
      <c r="F975" s="106"/>
      <c r="G975" s="108"/>
      <c r="H975" s="107"/>
      <c r="I975" s="106"/>
      <c r="J975" s="106"/>
      <c r="K975" s="104"/>
      <c r="L975" s="110"/>
      <c r="M975" s="111"/>
      <c r="N975" s="105"/>
      <c r="O975" s="105"/>
      <c r="P975" s="104"/>
      <c r="Q975" s="64"/>
      <c r="R975" s="103"/>
      <c r="S975" s="101" t="str">
        <f t="shared" si="609"/>
        <v/>
      </c>
      <c r="T975" s="102" t="str">
        <f t="shared" si="610"/>
        <v/>
      </c>
      <c r="U975" s="101" t="str">
        <f t="shared" si="611"/>
        <v/>
      </c>
      <c r="V975" s="100" t="str">
        <f t="shared" si="612"/>
        <v/>
      </c>
      <c r="W975" s="89"/>
      <c r="X975" s="89"/>
      <c r="Z975" s="63"/>
      <c r="AP975" s="63"/>
      <c r="AQ975" s="89"/>
      <c r="AR975" s="89"/>
      <c r="AS975" s="99"/>
      <c r="AT975" s="89"/>
      <c r="AU975" s="98" t="e">
        <f t="shared" si="613"/>
        <v>#REF!</v>
      </c>
      <c r="AV975" s="98" t="e">
        <f t="shared" si="614"/>
        <v>#REF!</v>
      </c>
      <c r="AW975" s="89"/>
      <c r="AX975" s="98" t="e">
        <f t="shared" si="615"/>
        <v>#REF!</v>
      </c>
      <c r="AY975" s="98" t="e">
        <f t="shared" si="616"/>
        <v>#REF!</v>
      </c>
      <c r="AZ975" s="89"/>
      <c r="BA975" s="98" t="e">
        <f t="shared" si="617"/>
        <v>#REF!</v>
      </c>
      <c r="BB975" s="98" t="e">
        <f t="shared" si="618"/>
        <v>#REF!</v>
      </c>
      <c r="BC975" s="89"/>
      <c r="BD975" s="98" t="e">
        <f t="shared" si="619"/>
        <v>#REF!</v>
      </c>
      <c r="BE975" s="98" t="e">
        <f t="shared" si="620"/>
        <v>#REF!</v>
      </c>
      <c r="BF975" s="89"/>
      <c r="BG975" s="98" t="e">
        <f t="shared" si="621"/>
        <v>#REF!</v>
      </c>
      <c r="BH975" s="98" t="e">
        <f t="shared" si="622"/>
        <v>#REF!</v>
      </c>
      <c r="BI975" s="89"/>
      <c r="BJ975" s="98" t="str">
        <f t="shared" si="623"/>
        <v/>
      </c>
      <c r="BK975" s="98" t="str">
        <f t="shared" si="624"/>
        <v/>
      </c>
      <c r="BL975" s="89"/>
      <c r="BM975" s="98" t="str">
        <f t="shared" si="625"/>
        <v/>
      </c>
      <c r="BN975" s="98" t="str">
        <f t="shared" si="626"/>
        <v/>
      </c>
      <c r="BO975" s="89"/>
      <c r="BP975" s="98" t="str">
        <f t="shared" si="627"/>
        <v/>
      </c>
      <c r="BQ975" s="98" t="str">
        <f t="shared" si="628"/>
        <v/>
      </c>
      <c r="BR975" s="89"/>
      <c r="BS975" s="98" t="str">
        <f t="shared" si="629"/>
        <v/>
      </c>
      <c r="BT975" s="98" t="str">
        <f t="shared" si="630"/>
        <v/>
      </c>
      <c r="BU975" s="89"/>
      <c r="BV975" s="63"/>
    </row>
    <row r="976" spans="1:74" s="59" customFormat="1" x14ac:dyDescent="0.25">
      <c r="A976" s="83">
        <v>13</v>
      </c>
      <c r="B976" s="109" t="str">
        <f t="shared" si="608"/>
        <v xml:space="preserve">: </v>
      </c>
      <c r="C976" s="106"/>
      <c r="D976" s="106"/>
      <c r="E976" s="108"/>
      <c r="F976" s="106"/>
      <c r="G976" s="108"/>
      <c r="H976" s="107"/>
      <c r="I976" s="106"/>
      <c r="J976" s="106"/>
      <c r="K976" s="104"/>
      <c r="L976" s="110"/>
      <c r="M976" s="104"/>
      <c r="N976" s="105"/>
      <c r="O976" s="105"/>
      <c r="P976" s="104"/>
      <c r="Q976" s="64"/>
      <c r="R976" s="103"/>
      <c r="S976" s="101" t="str">
        <f t="shared" si="609"/>
        <v/>
      </c>
      <c r="T976" s="102" t="str">
        <f t="shared" si="610"/>
        <v/>
      </c>
      <c r="U976" s="101" t="str">
        <f t="shared" si="611"/>
        <v/>
      </c>
      <c r="V976" s="100" t="str">
        <f t="shared" si="612"/>
        <v/>
      </c>
      <c r="W976" s="89"/>
      <c r="X976" s="89"/>
      <c r="Z976" s="63"/>
      <c r="AP976" s="63"/>
      <c r="AQ976" s="89"/>
      <c r="AR976" s="89"/>
      <c r="AS976" s="99"/>
      <c r="AT976" s="89"/>
      <c r="AU976" s="98" t="e">
        <f t="shared" si="613"/>
        <v>#REF!</v>
      </c>
      <c r="AV976" s="98" t="e">
        <f t="shared" si="614"/>
        <v>#REF!</v>
      </c>
      <c r="AW976" s="89"/>
      <c r="AX976" s="98" t="e">
        <f t="shared" si="615"/>
        <v>#REF!</v>
      </c>
      <c r="AY976" s="98" t="e">
        <f t="shared" si="616"/>
        <v>#REF!</v>
      </c>
      <c r="AZ976" s="89"/>
      <c r="BA976" s="98" t="e">
        <f t="shared" si="617"/>
        <v>#REF!</v>
      </c>
      <c r="BB976" s="98" t="e">
        <f t="shared" si="618"/>
        <v>#REF!</v>
      </c>
      <c r="BC976" s="89"/>
      <c r="BD976" s="98" t="e">
        <f t="shared" si="619"/>
        <v>#REF!</v>
      </c>
      <c r="BE976" s="98" t="e">
        <f t="shared" si="620"/>
        <v>#REF!</v>
      </c>
      <c r="BF976" s="89"/>
      <c r="BG976" s="98" t="e">
        <f t="shared" si="621"/>
        <v>#REF!</v>
      </c>
      <c r="BH976" s="98" t="e">
        <f t="shared" si="622"/>
        <v>#REF!</v>
      </c>
      <c r="BI976" s="89"/>
      <c r="BJ976" s="98" t="str">
        <f t="shared" si="623"/>
        <v/>
      </c>
      <c r="BK976" s="98" t="str">
        <f t="shared" si="624"/>
        <v/>
      </c>
      <c r="BL976" s="89"/>
      <c r="BM976" s="98" t="str">
        <f t="shared" si="625"/>
        <v/>
      </c>
      <c r="BN976" s="98" t="str">
        <f t="shared" si="626"/>
        <v/>
      </c>
      <c r="BO976" s="89"/>
      <c r="BP976" s="98" t="str">
        <f t="shared" si="627"/>
        <v/>
      </c>
      <c r="BQ976" s="98" t="str">
        <f t="shared" si="628"/>
        <v/>
      </c>
      <c r="BR976" s="89"/>
      <c r="BS976" s="98" t="str">
        <f t="shared" si="629"/>
        <v/>
      </c>
      <c r="BT976" s="98" t="str">
        <f t="shared" si="630"/>
        <v/>
      </c>
      <c r="BU976" s="89"/>
      <c r="BV976" s="63"/>
    </row>
    <row r="977" spans="1:74" s="59" customFormat="1" x14ac:dyDescent="0.25">
      <c r="A977" s="83">
        <v>14</v>
      </c>
      <c r="B977" s="109" t="str">
        <f t="shared" si="608"/>
        <v xml:space="preserve">: </v>
      </c>
      <c r="C977" s="106"/>
      <c r="D977" s="106"/>
      <c r="E977" s="108"/>
      <c r="F977" s="106"/>
      <c r="G977" s="108"/>
      <c r="H977" s="107"/>
      <c r="I977" s="106"/>
      <c r="J977" s="106"/>
      <c r="K977" s="104"/>
      <c r="L977" s="110"/>
      <c r="M977" s="104"/>
      <c r="N977" s="105"/>
      <c r="O977" s="105"/>
      <c r="P977" s="104"/>
      <c r="Q977" s="64"/>
      <c r="R977" s="103"/>
      <c r="S977" s="101" t="str">
        <f t="shared" si="609"/>
        <v/>
      </c>
      <c r="T977" s="102" t="str">
        <f t="shared" si="610"/>
        <v/>
      </c>
      <c r="U977" s="101" t="str">
        <f t="shared" si="611"/>
        <v/>
      </c>
      <c r="V977" s="100" t="str">
        <f t="shared" si="612"/>
        <v/>
      </c>
      <c r="W977" s="89"/>
      <c r="X977" s="89"/>
      <c r="Z977" s="63"/>
      <c r="AP977" s="63"/>
      <c r="AQ977" s="89"/>
      <c r="AR977" s="89"/>
      <c r="AS977" s="99"/>
      <c r="AT977" s="89"/>
      <c r="AU977" s="98" t="e">
        <f t="shared" si="613"/>
        <v>#REF!</v>
      </c>
      <c r="AV977" s="98" t="e">
        <f t="shared" si="614"/>
        <v>#REF!</v>
      </c>
      <c r="AW977" s="89"/>
      <c r="AX977" s="98" t="e">
        <f t="shared" si="615"/>
        <v>#REF!</v>
      </c>
      <c r="AY977" s="98" t="e">
        <f t="shared" si="616"/>
        <v>#REF!</v>
      </c>
      <c r="AZ977" s="89"/>
      <c r="BA977" s="98" t="e">
        <f t="shared" si="617"/>
        <v>#REF!</v>
      </c>
      <c r="BB977" s="98" t="e">
        <f t="shared" si="618"/>
        <v>#REF!</v>
      </c>
      <c r="BC977" s="89"/>
      <c r="BD977" s="98" t="e">
        <f t="shared" si="619"/>
        <v>#REF!</v>
      </c>
      <c r="BE977" s="98" t="e">
        <f t="shared" si="620"/>
        <v>#REF!</v>
      </c>
      <c r="BF977" s="89"/>
      <c r="BG977" s="98" t="e">
        <f t="shared" si="621"/>
        <v>#REF!</v>
      </c>
      <c r="BH977" s="98" t="e">
        <f t="shared" si="622"/>
        <v>#REF!</v>
      </c>
      <c r="BI977" s="89"/>
      <c r="BJ977" s="98" t="str">
        <f t="shared" si="623"/>
        <v/>
      </c>
      <c r="BK977" s="98" t="str">
        <f t="shared" si="624"/>
        <v/>
      </c>
      <c r="BL977" s="89"/>
      <c r="BM977" s="98" t="str">
        <f t="shared" si="625"/>
        <v/>
      </c>
      <c r="BN977" s="98" t="str">
        <f t="shared" si="626"/>
        <v/>
      </c>
      <c r="BO977" s="89"/>
      <c r="BP977" s="98" t="str">
        <f t="shared" si="627"/>
        <v/>
      </c>
      <c r="BQ977" s="98" t="str">
        <f t="shared" si="628"/>
        <v/>
      </c>
      <c r="BR977" s="89"/>
      <c r="BS977" s="98" t="str">
        <f t="shared" si="629"/>
        <v/>
      </c>
      <c r="BT977" s="98" t="str">
        <f t="shared" si="630"/>
        <v/>
      </c>
      <c r="BU977" s="89"/>
      <c r="BV977" s="63"/>
    </row>
    <row r="978" spans="1:74" s="59" customFormat="1" x14ac:dyDescent="0.25">
      <c r="A978" s="83">
        <v>15</v>
      </c>
      <c r="B978" s="109" t="str">
        <f t="shared" si="608"/>
        <v xml:space="preserve">: </v>
      </c>
      <c r="C978" s="106"/>
      <c r="D978" s="106"/>
      <c r="E978" s="108"/>
      <c r="F978" s="106"/>
      <c r="G978" s="108"/>
      <c r="H978" s="107"/>
      <c r="I978" s="106"/>
      <c r="J978" s="106"/>
      <c r="K978" s="104"/>
      <c r="L978" s="110"/>
      <c r="M978" s="104"/>
      <c r="N978" s="105"/>
      <c r="O978" s="105"/>
      <c r="P978" s="104"/>
      <c r="Q978" s="64"/>
      <c r="R978" s="103"/>
      <c r="S978" s="101" t="str">
        <f t="shared" si="609"/>
        <v/>
      </c>
      <c r="T978" s="102" t="str">
        <f t="shared" si="610"/>
        <v/>
      </c>
      <c r="U978" s="101" t="str">
        <f t="shared" si="611"/>
        <v/>
      </c>
      <c r="V978" s="100" t="str">
        <f t="shared" si="612"/>
        <v/>
      </c>
      <c r="W978" s="89"/>
      <c r="X978" s="89"/>
      <c r="Z978" s="63"/>
      <c r="AP978" s="63"/>
      <c r="AQ978" s="89"/>
      <c r="AR978" s="89"/>
      <c r="AS978" s="99"/>
      <c r="AT978" s="89"/>
      <c r="AU978" s="98" t="e">
        <f t="shared" si="613"/>
        <v>#REF!</v>
      </c>
      <c r="AV978" s="98" t="e">
        <f t="shared" si="614"/>
        <v>#REF!</v>
      </c>
      <c r="AW978" s="89"/>
      <c r="AX978" s="98" t="e">
        <f t="shared" si="615"/>
        <v>#REF!</v>
      </c>
      <c r="AY978" s="98" t="e">
        <f t="shared" si="616"/>
        <v>#REF!</v>
      </c>
      <c r="AZ978" s="89"/>
      <c r="BA978" s="98" t="e">
        <f t="shared" si="617"/>
        <v>#REF!</v>
      </c>
      <c r="BB978" s="98" t="e">
        <f t="shared" si="618"/>
        <v>#REF!</v>
      </c>
      <c r="BC978" s="89"/>
      <c r="BD978" s="98" t="e">
        <f t="shared" si="619"/>
        <v>#REF!</v>
      </c>
      <c r="BE978" s="98" t="e">
        <f t="shared" si="620"/>
        <v>#REF!</v>
      </c>
      <c r="BF978" s="89"/>
      <c r="BG978" s="98" t="e">
        <f t="shared" si="621"/>
        <v>#REF!</v>
      </c>
      <c r="BH978" s="98" t="e">
        <f t="shared" si="622"/>
        <v>#REF!</v>
      </c>
      <c r="BI978" s="89"/>
      <c r="BJ978" s="98" t="str">
        <f t="shared" si="623"/>
        <v/>
      </c>
      <c r="BK978" s="98" t="str">
        <f t="shared" si="624"/>
        <v/>
      </c>
      <c r="BL978" s="89"/>
      <c r="BM978" s="98" t="str">
        <f t="shared" si="625"/>
        <v/>
      </c>
      <c r="BN978" s="98" t="str">
        <f t="shared" si="626"/>
        <v/>
      </c>
      <c r="BO978" s="89"/>
      <c r="BP978" s="98" t="str">
        <f t="shared" si="627"/>
        <v/>
      </c>
      <c r="BQ978" s="98" t="str">
        <f t="shared" si="628"/>
        <v/>
      </c>
      <c r="BR978" s="89"/>
      <c r="BS978" s="98" t="str">
        <f t="shared" si="629"/>
        <v/>
      </c>
      <c r="BT978" s="98" t="str">
        <f t="shared" si="630"/>
        <v/>
      </c>
      <c r="BU978" s="89"/>
      <c r="BV978" s="63"/>
    </row>
    <row r="979" spans="1:74" s="59" customFormat="1" x14ac:dyDescent="0.25">
      <c r="A979" s="83">
        <v>16</v>
      </c>
      <c r="B979" s="109" t="str">
        <f t="shared" si="608"/>
        <v xml:space="preserve">: </v>
      </c>
      <c r="C979" s="106"/>
      <c r="D979" s="106"/>
      <c r="E979" s="108"/>
      <c r="F979" s="106"/>
      <c r="G979" s="108"/>
      <c r="H979" s="107"/>
      <c r="I979" s="106"/>
      <c r="J979" s="106"/>
      <c r="K979" s="104"/>
      <c r="L979" s="110"/>
      <c r="M979" s="104"/>
      <c r="N979" s="105"/>
      <c r="O979" s="105"/>
      <c r="P979" s="104"/>
      <c r="Q979" s="64"/>
      <c r="R979" s="103"/>
      <c r="S979" s="101" t="str">
        <f t="shared" si="609"/>
        <v/>
      </c>
      <c r="T979" s="102" t="str">
        <f t="shared" si="610"/>
        <v/>
      </c>
      <c r="U979" s="101" t="str">
        <f t="shared" si="611"/>
        <v/>
      </c>
      <c r="V979" s="100" t="str">
        <f t="shared" si="612"/>
        <v/>
      </c>
      <c r="W979" s="89"/>
      <c r="X979" s="89"/>
      <c r="Z979" s="63"/>
      <c r="AP979" s="63"/>
      <c r="AQ979" s="89"/>
      <c r="AR979" s="89"/>
      <c r="AS979" s="99"/>
      <c r="AT979" s="89"/>
      <c r="AU979" s="98" t="e">
        <f t="shared" si="613"/>
        <v>#REF!</v>
      </c>
      <c r="AV979" s="98" t="e">
        <f t="shared" si="614"/>
        <v>#REF!</v>
      </c>
      <c r="AW979" s="89"/>
      <c r="AX979" s="98" t="e">
        <f t="shared" si="615"/>
        <v>#REF!</v>
      </c>
      <c r="AY979" s="98" t="e">
        <f t="shared" si="616"/>
        <v>#REF!</v>
      </c>
      <c r="AZ979" s="89"/>
      <c r="BA979" s="98" t="e">
        <f t="shared" si="617"/>
        <v>#REF!</v>
      </c>
      <c r="BB979" s="98" t="e">
        <f t="shared" si="618"/>
        <v>#REF!</v>
      </c>
      <c r="BC979" s="89"/>
      <c r="BD979" s="98" t="e">
        <f t="shared" si="619"/>
        <v>#REF!</v>
      </c>
      <c r="BE979" s="98" t="e">
        <f t="shared" si="620"/>
        <v>#REF!</v>
      </c>
      <c r="BF979" s="89"/>
      <c r="BG979" s="98" t="e">
        <f t="shared" si="621"/>
        <v>#REF!</v>
      </c>
      <c r="BH979" s="98" t="e">
        <f t="shared" si="622"/>
        <v>#REF!</v>
      </c>
      <c r="BI979" s="89"/>
      <c r="BJ979" s="98" t="str">
        <f t="shared" si="623"/>
        <v/>
      </c>
      <c r="BK979" s="98" t="str">
        <f t="shared" si="624"/>
        <v/>
      </c>
      <c r="BL979" s="89"/>
      <c r="BM979" s="98" t="str">
        <f t="shared" si="625"/>
        <v/>
      </c>
      <c r="BN979" s="98" t="str">
        <f t="shared" si="626"/>
        <v/>
      </c>
      <c r="BO979" s="89"/>
      <c r="BP979" s="98" t="str">
        <f t="shared" si="627"/>
        <v/>
      </c>
      <c r="BQ979" s="98" t="str">
        <f t="shared" si="628"/>
        <v/>
      </c>
      <c r="BR979" s="89"/>
      <c r="BS979" s="98" t="str">
        <f t="shared" si="629"/>
        <v/>
      </c>
      <c r="BT979" s="98" t="str">
        <f t="shared" si="630"/>
        <v/>
      </c>
      <c r="BU979" s="89"/>
      <c r="BV979" s="63"/>
    </row>
    <row r="980" spans="1:74" s="59" customFormat="1" x14ac:dyDescent="0.25">
      <c r="A980" s="83">
        <v>17</v>
      </c>
      <c r="B980" s="109" t="str">
        <f t="shared" si="608"/>
        <v xml:space="preserve">: </v>
      </c>
      <c r="C980" s="106"/>
      <c r="D980" s="106"/>
      <c r="E980" s="108"/>
      <c r="F980" s="106"/>
      <c r="G980" s="108"/>
      <c r="H980" s="107"/>
      <c r="I980" s="106"/>
      <c r="J980" s="106"/>
      <c r="K980" s="104"/>
      <c r="L980" s="110"/>
      <c r="M980" s="104"/>
      <c r="N980" s="105"/>
      <c r="O980" s="105"/>
      <c r="P980" s="104"/>
      <c r="Q980" s="64"/>
      <c r="R980" s="103"/>
      <c r="S980" s="101" t="str">
        <f t="shared" si="609"/>
        <v/>
      </c>
      <c r="T980" s="102" t="str">
        <f t="shared" si="610"/>
        <v/>
      </c>
      <c r="U980" s="101" t="str">
        <f t="shared" si="611"/>
        <v/>
      </c>
      <c r="V980" s="100" t="str">
        <f t="shared" si="612"/>
        <v/>
      </c>
      <c r="W980" s="89"/>
      <c r="X980" s="89"/>
      <c r="Z980" s="63"/>
      <c r="AP980" s="63"/>
      <c r="AQ980" s="89"/>
      <c r="AR980" s="89"/>
      <c r="AS980" s="99"/>
      <c r="AT980" s="89"/>
      <c r="AU980" s="98" t="e">
        <f t="shared" si="613"/>
        <v>#REF!</v>
      </c>
      <c r="AV980" s="98" t="e">
        <f t="shared" si="614"/>
        <v>#REF!</v>
      </c>
      <c r="AW980" s="89"/>
      <c r="AX980" s="98" t="e">
        <f t="shared" si="615"/>
        <v>#REF!</v>
      </c>
      <c r="AY980" s="98" t="e">
        <f t="shared" si="616"/>
        <v>#REF!</v>
      </c>
      <c r="AZ980" s="89"/>
      <c r="BA980" s="98" t="e">
        <f t="shared" si="617"/>
        <v>#REF!</v>
      </c>
      <c r="BB980" s="98" t="e">
        <f t="shared" si="618"/>
        <v>#REF!</v>
      </c>
      <c r="BC980" s="89"/>
      <c r="BD980" s="98" t="e">
        <f t="shared" si="619"/>
        <v>#REF!</v>
      </c>
      <c r="BE980" s="98" t="e">
        <f t="shared" si="620"/>
        <v>#REF!</v>
      </c>
      <c r="BF980" s="89"/>
      <c r="BG980" s="98" t="e">
        <f t="shared" si="621"/>
        <v>#REF!</v>
      </c>
      <c r="BH980" s="98" t="e">
        <f t="shared" si="622"/>
        <v>#REF!</v>
      </c>
      <c r="BI980" s="89"/>
      <c r="BJ980" s="98" t="str">
        <f t="shared" si="623"/>
        <v/>
      </c>
      <c r="BK980" s="98" t="str">
        <f t="shared" si="624"/>
        <v/>
      </c>
      <c r="BL980" s="89"/>
      <c r="BM980" s="98" t="str">
        <f t="shared" si="625"/>
        <v/>
      </c>
      <c r="BN980" s="98" t="str">
        <f t="shared" si="626"/>
        <v/>
      </c>
      <c r="BO980" s="89"/>
      <c r="BP980" s="98" t="str">
        <f t="shared" si="627"/>
        <v/>
      </c>
      <c r="BQ980" s="98" t="str">
        <f t="shared" si="628"/>
        <v/>
      </c>
      <c r="BR980" s="89"/>
      <c r="BS980" s="98" t="str">
        <f t="shared" si="629"/>
        <v/>
      </c>
      <c r="BT980" s="98" t="str">
        <f t="shared" si="630"/>
        <v/>
      </c>
      <c r="BU980" s="89"/>
      <c r="BV980" s="63"/>
    </row>
    <row r="981" spans="1:74" s="59" customFormat="1" x14ac:dyDescent="0.25">
      <c r="A981" s="83">
        <v>18</v>
      </c>
      <c r="B981" s="109" t="str">
        <f t="shared" si="608"/>
        <v xml:space="preserve">: </v>
      </c>
      <c r="C981" s="106"/>
      <c r="D981" s="106"/>
      <c r="E981" s="108"/>
      <c r="F981" s="106"/>
      <c r="G981" s="108"/>
      <c r="H981" s="107"/>
      <c r="I981" s="106"/>
      <c r="J981" s="106"/>
      <c r="K981" s="104"/>
      <c r="L981" s="104"/>
      <c r="M981" s="104"/>
      <c r="N981" s="105"/>
      <c r="O981" s="105"/>
      <c r="P981" s="104"/>
      <c r="Q981" s="64"/>
      <c r="R981" s="103"/>
      <c r="S981" s="101" t="str">
        <f t="shared" si="609"/>
        <v/>
      </c>
      <c r="T981" s="102" t="str">
        <f t="shared" si="610"/>
        <v/>
      </c>
      <c r="U981" s="101" t="str">
        <f t="shared" si="611"/>
        <v/>
      </c>
      <c r="V981" s="100" t="str">
        <f t="shared" si="612"/>
        <v/>
      </c>
      <c r="W981" s="89"/>
      <c r="X981" s="89"/>
      <c r="Z981" s="63"/>
      <c r="AP981" s="63"/>
      <c r="AQ981" s="89"/>
      <c r="AR981" s="89"/>
      <c r="AS981" s="99"/>
      <c r="AT981" s="89"/>
      <c r="AU981" s="98" t="e">
        <f t="shared" si="613"/>
        <v>#REF!</v>
      </c>
      <c r="AV981" s="98" t="e">
        <f t="shared" si="614"/>
        <v>#REF!</v>
      </c>
      <c r="AW981" s="89"/>
      <c r="AX981" s="98" t="e">
        <f t="shared" si="615"/>
        <v>#REF!</v>
      </c>
      <c r="AY981" s="98" t="e">
        <f t="shared" si="616"/>
        <v>#REF!</v>
      </c>
      <c r="AZ981" s="89"/>
      <c r="BA981" s="98" t="e">
        <f t="shared" si="617"/>
        <v>#REF!</v>
      </c>
      <c r="BB981" s="98" t="e">
        <f t="shared" si="618"/>
        <v>#REF!</v>
      </c>
      <c r="BC981" s="89"/>
      <c r="BD981" s="98" t="e">
        <f t="shared" si="619"/>
        <v>#REF!</v>
      </c>
      <c r="BE981" s="98" t="e">
        <f t="shared" si="620"/>
        <v>#REF!</v>
      </c>
      <c r="BF981" s="89"/>
      <c r="BG981" s="98" t="e">
        <f t="shared" si="621"/>
        <v>#REF!</v>
      </c>
      <c r="BH981" s="98" t="e">
        <f t="shared" si="622"/>
        <v>#REF!</v>
      </c>
      <c r="BI981" s="89"/>
      <c r="BJ981" s="98" t="str">
        <f t="shared" si="623"/>
        <v/>
      </c>
      <c r="BK981" s="98" t="str">
        <f t="shared" si="624"/>
        <v/>
      </c>
      <c r="BL981" s="89"/>
      <c r="BM981" s="98" t="str">
        <f t="shared" si="625"/>
        <v/>
      </c>
      <c r="BN981" s="98" t="str">
        <f t="shared" si="626"/>
        <v/>
      </c>
      <c r="BO981" s="89"/>
      <c r="BP981" s="98" t="str">
        <f t="shared" si="627"/>
        <v/>
      </c>
      <c r="BQ981" s="98" t="str">
        <f t="shared" si="628"/>
        <v/>
      </c>
      <c r="BR981" s="89"/>
      <c r="BS981" s="98" t="str">
        <f t="shared" si="629"/>
        <v/>
      </c>
      <c r="BT981" s="98" t="str">
        <f t="shared" si="630"/>
        <v/>
      </c>
      <c r="BU981" s="89"/>
      <c r="BV981" s="63"/>
    </row>
    <row r="982" spans="1:74" s="59" customFormat="1" x14ac:dyDescent="0.25">
      <c r="A982" s="83">
        <v>19</v>
      </c>
      <c r="B982" s="109" t="str">
        <f t="shared" si="608"/>
        <v xml:space="preserve">: </v>
      </c>
      <c r="C982" s="106"/>
      <c r="D982" s="106"/>
      <c r="E982" s="108"/>
      <c r="F982" s="106"/>
      <c r="G982" s="108"/>
      <c r="H982" s="107"/>
      <c r="I982" s="106"/>
      <c r="J982" s="106"/>
      <c r="K982" s="104"/>
      <c r="L982" s="104"/>
      <c r="M982" s="104"/>
      <c r="N982" s="105"/>
      <c r="O982" s="105"/>
      <c r="P982" s="104"/>
      <c r="Q982" s="64"/>
      <c r="R982" s="103"/>
      <c r="S982" s="101" t="str">
        <f t="shared" si="609"/>
        <v/>
      </c>
      <c r="T982" s="102" t="str">
        <f t="shared" si="610"/>
        <v/>
      </c>
      <c r="U982" s="101" t="str">
        <f t="shared" si="611"/>
        <v/>
      </c>
      <c r="V982" s="100" t="str">
        <f t="shared" si="612"/>
        <v/>
      </c>
      <c r="W982" s="89"/>
      <c r="X982" s="89"/>
      <c r="Z982" s="63"/>
      <c r="AP982" s="63"/>
      <c r="AQ982" s="89"/>
      <c r="AR982" s="89"/>
      <c r="AS982" s="99"/>
      <c r="AT982" s="89"/>
      <c r="AU982" s="98" t="e">
        <f t="shared" si="613"/>
        <v>#REF!</v>
      </c>
      <c r="AV982" s="98" t="e">
        <f t="shared" si="614"/>
        <v>#REF!</v>
      </c>
      <c r="AW982" s="89"/>
      <c r="AX982" s="98" t="e">
        <f t="shared" si="615"/>
        <v>#REF!</v>
      </c>
      <c r="AY982" s="98" t="e">
        <f t="shared" si="616"/>
        <v>#REF!</v>
      </c>
      <c r="AZ982" s="89"/>
      <c r="BA982" s="98" t="e">
        <f t="shared" si="617"/>
        <v>#REF!</v>
      </c>
      <c r="BB982" s="98" t="e">
        <f t="shared" si="618"/>
        <v>#REF!</v>
      </c>
      <c r="BC982" s="89"/>
      <c r="BD982" s="98" t="e">
        <f t="shared" si="619"/>
        <v>#REF!</v>
      </c>
      <c r="BE982" s="98" t="e">
        <f t="shared" si="620"/>
        <v>#REF!</v>
      </c>
      <c r="BF982" s="89"/>
      <c r="BG982" s="98" t="e">
        <f t="shared" si="621"/>
        <v>#REF!</v>
      </c>
      <c r="BH982" s="98" t="e">
        <f t="shared" si="622"/>
        <v>#REF!</v>
      </c>
      <c r="BI982" s="89"/>
      <c r="BJ982" s="98" t="str">
        <f t="shared" si="623"/>
        <v/>
      </c>
      <c r="BK982" s="98" t="str">
        <f t="shared" si="624"/>
        <v/>
      </c>
      <c r="BL982" s="89"/>
      <c r="BM982" s="98" t="str">
        <f t="shared" si="625"/>
        <v/>
      </c>
      <c r="BN982" s="98" t="str">
        <f t="shared" si="626"/>
        <v/>
      </c>
      <c r="BO982" s="89"/>
      <c r="BP982" s="98" t="str">
        <f t="shared" si="627"/>
        <v/>
      </c>
      <c r="BQ982" s="98" t="str">
        <f t="shared" si="628"/>
        <v/>
      </c>
      <c r="BR982" s="89"/>
      <c r="BS982" s="98" t="str">
        <f t="shared" si="629"/>
        <v/>
      </c>
      <c r="BT982" s="98" t="str">
        <f t="shared" si="630"/>
        <v/>
      </c>
      <c r="BU982" s="89"/>
      <c r="BV982" s="63"/>
    </row>
    <row r="983" spans="1:74" s="59" customFormat="1" x14ac:dyDescent="0.25">
      <c r="A983" s="83">
        <v>20</v>
      </c>
      <c r="B983" s="109" t="str">
        <f t="shared" si="608"/>
        <v xml:space="preserve">: </v>
      </c>
      <c r="C983" s="106"/>
      <c r="D983" s="106"/>
      <c r="E983" s="108"/>
      <c r="F983" s="106"/>
      <c r="G983" s="108"/>
      <c r="H983" s="107"/>
      <c r="I983" s="106"/>
      <c r="J983" s="106"/>
      <c r="K983" s="104"/>
      <c r="L983" s="104"/>
      <c r="M983" s="104"/>
      <c r="N983" s="105"/>
      <c r="O983" s="105"/>
      <c r="P983" s="104"/>
      <c r="Q983" s="64"/>
      <c r="R983" s="103"/>
      <c r="S983" s="101" t="str">
        <f t="shared" si="609"/>
        <v/>
      </c>
      <c r="T983" s="102" t="str">
        <f t="shared" si="610"/>
        <v/>
      </c>
      <c r="U983" s="101" t="str">
        <f t="shared" si="611"/>
        <v/>
      </c>
      <c r="V983" s="100" t="str">
        <f t="shared" si="612"/>
        <v/>
      </c>
      <c r="W983" s="89"/>
      <c r="X983" s="89"/>
      <c r="Z983" s="63"/>
      <c r="AP983" s="63"/>
      <c r="AQ983" s="89"/>
      <c r="AR983" s="89"/>
      <c r="AS983" s="99"/>
      <c r="AT983" s="89"/>
      <c r="AU983" s="98" t="e">
        <f t="shared" si="613"/>
        <v>#REF!</v>
      </c>
      <c r="AV983" s="98" t="e">
        <f t="shared" si="614"/>
        <v>#REF!</v>
      </c>
      <c r="AW983" s="89"/>
      <c r="AX983" s="98" t="e">
        <f t="shared" si="615"/>
        <v>#REF!</v>
      </c>
      <c r="AY983" s="98" t="e">
        <f t="shared" si="616"/>
        <v>#REF!</v>
      </c>
      <c r="AZ983" s="89"/>
      <c r="BA983" s="98" t="e">
        <f t="shared" si="617"/>
        <v>#REF!</v>
      </c>
      <c r="BB983" s="98" t="e">
        <f t="shared" si="618"/>
        <v>#REF!</v>
      </c>
      <c r="BC983" s="89"/>
      <c r="BD983" s="98" t="e">
        <f t="shared" si="619"/>
        <v>#REF!</v>
      </c>
      <c r="BE983" s="98" t="e">
        <f t="shared" si="620"/>
        <v>#REF!</v>
      </c>
      <c r="BF983" s="89"/>
      <c r="BG983" s="98" t="e">
        <f t="shared" si="621"/>
        <v>#REF!</v>
      </c>
      <c r="BH983" s="98" t="e">
        <f t="shared" si="622"/>
        <v>#REF!</v>
      </c>
      <c r="BI983" s="89"/>
      <c r="BJ983" s="98" t="str">
        <f t="shared" si="623"/>
        <v/>
      </c>
      <c r="BK983" s="98" t="str">
        <f t="shared" si="624"/>
        <v/>
      </c>
      <c r="BL983" s="89"/>
      <c r="BM983" s="98" t="str">
        <f t="shared" si="625"/>
        <v/>
      </c>
      <c r="BN983" s="98" t="str">
        <f t="shared" si="626"/>
        <v/>
      </c>
      <c r="BO983" s="89"/>
      <c r="BP983" s="98" t="str">
        <f t="shared" si="627"/>
        <v/>
      </c>
      <c r="BQ983" s="98" t="str">
        <f t="shared" si="628"/>
        <v/>
      </c>
      <c r="BR983" s="89"/>
      <c r="BS983" s="98" t="str">
        <f t="shared" si="629"/>
        <v/>
      </c>
      <c r="BT983" s="98" t="str">
        <f t="shared" si="630"/>
        <v/>
      </c>
      <c r="BU983" s="89"/>
      <c r="BV983" s="63"/>
    </row>
    <row r="984" spans="1:74" s="59" customFormat="1" x14ac:dyDescent="0.25">
      <c r="A984" s="83"/>
      <c r="B984" s="91" t="s">
        <v>64</v>
      </c>
      <c r="C984" s="92"/>
      <c r="D984" s="92"/>
      <c r="E984" s="92"/>
      <c r="F984" s="92"/>
      <c r="G984" s="92"/>
      <c r="I984" s="89"/>
      <c r="J984" s="94"/>
      <c r="K984" s="64"/>
      <c r="L984" s="64"/>
      <c r="M984" s="64" t="s">
        <v>63</v>
      </c>
      <c r="N984" s="64"/>
      <c r="O984" s="64"/>
      <c r="P984" s="64"/>
      <c r="Q984" s="64"/>
      <c r="R984" s="94" t="s">
        <v>62</v>
      </c>
      <c r="S984" s="97" t="e">
        <f>AVERAGE(S964:S983)</f>
        <v>#DIV/0!</v>
      </c>
      <c r="T984" s="97" t="e">
        <f>IF(S992="Y",SUM(T964:T983)/SUM(O964:O983),AVERAGE(T964:T983))</f>
        <v>#DIV/0!</v>
      </c>
      <c r="U984" s="96" t="e">
        <f>SUM(U964:U983)/SUM(O964:O983)</f>
        <v>#DIV/0!</v>
      </c>
      <c r="V984" s="89"/>
      <c r="W984" s="89"/>
      <c r="X984" s="89"/>
      <c r="Z984" s="63"/>
      <c r="AP984" s="63"/>
      <c r="AQ984" s="89"/>
      <c r="AR984" s="89"/>
      <c r="AS984" s="89"/>
      <c r="AT984" s="94" t="s">
        <v>62</v>
      </c>
      <c r="AU984" s="93" t="e">
        <f>AVERAGE(AU964:AU983)</f>
        <v>#REF!</v>
      </c>
      <c r="AV984" s="93" t="e">
        <f>SUM(AV964:AV983)/COUNTIF(AV964:AV983,"&gt;0")</f>
        <v>#REF!</v>
      </c>
      <c r="AW984" s="89"/>
      <c r="AX984" s="93" t="e">
        <f>AVERAGE(AX964:AX983)</f>
        <v>#REF!</v>
      </c>
      <c r="AY984" s="93" t="e">
        <f>SUM(AY964:AY983)/COUNTIF(AY964:AY983,"&gt;0")</f>
        <v>#REF!</v>
      </c>
      <c r="AZ984" s="89"/>
      <c r="BA984" s="93" t="e">
        <f>AVERAGE(BA964:BA983)</f>
        <v>#REF!</v>
      </c>
      <c r="BB984" s="93" t="e">
        <f>SUM(BB964:BB983)/COUNTIF(BB964:BB983,"&gt;0")</f>
        <v>#REF!</v>
      </c>
      <c r="BC984" s="89"/>
      <c r="BD984" s="93" t="e">
        <f>AVERAGE(BD964:BD983)</f>
        <v>#REF!</v>
      </c>
      <c r="BE984" s="93" t="e">
        <f>SUM(BE964:BE983)/COUNTIF(BE964:BE983,"&gt;0")</f>
        <v>#REF!</v>
      </c>
      <c r="BF984" s="89"/>
      <c r="BG984" s="93" t="e">
        <f>AVERAGE(BG964:BG983)</f>
        <v>#REF!</v>
      </c>
      <c r="BH984" s="93" t="e">
        <f>SUM(BH964:BH983)/COUNTIF(BH964:BH983,"&gt;0")</f>
        <v>#REF!</v>
      </c>
      <c r="BI984" s="94"/>
      <c r="BJ984" s="93" t="e">
        <f>AVERAGE(BJ964:BJ983)</f>
        <v>#DIV/0!</v>
      </c>
      <c r="BK984" s="93" t="e">
        <f>SUM(BK964:BK983)/COUNTIF(BK964:BK983,"&gt;0")</f>
        <v>#DIV/0!</v>
      </c>
      <c r="BL984" s="89"/>
      <c r="BM984" s="93" t="e">
        <f>AVERAGE(BM964:BM983)</f>
        <v>#DIV/0!</v>
      </c>
      <c r="BN984" s="93" t="e">
        <f>SUM(BN964:BN983)/COUNTIF(BN964:BN983,"&gt;0")</f>
        <v>#DIV/0!</v>
      </c>
      <c r="BO984" s="89"/>
      <c r="BP984" s="93" t="e">
        <f>AVERAGE(BP964:BP983)</f>
        <v>#DIV/0!</v>
      </c>
      <c r="BQ984" s="93" t="e">
        <f>SUM(BQ964:BQ983)/COUNTIF(BQ964:BQ983,"&gt;0")</f>
        <v>#DIV/0!</v>
      </c>
      <c r="BR984" s="89"/>
      <c r="BS984" s="93" t="e">
        <f>AVERAGE(BS964:BS983)</f>
        <v>#DIV/0!</v>
      </c>
      <c r="BT984" s="93" t="e">
        <f>SUM(BT964:BT983)/COUNTIF(BT964:BT983,"&gt;0")</f>
        <v>#DIV/0!</v>
      </c>
      <c r="BU984" s="89"/>
      <c r="BV984" s="63"/>
    </row>
    <row r="985" spans="1:74" s="59" customFormat="1" x14ac:dyDescent="0.25">
      <c r="A985" s="83"/>
      <c r="B985" s="91" t="s">
        <v>61</v>
      </c>
      <c r="C985" s="92" t="s">
        <v>60</v>
      </c>
      <c r="D985" s="372"/>
      <c r="E985" s="373"/>
      <c r="F985" s="373"/>
      <c r="G985" s="373"/>
      <c r="H985" s="373"/>
      <c r="I985" s="373"/>
      <c r="J985" s="373"/>
      <c r="K985" s="374"/>
      <c r="L985" s="64"/>
      <c r="M985" s="64"/>
      <c r="N985" s="64"/>
      <c r="O985" s="64"/>
      <c r="P985" s="64"/>
      <c r="Q985" s="64"/>
      <c r="R985" s="77" t="s">
        <v>57</v>
      </c>
      <c r="S985" s="88" t="e">
        <f>S984+V985*S988</f>
        <v>#DIV/0!</v>
      </c>
      <c r="T985" s="88" t="e">
        <f>T984+V985*T988</f>
        <v>#DIV/0!</v>
      </c>
      <c r="U985" s="88" t="e">
        <f>U984+V985*U988</f>
        <v>#DIV/0!</v>
      </c>
      <c r="V985" s="86">
        <v>1</v>
      </c>
      <c r="W985" s="64" t="s">
        <v>59</v>
      </c>
      <c r="X985" s="89"/>
      <c r="Y985" s="89" t="s">
        <v>58</v>
      </c>
      <c r="Z985" s="63"/>
      <c r="AP985" s="63"/>
      <c r="AQ985" s="89"/>
      <c r="AR985" s="89"/>
      <c r="AS985" s="89"/>
      <c r="AT985" s="77" t="s">
        <v>57</v>
      </c>
      <c r="AU985" s="76" t="e">
        <f>AU984+(AU990*AU987)</f>
        <v>#REF!</v>
      </c>
      <c r="AV985" s="76" t="e">
        <f>AV984+(AV990*AU987)</f>
        <v>#REF!</v>
      </c>
      <c r="AW985" s="89"/>
      <c r="AX985" s="76" t="e">
        <f>AX984+(AX990*AX987)</f>
        <v>#REF!</v>
      </c>
      <c r="AY985" s="76" t="e">
        <f>AY984+(AY990*AX987)</f>
        <v>#REF!</v>
      </c>
      <c r="AZ985" s="89"/>
      <c r="BA985" s="76" t="e">
        <f>BA984+(BA990*BA987)</f>
        <v>#REF!</v>
      </c>
      <c r="BB985" s="76" t="e">
        <f>BB984+(BB990*BA987)</f>
        <v>#REF!</v>
      </c>
      <c r="BC985" s="89"/>
      <c r="BD985" s="76" t="e">
        <f>BD984+(BD990*BD987)</f>
        <v>#REF!</v>
      </c>
      <c r="BE985" s="76" t="e">
        <f>BE984+(BE990*BD987)</f>
        <v>#REF!</v>
      </c>
      <c r="BF985" s="89"/>
      <c r="BG985" s="76" t="e">
        <f>BG984+(BG990*BG987)</f>
        <v>#REF!</v>
      </c>
      <c r="BH985" s="76" t="e">
        <f>BH984+(BH990*BG987)</f>
        <v>#REF!</v>
      </c>
      <c r="BI985" s="77"/>
      <c r="BJ985" s="76" t="e">
        <f>BJ984+(BJ990*BJ987)</f>
        <v>#DIV/0!</v>
      </c>
      <c r="BK985" s="76" t="e">
        <f>BK984+(BK990*BJ987)</f>
        <v>#DIV/0!</v>
      </c>
      <c r="BL985" s="89"/>
      <c r="BM985" s="76" t="e">
        <f>BM984+(BM990*BM987)</f>
        <v>#DIV/0!</v>
      </c>
      <c r="BN985" s="76" t="e">
        <f>BN984+(BN990*BM987)</f>
        <v>#DIV/0!</v>
      </c>
      <c r="BO985" s="89"/>
      <c r="BP985" s="76" t="e">
        <f>BP984+(BP990*BP987)</f>
        <v>#DIV/0!</v>
      </c>
      <c r="BQ985" s="76" t="e">
        <f>BQ984+(BQ990*BP987)</f>
        <v>#DIV/0!</v>
      </c>
      <c r="BR985" s="89"/>
      <c r="BS985" s="76" t="e">
        <f>BS984+(BS990*BS987)</f>
        <v>#DIV/0!</v>
      </c>
      <c r="BT985" s="76" t="e">
        <f>BT984+(BT990*BS987)</f>
        <v>#DIV/0!</v>
      </c>
      <c r="BU985" s="89"/>
      <c r="BV985" s="63"/>
    </row>
    <row r="986" spans="1:74" s="59" customFormat="1" x14ac:dyDescent="0.25">
      <c r="A986" s="83"/>
      <c r="B986" s="91" t="s">
        <v>56</v>
      </c>
      <c r="C986" s="83"/>
      <c r="D986" s="375"/>
      <c r="E986" s="376"/>
      <c r="F986" s="376"/>
      <c r="G986" s="376"/>
      <c r="H986" s="376"/>
      <c r="I986" s="376"/>
      <c r="J986" s="376"/>
      <c r="K986" s="377"/>
      <c r="L986" s="89"/>
      <c r="M986" s="89"/>
      <c r="N986" s="64"/>
      <c r="O986" s="64"/>
      <c r="P986" s="64"/>
      <c r="Q986" s="64"/>
      <c r="R986" s="77" t="s">
        <v>54</v>
      </c>
      <c r="S986" s="88" t="e">
        <f>IF($Y986="Y",MIN(S964:S983),S984-$V986*S988)</f>
        <v>#DIV/0!</v>
      </c>
      <c r="T986" s="88" t="e">
        <f>IF($Y986="Y",MIN(T964:T983),T984-$V986*T988)</f>
        <v>#DIV/0!</v>
      </c>
      <c r="U986" s="88" t="e">
        <f>IF($Y986="Y",MIN(U964:U983),U984-$V986*U988)</f>
        <v>#DIV/0!</v>
      </c>
      <c r="V986" s="86">
        <v>1</v>
      </c>
      <c r="W986" s="64" t="s">
        <v>55</v>
      </c>
      <c r="X986" s="89"/>
      <c r="Y986" s="90" t="s">
        <v>47</v>
      </c>
      <c r="Z986" s="63"/>
      <c r="AP986" s="63"/>
      <c r="AQ986" s="89"/>
      <c r="AR986" s="89"/>
      <c r="AS986" s="89"/>
      <c r="AT986" s="77" t="s">
        <v>54</v>
      </c>
      <c r="AU986" s="76" t="e">
        <f>AU984-(AU990*AU988)</f>
        <v>#REF!</v>
      </c>
      <c r="AV986" s="76" t="e">
        <f>AV984-(AV990*AU988)</f>
        <v>#REF!</v>
      </c>
      <c r="AW986" s="89"/>
      <c r="AX986" s="76" t="e">
        <f>AX984-(AX990*AX988)</f>
        <v>#REF!</v>
      </c>
      <c r="AY986" s="76" t="e">
        <f>AY984-(AY990*AX988)</f>
        <v>#REF!</v>
      </c>
      <c r="AZ986" s="89"/>
      <c r="BA986" s="76" t="e">
        <f>BA984-(BA990*BA988)</f>
        <v>#REF!</v>
      </c>
      <c r="BB986" s="76" t="e">
        <f>BB984-(BB990*BA988)</f>
        <v>#REF!</v>
      </c>
      <c r="BC986" s="89"/>
      <c r="BD986" s="76" t="e">
        <f>BD984-(BD990*BD988)</f>
        <v>#REF!</v>
      </c>
      <c r="BE986" s="76" t="e">
        <f>BE984-(BE990*BD988)</f>
        <v>#REF!</v>
      </c>
      <c r="BF986" s="89"/>
      <c r="BG986" s="76" t="e">
        <f>BG984-(BG990*BG988)</f>
        <v>#REF!</v>
      </c>
      <c r="BH986" s="76" t="e">
        <f>BH984-(BH990*BG988)</f>
        <v>#REF!</v>
      </c>
      <c r="BI986" s="77"/>
      <c r="BJ986" s="76" t="e">
        <f>BJ984-(BJ990*BJ988)</f>
        <v>#DIV/0!</v>
      </c>
      <c r="BK986" s="76" t="e">
        <f>BK984-(BK990*BJ988)</f>
        <v>#DIV/0!</v>
      </c>
      <c r="BL986" s="89"/>
      <c r="BM986" s="76" t="e">
        <f>BM984-(BM990*BM988)</f>
        <v>#DIV/0!</v>
      </c>
      <c r="BN986" s="76" t="e">
        <f>BN984-(BN990*BM988)</f>
        <v>#DIV/0!</v>
      </c>
      <c r="BO986" s="89"/>
      <c r="BP986" s="76" t="e">
        <f>BP984-(BP990*BP988)</f>
        <v>#DIV/0!</v>
      </c>
      <c r="BQ986" s="76" t="e">
        <f>BQ984-(BQ990*BP988)</f>
        <v>#DIV/0!</v>
      </c>
      <c r="BR986" s="89"/>
      <c r="BS986" s="76" t="e">
        <f>BS984-(BS990*BS988)</f>
        <v>#DIV/0!</v>
      </c>
      <c r="BT986" s="76" t="e">
        <f>BT984-(BT990*BS988)</f>
        <v>#DIV/0!</v>
      </c>
      <c r="BU986" s="89"/>
      <c r="BV986" s="63"/>
    </row>
    <row r="987" spans="1:74" s="59" customFormat="1" ht="14.25" x14ac:dyDescent="0.2">
      <c r="A987" s="83"/>
      <c r="B987" s="83"/>
      <c r="C987" s="83"/>
      <c r="D987" s="375"/>
      <c r="E987" s="376"/>
      <c r="F987" s="376"/>
      <c r="G987" s="376"/>
      <c r="H987" s="376"/>
      <c r="I987" s="376"/>
      <c r="J987" s="376"/>
      <c r="K987" s="377"/>
      <c r="L987" s="64"/>
      <c r="M987" s="64"/>
      <c r="N987" s="64"/>
      <c r="O987" s="64"/>
      <c r="P987" s="64"/>
      <c r="Q987" s="64"/>
      <c r="R987" s="77" t="s">
        <v>51</v>
      </c>
      <c r="S987" s="88" t="e">
        <f>IF((0.67*S988)&gt;S984,"no","yes")</f>
        <v>#DIV/0!</v>
      </c>
      <c r="T987" s="88" t="e">
        <f>IF((0.67*T988)&gt;T984,"no","yes")</f>
        <v>#DIV/0!</v>
      </c>
      <c r="U987" s="88" t="e">
        <f>IF((0.67*U988)&gt;U984,"no","yes")</f>
        <v>#DIV/0!</v>
      </c>
      <c r="V987" s="64"/>
      <c r="W987" s="64"/>
      <c r="X987" s="64"/>
      <c r="Z987" s="63"/>
      <c r="AP987" s="63"/>
      <c r="AQ987" s="64"/>
      <c r="AR987" s="64"/>
      <c r="AS987" s="360" t="s">
        <v>53</v>
      </c>
      <c r="AT987" s="361"/>
      <c r="AU987" s="86">
        <v>1</v>
      </c>
      <c r="AV987" s="64"/>
      <c r="AW987" s="64"/>
      <c r="AX987" s="86">
        <v>1</v>
      </c>
      <c r="AY987" s="64"/>
      <c r="AZ987" s="64"/>
      <c r="BA987" s="86">
        <v>1</v>
      </c>
      <c r="BB987" s="64"/>
      <c r="BC987" s="64"/>
      <c r="BD987" s="86">
        <v>1</v>
      </c>
      <c r="BE987" s="64"/>
      <c r="BF987" s="64"/>
      <c r="BG987" s="86">
        <v>1</v>
      </c>
      <c r="BH987" s="64"/>
      <c r="BI987" s="77"/>
      <c r="BJ987" s="86">
        <v>1</v>
      </c>
      <c r="BK987" s="64"/>
      <c r="BL987" s="64"/>
      <c r="BM987" s="86">
        <v>1</v>
      </c>
      <c r="BN987" s="64"/>
      <c r="BO987" s="64"/>
      <c r="BP987" s="86">
        <v>1</v>
      </c>
      <c r="BQ987" s="64"/>
      <c r="BR987" s="64"/>
      <c r="BS987" s="86">
        <v>1</v>
      </c>
      <c r="BT987" s="64"/>
      <c r="BU987" s="64"/>
      <c r="BV987" s="63"/>
    </row>
    <row r="988" spans="1:74" s="59" customFormat="1" ht="14.25" x14ac:dyDescent="0.2">
      <c r="A988" s="83"/>
      <c r="B988" s="83"/>
      <c r="C988" s="83"/>
      <c r="D988" s="375"/>
      <c r="E988" s="376"/>
      <c r="F988" s="376"/>
      <c r="G988" s="376"/>
      <c r="H988" s="376"/>
      <c r="I988" s="376"/>
      <c r="J988" s="376"/>
      <c r="K988" s="377"/>
      <c r="L988" s="64"/>
      <c r="M988" s="64"/>
      <c r="N988" s="64"/>
      <c r="O988" s="64"/>
      <c r="P988" s="64"/>
      <c r="Q988" s="64"/>
      <c r="R988" s="77" t="s">
        <v>50</v>
      </c>
      <c r="S988" s="88" t="e">
        <f>_xlfn.STDEV.P(S964:S983)</f>
        <v>#DIV/0!</v>
      </c>
      <c r="T988" s="88" t="e">
        <f t="array" ref="T988">IF(S992="Y",SQRT(SUM(IFERROR(O964:O983*(S964:S983-(T984))^2,0))/((COUNTIFS(O964:O983,"&lt;&gt;"&amp;"")-1)/COUNTIFS(O964:O983,"&lt;&gt;"&amp;"")*SUM(O964:O983))),_xlfn.STDEV.P(T964:T983))</f>
        <v>#DIV/0!</v>
      </c>
      <c r="U988" s="88" t="e">
        <f t="array" ref="U988">SQRT(SUM(IFERROR(O964:O983*(S964:S983-(U984))^2,0))/((COUNTIFS(O964:O983,"&lt;&gt;"&amp;"")-1)/COUNTIFS(O964:O983,"&lt;&gt;"&amp;"")*SUM(O964:O983)))</f>
        <v>#DIV/0!</v>
      </c>
      <c r="V988" s="64"/>
      <c r="W988" s="64"/>
      <c r="X988" s="64"/>
      <c r="Z988" s="63"/>
      <c r="AP988" s="63"/>
      <c r="AQ988" s="64"/>
      <c r="AR988" s="64"/>
      <c r="AS988" s="360"/>
      <c r="AT988" s="361"/>
      <c r="AU988" s="86">
        <v>1</v>
      </c>
      <c r="AV988" s="64"/>
      <c r="AW988" s="64"/>
      <c r="AX988" s="86">
        <v>1</v>
      </c>
      <c r="AY988" s="64"/>
      <c r="AZ988" s="64"/>
      <c r="BA988" s="86">
        <v>1</v>
      </c>
      <c r="BB988" s="64"/>
      <c r="BC988" s="64"/>
      <c r="BD988" s="86">
        <v>1</v>
      </c>
      <c r="BE988" s="64"/>
      <c r="BF988" s="64"/>
      <c r="BG988" s="86">
        <v>1</v>
      </c>
      <c r="BH988" s="64"/>
      <c r="BI988" s="77"/>
      <c r="BJ988" s="86">
        <v>1</v>
      </c>
      <c r="BK988" s="64"/>
      <c r="BL988" s="64"/>
      <c r="BM988" s="86">
        <v>1</v>
      </c>
      <c r="BN988" s="64"/>
      <c r="BO988" s="64"/>
      <c r="BP988" s="86">
        <v>1</v>
      </c>
      <c r="BQ988" s="64"/>
      <c r="BR988" s="64"/>
      <c r="BS988" s="86">
        <v>1</v>
      </c>
      <c r="BT988" s="64"/>
      <c r="BU988" s="64"/>
      <c r="BV988" s="63"/>
    </row>
    <row r="989" spans="1:74" s="59" customFormat="1" x14ac:dyDescent="0.25">
      <c r="A989" s="64"/>
      <c r="B989" s="64"/>
      <c r="C989" s="83"/>
      <c r="D989" s="375"/>
      <c r="E989" s="376"/>
      <c r="F989" s="376"/>
      <c r="G989" s="376"/>
      <c r="H989" s="376"/>
      <c r="I989" s="376"/>
      <c r="J989" s="376"/>
      <c r="K989" s="377"/>
      <c r="L989" s="64"/>
      <c r="M989" s="64"/>
      <c r="N989" s="64"/>
      <c r="O989" s="64"/>
      <c r="P989" s="64"/>
      <c r="Q989" s="64"/>
      <c r="R989" s="73" t="s">
        <v>48</v>
      </c>
      <c r="S989" s="85">
        <f>COUNTIF(S964:S983,"&gt;0")</f>
        <v>0</v>
      </c>
      <c r="T989" s="85">
        <f>COUNTIF(T964:T983,"&gt;0")</f>
        <v>0</v>
      </c>
      <c r="U989" s="81"/>
      <c r="V989" s="84" t="s">
        <v>52</v>
      </c>
      <c r="W989" s="64"/>
      <c r="X989" s="64"/>
      <c r="Z989" s="63"/>
      <c r="AP989" s="63"/>
      <c r="AQ989" s="64"/>
      <c r="AR989" s="64"/>
      <c r="AS989" s="64"/>
      <c r="AT989" s="77" t="s">
        <v>51</v>
      </c>
      <c r="AU989" s="76" t="e">
        <f>IF((0.67*AU990)&gt;AU984,"no","yes")</f>
        <v>#REF!</v>
      </c>
      <c r="AV989" s="76" t="e">
        <f>IF((0.67*AV990)&gt;AV984,"no","yes")</f>
        <v>#REF!</v>
      </c>
      <c r="AW989" s="64"/>
      <c r="AX989" s="76" t="e">
        <f>IF((0.67*AX990)&gt;AX984,"no","yes")</f>
        <v>#REF!</v>
      </c>
      <c r="AY989" s="76" t="e">
        <f>IF((0.67*AY990)&gt;AY984,"no","yes")</f>
        <v>#REF!</v>
      </c>
      <c r="AZ989" s="64"/>
      <c r="BA989" s="76" t="e">
        <f>IF((0.67*BA990)&gt;BA984,"no","yes")</f>
        <v>#REF!</v>
      </c>
      <c r="BB989" s="76" t="e">
        <f>IF((0.67*BB990)&gt;BB984,"no","yes")</f>
        <v>#REF!</v>
      </c>
      <c r="BC989" s="64"/>
      <c r="BD989" s="76" t="e">
        <f>IF((0.67*BD990)&gt;BD984,"no","yes")</f>
        <v>#REF!</v>
      </c>
      <c r="BE989" s="76" t="e">
        <f>IF((0.67*BE990)&gt;BE984,"no","yes")</f>
        <v>#REF!</v>
      </c>
      <c r="BF989" s="64"/>
      <c r="BG989" s="76" t="e">
        <f>IF((0.67*BG990)&gt;BG984,"no","yes")</f>
        <v>#REF!</v>
      </c>
      <c r="BH989" s="76" t="e">
        <f>IF((0.67*BH990)&gt;BH984,"no","yes")</f>
        <v>#REF!</v>
      </c>
      <c r="BI989" s="73"/>
      <c r="BJ989" s="76" t="e">
        <f>IF((0.67*BJ990)&gt;BJ984,"no","yes")</f>
        <v>#DIV/0!</v>
      </c>
      <c r="BK989" s="76" t="e">
        <f>IF((0.67*BK990)&gt;BK984,"no","yes")</f>
        <v>#DIV/0!</v>
      </c>
      <c r="BL989" s="64"/>
      <c r="BM989" s="76" t="e">
        <f>IF((0.67*BM990)&gt;BM984,"no","yes")</f>
        <v>#DIV/0!</v>
      </c>
      <c r="BN989" s="76" t="e">
        <f>IF((0.67*BN990)&gt;BN984,"no","yes")</f>
        <v>#DIV/0!</v>
      </c>
      <c r="BO989" s="64"/>
      <c r="BP989" s="76" t="e">
        <f>IF((0.67*BP990)&gt;BP984,"no","yes")</f>
        <v>#DIV/0!</v>
      </c>
      <c r="BQ989" s="76" t="e">
        <f>IF((0.67*BQ990)&gt;BQ984,"no","yes")</f>
        <v>#DIV/0!</v>
      </c>
      <c r="BR989" s="64"/>
      <c r="BS989" s="76" t="e">
        <f>IF((0.67*BS990)&gt;BS984,"no","yes")</f>
        <v>#DIV/0!</v>
      </c>
      <c r="BT989" s="76" t="e">
        <f>IF((0.67*BT990)&gt;BT984,"no","yes")</f>
        <v>#DIV/0!</v>
      </c>
      <c r="BU989" s="64"/>
      <c r="BV989" s="63"/>
    </row>
    <row r="990" spans="1:74" s="59" customFormat="1" ht="14.25" x14ac:dyDescent="0.2">
      <c r="C990" s="83"/>
      <c r="D990" s="375"/>
      <c r="E990" s="376"/>
      <c r="F990" s="376"/>
      <c r="G990" s="376"/>
      <c r="H990" s="376"/>
      <c r="I990" s="376"/>
      <c r="J990" s="376"/>
      <c r="K990" s="377"/>
      <c r="L990" s="64"/>
      <c r="M990" s="64"/>
      <c r="N990" s="64"/>
      <c r="O990" s="64"/>
      <c r="P990" s="64"/>
      <c r="Q990" s="64"/>
      <c r="R990" s="64"/>
      <c r="S990" s="82"/>
      <c r="T990" s="81"/>
      <c r="U990" s="81"/>
      <c r="V990" s="80"/>
      <c r="W990" s="79"/>
      <c r="X990" s="78"/>
      <c r="Z990" s="63"/>
      <c r="AP990" s="63"/>
      <c r="AQ990" s="64"/>
      <c r="AR990" s="64"/>
      <c r="AS990" s="64"/>
      <c r="AT990" s="77" t="s">
        <v>50</v>
      </c>
      <c r="AU990" s="76" t="e">
        <f>_xlfn.STDEV.P(AU964:AU983)</f>
        <v>#REF!</v>
      </c>
      <c r="AV990" s="76" t="e">
        <f>_xlfn.STDEV.P(AV964:AV983)</f>
        <v>#REF!</v>
      </c>
      <c r="AW990" s="64"/>
      <c r="AX990" s="76" t="e">
        <f>_xlfn.STDEV.P(AX964:AX983)</f>
        <v>#REF!</v>
      </c>
      <c r="AY990" s="76" t="e">
        <f>_xlfn.STDEV.P(AY964:AY983)</f>
        <v>#REF!</v>
      </c>
      <c r="AZ990" s="64"/>
      <c r="BA990" s="76" t="e">
        <f>_xlfn.STDEV.P(BA964:BA983)</f>
        <v>#REF!</v>
      </c>
      <c r="BB990" s="76" t="e">
        <f>_xlfn.STDEV.P(BB964:BB983)</f>
        <v>#REF!</v>
      </c>
      <c r="BC990" s="64"/>
      <c r="BD990" s="76" t="e">
        <f>_xlfn.STDEV.P(BD964:BD983)</f>
        <v>#REF!</v>
      </c>
      <c r="BE990" s="76" t="e">
        <f>_xlfn.STDEV.P(BE964:BE983)</f>
        <v>#REF!</v>
      </c>
      <c r="BF990" s="64"/>
      <c r="BG990" s="76" t="e">
        <f>_xlfn.STDEV.P(BG964:BG983)</f>
        <v>#REF!</v>
      </c>
      <c r="BH990" s="76" t="e">
        <f>_xlfn.STDEV.P(BH964:BH983)</f>
        <v>#REF!</v>
      </c>
      <c r="BI990" s="64"/>
      <c r="BJ990" s="76" t="e">
        <f>_xlfn.STDEV.P(BJ964:BJ983)</f>
        <v>#DIV/0!</v>
      </c>
      <c r="BK990" s="76" t="e">
        <f>_xlfn.STDEV.P(BK964:BK983)</f>
        <v>#DIV/0!</v>
      </c>
      <c r="BL990" s="64"/>
      <c r="BM990" s="76" t="e">
        <f>_xlfn.STDEV.P(BM964:BM983)</f>
        <v>#DIV/0!</v>
      </c>
      <c r="BN990" s="76" t="e">
        <f>_xlfn.STDEV.P(BN964:BN983)</f>
        <v>#DIV/0!</v>
      </c>
      <c r="BO990" s="64"/>
      <c r="BP990" s="76" t="e">
        <f>_xlfn.STDEV.P(BP964:BP983)</f>
        <v>#DIV/0!</v>
      </c>
      <c r="BQ990" s="76" t="e">
        <f>_xlfn.STDEV.P(BQ964:BQ983)</f>
        <v>#DIV/0!</v>
      </c>
      <c r="BR990" s="64"/>
      <c r="BS990" s="76" t="e">
        <f>_xlfn.STDEV.P(BS964:BS983)</f>
        <v>#DIV/0!</v>
      </c>
      <c r="BT990" s="76" t="e">
        <f>_xlfn.STDEV.P(BT964:BT983)</f>
        <v>#DIV/0!</v>
      </c>
      <c r="BV990" s="63"/>
    </row>
    <row r="991" spans="1:74" s="59" customFormat="1" x14ac:dyDescent="0.2">
      <c r="C991" s="83"/>
      <c r="D991" s="375"/>
      <c r="E991" s="376"/>
      <c r="F991" s="376"/>
      <c r="G991" s="376"/>
      <c r="H991" s="376"/>
      <c r="I991" s="376"/>
      <c r="J991" s="376"/>
      <c r="K991" s="377"/>
      <c r="L991" s="64"/>
      <c r="M991" s="64"/>
      <c r="N991" s="64"/>
      <c r="O991" s="64"/>
      <c r="P991" s="64"/>
      <c r="Q991" s="64"/>
      <c r="R991" s="64"/>
      <c r="S991" s="74" t="s">
        <v>49</v>
      </c>
      <c r="T991" s="64"/>
      <c r="U991" s="64"/>
      <c r="V991" s="70"/>
      <c r="W991" s="69"/>
      <c r="X991" s="68"/>
      <c r="Z991" s="63"/>
      <c r="AP991" s="63"/>
      <c r="AQ991" s="64"/>
      <c r="AR991" s="64"/>
      <c r="AS991" s="64"/>
      <c r="AT991" s="73" t="s">
        <v>48</v>
      </c>
      <c r="AU991" s="72">
        <f>COUNTIF(AU964:AU983,"&gt;0")</f>
        <v>0</v>
      </c>
      <c r="AV991" s="72">
        <f>COUNTIF(AV964:AV983,"&gt;0")</f>
        <v>0</v>
      </c>
      <c r="AW991" s="64"/>
      <c r="AX991" s="72">
        <f>COUNTIF(AX964:AX983,"&gt;0")</f>
        <v>0</v>
      </c>
      <c r="AY991" s="72">
        <f>COUNTIF(AY964:AY983,"&gt;0")</f>
        <v>0</v>
      </c>
      <c r="AZ991" s="64"/>
      <c r="BA991" s="72">
        <f>COUNTIF(BA964:BA983,"&gt;0")</f>
        <v>0</v>
      </c>
      <c r="BB991" s="72">
        <f>COUNTIF(BB964:BB983,"&gt;0")</f>
        <v>0</v>
      </c>
      <c r="BC991" s="64"/>
      <c r="BD991" s="72">
        <f>COUNTIF(BD964:BD983,"&gt;0")</f>
        <v>0</v>
      </c>
      <c r="BE991" s="72">
        <f>COUNTIF(BE964:BE983,"&gt;0")</f>
        <v>0</v>
      </c>
      <c r="BF991" s="64"/>
      <c r="BG991" s="72">
        <f>COUNTIF(BG964:BG983,"&gt;0")</f>
        <v>0</v>
      </c>
      <c r="BH991" s="72">
        <f>COUNTIF(BH964:BH983,"&gt;0")</f>
        <v>0</v>
      </c>
      <c r="BI991" s="64"/>
      <c r="BJ991" s="72">
        <f>COUNTIF(BJ964:BJ983,"&gt;0")</f>
        <v>0</v>
      </c>
      <c r="BK991" s="72">
        <f>COUNTIF(BK964:BK983,"&gt;0")</f>
        <v>0</v>
      </c>
      <c r="BL991" s="64"/>
      <c r="BM991" s="72">
        <f>COUNTIF(BM964:BM983,"&gt;0")</f>
        <v>0</v>
      </c>
      <c r="BN991" s="72">
        <f>COUNTIF(BN964:BN983,"&gt;0")</f>
        <v>0</v>
      </c>
      <c r="BO991" s="64"/>
      <c r="BP991" s="72">
        <f>COUNTIF(BP964:BP983,"&gt;0")</f>
        <v>0</v>
      </c>
      <c r="BQ991" s="72">
        <f>COUNTIF(BQ964:BQ983,"&gt;0")</f>
        <v>0</v>
      </c>
      <c r="BR991" s="64"/>
      <c r="BS991" s="72">
        <f>COUNTIF(BS964:BS983,"&gt;0")</f>
        <v>0</v>
      </c>
      <c r="BT991" s="72">
        <f>COUNTIF(BT964:BT983,"&gt;0")</f>
        <v>0</v>
      </c>
      <c r="BV991" s="63"/>
    </row>
    <row r="992" spans="1:74" s="59" customFormat="1" ht="14.25" x14ac:dyDescent="0.2">
      <c r="C992" s="83"/>
      <c r="D992" s="375"/>
      <c r="E992" s="376"/>
      <c r="F992" s="376"/>
      <c r="G992" s="376"/>
      <c r="H992" s="376"/>
      <c r="I992" s="376"/>
      <c r="J992" s="376"/>
      <c r="K992" s="377"/>
      <c r="L992" s="64"/>
      <c r="M992" s="64"/>
      <c r="N992" s="64"/>
      <c r="O992" s="64"/>
      <c r="P992" s="64"/>
      <c r="Q992" s="64"/>
      <c r="R992" s="64"/>
      <c r="S992" s="71" t="s">
        <v>47</v>
      </c>
      <c r="T992" s="64"/>
      <c r="U992" s="64"/>
      <c r="V992" s="70"/>
      <c r="W992" s="69"/>
      <c r="X992" s="68"/>
      <c r="Z992" s="63"/>
      <c r="AP992" s="63"/>
      <c r="BV992" s="63"/>
    </row>
    <row r="993" spans="1:74" s="59" customFormat="1" ht="14.25" x14ac:dyDescent="0.2">
      <c r="C993" s="83"/>
      <c r="D993" s="375"/>
      <c r="E993" s="376"/>
      <c r="F993" s="376"/>
      <c r="G993" s="376"/>
      <c r="H993" s="376"/>
      <c r="I993" s="376"/>
      <c r="J993" s="376"/>
      <c r="K993" s="377"/>
      <c r="L993" s="64"/>
      <c r="M993" s="64"/>
      <c r="N993" s="64"/>
      <c r="O993" s="64"/>
      <c r="P993" s="64"/>
      <c r="Q993" s="64"/>
      <c r="R993" s="64"/>
      <c r="S993" s="64"/>
      <c r="T993" s="64"/>
      <c r="U993" s="64"/>
      <c r="V993" s="67"/>
      <c r="W993" s="66"/>
      <c r="X993" s="65"/>
      <c r="Z993" s="63"/>
      <c r="AP993" s="63"/>
      <c r="BV993" s="63"/>
    </row>
    <row r="994" spans="1:74" s="59" customFormat="1" ht="18" x14ac:dyDescent="0.25">
      <c r="A994" s="75" t="str">
        <f ca="1">HYPERLINK("#"&amp;"'"&amp;A$1&amp;"'!a1","Back to top")</f>
        <v>Back to top</v>
      </c>
      <c r="B994" s="75"/>
      <c r="C994" s="64"/>
      <c r="D994" s="378"/>
      <c r="E994" s="379"/>
      <c r="F994" s="379"/>
      <c r="G994" s="379"/>
      <c r="H994" s="379"/>
      <c r="I994" s="379"/>
      <c r="J994" s="379"/>
      <c r="K994" s="380"/>
      <c r="U994" s="64"/>
      <c r="V994" s="64"/>
      <c r="W994" s="64"/>
      <c r="X994" s="64"/>
      <c r="Z994" s="63"/>
      <c r="AP994" s="60"/>
      <c r="AQ994" s="62"/>
      <c r="AR994" s="62"/>
      <c r="AS994" s="61"/>
      <c r="AT994" s="61"/>
      <c r="AU994" s="61"/>
      <c r="AV994" s="61"/>
      <c r="AW994" s="61"/>
      <c r="AX994" s="61"/>
      <c r="AY994" s="61"/>
      <c r="AZ994" s="61"/>
      <c r="BA994" s="61"/>
      <c r="BB994" s="61"/>
      <c r="BC994" s="61"/>
      <c r="BD994" s="61"/>
      <c r="BE994" s="61"/>
      <c r="BF994" s="61"/>
      <c r="BG994" s="61"/>
      <c r="BH994" s="61"/>
      <c r="BI994" s="61"/>
      <c r="BJ994" s="61"/>
      <c r="BK994" s="61"/>
      <c r="BL994" s="61"/>
      <c r="BM994" s="61"/>
      <c r="BN994" s="61"/>
      <c r="BO994" s="61"/>
      <c r="BP994" s="61"/>
      <c r="BQ994" s="61"/>
      <c r="BR994" s="61"/>
      <c r="BS994" s="61"/>
      <c r="BT994" s="61"/>
      <c r="BU994" s="61"/>
      <c r="BV994" s="60"/>
    </row>
    <row r="995" spans="1:74" s="59" customFormat="1" ht="14.25" x14ac:dyDescent="0.2">
      <c r="Z995" s="63"/>
      <c r="AP995" s="63"/>
      <c r="BV995" s="63"/>
    </row>
    <row r="996" spans="1:74" s="59" customFormat="1" ht="14.25" x14ac:dyDescent="0.2">
      <c r="Z996" s="63"/>
      <c r="AP996" s="63"/>
      <c r="BV996" s="63"/>
    </row>
    <row r="997" spans="1:74" s="2" customFormat="1" ht="15.75" x14ac:dyDescent="0.25">
      <c r="A997" s="134">
        <f>1+A961</f>
        <v>27</v>
      </c>
      <c r="B997" s="134"/>
      <c r="C997" s="133" t="s">
        <v>101</v>
      </c>
      <c r="D997" s="132"/>
      <c r="E997" s="132"/>
      <c r="F997" s="132"/>
      <c r="G997" s="132"/>
      <c r="H997" s="132"/>
      <c r="K997" s="132"/>
      <c r="L997" s="132"/>
      <c r="M997" s="131"/>
      <c r="N997" s="131"/>
      <c r="O997" s="131"/>
      <c r="AQ997" s="130">
        <f>A997</f>
        <v>27</v>
      </c>
      <c r="AR997" s="130" t="str">
        <f>C997</f>
        <v>VARIABLE27</v>
      </c>
    </row>
    <row r="998" spans="1:74" s="59" customFormat="1" x14ac:dyDescent="0.25">
      <c r="A998" s="83"/>
      <c r="B998" s="83"/>
      <c r="C998" s="83"/>
      <c r="D998" s="129"/>
      <c r="E998" s="129"/>
      <c r="F998" s="129"/>
      <c r="G998" s="129"/>
      <c r="H998" s="129"/>
      <c r="K998" s="129"/>
      <c r="L998" s="129"/>
      <c r="M998" s="64"/>
      <c r="N998" s="64"/>
      <c r="O998" s="64"/>
      <c r="Z998" s="63"/>
      <c r="AP998" s="63"/>
      <c r="AQ998" s="89"/>
      <c r="AR998" s="89"/>
      <c r="AS998" s="89"/>
      <c r="AT998" s="89"/>
      <c r="AU998" s="128" t="e">
        <f>IF($AT$44="Region",'[1]Advanced Controls'!$A$59,'[1]AEZ Data'!$A$78)</f>
        <v>#REF!</v>
      </c>
      <c r="AV998" s="128"/>
      <c r="AW998" s="89"/>
      <c r="AX998" s="128" t="e">
        <f>IF($AT$44="Region",'[1]Advanced Controls'!$A$60,'[1]AEZ Data'!$A$80)</f>
        <v>#REF!</v>
      </c>
      <c r="AY998" s="128"/>
      <c r="AZ998" s="89"/>
      <c r="BA998" s="128" t="e">
        <f>IF($AT$44="Region",'[1]Advanced Controls'!$A$61,'[1]AEZ Data'!$A$79)</f>
        <v>#REF!</v>
      </c>
      <c r="BB998" s="128"/>
      <c r="BC998" s="89"/>
      <c r="BD998" s="128" t="e">
        <f>IF($AT$44="Region",'[1]Advanced Controls'!$A$62,'[1]AEZ Data'!$A$81)</f>
        <v>#REF!</v>
      </c>
      <c r="BE998" s="128"/>
      <c r="BF998" s="89"/>
      <c r="BG998" s="128" t="e">
        <f>IF($AT$44="Region",'[1]Advanced Controls'!$A$63,'[1]AEZ Data'!$A$82)</f>
        <v>#REF!</v>
      </c>
      <c r="BH998" s="128"/>
      <c r="BI998" s="89"/>
      <c r="BJ998" s="128" t="s">
        <v>90</v>
      </c>
      <c r="BK998" s="128"/>
      <c r="BL998" s="89"/>
      <c r="BM998" s="128" t="s">
        <v>89</v>
      </c>
      <c r="BN998" s="128"/>
      <c r="BO998" s="89"/>
      <c r="BP998" s="128" t="s">
        <v>88</v>
      </c>
      <c r="BQ998" s="128"/>
      <c r="BR998" s="89"/>
      <c r="BS998" s="128" t="s">
        <v>87</v>
      </c>
      <c r="BT998" s="128"/>
      <c r="BU998" s="89"/>
      <c r="BV998" s="63"/>
    </row>
    <row r="999" spans="1:74" s="59" customFormat="1" ht="45.75" thickBot="1" x14ac:dyDescent="0.3">
      <c r="A999" s="92" t="s">
        <v>86</v>
      </c>
      <c r="B999" s="127" t="s">
        <v>85</v>
      </c>
      <c r="C999" s="124" t="s">
        <v>84</v>
      </c>
      <c r="D999" s="126" t="s">
        <v>83</v>
      </c>
      <c r="E999" s="126" t="s">
        <v>82</v>
      </c>
      <c r="F999" s="124" t="s">
        <v>81</v>
      </c>
      <c r="G999" s="125" t="s">
        <v>80</v>
      </c>
      <c r="H999" s="124" t="s">
        <v>79</v>
      </c>
      <c r="I999" s="124" t="s">
        <v>78</v>
      </c>
      <c r="J999" s="124" t="s">
        <v>77</v>
      </c>
      <c r="K999" s="123" t="s">
        <v>76</v>
      </c>
      <c r="L999" s="122" t="s">
        <v>75</v>
      </c>
      <c r="M999" s="121" t="s">
        <v>74</v>
      </c>
      <c r="N999" s="119" t="s">
        <v>73</v>
      </c>
      <c r="O999" s="120" t="s">
        <v>72</v>
      </c>
      <c r="P999" s="119" t="s">
        <v>71</v>
      </c>
      <c r="Q999" s="114"/>
      <c r="R999" s="118" t="s">
        <v>70</v>
      </c>
      <c r="S999" s="117" t="s">
        <v>66</v>
      </c>
      <c r="T999" s="117" t="s">
        <v>65</v>
      </c>
      <c r="U999" s="117" t="s">
        <v>69</v>
      </c>
      <c r="V999" s="116" t="s">
        <v>68</v>
      </c>
      <c r="W999" s="114"/>
      <c r="X999" s="114"/>
      <c r="Z999" s="63"/>
      <c r="AP999" s="63"/>
      <c r="AQ999" s="114"/>
      <c r="AR999" s="114"/>
      <c r="AS999" s="116" t="s">
        <v>67</v>
      </c>
      <c r="AT999" s="114"/>
      <c r="AU999" s="115" t="s">
        <v>66</v>
      </c>
      <c r="AV999" s="115" t="s">
        <v>65</v>
      </c>
      <c r="AW999" s="114"/>
      <c r="AX999" s="115" t="s">
        <v>66</v>
      </c>
      <c r="AY999" s="115" t="s">
        <v>65</v>
      </c>
      <c r="AZ999" s="114"/>
      <c r="BA999" s="115" t="s">
        <v>66</v>
      </c>
      <c r="BB999" s="115" t="s">
        <v>65</v>
      </c>
      <c r="BC999" s="114"/>
      <c r="BD999" s="115" t="s">
        <v>66</v>
      </c>
      <c r="BE999" s="115" t="s">
        <v>65</v>
      </c>
      <c r="BF999" s="114"/>
      <c r="BG999" s="115" t="s">
        <v>66</v>
      </c>
      <c r="BH999" s="115" t="s">
        <v>65</v>
      </c>
      <c r="BI999" s="114"/>
      <c r="BJ999" s="115" t="s">
        <v>66</v>
      </c>
      <c r="BK999" s="115" t="s">
        <v>65</v>
      </c>
      <c r="BL999" s="114"/>
      <c r="BM999" s="115" t="s">
        <v>66</v>
      </c>
      <c r="BN999" s="115" t="s">
        <v>65</v>
      </c>
      <c r="BO999" s="114"/>
      <c r="BP999" s="115" t="s">
        <v>66</v>
      </c>
      <c r="BQ999" s="115" t="s">
        <v>65</v>
      </c>
      <c r="BR999" s="114"/>
      <c r="BS999" s="115" t="s">
        <v>66</v>
      </c>
      <c r="BT999" s="115" t="s">
        <v>65</v>
      </c>
      <c r="BU999" s="114"/>
      <c r="BV999" s="63"/>
    </row>
    <row r="1000" spans="1:74" s="59" customFormat="1" x14ac:dyDescent="0.25">
      <c r="A1000" s="83">
        <v>1</v>
      </c>
      <c r="B1000" s="109" t="str">
        <f t="shared" ref="B1000:B1019" si="631">CONCATENATE(E1000,": ",C1000)</f>
        <v xml:space="preserve">: </v>
      </c>
      <c r="C1000" s="108"/>
      <c r="D1000" s="108"/>
      <c r="E1000" s="108"/>
      <c r="F1000" s="113"/>
      <c r="G1000" s="108"/>
      <c r="H1000" s="107"/>
      <c r="I1000" s="106"/>
      <c r="J1000" s="106"/>
      <c r="K1000" s="110"/>
      <c r="L1000" s="110"/>
      <c r="M1000" s="111"/>
      <c r="N1000" s="105"/>
      <c r="O1000" s="105"/>
      <c r="P1000" s="104"/>
      <c r="Q1000" s="64"/>
      <c r="R1000" s="103"/>
      <c r="S1000" s="101" t="str">
        <f t="shared" ref="S1000:S1019" si="632">IF(R1000="Y","",IF(AND(M1000="",K1000=""),"",IF(M1000="",K1000,M1000)))</f>
        <v/>
      </c>
      <c r="T1000" s="102" t="str">
        <f t="shared" ref="T1000:T1019" si="633">IF(S1000="","",IF($S$1028="Y",U1000,IF(S1000&gt;=$S$1020-$AB$35*$S$1024,IF(S1000&lt;=$S$1020+$AB$35*$S$1024,S1000,""),"")))</f>
        <v/>
      </c>
      <c r="U1000" s="101" t="str">
        <f t="shared" ref="U1000:U1019" si="634">IF(R1000="Y","",IF(AND(M1000="",K1000=""),"",IF(M1000="",K1000*O1000,M1000*O1000)))</f>
        <v/>
      </c>
      <c r="V1000" s="100" t="str">
        <f t="shared" ref="V1000:V1019" si="635">IF(AND(N1000="",L1000=""),"",IF(N1000="",L1000,N1000))</f>
        <v/>
      </c>
      <c r="W1000" s="89"/>
      <c r="X1000" s="89"/>
      <c r="Z1000" s="63"/>
      <c r="AP1000" s="63"/>
      <c r="AQ1000" s="89"/>
      <c r="AR1000" s="89"/>
      <c r="AS1000" s="112" t="str">
        <f>$U1000</f>
        <v/>
      </c>
      <c r="AT1000" s="89"/>
      <c r="AU1000" s="98" t="e">
        <f t="shared" ref="AU1000:AU1019" si="636">IF($AT$44="region",IF($E1000=AU$762,$S1000,""),IF($G1000=AU$762,$S1000,""))</f>
        <v>#REF!</v>
      </c>
      <c r="AV1000" s="98" t="e">
        <f t="shared" ref="AV1000:AV1019" si="637">IF($AT$44="Region",IF($E1000=AU$762,$T1000,""),IF($G1000=AU$762,$T1000,""))</f>
        <v>#REF!</v>
      </c>
      <c r="AW1000" s="89"/>
      <c r="AX1000" s="98" t="e">
        <f t="shared" ref="AX1000:AX1019" si="638">IF($AT$44="region",IF($E1000=AX$762,$S1000,""),IF($G1000=AX$762,$S1000,""))</f>
        <v>#REF!</v>
      </c>
      <c r="AY1000" s="98" t="e">
        <f t="shared" ref="AY1000:AY1019" si="639">IF($AT$44="Region",IF($E1000=AX$762,$T1000,""),IF($G1000=AX$762,$T1000,""))</f>
        <v>#REF!</v>
      </c>
      <c r="AZ1000" s="89"/>
      <c r="BA1000" s="98" t="e">
        <f t="shared" ref="BA1000:BA1019" si="640">IF($AT$44="region",IF($E1000=BA$762,$S1000,""),IF($G1000=BA$762,$S1000,""))</f>
        <v>#REF!</v>
      </c>
      <c r="BB1000" s="98" t="e">
        <f t="shared" ref="BB1000:BB1019" si="641">IF($AT$44="Region",IF($E1000=BA$762,$T1000,""),IF($G1000=BA$762,$T1000,""))</f>
        <v>#REF!</v>
      </c>
      <c r="BC1000" s="89"/>
      <c r="BD1000" s="98" t="e">
        <f t="shared" ref="BD1000:BD1019" si="642">IF($AT$44="region",IF($E1000=BD$762,$S1000,""),IF($G1000=BD$762,$S1000,""))</f>
        <v>#REF!</v>
      </c>
      <c r="BE1000" s="98" t="e">
        <f t="shared" ref="BE1000:BE1019" si="643">IF($AT$44="Region",IF($E1000=BD$762,$T1000,""),IF($G1000=BD$762,$T1000,""))</f>
        <v>#REF!</v>
      </c>
      <c r="BF1000" s="89"/>
      <c r="BG1000" s="98" t="e">
        <f t="shared" ref="BG1000:BG1019" si="644">IF($AT$44="region",IF($E1000=BG$762,$S1000,""),IF($G1000=BG$762,$S1000,""))</f>
        <v>#REF!</v>
      </c>
      <c r="BH1000" s="98" t="e">
        <f t="shared" ref="BH1000:BH1019" si="645">IF($AT$44="Region",IF($E1000=BG$762,$T1000,""),IF($G1000=BG$762,$T1000,""))</f>
        <v>#REF!</v>
      </c>
      <c r="BI1000" s="89"/>
      <c r="BJ1000" s="98" t="str">
        <f t="shared" ref="BJ1000:BJ1019" si="646">IF($E1000=$BJ$47,S1000,"")</f>
        <v/>
      </c>
      <c r="BK1000" s="98" t="str">
        <f t="shared" ref="BK1000:BK1019" si="647">IF($E1000=$BJ$47,T1000,"")</f>
        <v/>
      </c>
      <c r="BL1000" s="89"/>
      <c r="BM1000" s="98" t="str">
        <f t="shared" ref="BM1000:BM1019" si="648">IF($E1000=$BM$47,S1000,"")</f>
        <v/>
      </c>
      <c r="BN1000" s="98" t="str">
        <f t="shared" ref="BN1000:BN1019" si="649">IF($E1000=$BM$47,T1000,"")</f>
        <v/>
      </c>
      <c r="BO1000" s="89"/>
      <c r="BP1000" s="98" t="str">
        <f t="shared" ref="BP1000:BP1019" si="650">IF($E1000=$BP$47,S1000,"")</f>
        <v/>
      </c>
      <c r="BQ1000" s="98" t="str">
        <f t="shared" ref="BQ1000:BQ1019" si="651">IF($E1000=$BP$47,T1000,"")</f>
        <v/>
      </c>
      <c r="BR1000" s="89"/>
      <c r="BS1000" s="98" t="str">
        <f t="shared" ref="BS1000:BS1019" si="652">IF($E1000=$BS$47,S1000,"")</f>
        <v/>
      </c>
      <c r="BT1000" s="98" t="str">
        <f t="shared" ref="BT1000:BT1019" si="653">IF($E1000=$BS$47,T1000,"")</f>
        <v/>
      </c>
      <c r="BU1000" s="89"/>
      <c r="BV1000" s="63"/>
    </row>
    <row r="1001" spans="1:74" s="59" customFormat="1" x14ac:dyDescent="0.25">
      <c r="A1001" s="83">
        <v>2</v>
      </c>
      <c r="B1001" s="109" t="str">
        <f t="shared" si="631"/>
        <v xml:space="preserve">: </v>
      </c>
      <c r="C1001" s="108"/>
      <c r="D1001" s="108"/>
      <c r="E1001" s="108"/>
      <c r="F1001" s="108"/>
      <c r="G1001" s="108"/>
      <c r="H1001" s="107"/>
      <c r="I1001" s="106"/>
      <c r="J1001" s="106"/>
      <c r="K1001" s="105"/>
      <c r="L1001" s="110"/>
      <c r="M1001" s="111"/>
      <c r="N1001" s="105"/>
      <c r="O1001" s="105"/>
      <c r="P1001" s="104"/>
      <c r="Q1001" s="64"/>
      <c r="R1001" s="103"/>
      <c r="S1001" s="101" t="str">
        <f t="shared" si="632"/>
        <v/>
      </c>
      <c r="T1001" s="102" t="str">
        <f t="shared" si="633"/>
        <v/>
      </c>
      <c r="U1001" s="101" t="str">
        <f t="shared" si="634"/>
        <v/>
      </c>
      <c r="V1001" s="100" t="str">
        <f t="shared" si="635"/>
        <v/>
      </c>
      <c r="W1001" s="89"/>
      <c r="X1001" s="89"/>
      <c r="Z1001" s="63"/>
      <c r="AP1001" s="63"/>
      <c r="AQ1001" s="89"/>
      <c r="AR1001" s="89"/>
      <c r="AS1001" s="99"/>
      <c r="AT1001" s="89"/>
      <c r="AU1001" s="98" t="e">
        <f t="shared" si="636"/>
        <v>#REF!</v>
      </c>
      <c r="AV1001" s="98" t="e">
        <f t="shared" si="637"/>
        <v>#REF!</v>
      </c>
      <c r="AW1001" s="89"/>
      <c r="AX1001" s="98" t="e">
        <f t="shared" si="638"/>
        <v>#REF!</v>
      </c>
      <c r="AY1001" s="98" t="e">
        <f t="shared" si="639"/>
        <v>#REF!</v>
      </c>
      <c r="AZ1001" s="89"/>
      <c r="BA1001" s="98" t="e">
        <f t="shared" si="640"/>
        <v>#REF!</v>
      </c>
      <c r="BB1001" s="98" t="e">
        <f t="shared" si="641"/>
        <v>#REF!</v>
      </c>
      <c r="BC1001" s="89"/>
      <c r="BD1001" s="98" t="e">
        <f t="shared" si="642"/>
        <v>#REF!</v>
      </c>
      <c r="BE1001" s="98" t="e">
        <f t="shared" si="643"/>
        <v>#REF!</v>
      </c>
      <c r="BF1001" s="89"/>
      <c r="BG1001" s="98" t="e">
        <f t="shared" si="644"/>
        <v>#REF!</v>
      </c>
      <c r="BH1001" s="98" t="e">
        <f t="shared" si="645"/>
        <v>#REF!</v>
      </c>
      <c r="BI1001" s="89"/>
      <c r="BJ1001" s="98" t="str">
        <f t="shared" si="646"/>
        <v/>
      </c>
      <c r="BK1001" s="98" t="str">
        <f t="shared" si="647"/>
        <v/>
      </c>
      <c r="BL1001" s="89"/>
      <c r="BM1001" s="98" t="str">
        <f t="shared" si="648"/>
        <v/>
      </c>
      <c r="BN1001" s="98" t="str">
        <f t="shared" si="649"/>
        <v/>
      </c>
      <c r="BO1001" s="89"/>
      <c r="BP1001" s="98" t="str">
        <f t="shared" si="650"/>
        <v/>
      </c>
      <c r="BQ1001" s="98" t="str">
        <f t="shared" si="651"/>
        <v/>
      </c>
      <c r="BR1001" s="89"/>
      <c r="BS1001" s="98" t="str">
        <f t="shared" si="652"/>
        <v/>
      </c>
      <c r="BT1001" s="98" t="str">
        <f t="shared" si="653"/>
        <v/>
      </c>
      <c r="BU1001" s="89"/>
      <c r="BV1001" s="63"/>
    </row>
    <row r="1002" spans="1:74" s="59" customFormat="1" x14ac:dyDescent="0.25">
      <c r="A1002" s="83">
        <v>3</v>
      </c>
      <c r="B1002" s="109" t="str">
        <f t="shared" si="631"/>
        <v xml:space="preserve">: </v>
      </c>
      <c r="C1002" s="106"/>
      <c r="D1002" s="106"/>
      <c r="E1002" s="108"/>
      <c r="F1002" s="106"/>
      <c r="G1002" s="108"/>
      <c r="H1002" s="107"/>
      <c r="I1002" s="106"/>
      <c r="J1002" s="106"/>
      <c r="K1002" s="104"/>
      <c r="L1002" s="110"/>
      <c r="M1002" s="111"/>
      <c r="N1002" s="105"/>
      <c r="O1002" s="105"/>
      <c r="P1002" s="104"/>
      <c r="Q1002" s="64"/>
      <c r="R1002" s="103"/>
      <c r="S1002" s="101" t="str">
        <f t="shared" si="632"/>
        <v/>
      </c>
      <c r="T1002" s="102" t="str">
        <f t="shared" si="633"/>
        <v/>
      </c>
      <c r="U1002" s="101" t="str">
        <f t="shared" si="634"/>
        <v/>
      </c>
      <c r="V1002" s="100" t="str">
        <f t="shared" si="635"/>
        <v/>
      </c>
      <c r="W1002" s="89"/>
      <c r="X1002" s="89"/>
      <c r="Z1002" s="63"/>
      <c r="AP1002" s="63"/>
      <c r="AQ1002" s="89"/>
      <c r="AR1002" s="89"/>
      <c r="AS1002" s="64"/>
      <c r="AT1002" s="89"/>
      <c r="AU1002" s="98" t="e">
        <f t="shared" si="636"/>
        <v>#REF!</v>
      </c>
      <c r="AV1002" s="98" t="e">
        <f t="shared" si="637"/>
        <v>#REF!</v>
      </c>
      <c r="AW1002" s="89"/>
      <c r="AX1002" s="98" t="e">
        <f t="shared" si="638"/>
        <v>#REF!</v>
      </c>
      <c r="AY1002" s="98" t="e">
        <f t="shared" si="639"/>
        <v>#REF!</v>
      </c>
      <c r="AZ1002" s="89"/>
      <c r="BA1002" s="98" t="e">
        <f t="shared" si="640"/>
        <v>#REF!</v>
      </c>
      <c r="BB1002" s="98" t="e">
        <f t="shared" si="641"/>
        <v>#REF!</v>
      </c>
      <c r="BC1002" s="89"/>
      <c r="BD1002" s="98" t="e">
        <f t="shared" si="642"/>
        <v>#REF!</v>
      </c>
      <c r="BE1002" s="98" t="e">
        <f t="shared" si="643"/>
        <v>#REF!</v>
      </c>
      <c r="BF1002" s="89"/>
      <c r="BG1002" s="98" t="e">
        <f t="shared" si="644"/>
        <v>#REF!</v>
      </c>
      <c r="BH1002" s="98" t="e">
        <f t="shared" si="645"/>
        <v>#REF!</v>
      </c>
      <c r="BI1002" s="89"/>
      <c r="BJ1002" s="98" t="str">
        <f t="shared" si="646"/>
        <v/>
      </c>
      <c r="BK1002" s="98" t="str">
        <f t="shared" si="647"/>
        <v/>
      </c>
      <c r="BL1002" s="89"/>
      <c r="BM1002" s="98" t="str">
        <f t="shared" si="648"/>
        <v/>
      </c>
      <c r="BN1002" s="98" t="str">
        <f t="shared" si="649"/>
        <v/>
      </c>
      <c r="BO1002" s="89"/>
      <c r="BP1002" s="98" t="str">
        <f t="shared" si="650"/>
        <v/>
      </c>
      <c r="BQ1002" s="98" t="str">
        <f t="shared" si="651"/>
        <v/>
      </c>
      <c r="BR1002" s="89"/>
      <c r="BS1002" s="98" t="str">
        <f t="shared" si="652"/>
        <v/>
      </c>
      <c r="BT1002" s="98" t="str">
        <f t="shared" si="653"/>
        <v/>
      </c>
      <c r="BU1002" s="89"/>
      <c r="BV1002" s="63"/>
    </row>
    <row r="1003" spans="1:74" s="59" customFormat="1" x14ac:dyDescent="0.25">
      <c r="A1003" s="83">
        <v>4</v>
      </c>
      <c r="B1003" s="109" t="str">
        <f t="shared" si="631"/>
        <v xml:space="preserve">: </v>
      </c>
      <c r="C1003" s="106"/>
      <c r="D1003" s="106"/>
      <c r="E1003" s="108"/>
      <c r="F1003" s="106"/>
      <c r="G1003" s="108"/>
      <c r="H1003" s="107"/>
      <c r="I1003" s="106"/>
      <c r="J1003" s="106"/>
      <c r="K1003" s="104"/>
      <c r="L1003" s="110"/>
      <c r="M1003" s="111"/>
      <c r="N1003" s="105"/>
      <c r="O1003" s="105"/>
      <c r="P1003" s="104"/>
      <c r="Q1003" s="64"/>
      <c r="R1003" s="103"/>
      <c r="S1003" s="101" t="str">
        <f t="shared" si="632"/>
        <v/>
      </c>
      <c r="T1003" s="102" t="str">
        <f t="shared" si="633"/>
        <v/>
      </c>
      <c r="U1003" s="101" t="str">
        <f t="shared" si="634"/>
        <v/>
      </c>
      <c r="V1003" s="100" t="str">
        <f t="shared" si="635"/>
        <v/>
      </c>
      <c r="W1003" s="89"/>
      <c r="X1003" s="89"/>
      <c r="Z1003" s="63"/>
      <c r="AP1003" s="63"/>
      <c r="AQ1003" s="89"/>
      <c r="AR1003" s="89"/>
      <c r="AS1003" s="99"/>
      <c r="AT1003" s="89"/>
      <c r="AU1003" s="98" t="e">
        <f t="shared" si="636"/>
        <v>#REF!</v>
      </c>
      <c r="AV1003" s="98" t="e">
        <f t="shared" si="637"/>
        <v>#REF!</v>
      </c>
      <c r="AW1003" s="89"/>
      <c r="AX1003" s="98" t="e">
        <f t="shared" si="638"/>
        <v>#REF!</v>
      </c>
      <c r="AY1003" s="98" t="e">
        <f t="shared" si="639"/>
        <v>#REF!</v>
      </c>
      <c r="AZ1003" s="89"/>
      <c r="BA1003" s="98" t="e">
        <f t="shared" si="640"/>
        <v>#REF!</v>
      </c>
      <c r="BB1003" s="98" t="e">
        <f t="shared" si="641"/>
        <v>#REF!</v>
      </c>
      <c r="BC1003" s="89"/>
      <c r="BD1003" s="98" t="e">
        <f t="shared" si="642"/>
        <v>#REF!</v>
      </c>
      <c r="BE1003" s="98" t="e">
        <f t="shared" si="643"/>
        <v>#REF!</v>
      </c>
      <c r="BF1003" s="89"/>
      <c r="BG1003" s="98" t="e">
        <f t="shared" si="644"/>
        <v>#REF!</v>
      </c>
      <c r="BH1003" s="98" t="e">
        <f t="shared" si="645"/>
        <v>#REF!</v>
      </c>
      <c r="BI1003" s="89"/>
      <c r="BJ1003" s="98" t="str">
        <f t="shared" si="646"/>
        <v/>
      </c>
      <c r="BK1003" s="98" t="str">
        <f t="shared" si="647"/>
        <v/>
      </c>
      <c r="BL1003" s="89"/>
      <c r="BM1003" s="98" t="str">
        <f t="shared" si="648"/>
        <v/>
      </c>
      <c r="BN1003" s="98" t="str">
        <f t="shared" si="649"/>
        <v/>
      </c>
      <c r="BO1003" s="89"/>
      <c r="BP1003" s="98" t="str">
        <f t="shared" si="650"/>
        <v/>
      </c>
      <c r="BQ1003" s="98" t="str">
        <f t="shared" si="651"/>
        <v/>
      </c>
      <c r="BR1003" s="89"/>
      <c r="BS1003" s="98" t="str">
        <f t="shared" si="652"/>
        <v/>
      </c>
      <c r="BT1003" s="98" t="str">
        <f t="shared" si="653"/>
        <v/>
      </c>
      <c r="BU1003" s="89"/>
      <c r="BV1003" s="63"/>
    </row>
    <row r="1004" spans="1:74" s="59" customFormat="1" x14ac:dyDescent="0.25">
      <c r="A1004" s="83">
        <v>5</v>
      </c>
      <c r="B1004" s="109" t="str">
        <f t="shared" si="631"/>
        <v xml:space="preserve">: </v>
      </c>
      <c r="C1004" s="106"/>
      <c r="D1004" s="106"/>
      <c r="E1004" s="108"/>
      <c r="F1004" s="106"/>
      <c r="G1004" s="108"/>
      <c r="H1004" s="107"/>
      <c r="I1004" s="106"/>
      <c r="J1004" s="106"/>
      <c r="K1004" s="104"/>
      <c r="L1004" s="110"/>
      <c r="M1004" s="111"/>
      <c r="N1004" s="105"/>
      <c r="O1004" s="105"/>
      <c r="P1004" s="104"/>
      <c r="Q1004" s="64"/>
      <c r="R1004" s="103"/>
      <c r="S1004" s="101" t="str">
        <f t="shared" si="632"/>
        <v/>
      </c>
      <c r="T1004" s="102" t="str">
        <f t="shared" si="633"/>
        <v/>
      </c>
      <c r="U1004" s="101" t="str">
        <f t="shared" si="634"/>
        <v/>
      </c>
      <c r="V1004" s="100" t="str">
        <f t="shared" si="635"/>
        <v/>
      </c>
      <c r="W1004" s="89"/>
      <c r="X1004" s="89"/>
      <c r="Z1004" s="63"/>
      <c r="AP1004" s="63"/>
      <c r="AQ1004" s="89"/>
      <c r="AR1004" s="89"/>
      <c r="AS1004" s="99"/>
      <c r="AT1004" s="89"/>
      <c r="AU1004" s="98" t="e">
        <f t="shared" si="636"/>
        <v>#REF!</v>
      </c>
      <c r="AV1004" s="98" t="e">
        <f t="shared" si="637"/>
        <v>#REF!</v>
      </c>
      <c r="AW1004" s="89"/>
      <c r="AX1004" s="98" t="e">
        <f t="shared" si="638"/>
        <v>#REF!</v>
      </c>
      <c r="AY1004" s="98" t="e">
        <f t="shared" si="639"/>
        <v>#REF!</v>
      </c>
      <c r="AZ1004" s="89"/>
      <c r="BA1004" s="98" t="e">
        <f t="shared" si="640"/>
        <v>#REF!</v>
      </c>
      <c r="BB1004" s="98" t="e">
        <f t="shared" si="641"/>
        <v>#REF!</v>
      </c>
      <c r="BC1004" s="89"/>
      <c r="BD1004" s="98" t="e">
        <f t="shared" si="642"/>
        <v>#REF!</v>
      </c>
      <c r="BE1004" s="98" t="e">
        <f t="shared" si="643"/>
        <v>#REF!</v>
      </c>
      <c r="BF1004" s="89"/>
      <c r="BG1004" s="98" t="e">
        <f t="shared" si="644"/>
        <v>#REF!</v>
      </c>
      <c r="BH1004" s="98" t="e">
        <f t="shared" si="645"/>
        <v>#REF!</v>
      </c>
      <c r="BI1004" s="89"/>
      <c r="BJ1004" s="98" t="str">
        <f t="shared" si="646"/>
        <v/>
      </c>
      <c r="BK1004" s="98" t="str">
        <f t="shared" si="647"/>
        <v/>
      </c>
      <c r="BL1004" s="89"/>
      <c r="BM1004" s="98" t="str">
        <f t="shared" si="648"/>
        <v/>
      </c>
      <c r="BN1004" s="98" t="str">
        <f t="shared" si="649"/>
        <v/>
      </c>
      <c r="BO1004" s="89"/>
      <c r="BP1004" s="98" t="str">
        <f t="shared" si="650"/>
        <v/>
      </c>
      <c r="BQ1004" s="98" t="str">
        <f t="shared" si="651"/>
        <v/>
      </c>
      <c r="BR1004" s="89"/>
      <c r="BS1004" s="98" t="str">
        <f t="shared" si="652"/>
        <v/>
      </c>
      <c r="BT1004" s="98" t="str">
        <f t="shared" si="653"/>
        <v/>
      </c>
      <c r="BU1004" s="89"/>
      <c r="BV1004" s="63"/>
    </row>
    <row r="1005" spans="1:74" s="59" customFormat="1" x14ac:dyDescent="0.25">
      <c r="A1005" s="83">
        <v>6</v>
      </c>
      <c r="B1005" s="109" t="str">
        <f t="shared" si="631"/>
        <v xml:space="preserve">: </v>
      </c>
      <c r="C1005" s="106"/>
      <c r="D1005" s="106"/>
      <c r="E1005" s="108"/>
      <c r="F1005" s="106"/>
      <c r="G1005" s="108"/>
      <c r="H1005" s="107"/>
      <c r="I1005" s="106"/>
      <c r="J1005" s="106"/>
      <c r="K1005" s="104"/>
      <c r="L1005" s="110"/>
      <c r="M1005" s="111"/>
      <c r="N1005" s="105"/>
      <c r="O1005" s="105"/>
      <c r="P1005" s="104"/>
      <c r="Q1005" s="64"/>
      <c r="R1005" s="103"/>
      <c r="S1005" s="101" t="str">
        <f t="shared" si="632"/>
        <v/>
      </c>
      <c r="T1005" s="102" t="str">
        <f t="shared" si="633"/>
        <v/>
      </c>
      <c r="U1005" s="101" t="str">
        <f t="shared" si="634"/>
        <v/>
      </c>
      <c r="V1005" s="100" t="str">
        <f t="shared" si="635"/>
        <v/>
      </c>
      <c r="W1005" s="89"/>
      <c r="X1005" s="89"/>
      <c r="Z1005" s="63"/>
      <c r="AP1005" s="63"/>
      <c r="AQ1005" s="89"/>
      <c r="AR1005" s="89"/>
      <c r="AS1005" s="99"/>
      <c r="AT1005" s="89"/>
      <c r="AU1005" s="98" t="e">
        <f t="shared" si="636"/>
        <v>#REF!</v>
      </c>
      <c r="AV1005" s="98" t="e">
        <f t="shared" si="637"/>
        <v>#REF!</v>
      </c>
      <c r="AW1005" s="89"/>
      <c r="AX1005" s="98" t="e">
        <f t="shared" si="638"/>
        <v>#REF!</v>
      </c>
      <c r="AY1005" s="98" t="e">
        <f t="shared" si="639"/>
        <v>#REF!</v>
      </c>
      <c r="AZ1005" s="89"/>
      <c r="BA1005" s="98" t="e">
        <f t="shared" si="640"/>
        <v>#REF!</v>
      </c>
      <c r="BB1005" s="98" t="e">
        <f t="shared" si="641"/>
        <v>#REF!</v>
      </c>
      <c r="BC1005" s="89"/>
      <c r="BD1005" s="98" t="e">
        <f t="shared" si="642"/>
        <v>#REF!</v>
      </c>
      <c r="BE1005" s="98" t="e">
        <f t="shared" si="643"/>
        <v>#REF!</v>
      </c>
      <c r="BF1005" s="89"/>
      <c r="BG1005" s="98" t="e">
        <f t="shared" si="644"/>
        <v>#REF!</v>
      </c>
      <c r="BH1005" s="98" t="e">
        <f t="shared" si="645"/>
        <v>#REF!</v>
      </c>
      <c r="BI1005" s="89"/>
      <c r="BJ1005" s="98" t="str">
        <f t="shared" si="646"/>
        <v/>
      </c>
      <c r="BK1005" s="98" t="str">
        <f t="shared" si="647"/>
        <v/>
      </c>
      <c r="BL1005" s="89"/>
      <c r="BM1005" s="98" t="str">
        <f t="shared" si="648"/>
        <v/>
      </c>
      <c r="BN1005" s="98" t="str">
        <f t="shared" si="649"/>
        <v/>
      </c>
      <c r="BO1005" s="89"/>
      <c r="BP1005" s="98" t="str">
        <f t="shared" si="650"/>
        <v/>
      </c>
      <c r="BQ1005" s="98" t="str">
        <f t="shared" si="651"/>
        <v/>
      </c>
      <c r="BR1005" s="89"/>
      <c r="BS1005" s="98" t="str">
        <f t="shared" si="652"/>
        <v/>
      </c>
      <c r="BT1005" s="98" t="str">
        <f t="shared" si="653"/>
        <v/>
      </c>
      <c r="BU1005" s="89"/>
      <c r="BV1005" s="63"/>
    </row>
    <row r="1006" spans="1:74" s="59" customFormat="1" x14ac:dyDescent="0.25">
      <c r="A1006" s="83">
        <v>7</v>
      </c>
      <c r="B1006" s="109" t="str">
        <f t="shared" si="631"/>
        <v xml:space="preserve">: </v>
      </c>
      <c r="C1006" s="106"/>
      <c r="D1006" s="106"/>
      <c r="E1006" s="108"/>
      <c r="F1006" s="106"/>
      <c r="G1006" s="108"/>
      <c r="H1006" s="107"/>
      <c r="I1006" s="106"/>
      <c r="J1006" s="106"/>
      <c r="K1006" s="104"/>
      <c r="L1006" s="110"/>
      <c r="M1006" s="111"/>
      <c r="N1006" s="105"/>
      <c r="O1006" s="105"/>
      <c r="P1006" s="104"/>
      <c r="Q1006" s="64"/>
      <c r="R1006" s="103"/>
      <c r="S1006" s="101" t="str">
        <f t="shared" si="632"/>
        <v/>
      </c>
      <c r="T1006" s="102" t="str">
        <f t="shared" si="633"/>
        <v/>
      </c>
      <c r="U1006" s="101" t="str">
        <f t="shared" si="634"/>
        <v/>
      </c>
      <c r="V1006" s="100" t="str">
        <f t="shared" si="635"/>
        <v/>
      </c>
      <c r="W1006" s="89"/>
      <c r="X1006" s="89"/>
      <c r="Z1006" s="63"/>
      <c r="AP1006" s="63"/>
      <c r="AQ1006" s="89"/>
      <c r="AR1006" s="89"/>
      <c r="AS1006" s="99"/>
      <c r="AT1006" s="89"/>
      <c r="AU1006" s="98" t="e">
        <f t="shared" si="636"/>
        <v>#REF!</v>
      </c>
      <c r="AV1006" s="98" t="e">
        <f t="shared" si="637"/>
        <v>#REF!</v>
      </c>
      <c r="AW1006" s="89"/>
      <c r="AX1006" s="98" t="e">
        <f t="shared" si="638"/>
        <v>#REF!</v>
      </c>
      <c r="AY1006" s="98" t="e">
        <f t="shared" si="639"/>
        <v>#REF!</v>
      </c>
      <c r="AZ1006" s="89"/>
      <c r="BA1006" s="98" t="e">
        <f t="shared" si="640"/>
        <v>#REF!</v>
      </c>
      <c r="BB1006" s="98" t="e">
        <f t="shared" si="641"/>
        <v>#REF!</v>
      </c>
      <c r="BC1006" s="89"/>
      <c r="BD1006" s="98" t="e">
        <f t="shared" si="642"/>
        <v>#REF!</v>
      </c>
      <c r="BE1006" s="98" t="e">
        <f t="shared" si="643"/>
        <v>#REF!</v>
      </c>
      <c r="BF1006" s="89"/>
      <c r="BG1006" s="98" t="e">
        <f t="shared" si="644"/>
        <v>#REF!</v>
      </c>
      <c r="BH1006" s="98" t="e">
        <f t="shared" si="645"/>
        <v>#REF!</v>
      </c>
      <c r="BI1006" s="89"/>
      <c r="BJ1006" s="98" t="str">
        <f t="shared" si="646"/>
        <v/>
      </c>
      <c r="BK1006" s="98" t="str">
        <f t="shared" si="647"/>
        <v/>
      </c>
      <c r="BL1006" s="89"/>
      <c r="BM1006" s="98" t="str">
        <f t="shared" si="648"/>
        <v/>
      </c>
      <c r="BN1006" s="98" t="str">
        <f t="shared" si="649"/>
        <v/>
      </c>
      <c r="BO1006" s="89"/>
      <c r="BP1006" s="98" t="str">
        <f t="shared" si="650"/>
        <v/>
      </c>
      <c r="BQ1006" s="98" t="str">
        <f t="shared" si="651"/>
        <v/>
      </c>
      <c r="BR1006" s="89"/>
      <c r="BS1006" s="98" t="str">
        <f t="shared" si="652"/>
        <v/>
      </c>
      <c r="BT1006" s="98" t="str">
        <f t="shared" si="653"/>
        <v/>
      </c>
      <c r="BU1006" s="89"/>
      <c r="BV1006" s="63"/>
    </row>
    <row r="1007" spans="1:74" s="59" customFormat="1" x14ac:dyDescent="0.25">
      <c r="A1007" s="83">
        <v>8</v>
      </c>
      <c r="B1007" s="109" t="str">
        <f t="shared" si="631"/>
        <v xml:space="preserve">: </v>
      </c>
      <c r="C1007" s="106"/>
      <c r="D1007" s="106"/>
      <c r="E1007" s="108"/>
      <c r="F1007" s="106"/>
      <c r="G1007" s="108"/>
      <c r="H1007" s="107"/>
      <c r="I1007" s="106"/>
      <c r="J1007" s="106"/>
      <c r="K1007" s="104"/>
      <c r="L1007" s="110"/>
      <c r="M1007" s="111"/>
      <c r="N1007" s="105"/>
      <c r="O1007" s="105"/>
      <c r="P1007" s="104"/>
      <c r="Q1007" s="64"/>
      <c r="R1007" s="103"/>
      <c r="S1007" s="101" t="str">
        <f t="shared" si="632"/>
        <v/>
      </c>
      <c r="T1007" s="102" t="str">
        <f t="shared" si="633"/>
        <v/>
      </c>
      <c r="U1007" s="101" t="str">
        <f t="shared" si="634"/>
        <v/>
      </c>
      <c r="V1007" s="100" t="str">
        <f t="shared" si="635"/>
        <v/>
      </c>
      <c r="W1007" s="89"/>
      <c r="X1007" s="89"/>
      <c r="Z1007" s="63"/>
      <c r="AP1007" s="63"/>
      <c r="AQ1007" s="89"/>
      <c r="AR1007" s="89"/>
      <c r="AS1007" s="99"/>
      <c r="AT1007" s="89"/>
      <c r="AU1007" s="98" t="e">
        <f t="shared" si="636"/>
        <v>#REF!</v>
      </c>
      <c r="AV1007" s="98" t="e">
        <f t="shared" si="637"/>
        <v>#REF!</v>
      </c>
      <c r="AW1007" s="89"/>
      <c r="AX1007" s="98" t="e">
        <f t="shared" si="638"/>
        <v>#REF!</v>
      </c>
      <c r="AY1007" s="98" t="e">
        <f t="shared" si="639"/>
        <v>#REF!</v>
      </c>
      <c r="AZ1007" s="89"/>
      <c r="BA1007" s="98" t="e">
        <f t="shared" si="640"/>
        <v>#REF!</v>
      </c>
      <c r="BB1007" s="98" t="e">
        <f t="shared" si="641"/>
        <v>#REF!</v>
      </c>
      <c r="BC1007" s="89"/>
      <c r="BD1007" s="98" t="e">
        <f t="shared" si="642"/>
        <v>#REF!</v>
      </c>
      <c r="BE1007" s="98" t="e">
        <f t="shared" si="643"/>
        <v>#REF!</v>
      </c>
      <c r="BF1007" s="89"/>
      <c r="BG1007" s="98" t="e">
        <f t="shared" si="644"/>
        <v>#REF!</v>
      </c>
      <c r="BH1007" s="98" t="e">
        <f t="shared" si="645"/>
        <v>#REF!</v>
      </c>
      <c r="BI1007" s="89"/>
      <c r="BJ1007" s="98" t="str">
        <f t="shared" si="646"/>
        <v/>
      </c>
      <c r="BK1007" s="98" t="str">
        <f t="shared" si="647"/>
        <v/>
      </c>
      <c r="BL1007" s="89"/>
      <c r="BM1007" s="98" t="str">
        <f t="shared" si="648"/>
        <v/>
      </c>
      <c r="BN1007" s="98" t="str">
        <f t="shared" si="649"/>
        <v/>
      </c>
      <c r="BO1007" s="89"/>
      <c r="BP1007" s="98" t="str">
        <f t="shared" si="650"/>
        <v/>
      </c>
      <c r="BQ1007" s="98" t="str">
        <f t="shared" si="651"/>
        <v/>
      </c>
      <c r="BR1007" s="89"/>
      <c r="BS1007" s="98" t="str">
        <f t="shared" si="652"/>
        <v/>
      </c>
      <c r="BT1007" s="98" t="str">
        <f t="shared" si="653"/>
        <v/>
      </c>
      <c r="BU1007" s="89"/>
      <c r="BV1007" s="63"/>
    </row>
    <row r="1008" spans="1:74" s="59" customFormat="1" x14ac:dyDescent="0.25">
      <c r="A1008" s="83">
        <v>9</v>
      </c>
      <c r="B1008" s="109" t="str">
        <f t="shared" si="631"/>
        <v xml:space="preserve">: </v>
      </c>
      <c r="C1008" s="106"/>
      <c r="D1008" s="106"/>
      <c r="E1008" s="108"/>
      <c r="F1008" s="106"/>
      <c r="G1008" s="108"/>
      <c r="H1008" s="107"/>
      <c r="I1008" s="106"/>
      <c r="J1008" s="106"/>
      <c r="K1008" s="104"/>
      <c r="L1008" s="110"/>
      <c r="M1008" s="111"/>
      <c r="N1008" s="105"/>
      <c r="O1008" s="105"/>
      <c r="P1008" s="104"/>
      <c r="Q1008" s="64"/>
      <c r="R1008" s="103"/>
      <c r="S1008" s="101" t="str">
        <f t="shared" si="632"/>
        <v/>
      </c>
      <c r="T1008" s="102" t="str">
        <f t="shared" si="633"/>
        <v/>
      </c>
      <c r="U1008" s="101" t="str">
        <f t="shared" si="634"/>
        <v/>
      </c>
      <c r="V1008" s="100" t="str">
        <f t="shared" si="635"/>
        <v/>
      </c>
      <c r="W1008" s="89"/>
      <c r="X1008" s="89"/>
      <c r="Z1008" s="63"/>
      <c r="AP1008" s="63"/>
      <c r="AQ1008" s="89"/>
      <c r="AR1008" s="89"/>
      <c r="AS1008" s="99"/>
      <c r="AT1008" s="89"/>
      <c r="AU1008" s="98" t="e">
        <f t="shared" si="636"/>
        <v>#REF!</v>
      </c>
      <c r="AV1008" s="98" t="e">
        <f t="shared" si="637"/>
        <v>#REF!</v>
      </c>
      <c r="AW1008" s="89"/>
      <c r="AX1008" s="98" t="e">
        <f t="shared" si="638"/>
        <v>#REF!</v>
      </c>
      <c r="AY1008" s="98" t="e">
        <f t="shared" si="639"/>
        <v>#REF!</v>
      </c>
      <c r="AZ1008" s="89"/>
      <c r="BA1008" s="98" t="e">
        <f t="shared" si="640"/>
        <v>#REF!</v>
      </c>
      <c r="BB1008" s="98" t="e">
        <f t="shared" si="641"/>
        <v>#REF!</v>
      </c>
      <c r="BC1008" s="89"/>
      <c r="BD1008" s="98" t="e">
        <f t="shared" si="642"/>
        <v>#REF!</v>
      </c>
      <c r="BE1008" s="98" t="e">
        <f t="shared" si="643"/>
        <v>#REF!</v>
      </c>
      <c r="BF1008" s="89"/>
      <c r="BG1008" s="98" t="e">
        <f t="shared" si="644"/>
        <v>#REF!</v>
      </c>
      <c r="BH1008" s="98" t="e">
        <f t="shared" si="645"/>
        <v>#REF!</v>
      </c>
      <c r="BI1008" s="89"/>
      <c r="BJ1008" s="98" t="str">
        <f t="shared" si="646"/>
        <v/>
      </c>
      <c r="BK1008" s="98" t="str">
        <f t="shared" si="647"/>
        <v/>
      </c>
      <c r="BL1008" s="89"/>
      <c r="BM1008" s="98" t="str">
        <f t="shared" si="648"/>
        <v/>
      </c>
      <c r="BN1008" s="98" t="str">
        <f t="shared" si="649"/>
        <v/>
      </c>
      <c r="BO1008" s="89"/>
      <c r="BP1008" s="98" t="str">
        <f t="shared" si="650"/>
        <v/>
      </c>
      <c r="BQ1008" s="98" t="str">
        <f t="shared" si="651"/>
        <v/>
      </c>
      <c r="BR1008" s="89"/>
      <c r="BS1008" s="98" t="str">
        <f t="shared" si="652"/>
        <v/>
      </c>
      <c r="BT1008" s="98" t="str">
        <f t="shared" si="653"/>
        <v/>
      </c>
      <c r="BU1008" s="89"/>
      <c r="BV1008" s="63"/>
    </row>
    <row r="1009" spans="1:74" s="59" customFormat="1" x14ac:dyDescent="0.25">
      <c r="A1009" s="83">
        <v>10</v>
      </c>
      <c r="B1009" s="109" t="str">
        <f t="shared" si="631"/>
        <v xml:space="preserve">: </v>
      </c>
      <c r="C1009" s="106"/>
      <c r="D1009" s="106"/>
      <c r="E1009" s="108"/>
      <c r="F1009" s="106"/>
      <c r="G1009" s="108"/>
      <c r="H1009" s="107"/>
      <c r="I1009" s="106"/>
      <c r="J1009" s="106"/>
      <c r="K1009" s="104"/>
      <c r="L1009" s="110"/>
      <c r="M1009" s="111"/>
      <c r="N1009" s="105"/>
      <c r="O1009" s="105"/>
      <c r="P1009" s="104"/>
      <c r="Q1009" s="64"/>
      <c r="R1009" s="103"/>
      <c r="S1009" s="101" t="str">
        <f t="shared" si="632"/>
        <v/>
      </c>
      <c r="T1009" s="102" t="str">
        <f t="shared" si="633"/>
        <v/>
      </c>
      <c r="U1009" s="101" t="str">
        <f t="shared" si="634"/>
        <v/>
      </c>
      <c r="V1009" s="100" t="str">
        <f t="shared" si="635"/>
        <v/>
      </c>
      <c r="W1009" s="89"/>
      <c r="X1009" s="89"/>
      <c r="Z1009" s="63"/>
      <c r="AP1009" s="63"/>
      <c r="AQ1009" s="89"/>
      <c r="AR1009" s="89"/>
      <c r="AS1009" s="99"/>
      <c r="AT1009" s="89"/>
      <c r="AU1009" s="98" t="e">
        <f t="shared" si="636"/>
        <v>#REF!</v>
      </c>
      <c r="AV1009" s="98" t="e">
        <f t="shared" si="637"/>
        <v>#REF!</v>
      </c>
      <c r="AW1009" s="89"/>
      <c r="AX1009" s="98" t="e">
        <f t="shared" si="638"/>
        <v>#REF!</v>
      </c>
      <c r="AY1009" s="98" t="e">
        <f t="shared" si="639"/>
        <v>#REF!</v>
      </c>
      <c r="AZ1009" s="89"/>
      <c r="BA1009" s="98" t="e">
        <f t="shared" si="640"/>
        <v>#REF!</v>
      </c>
      <c r="BB1009" s="98" t="e">
        <f t="shared" si="641"/>
        <v>#REF!</v>
      </c>
      <c r="BC1009" s="89"/>
      <c r="BD1009" s="98" t="e">
        <f t="shared" si="642"/>
        <v>#REF!</v>
      </c>
      <c r="BE1009" s="98" t="e">
        <f t="shared" si="643"/>
        <v>#REF!</v>
      </c>
      <c r="BF1009" s="89"/>
      <c r="BG1009" s="98" t="e">
        <f t="shared" si="644"/>
        <v>#REF!</v>
      </c>
      <c r="BH1009" s="98" t="e">
        <f t="shared" si="645"/>
        <v>#REF!</v>
      </c>
      <c r="BI1009" s="89"/>
      <c r="BJ1009" s="98" t="str">
        <f t="shared" si="646"/>
        <v/>
      </c>
      <c r="BK1009" s="98" t="str">
        <f t="shared" si="647"/>
        <v/>
      </c>
      <c r="BL1009" s="89"/>
      <c r="BM1009" s="98" t="str">
        <f t="shared" si="648"/>
        <v/>
      </c>
      <c r="BN1009" s="98" t="str">
        <f t="shared" si="649"/>
        <v/>
      </c>
      <c r="BO1009" s="89"/>
      <c r="BP1009" s="98" t="str">
        <f t="shared" si="650"/>
        <v/>
      </c>
      <c r="BQ1009" s="98" t="str">
        <f t="shared" si="651"/>
        <v/>
      </c>
      <c r="BR1009" s="89"/>
      <c r="BS1009" s="98" t="str">
        <f t="shared" si="652"/>
        <v/>
      </c>
      <c r="BT1009" s="98" t="str">
        <f t="shared" si="653"/>
        <v/>
      </c>
      <c r="BU1009" s="89"/>
      <c r="BV1009" s="63"/>
    </row>
    <row r="1010" spans="1:74" s="59" customFormat="1" x14ac:dyDescent="0.25">
      <c r="A1010" s="83">
        <v>11</v>
      </c>
      <c r="B1010" s="109" t="str">
        <f t="shared" si="631"/>
        <v xml:space="preserve">: </v>
      </c>
      <c r="C1010" s="106"/>
      <c r="D1010" s="106"/>
      <c r="E1010" s="108"/>
      <c r="F1010" s="106"/>
      <c r="G1010" s="108"/>
      <c r="H1010" s="107"/>
      <c r="I1010" s="106"/>
      <c r="J1010" s="106"/>
      <c r="K1010" s="104"/>
      <c r="L1010" s="110"/>
      <c r="M1010" s="111"/>
      <c r="N1010" s="105"/>
      <c r="O1010" s="105"/>
      <c r="P1010" s="104"/>
      <c r="Q1010" s="64"/>
      <c r="R1010" s="103"/>
      <c r="S1010" s="101" t="str">
        <f t="shared" si="632"/>
        <v/>
      </c>
      <c r="T1010" s="102" t="str">
        <f t="shared" si="633"/>
        <v/>
      </c>
      <c r="U1010" s="101" t="str">
        <f t="shared" si="634"/>
        <v/>
      </c>
      <c r="V1010" s="100" t="str">
        <f t="shared" si="635"/>
        <v/>
      </c>
      <c r="W1010" s="89"/>
      <c r="X1010" s="89"/>
      <c r="Z1010" s="63"/>
      <c r="AP1010" s="63"/>
      <c r="AQ1010" s="89"/>
      <c r="AR1010" s="89"/>
      <c r="AS1010" s="99"/>
      <c r="AT1010" s="89"/>
      <c r="AU1010" s="98" t="e">
        <f t="shared" si="636"/>
        <v>#REF!</v>
      </c>
      <c r="AV1010" s="98" t="e">
        <f t="shared" si="637"/>
        <v>#REF!</v>
      </c>
      <c r="AW1010" s="89"/>
      <c r="AX1010" s="98" t="e">
        <f t="shared" si="638"/>
        <v>#REF!</v>
      </c>
      <c r="AY1010" s="98" t="e">
        <f t="shared" si="639"/>
        <v>#REF!</v>
      </c>
      <c r="AZ1010" s="89"/>
      <c r="BA1010" s="98" t="e">
        <f t="shared" si="640"/>
        <v>#REF!</v>
      </c>
      <c r="BB1010" s="98" t="e">
        <f t="shared" si="641"/>
        <v>#REF!</v>
      </c>
      <c r="BC1010" s="89"/>
      <c r="BD1010" s="98" t="e">
        <f t="shared" si="642"/>
        <v>#REF!</v>
      </c>
      <c r="BE1010" s="98" t="e">
        <f t="shared" si="643"/>
        <v>#REF!</v>
      </c>
      <c r="BF1010" s="89"/>
      <c r="BG1010" s="98" t="e">
        <f t="shared" si="644"/>
        <v>#REF!</v>
      </c>
      <c r="BH1010" s="98" t="e">
        <f t="shared" si="645"/>
        <v>#REF!</v>
      </c>
      <c r="BI1010" s="89"/>
      <c r="BJ1010" s="98" t="str">
        <f t="shared" si="646"/>
        <v/>
      </c>
      <c r="BK1010" s="98" t="str">
        <f t="shared" si="647"/>
        <v/>
      </c>
      <c r="BL1010" s="89"/>
      <c r="BM1010" s="98" t="str">
        <f t="shared" si="648"/>
        <v/>
      </c>
      <c r="BN1010" s="98" t="str">
        <f t="shared" si="649"/>
        <v/>
      </c>
      <c r="BO1010" s="89"/>
      <c r="BP1010" s="98" t="str">
        <f t="shared" si="650"/>
        <v/>
      </c>
      <c r="BQ1010" s="98" t="str">
        <f t="shared" si="651"/>
        <v/>
      </c>
      <c r="BR1010" s="89"/>
      <c r="BS1010" s="98" t="str">
        <f t="shared" si="652"/>
        <v/>
      </c>
      <c r="BT1010" s="98" t="str">
        <f t="shared" si="653"/>
        <v/>
      </c>
      <c r="BU1010" s="89"/>
      <c r="BV1010" s="63"/>
    </row>
    <row r="1011" spans="1:74" s="59" customFormat="1" x14ac:dyDescent="0.25">
      <c r="A1011" s="83">
        <v>12</v>
      </c>
      <c r="B1011" s="109" t="str">
        <f t="shared" si="631"/>
        <v xml:space="preserve">: </v>
      </c>
      <c r="C1011" s="106"/>
      <c r="D1011" s="106"/>
      <c r="E1011" s="108"/>
      <c r="F1011" s="106"/>
      <c r="G1011" s="108"/>
      <c r="H1011" s="107"/>
      <c r="I1011" s="106"/>
      <c r="J1011" s="106"/>
      <c r="K1011" s="104"/>
      <c r="L1011" s="110"/>
      <c r="M1011" s="111"/>
      <c r="N1011" s="105"/>
      <c r="O1011" s="105"/>
      <c r="P1011" s="104"/>
      <c r="Q1011" s="64"/>
      <c r="R1011" s="103"/>
      <c r="S1011" s="101" t="str">
        <f t="shared" si="632"/>
        <v/>
      </c>
      <c r="T1011" s="102" t="str">
        <f t="shared" si="633"/>
        <v/>
      </c>
      <c r="U1011" s="101" t="str">
        <f t="shared" si="634"/>
        <v/>
      </c>
      <c r="V1011" s="100" t="str">
        <f t="shared" si="635"/>
        <v/>
      </c>
      <c r="W1011" s="89"/>
      <c r="X1011" s="89"/>
      <c r="Z1011" s="63"/>
      <c r="AP1011" s="63"/>
      <c r="AQ1011" s="89"/>
      <c r="AR1011" s="89"/>
      <c r="AS1011" s="99"/>
      <c r="AT1011" s="89"/>
      <c r="AU1011" s="98" t="e">
        <f t="shared" si="636"/>
        <v>#REF!</v>
      </c>
      <c r="AV1011" s="98" t="e">
        <f t="shared" si="637"/>
        <v>#REF!</v>
      </c>
      <c r="AW1011" s="89"/>
      <c r="AX1011" s="98" t="e">
        <f t="shared" si="638"/>
        <v>#REF!</v>
      </c>
      <c r="AY1011" s="98" t="e">
        <f t="shared" si="639"/>
        <v>#REF!</v>
      </c>
      <c r="AZ1011" s="89"/>
      <c r="BA1011" s="98" t="e">
        <f t="shared" si="640"/>
        <v>#REF!</v>
      </c>
      <c r="BB1011" s="98" t="e">
        <f t="shared" si="641"/>
        <v>#REF!</v>
      </c>
      <c r="BC1011" s="89"/>
      <c r="BD1011" s="98" t="e">
        <f t="shared" si="642"/>
        <v>#REF!</v>
      </c>
      <c r="BE1011" s="98" t="e">
        <f t="shared" si="643"/>
        <v>#REF!</v>
      </c>
      <c r="BF1011" s="89"/>
      <c r="BG1011" s="98" t="e">
        <f t="shared" si="644"/>
        <v>#REF!</v>
      </c>
      <c r="BH1011" s="98" t="e">
        <f t="shared" si="645"/>
        <v>#REF!</v>
      </c>
      <c r="BI1011" s="89"/>
      <c r="BJ1011" s="98" t="str">
        <f t="shared" si="646"/>
        <v/>
      </c>
      <c r="BK1011" s="98" t="str">
        <f t="shared" si="647"/>
        <v/>
      </c>
      <c r="BL1011" s="89"/>
      <c r="BM1011" s="98" t="str">
        <f t="shared" si="648"/>
        <v/>
      </c>
      <c r="BN1011" s="98" t="str">
        <f t="shared" si="649"/>
        <v/>
      </c>
      <c r="BO1011" s="89"/>
      <c r="BP1011" s="98" t="str">
        <f t="shared" si="650"/>
        <v/>
      </c>
      <c r="BQ1011" s="98" t="str">
        <f t="shared" si="651"/>
        <v/>
      </c>
      <c r="BR1011" s="89"/>
      <c r="BS1011" s="98" t="str">
        <f t="shared" si="652"/>
        <v/>
      </c>
      <c r="BT1011" s="98" t="str">
        <f t="shared" si="653"/>
        <v/>
      </c>
      <c r="BU1011" s="89"/>
      <c r="BV1011" s="63"/>
    </row>
    <row r="1012" spans="1:74" s="59" customFormat="1" x14ac:dyDescent="0.25">
      <c r="A1012" s="83">
        <v>13</v>
      </c>
      <c r="B1012" s="109" t="str">
        <f t="shared" si="631"/>
        <v xml:space="preserve">: </v>
      </c>
      <c r="C1012" s="106"/>
      <c r="D1012" s="106"/>
      <c r="E1012" s="108"/>
      <c r="F1012" s="106"/>
      <c r="G1012" s="108"/>
      <c r="H1012" s="107"/>
      <c r="I1012" s="106"/>
      <c r="J1012" s="106"/>
      <c r="K1012" s="104"/>
      <c r="L1012" s="110"/>
      <c r="M1012" s="104"/>
      <c r="N1012" s="105"/>
      <c r="O1012" s="105"/>
      <c r="P1012" s="104"/>
      <c r="Q1012" s="64"/>
      <c r="R1012" s="103"/>
      <c r="S1012" s="101" t="str">
        <f t="shared" si="632"/>
        <v/>
      </c>
      <c r="T1012" s="102" t="str">
        <f t="shared" si="633"/>
        <v/>
      </c>
      <c r="U1012" s="101" t="str">
        <f t="shared" si="634"/>
        <v/>
      </c>
      <c r="V1012" s="100" t="str">
        <f t="shared" si="635"/>
        <v/>
      </c>
      <c r="W1012" s="89"/>
      <c r="X1012" s="89"/>
      <c r="Z1012" s="63"/>
      <c r="AP1012" s="63"/>
      <c r="AQ1012" s="89"/>
      <c r="AR1012" s="89"/>
      <c r="AS1012" s="99"/>
      <c r="AT1012" s="89"/>
      <c r="AU1012" s="98" t="e">
        <f t="shared" si="636"/>
        <v>#REF!</v>
      </c>
      <c r="AV1012" s="98" t="e">
        <f t="shared" si="637"/>
        <v>#REF!</v>
      </c>
      <c r="AW1012" s="89"/>
      <c r="AX1012" s="98" t="e">
        <f t="shared" si="638"/>
        <v>#REF!</v>
      </c>
      <c r="AY1012" s="98" t="e">
        <f t="shared" si="639"/>
        <v>#REF!</v>
      </c>
      <c r="AZ1012" s="89"/>
      <c r="BA1012" s="98" t="e">
        <f t="shared" si="640"/>
        <v>#REF!</v>
      </c>
      <c r="BB1012" s="98" t="e">
        <f t="shared" si="641"/>
        <v>#REF!</v>
      </c>
      <c r="BC1012" s="89"/>
      <c r="BD1012" s="98" t="e">
        <f t="shared" si="642"/>
        <v>#REF!</v>
      </c>
      <c r="BE1012" s="98" t="e">
        <f t="shared" si="643"/>
        <v>#REF!</v>
      </c>
      <c r="BF1012" s="89"/>
      <c r="BG1012" s="98" t="e">
        <f t="shared" si="644"/>
        <v>#REF!</v>
      </c>
      <c r="BH1012" s="98" t="e">
        <f t="shared" si="645"/>
        <v>#REF!</v>
      </c>
      <c r="BI1012" s="89"/>
      <c r="BJ1012" s="98" t="str">
        <f t="shared" si="646"/>
        <v/>
      </c>
      <c r="BK1012" s="98" t="str">
        <f t="shared" si="647"/>
        <v/>
      </c>
      <c r="BL1012" s="89"/>
      <c r="BM1012" s="98" t="str">
        <f t="shared" si="648"/>
        <v/>
      </c>
      <c r="BN1012" s="98" t="str">
        <f t="shared" si="649"/>
        <v/>
      </c>
      <c r="BO1012" s="89"/>
      <c r="BP1012" s="98" t="str">
        <f t="shared" si="650"/>
        <v/>
      </c>
      <c r="BQ1012" s="98" t="str">
        <f t="shared" si="651"/>
        <v/>
      </c>
      <c r="BR1012" s="89"/>
      <c r="BS1012" s="98" t="str">
        <f t="shared" si="652"/>
        <v/>
      </c>
      <c r="BT1012" s="98" t="str">
        <f t="shared" si="653"/>
        <v/>
      </c>
      <c r="BU1012" s="89"/>
      <c r="BV1012" s="63"/>
    </row>
    <row r="1013" spans="1:74" s="59" customFormat="1" x14ac:dyDescent="0.25">
      <c r="A1013" s="83">
        <v>14</v>
      </c>
      <c r="B1013" s="109" t="str">
        <f t="shared" si="631"/>
        <v xml:space="preserve">: </v>
      </c>
      <c r="C1013" s="106"/>
      <c r="D1013" s="106"/>
      <c r="E1013" s="108"/>
      <c r="F1013" s="106"/>
      <c r="G1013" s="108"/>
      <c r="H1013" s="107"/>
      <c r="I1013" s="106"/>
      <c r="J1013" s="106"/>
      <c r="K1013" s="104"/>
      <c r="L1013" s="110"/>
      <c r="M1013" s="104"/>
      <c r="N1013" s="105"/>
      <c r="O1013" s="105"/>
      <c r="P1013" s="104"/>
      <c r="Q1013" s="64"/>
      <c r="R1013" s="103"/>
      <c r="S1013" s="101" t="str">
        <f t="shared" si="632"/>
        <v/>
      </c>
      <c r="T1013" s="102" t="str">
        <f t="shared" si="633"/>
        <v/>
      </c>
      <c r="U1013" s="101" t="str">
        <f t="shared" si="634"/>
        <v/>
      </c>
      <c r="V1013" s="100" t="str">
        <f t="shared" si="635"/>
        <v/>
      </c>
      <c r="W1013" s="89"/>
      <c r="X1013" s="89"/>
      <c r="Z1013" s="63"/>
      <c r="AP1013" s="63"/>
      <c r="AQ1013" s="89"/>
      <c r="AR1013" s="89"/>
      <c r="AS1013" s="99"/>
      <c r="AT1013" s="89"/>
      <c r="AU1013" s="98" t="e">
        <f t="shared" si="636"/>
        <v>#REF!</v>
      </c>
      <c r="AV1013" s="98" t="e">
        <f t="shared" si="637"/>
        <v>#REF!</v>
      </c>
      <c r="AW1013" s="89"/>
      <c r="AX1013" s="98" t="e">
        <f t="shared" si="638"/>
        <v>#REF!</v>
      </c>
      <c r="AY1013" s="98" t="e">
        <f t="shared" si="639"/>
        <v>#REF!</v>
      </c>
      <c r="AZ1013" s="89"/>
      <c r="BA1013" s="98" t="e">
        <f t="shared" si="640"/>
        <v>#REF!</v>
      </c>
      <c r="BB1013" s="98" t="e">
        <f t="shared" si="641"/>
        <v>#REF!</v>
      </c>
      <c r="BC1013" s="89"/>
      <c r="BD1013" s="98" t="e">
        <f t="shared" si="642"/>
        <v>#REF!</v>
      </c>
      <c r="BE1013" s="98" t="e">
        <f t="shared" si="643"/>
        <v>#REF!</v>
      </c>
      <c r="BF1013" s="89"/>
      <c r="BG1013" s="98" t="e">
        <f t="shared" si="644"/>
        <v>#REF!</v>
      </c>
      <c r="BH1013" s="98" t="e">
        <f t="shared" si="645"/>
        <v>#REF!</v>
      </c>
      <c r="BI1013" s="89"/>
      <c r="BJ1013" s="98" t="str">
        <f t="shared" si="646"/>
        <v/>
      </c>
      <c r="BK1013" s="98" t="str">
        <f t="shared" si="647"/>
        <v/>
      </c>
      <c r="BL1013" s="89"/>
      <c r="BM1013" s="98" t="str">
        <f t="shared" si="648"/>
        <v/>
      </c>
      <c r="BN1013" s="98" t="str">
        <f t="shared" si="649"/>
        <v/>
      </c>
      <c r="BO1013" s="89"/>
      <c r="BP1013" s="98" t="str">
        <f t="shared" si="650"/>
        <v/>
      </c>
      <c r="BQ1013" s="98" t="str">
        <f t="shared" si="651"/>
        <v/>
      </c>
      <c r="BR1013" s="89"/>
      <c r="BS1013" s="98" t="str">
        <f t="shared" si="652"/>
        <v/>
      </c>
      <c r="BT1013" s="98" t="str">
        <f t="shared" si="653"/>
        <v/>
      </c>
      <c r="BU1013" s="89"/>
      <c r="BV1013" s="63"/>
    </row>
    <row r="1014" spans="1:74" s="59" customFormat="1" x14ac:dyDescent="0.25">
      <c r="A1014" s="83">
        <v>15</v>
      </c>
      <c r="B1014" s="109" t="str">
        <f t="shared" si="631"/>
        <v xml:space="preserve">: </v>
      </c>
      <c r="C1014" s="106"/>
      <c r="D1014" s="106"/>
      <c r="E1014" s="108"/>
      <c r="F1014" s="106"/>
      <c r="G1014" s="108"/>
      <c r="H1014" s="107"/>
      <c r="I1014" s="106"/>
      <c r="J1014" s="106"/>
      <c r="K1014" s="104"/>
      <c r="L1014" s="110"/>
      <c r="M1014" s="104"/>
      <c r="N1014" s="105"/>
      <c r="O1014" s="105"/>
      <c r="P1014" s="104"/>
      <c r="Q1014" s="64"/>
      <c r="R1014" s="103"/>
      <c r="S1014" s="101" t="str">
        <f t="shared" si="632"/>
        <v/>
      </c>
      <c r="T1014" s="102" t="str">
        <f t="shared" si="633"/>
        <v/>
      </c>
      <c r="U1014" s="101" t="str">
        <f t="shared" si="634"/>
        <v/>
      </c>
      <c r="V1014" s="100" t="str">
        <f t="shared" si="635"/>
        <v/>
      </c>
      <c r="W1014" s="89"/>
      <c r="X1014" s="89"/>
      <c r="Z1014" s="63"/>
      <c r="AP1014" s="63"/>
      <c r="AQ1014" s="89"/>
      <c r="AR1014" s="89"/>
      <c r="AS1014" s="99"/>
      <c r="AT1014" s="89"/>
      <c r="AU1014" s="98" t="e">
        <f t="shared" si="636"/>
        <v>#REF!</v>
      </c>
      <c r="AV1014" s="98" t="e">
        <f t="shared" si="637"/>
        <v>#REF!</v>
      </c>
      <c r="AW1014" s="89"/>
      <c r="AX1014" s="98" t="e">
        <f t="shared" si="638"/>
        <v>#REF!</v>
      </c>
      <c r="AY1014" s="98" t="e">
        <f t="shared" si="639"/>
        <v>#REF!</v>
      </c>
      <c r="AZ1014" s="89"/>
      <c r="BA1014" s="98" t="e">
        <f t="shared" si="640"/>
        <v>#REF!</v>
      </c>
      <c r="BB1014" s="98" t="e">
        <f t="shared" si="641"/>
        <v>#REF!</v>
      </c>
      <c r="BC1014" s="89"/>
      <c r="BD1014" s="98" t="e">
        <f t="shared" si="642"/>
        <v>#REF!</v>
      </c>
      <c r="BE1014" s="98" t="e">
        <f t="shared" si="643"/>
        <v>#REF!</v>
      </c>
      <c r="BF1014" s="89"/>
      <c r="BG1014" s="98" t="e">
        <f t="shared" si="644"/>
        <v>#REF!</v>
      </c>
      <c r="BH1014" s="98" t="e">
        <f t="shared" si="645"/>
        <v>#REF!</v>
      </c>
      <c r="BI1014" s="89"/>
      <c r="BJ1014" s="98" t="str">
        <f t="shared" si="646"/>
        <v/>
      </c>
      <c r="BK1014" s="98" t="str">
        <f t="shared" si="647"/>
        <v/>
      </c>
      <c r="BL1014" s="89"/>
      <c r="BM1014" s="98" t="str">
        <f t="shared" si="648"/>
        <v/>
      </c>
      <c r="BN1014" s="98" t="str">
        <f t="shared" si="649"/>
        <v/>
      </c>
      <c r="BO1014" s="89"/>
      <c r="BP1014" s="98" t="str">
        <f t="shared" si="650"/>
        <v/>
      </c>
      <c r="BQ1014" s="98" t="str">
        <f t="shared" si="651"/>
        <v/>
      </c>
      <c r="BR1014" s="89"/>
      <c r="BS1014" s="98" t="str">
        <f t="shared" si="652"/>
        <v/>
      </c>
      <c r="BT1014" s="98" t="str">
        <f t="shared" si="653"/>
        <v/>
      </c>
      <c r="BU1014" s="89"/>
      <c r="BV1014" s="63"/>
    </row>
    <row r="1015" spans="1:74" s="59" customFormat="1" x14ac:dyDescent="0.25">
      <c r="A1015" s="83">
        <v>16</v>
      </c>
      <c r="B1015" s="109" t="str">
        <f t="shared" si="631"/>
        <v xml:space="preserve">: </v>
      </c>
      <c r="C1015" s="106"/>
      <c r="D1015" s="106"/>
      <c r="E1015" s="108"/>
      <c r="F1015" s="106"/>
      <c r="G1015" s="108"/>
      <c r="H1015" s="107"/>
      <c r="I1015" s="106"/>
      <c r="J1015" s="106"/>
      <c r="K1015" s="104"/>
      <c r="L1015" s="110"/>
      <c r="M1015" s="104"/>
      <c r="N1015" s="105"/>
      <c r="O1015" s="105"/>
      <c r="P1015" s="104"/>
      <c r="Q1015" s="64"/>
      <c r="R1015" s="103"/>
      <c r="S1015" s="101" t="str">
        <f t="shared" si="632"/>
        <v/>
      </c>
      <c r="T1015" s="102" t="str">
        <f t="shared" si="633"/>
        <v/>
      </c>
      <c r="U1015" s="101" t="str">
        <f t="shared" si="634"/>
        <v/>
      </c>
      <c r="V1015" s="100" t="str">
        <f t="shared" si="635"/>
        <v/>
      </c>
      <c r="W1015" s="89"/>
      <c r="X1015" s="89"/>
      <c r="Z1015" s="63"/>
      <c r="AP1015" s="63"/>
      <c r="AQ1015" s="89"/>
      <c r="AR1015" s="89"/>
      <c r="AS1015" s="99"/>
      <c r="AT1015" s="89"/>
      <c r="AU1015" s="98" t="e">
        <f t="shared" si="636"/>
        <v>#REF!</v>
      </c>
      <c r="AV1015" s="98" t="e">
        <f t="shared" si="637"/>
        <v>#REF!</v>
      </c>
      <c r="AW1015" s="89"/>
      <c r="AX1015" s="98" t="e">
        <f t="shared" si="638"/>
        <v>#REF!</v>
      </c>
      <c r="AY1015" s="98" t="e">
        <f t="shared" si="639"/>
        <v>#REF!</v>
      </c>
      <c r="AZ1015" s="89"/>
      <c r="BA1015" s="98" t="e">
        <f t="shared" si="640"/>
        <v>#REF!</v>
      </c>
      <c r="BB1015" s="98" t="e">
        <f t="shared" si="641"/>
        <v>#REF!</v>
      </c>
      <c r="BC1015" s="89"/>
      <c r="BD1015" s="98" t="e">
        <f t="shared" si="642"/>
        <v>#REF!</v>
      </c>
      <c r="BE1015" s="98" t="e">
        <f t="shared" si="643"/>
        <v>#REF!</v>
      </c>
      <c r="BF1015" s="89"/>
      <c r="BG1015" s="98" t="e">
        <f t="shared" si="644"/>
        <v>#REF!</v>
      </c>
      <c r="BH1015" s="98" t="e">
        <f t="shared" si="645"/>
        <v>#REF!</v>
      </c>
      <c r="BI1015" s="89"/>
      <c r="BJ1015" s="98" t="str">
        <f t="shared" si="646"/>
        <v/>
      </c>
      <c r="BK1015" s="98" t="str">
        <f t="shared" si="647"/>
        <v/>
      </c>
      <c r="BL1015" s="89"/>
      <c r="BM1015" s="98" t="str">
        <f t="shared" si="648"/>
        <v/>
      </c>
      <c r="BN1015" s="98" t="str">
        <f t="shared" si="649"/>
        <v/>
      </c>
      <c r="BO1015" s="89"/>
      <c r="BP1015" s="98" t="str">
        <f t="shared" si="650"/>
        <v/>
      </c>
      <c r="BQ1015" s="98" t="str">
        <f t="shared" si="651"/>
        <v/>
      </c>
      <c r="BR1015" s="89"/>
      <c r="BS1015" s="98" t="str">
        <f t="shared" si="652"/>
        <v/>
      </c>
      <c r="BT1015" s="98" t="str">
        <f t="shared" si="653"/>
        <v/>
      </c>
      <c r="BU1015" s="89"/>
      <c r="BV1015" s="63"/>
    </row>
    <row r="1016" spans="1:74" s="59" customFormat="1" x14ac:dyDescent="0.25">
      <c r="A1016" s="83">
        <v>17</v>
      </c>
      <c r="B1016" s="109" t="str">
        <f t="shared" si="631"/>
        <v xml:space="preserve">: </v>
      </c>
      <c r="C1016" s="106"/>
      <c r="D1016" s="106"/>
      <c r="E1016" s="108"/>
      <c r="F1016" s="106"/>
      <c r="G1016" s="108"/>
      <c r="H1016" s="107"/>
      <c r="I1016" s="106"/>
      <c r="J1016" s="106"/>
      <c r="K1016" s="104"/>
      <c r="L1016" s="110"/>
      <c r="M1016" s="104"/>
      <c r="N1016" s="105"/>
      <c r="O1016" s="105"/>
      <c r="P1016" s="104"/>
      <c r="Q1016" s="64"/>
      <c r="R1016" s="103"/>
      <c r="S1016" s="101" t="str">
        <f t="shared" si="632"/>
        <v/>
      </c>
      <c r="T1016" s="102" t="str">
        <f t="shared" si="633"/>
        <v/>
      </c>
      <c r="U1016" s="101" t="str">
        <f t="shared" si="634"/>
        <v/>
      </c>
      <c r="V1016" s="100" t="str">
        <f t="shared" si="635"/>
        <v/>
      </c>
      <c r="W1016" s="89"/>
      <c r="X1016" s="89"/>
      <c r="Z1016" s="63"/>
      <c r="AP1016" s="63"/>
      <c r="AQ1016" s="89"/>
      <c r="AR1016" s="89"/>
      <c r="AS1016" s="99"/>
      <c r="AT1016" s="89"/>
      <c r="AU1016" s="98" t="e">
        <f t="shared" si="636"/>
        <v>#REF!</v>
      </c>
      <c r="AV1016" s="98" t="e">
        <f t="shared" si="637"/>
        <v>#REF!</v>
      </c>
      <c r="AW1016" s="89"/>
      <c r="AX1016" s="98" t="e">
        <f t="shared" si="638"/>
        <v>#REF!</v>
      </c>
      <c r="AY1016" s="98" t="e">
        <f t="shared" si="639"/>
        <v>#REF!</v>
      </c>
      <c r="AZ1016" s="89"/>
      <c r="BA1016" s="98" t="e">
        <f t="shared" si="640"/>
        <v>#REF!</v>
      </c>
      <c r="BB1016" s="98" t="e">
        <f t="shared" si="641"/>
        <v>#REF!</v>
      </c>
      <c r="BC1016" s="89"/>
      <c r="BD1016" s="98" t="e">
        <f t="shared" si="642"/>
        <v>#REF!</v>
      </c>
      <c r="BE1016" s="98" t="e">
        <f t="shared" si="643"/>
        <v>#REF!</v>
      </c>
      <c r="BF1016" s="89"/>
      <c r="BG1016" s="98" t="e">
        <f t="shared" si="644"/>
        <v>#REF!</v>
      </c>
      <c r="BH1016" s="98" t="e">
        <f t="shared" si="645"/>
        <v>#REF!</v>
      </c>
      <c r="BI1016" s="89"/>
      <c r="BJ1016" s="98" t="str">
        <f t="shared" si="646"/>
        <v/>
      </c>
      <c r="BK1016" s="98" t="str">
        <f t="shared" si="647"/>
        <v/>
      </c>
      <c r="BL1016" s="89"/>
      <c r="BM1016" s="98" t="str">
        <f t="shared" si="648"/>
        <v/>
      </c>
      <c r="BN1016" s="98" t="str">
        <f t="shared" si="649"/>
        <v/>
      </c>
      <c r="BO1016" s="89"/>
      <c r="BP1016" s="98" t="str">
        <f t="shared" si="650"/>
        <v/>
      </c>
      <c r="BQ1016" s="98" t="str">
        <f t="shared" si="651"/>
        <v/>
      </c>
      <c r="BR1016" s="89"/>
      <c r="BS1016" s="98" t="str">
        <f t="shared" si="652"/>
        <v/>
      </c>
      <c r="BT1016" s="98" t="str">
        <f t="shared" si="653"/>
        <v/>
      </c>
      <c r="BU1016" s="89"/>
      <c r="BV1016" s="63"/>
    </row>
    <row r="1017" spans="1:74" s="59" customFormat="1" x14ac:dyDescent="0.25">
      <c r="A1017" s="83">
        <v>18</v>
      </c>
      <c r="B1017" s="109" t="str">
        <f t="shared" si="631"/>
        <v xml:space="preserve">: </v>
      </c>
      <c r="C1017" s="106"/>
      <c r="D1017" s="106"/>
      <c r="E1017" s="108"/>
      <c r="F1017" s="106"/>
      <c r="G1017" s="108"/>
      <c r="H1017" s="107"/>
      <c r="I1017" s="106"/>
      <c r="J1017" s="106"/>
      <c r="K1017" s="104"/>
      <c r="L1017" s="104"/>
      <c r="M1017" s="104"/>
      <c r="N1017" s="105"/>
      <c r="O1017" s="105"/>
      <c r="P1017" s="104"/>
      <c r="Q1017" s="64"/>
      <c r="R1017" s="103"/>
      <c r="S1017" s="101" t="str">
        <f t="shared" si="632"/>
        <v/>
      </c>
      <c r="T1017" s="102" t="str">
        <f t="shared" si="633"/>
        <v/>
      </c>
      <c r="U1017" s="101" t="str">
        <f t="shared" si="634"/>
        <v/>
      </c>
      <c r="V1017" s="100" t="str">
        <f t="shared" si="635"/>
        <v/>
      </c>
      <c r="W1017" s="89"/>
      <c r="X1017" s="89"/>
      <c r="Z1017" s="63"/>
      <c r="AP1017" s="63"/>
      <c r="AQ1017" s="89"/>
      <c r="AR1017" s="89"/>
      <c r="AS1017" s="99"/>
      <c r="AT1017" s="89"/>
      <c r="AU1017" s="98" t="e">
        <f t="shared" si="636"/>
        <v>#REF!</v>
      </c>
      <c r="AV1017" s="98" t="e">
        <f t="shared" si="637"/>
        <v>#REF!</v>
      </c>
      <c r="AW1017" s="89"/>
      <c r="AX1017" s="98" t="e">
        <f t="shared" si="638"/>
        <v>#REF!</v>
      </c>
      <c r="AY1017" s="98" t="e">
        <f t="shared" si="639"/>
        <v>#REF!</v>
      </c>
      <c r="AZ1017" s="89"/>
      <c r="BA1017" s="98" t="e">
        <f t="shared" si="640"/>
        <v>#REF!</v>
      </c>
      <c r="BB1017" s="98" t="e">
        <f t="shared" si="641"/>
        <v>#REF!</v>
      </c>
      <c r="BC1017" s="89"/>
      <c r="BD1017" s="98" t="e">
        <f t="shared" si="642"/>
        <v>#REF!</v>
      </c>
      <c r="BE1017" s="98" t="e">
        <f t="shared" si="643"/>
        <v>#REF!</v>
      </c>
      <c r="BF1017" s="89"/>
      <c r="BG1017" s="98" t="e">
        <f t="shared" si="644"/>
        <v>#REF!</v>
      </c>
      <c r="BH1017" s="98" t="e">
        <f t="shared" si="645"/>
        <v>#REF!</v>
      </c>
      <c r="BI1017" s="89"/>
      <c r="BJ1017" s="98" t="str">
        <f t="shared" si="646"/>
        <v/>
      </c>
      <c r="BK1017" s="98" t="str">
        <f t="shared" si="647"/>
        <v/>
      </c>
      <c r="BL1017" s="89"/>
      <c r="BM1017" s="98" t="str">
        <f t="shared" si="648"/>
        <v/>
      </c>
      <c r="BN1017" s="98" t="str">
        <f t="shared" si="649"/>
        <v/>
      </c>
      <c r="BO1017" s="89"/>
      <c r="BP1017" s="98" t="str">
        <f t="shared" si="650"/>
        <v/>
      </c>
      <c r="BQ1017" s="98" t="str">
        <f t="shared" si="651"/>
        <v/>
      </c>
      <c r="BR1017" s="89"/>
      <c r="BS1017" s="98" t="str">
        <f t="shared" si="652"/>
        <v/>
      </c>
      <c r="BT1017" s="98" t="str">
        <f t="shared" si="653"/>
        <v/>
      </c>
      <c r="BU1017" s="89"/>
      <c r="BV1017" s="63"/>
    </row>
    <row r="1018" spans="1:74" s="59" customFormat="1" x14ac:dyDescent="0.25">
      <c r="A1018" s="83">
        <v>19</v>
      </c>
      <c r="B1018" s="109" t="str">
        <f t="shared" si="631"/>
        <v xml:space="preserve">: </v>
      </c>
      <c r="C1018" s="106"/>
      <c r="D1018" s="106"/>
      <c r="E1018" s="108"/>
      <c r="F1018" s="106"/>
      <c r="G1018" s="108"/>
      <c r="H1018" s="107"/>
      <c r="I1018" s="106"/>
      <c r="J1018" s="106"/>
      <c r="K1018" s="104"/>
      <c r="L1018" s="104"/>
      <c r="M1018" s="104"/>
      <c r="N1018" s="105"/>
      <c r="O1018" s="105"/>
      <c r="P1018" s="104"/>
      <c r="Q1018" s="64"/>
      <c r="R1018" s="103"/>
      <c r="S1018" s="101" t="str">
        <f t="shared" si="632"/>
        <v/>
      </c>
      <c r="T1018" s="102" t="str">
        <f t="shared" si="633"/>
        <v/>
      </c>
      <c r="U1018" s="101" t="str">
        <f t="shared" si="634"/>
        <v/>
      </c>
      <c r="V1018" s="100" t="str">
        <f t="shared" si="635"/>
        <v/>
      </c>
      <c r="W1018" s="89"/>
      <c r="X1018" s="89"/>
      <c r="Z1018" s="63"/>
      <c r="AP1018" s="63"/>
      <c r="AQ1018" s="89"/>
      <c r="AR1018" s="89"/>
      <c r="AS1018" s="99"/>
      <c r="AT1018" s="89"/>
      <c r="AU1018" s="98" t="e">
        <f t="shared" si="636"/>
        <v>#REF!</v>
      </c>
      <c r="AV1018" s="98" t="e">
        <f t="shared" si="637"/>
        <v>#REF!</v>
      </c>
      <c r="AW1018" s="89"/>
      <c r="AX1018" s="98" t="e">
        <f t="shared" si="638"/>
        <v>#REF!</v>
      </c>
      <c r="AY1018" s="98" t="e">
        <f t="shared" si="639"/>
        <v>#REF!</v>
      </c>
      <c r="AZ1018" s="89"/>
      <c r="BA1018" s="98" t="e">
        <f t="shared" si="640"/>
        <v>#REF!</v>
      </c>
      <c r="BB1018" s="98" t="e">
        <f t="shared" si="641"/>
        <v>#REF!</v>
      </c>
      <c r="BC1018" s="89"/>
      <c r="BD1018" s="98" t="e">
        <f t="shared" si="642"/>
        <v>#REF!</v>
      </c>
      <c r="BE1018" s="98" t="e">
        <f t="shared" si="643"/>
        <v>#REF!</v>
      </c>
      <c r="BF1018" s="89"/>
      <c r="BG1018" s="98" t="e">
        <f t="shared" si="644"/>
        <v>#REF!</v>
      </c>
      <c r="BH1018" s="98" t="e">
        <f t="shared" si="645"/>
        <v>#REF!</v>
      </c>
      <c r="BI1018" s="89"/>
      <c r="BJ1018" s="98" t="str">
        <f t="shared" si="646"/>
        <v/>
      </c>
      <c r="BK1018" s="98" t="str">
        <f t="shared" si="647"/>
        <v/>
      </c>
      <c r="BL1018" s="89"/>
      <c r="BM1018" s="98" t="str">
        <f t="shared" si="648"/>
        <v/>
      </c>
      <c r="BN1018" s="98" t="str">
        <f t="shared" si="649"/>
        <v/>
      </c>
      <c r="BO1018" s="89"/>
      <c r="BP1018" s="98" t="str">
        <f t="shared" si="650"/>
        <v/>
      </c>
      <c r="BQ1018" s="98" t="str">
        <f t="shared" si="651"/>
        <v/>
      </c>
      <c r="BR1018" s="89"/>
      <c r="BS1018" s="98" t="str">
        <f t="shared" si="652"/>
        <v/>
      </c>
      <c r="BT1018" s="98" t="str">
        <f t="shared" si="653"/>
        <v/>
      </c>
      <c r="BU1018" s="89"/>
      <c r="BV1018" s="63"/>
    </row>
    <row r="1019" spans="1:74" s="59" customFormat="1" x14ac:dyDescent="0.25">
      <c r="A1019" s="83">
        <v>20</v>
      </c>
      <c r="B1019" s="109" t="str">
        <f t="shared" si="631"/>
        <v xml:space="preserve">: </v>
      </c>
      <c r="C1019" s="106"/>
      <c r="D1019" s="106"/>
      <c r="E1019" s="108"/>
      <c r="F1019" s="106"/>
      <c r="G1019" s="108"/>
      <c r="H1019" s="107"/>
      <c r="I1019" s="106"/>
      <c r="J1019" s="106"/>
      <c r="K1019" s="104"/>
      <c r="L1019" s="104"/>
      <c r="M1019" s="104"/>
      <c r="N1019" s="105"/>
      <c r="O1019" s="105"/>
      <c r="P1019" s="104"/>
      <c r="Q1019" s="64"/>
      <c r="R1019" s="103"/>
      <c r="S1019" s="101" t="str">
        <f t="shared" si="632"/>
        <v/>
      </c>
      <c r="T1019" s="102" t="str">
        <f t="shared" si="633"/>
        <v/>
      </c>
      <c r="U1019" s="101" t="str">
        <f t="shared" si="634"/>
        <v/>
      </c>
      <c r="V1019" s="100" t="str">
        <f t="shared" si="635"/>
        <v/>
      </c>
      <c r="W1019" s="89"/>
      <c r="X1019" s="89"/>
      <c r="Z1019" s="63"/>
      <c r="AP1019" s="63"/>
      <c r="AQ1019" s="89"/>
      <c r="AR1019" s="89"/>
      <c r="AS1019" s="99"/>
      <c r="AT1019" s="89"/>
      <c r="AU1019" s="98" t="e">
        <f t="shared" si="636"/>
        <v>#REF!</v>
      </c>
      <c r="AV1019" s="98" t="e">
        <f t="shared" si="637"/>
        <v>#REF!</v>
      </c>
      <c r="AW1019" s="89"/>
      <c r="AX1019" s="98" t="e">
        <f t="shared" si="638"/>
        <v>#REF!</v>
      </c>
      <c r="AY1019" s="98" t="e">
        <f t="shared" si="639"/>
        <v>#REF!</v>
      </c>
      <c r="AZ1019" s="89"/>
      <c r="BA1019" s="98" t="e">
        <f t="shared" si="640"/>
        <v>#REF!</v>
      </c>
      <c r="BB1019" s="98" t="e">
        <f t="shared" si="641"/>
        <v>#REF!</v>
      </c>
      <c r="BC1019" s="89"/>
      <c r="BD1019" s="98" t="e">
        <f t="shared" si="642"/>
        <v>#REF!</v>
      </c>
      <c r="BE1019" s="98" t="e">
        <f t="shared" si="643"/>
        <v>#REF!</v>
      </c>
      <c r="BF1019" s="89"/>
      <c r="BG1019" s="98" t="e">
        <f t="shared" si="644"/>
        <v>#REF!</v>
      </c>
      <c r="BH1019" s="98" t="e">
        <f t="shared" si="645"/>
        <v>#REF!</v>
      </c>
      <c r="BI1019" s="89"/>
      <c r="BJ1019" s="98" t="str">
        <f t="shared" si="646"/>
        <v/>
      </c>
      <c r="BK1019" s="98" t="str">
        <f t="shared" si="647"/>
        <v/>
      </c>
      <c r="BL1019" s="89"/>
      <c r="BM1019" s="98" t="str">
        <f t="shared" si="648"/>
        <v/>
      </c>
      <c r="BN1019" s="98" t="str">
        <f t="shared" si="649"/>
        <v/>
      </c>
      <c r="BO1019" s="89"/>
      <c r="BP1019" s="98" t="str">
        <f t="shared" si="650"/>
        <v/>
      </c>
      <c r="BQ1019" s="98" t="str">
        <f t="shared" si="651"/>
        <v/>
      </c>
      <c r="BR1019" s="89"/>
      <c r="BS1019" s="98" t="str">
        <f t="shared" si="652"/>
        <v/>
      </c>
      <c r="BT1019" s="98" t="str">
        <f t="shared" si="653"/>
        <v/>
      </c>
      <c r="BU1019" s="89"/>
      <c r="BV1019" s="63"/>
    </row>
    <row r="1020" spans="1:74" s="59" customFormat="1" x14ac:dyDescent="0.25">
      <c r="A1020" s="83"/>
      <c r="B1020" s="91" t="s">
        <v>64</v>
      </c>
      <c r="C1020" s="92"/>
      <c r="D1020" s="92"/>
      <c r="E1020" s="92"/>
      <c r="F1020" s="92"/>
      <c r="G1020" s="92"/>
      <c r="I1020" s="89"/>
      <c r="J1020" s="94"/>
      <c r="K1020" s="64"/>
      <c r="L1020" s="64"/>
      <c r="M1020" s="64" t="s">
        <v>63</v>
      </c>
      <c r="N1020" s="64"/>
      <c r="O1020" s="64"/>
      <c r="P1020" s="64"/>
      <c r="Q1020" s="64"/>
      <c r="R1020" s="94" t="s">
        <v>62</v>
      </c>
      <c r="S1020" s="97" t="e">
        <f>AVERAGE(S1000:S1019)</f>
        <v>#DIV/0!</v>
      </c>
      <c r="T1020" s="97" t="e">
        <f>IF(S1028="Y",SUM(T1000:T1019)/SUM(O1000:O1019),AVERAGE(T1000:T1019))</f>
        <v>#DIV/0!</v>
      </c>
      <c r="U1020" s="96" t="e">
        <f>SUM(U1000:U1019)/SUM(O1000:O1019)</f>
        <v>#DIV/0!</v>
      </c>
      <c r="V1020" s="89"/>
      <c r="W1020" s="89"/>
      <c r="X1020" s="89"/>
      <c r="Z1020" s="95"/>
      <c r="AP1020" s="63"/>
      <c r="AQ1020" s="89"/>
      <c r="AR1020" s="89"/>
      <c r="AS1020" s="89"/>
      <c r="AT1020" s="94" t="s">
        <v>62</v>
      </c>
      <c r="AU1020" s="93" t="e">
        <f>AVERAGE(AU1000:AU1019)</f>
        <v>#REF!</v>
      </c>
      <c r="AV1020" s="93" t="e">
        <f>SUM(AV1000:AV1019)/COUNTIF(AV1000:AV1019,"&gt;0")</f>
        <v>#REF!</v>
      </c>
      <c r="AW1020" s="89"/>
      <c r="AX1020" s="93" t="e">
        <f>AVERAGE(AX1000:AX1019)</f>
        <v>#REF!</v>
      </c>
      <c r="AY1020" s="93" t="e">
        <f>SUM(AY1000:AY1019)/COUNTIF(AY1000:AY1019,"&gt;0")</f>
        <v>#REF!</v>
      </c>
      <c r="AZ1020" s="89"/>
      <c r="BA1020" s="93" t="e">
        <f>AVERAGE(BA1000:BA1019)</f>
        <v>#REF!</v>
      </c>
      <c r="BB1020" s="93" t="e">
        <f>SUM(BB1000:BB1019)/COUNTIF(BB1000:BB1019,"&gt;0")</f>
        <v>#REF!</v>
      </c>
      <c r="BC1020" s="89"/>
      <c r="BD1020" s="93" t="e">
        <f>AVERAGE(BD1000:BD1019)</f>
        <v>#REF!</v>
      </c>
      <c r="BE1020" s="93" t="e">
        <f>SUM(BE1000:BE1019)/COUNTIF(BE1000:BE1019,"&gt;0")</f>
        <v>#REF!</v>
      </c>
      <c r="BF1020" s="89"/>
      <c r="BG1020" s="93" t="e">
        <f>AVERAGE(BG1000:BG1019)</f>
        <v>#REF!</v>
      </c>
      <c r="BH1020" s="93" t="e">
        <f>SUM(BH1000:BH1019)/COUNTIF(BH1000:BH1019,"&gt;0")</f>
        <v>#REF!</v>
      </c>
      <c r="BI1020" s="94"/>
      <c r="BJ1020" s="93" t="e">
        <f>AVERAGE(BJ1000:BJ1019)</f>
        <v>#DIV/0!</v>
      </c>
      <c r="BK1020" s="93" t="e">
        <f>SUM(BK1000:BK1019)/COUNTIF(BK1000:BK1019,"&gt;0")</f>
        <v>#DIV/0!</v>
      </c>
      <c r="BL1020" s="89"/>
      <c r="BM1020" s="93" t="e">
        <f>AVERAGE(BM1000:BM1019)</f>
        <v>#DIV/0!</v>
      </c>
      <c r="BN1020" s="93" t="e">
        <f>SUM(BN1000:BN1019)/COUNTIF(BN1000:BN1019,"&gt;0")</f>
        <v>#DIV/0!</v>
      </c>
      <c r="BO1020" s="89"/>
      <c r="BP1020" s="93" t="e">
        <f>AVERAGE(BP1000:BP1019)</f>
        <v>#DIV/0!</v>
      </c>
      <c r="BQ1020" s="93" t="e">
        <f>SUM(BQ1000:BQ1019)/COUNTIF(BQ1000:BQ1019,"&gt;0")</f>
        <v>#DIV/0!</v>
      </c>
      <c r="BR1020" s="89"/>
      <c r="BS1020" s="93" t="e">
        <f>AVERAGE(BS1000:BS1019)</f>
        <v>#DIV/0!</v>
      </c>
      <c r="BT1020" s="93" t="e">
        <f>SUM(BT1000:BT1019)/COUNTIF(BT1000:BT1019,"&gt;0")</f>
        <v>#DIV/0!</v>
      </c>
      <c r="BU1020" s="89"/>
      <c r="BV1020" s="63"/>
    </row>
    <row r="1021" spans="1:74" s="59" customFormat="1" x14ac:dyDescent="0.25">
      <c r="A1021" s="83"/>
      <c r="B1021" s="91" t="s">
        <v>61</v>
      </c>
      <c r="C1021" s="92" t="s">
        <v>60</v>
      </c>
      <c r="D1021" s="399"/>
      <c r="E1021" s="400"/>
      <c r="F1021" s="400"/>
      <c r="G1021" s="400"/>
      <c r="H1021" s="400"/>
      <c r="I1021" s="400"/>
      <c r="J1021" s="400"/>
      <c r="K1021" s="401"/>
      <c r="L1021" s="64"/>
      <c r="M1021" s="64"/>
      <c r="N1021" s="64"/>
      <c r="O1021" s="64"/>
      <c r="P1021" s="64"/>
      <c r="Q1021" s="64"/>
      <c r="R1021" s="77" t="s">
        <v>57</v>
      </c>
      <c r="S1021" s="88" t="e">
        <f>S1020+V1021*S1024</f>
        <v>#DIV/0!</v>
      </c>
      <c r="T1021" s="88" t="e">
        <f>T1020+V1021*T1024</f>
        <v>#DIV/0!</v>
      </c>
      <c r="U1021" s="88" t="e">
        <f>U1020+V1021*U1024</f>
        <v>#DIV/0!</v>
      </c>
      <c r="V1021" s="86">
        <v>1</v>
      </c>
      <c r="W1021" s="64" t="s">
        <v>59</v>
      </c>
      <c r="X1021" s="89"/>
      <c r="Y1021" s="89" t="s">
        <v>58</v>
      </c>
      <c r="Z1021" s="87"/>
      <c r="AP1021" s="63"/>
      <c r="AQ1021" s="89"/>
      <c r="AR1021" s="89"/>
      <c r="AS1021" s="89"/>
      <c r="AT1021" s="77" t="s">
        <v>57</v>
      </c>
      <c r="AU1021" s="76" t="e">
        <f>AU1020+(AU1026*AU1023)</f>
        <v>#REF!</v>
      </c>
      <c r="AV1021" s="76" t="e">
        <f>AV1020+(AV1026*AU1023)</f>
        <v>#REF!</v>
      </c>
      <c r="AW1021" s="89"/>
      <c r="AX1021" s="76" t="e">
        <f>AX1020+(AX1026*AX1023)</f>
        <v>#REF!</v>
      </c>
      <c r="AY1021" s="76" t="e">
        <f>AY1020+(AY1026*AX1023)</f>
        <v>#REF!</v>
      </c>
      <c r="AZ1021" s="89"/>
      <c r="BA1021" s="76" t="e">
        <f>BA1020+(BA1026*BA1023)</f>
        <v>#REF!</v>
      </c>
      <c r="BB1021" s="76" t="e">
        <f>BB1020+(BB1026*BA1023)</f>
        <v>#REF!</v>
      </c>
      <c r="BC1021" s="89"/>
      <c r="BD1021" s="76" t="e">
        <f>BD1020+(BD1026*BD1023)</f>
        <v>#REF!</v>
      </c>
      <c r="BE1021" s="76" t="e">
        <f>BE1020+(BE1026*BD1023)</f>
        <v>#REF!</v>
      </c>
      <c r="BF1021" s="89"/>
      <c r="BG1021" s="76" t="e">
        <f>BG1020+(BG1026*BG1023)</f>
        <v>#REF!</v>
      </c>
      <c r="BH1021" s="76" t="e">
        <f>BH1020+(BH1026*BG1023)</f>
        <v>#REF!</v>
      </c>
      <c r="BI1021" s="77"/>
      <c r="BJ1021" s="76" t="e">
        <f>BJ1020+(BJ1026*BJ1023)</f>
        <v>#DIV/0!</v>
      </c>
      <c r="BK1021" s="76" t="e">
        <f>BK1020+(BK1026*BJ1023)</f>
        <v>#DIV/0!</v>
      </c>
      <c r="BL1021" s="89"/>
      <c r="BM1021" s="76" t="e">
        <f>BM1020+(BM1026*BM1023)</f>
        <v>#DIV/0!</v>
      </c>
      <c r="BN1021" s="76" t="e">
        <f>BN1020+(BN1026*BM1023)</f>
        <v>#DIV/0!</v>
      </c>
      <c r="BO1021" s="89"/>
      <c r="BP1021" s="76" t="e">
        <f>BP1020+(BP1026*BP1023)</f>
        <v>#DIV/0!</v>
      </c>
      <c r="BQ1021" s="76" t="e">
        <f>BQ1020+(BQ1026*BP1023)</f>
        <v>#DIV/0!</v>
      </c>
      <c r="BR1021" s="89"/>
      <c r="BS1021" s="76" t="e">
        <f>BS1020+(BS1026*BS1023)</f>
        <v>#DIV/0!</v>
      </c>
      <c r="BT1021" s="76" t="e">
        <f>BT1020+(BT1026*BS1023)</f>
        <v>#DIV/0!</v>
      </c>
      <c r="BU1021" s="89"/>
      <c r="BV1021" s="63"/>
    </row>
    <row r="1022" spans="1:74" s="59" customFormat="1" x14ac:dyDescent="0.25">
      <c r="A1022" s="83"/>
      <c r="B1022" s="91" t="s">
        <v>56</v>
      </c>
      <c r="C1022" s="83"/>
      <c r="D1022" s="402"/>
      <c r="E1022" s="403"/>
      <c r="F1022" s="403"/>
      <c r="G1022" s="403"/>
      <c r="H1022" s="403"/>
      <c r="I1022" s="403"/>
      <c r="J1022" s="403"/>
      <c r="K1022" s="404"/>
      <c r="L1022" s="89"/>
      <c r="M1022" s="89"/>
      <c r="N1022" s="64"/>
      <c r="O1022" s="64"/>
      <c r="P1022" s="64"/>
      <c r="Q1022" s="64"/>
      <c r="R1022" s="77" t="s">
        <v>54</v>
      </c>
      <c r="S1022" s="88" t="e">
        <f>IF($Y1022="Y",MIN(S1000:S1019),S1020-$V1022*S1024)</f>
        <v>#DIV/0!</v>
      </c>
      <c r="T1022" s="88" t="e">
        <f>IF($Y1022="Y",MIN(T1000:T1019),T1020-$V1022*T1024)</f>
        <v>#DIV/0!</v>
      </c>
      <c r="U1022" s="88" t="e">
        <f>IF($Y1022="Y",MIN(U1000:U1019),U1020-$V1022*U1024)</f>
        <v>#DIV/0!</v>
      </c>
      <c r="V1022" s="86">
        <v>1</v>
      </c>
      <c r="W1022" s="64" t="s">
        <v>55</v>
      </c>
      <c r="X1022" s="89"/>
      <c r="Y1022" s="90" t="s">
        <v>47</v>
      </c>
      <c r="Z1022" s="87"/>
      <c r="AP1022" s="63"/>
      <c r="AQ1022" s="89"/>
      <c r="AR1022" s="89"/>
      <c r="AS1022" s="89"/>
      <c r="AT1022" s="77" t="s">
        <v>54</v>
      </c>
      <c r="AU1022" s="76" t="e">
        <f>AU1020-(AU1026*AU1024)</f>
        <v>#REF!</v>
      </c>
      <c r="AV1022" s="76" t="e">
        <f>AV1020-(AV1026*AU1024)</f>
        <v>#REF!</v>
      </c>
      <c r="AW1022" s="89"/>
      <c r="AX1022" s="76" t="e">
        <f>AX1020-(AX1026*AX1024)</f>
        <v>#REF!</v>
      </c>
      <c r="AY1022" s="76" t="e">
        <f>AY1020-(AY1026*AX1024)</f>
        <v>#REF!</v>
      </c>
      <c r="AZ1022" s="89"/>
      <c r="BA1022" s="76" t="e">
        <f>BA1020-(BA1026*BA1024)</f>
        <v>#REF!</v>
      </c>
      <c r="BB1022" s="76" t="e">
        <f>BB1020-(BB1026*BA1024)</f>
        <v>#REF!</v>
      </c>
      <c r="BC1022" s="89"/>
      <c r="BD1022" s="76" t="e">
        <f>BD1020-(BD1026*BD1024)</f>
        <v>#REF!</v>
      </c>
      <c r="BE1022" s="76" t="e">
        <f>BE1020-(BE1026*BD1024)</f>
        <v>#REF!</v>
      </c>
      <c r="BF1022" s="89"/>
      <c r="BG1022" s="76" t="e">
        <f>BG1020-(BG1026*BG1024)</f>
        <v>#REF!</v>
      </c>
      <c r="BH1022" s="76" t="e">
        <f>BH1020-(BH1026*BG1024)</f>
        <v>#REF!</v>
      </c>
      <c r="BI1022" s="77"/>
      <c r="BJ1022" s="76" t="e">
        <f>BJ1020-(BJ1026*BJ1024)</f>
        <v>#DIV/0!</v>
      </c>
      <c r="BK1022" s="76" t="e">
        <f>BK1020-(BK1026*BJ1024)</f>
        <v>#DIV/0!</v>
      </c>
      <c r="BL1022" s="89"/>
      <c r="BM1022" s="76" t="e">
        <f>BM1020-(BM1026*BM1024)</f>
        <v>#DIV/0!</v>
      </c>
      <c r="BN1022" s="76" t="e">
        <f>BN1020-(BN1026*BM1024)</f>
        <v>#DIV/0!</v>
      </c>
      <c r="BO1022" s="89"/>
      <c r="BP1022" s="76" t="e">
        <f>BP1020-(BP1026*BP1024)</f>
        <v>#DIV/0!</v>
      </c>
      <c r="BQ1022" s="76" t="e">
        <f>BQ1020-(BQ1026*BP1024)</f>
        <v>#DIV/0!</v>
      </c>
      <c r="BR1022" s="89"/>
      <c r="BS1022" s="76" t="e">
        <f>BS1020-(BS1026*BS1024)</f>
        <v>#DIV/0!</v>
      </c>
      <c r="BT1022" s="76" t="e">
        <f>BT1020-(BT1026*BS1024)</f>
        <v>#DIV/0!</v>
      </c>
      <c r="BU1022" s="89"/>
      <c r="BV1022" s="63"/>
    </row>
    <row r="1023" spans="1:74" s="59" customFormat="1" ht="14.25" x14ac:dyDescent="0.2">
      <c r="A1023" s="83"/>
      <c r="B1023" s="83"/>
      <c r="C1023" s="83"/>
      <c r="D1023" s="402"/>
      <c r="E1023" s="403"/>
      <c r="F1023" s="403"/>
      <c r="G1023" s="403"/>
      <c r="H1023" s="403"/>
      <c r="I1023" s="403"/>
      <c r="J1023" s="403"/>
      <c r="K1023" s="404"/>
      <c r="L1023" s="64"/>
      <c r="M1023" s="64"/>
      <c r="N1023" s="64"/>
      <c r="O1023" s="64"/>
      <c r="P1023" s="64"/>
      <c r="Q1023" s="64"/>
      <c r="R1023" s="77" t="s">
        <v>51</v>
      </c>
      <c r="S1023" s="88" t="e">
        <f>IF((0.67*S1024)&gt;S1020,"no","yes")</f>
        <v>#DIV/0!</v>
      </c>
      <c r="T1023" s="88" t="e">
        <f>IF((0.67*T1024)&gt;T1020,"no","yes")</f>
        <v>#DIV/0!</v>
      </c>
      <c r="U1023" s="88" t="e">
        <f>IF((0.67*U1024)&gt;U1020,"no","yes")</f>
        <v>#DIV/0!</v>
      </c>
      <c r="V1023" s="64"/>
      <c r="W1023" s="64"/>
      <c r="X1023" s="64"/>
      <c r="Z1023" s="87"/>
      <c r="AP1023" s="63"/>
      <c r="AQ1023" s="64"/>
      <c r="AR1023" s="64"/>
      <c r="AS1023" s="360" t="s">
        <v>53</v>
      </c>
      <c r="AT1023" s="361"/>
      <c r="AU1023" s="86">
        <v>1</v>
      </c>
      <c r="AV1023" s="64"/>
      <c r="AW1023" s="64"/>
      <c r="AX1023" s="86">
        <v>1</v>
      </c>
      <c r="AY1023" s="64"/>
      <c r="AZ1023" s="64"/>
      <c r="BA1023" s="86">
        <v>1</v>
      </c>
      <c r="BB1023" s="64"/>
      <c r="BC1023" s="64"/>
      <c r="BD1023" s="86">
        <v>1</v>
      </c>
      <c r="BE1023" s="64"/>
      <c r="BF1023" s="64"/>
      <c r="BG1023" s="86">
        <v>1</v>
      </c>
      <c r="BH1023" s="64"/>
      <c r="BI1023" s="77"/>
      <c r="BJ1023" s="86">
        <v>1</v>
      </c>
      <c r="BK1023" s="64"/>
      <c r="BL1023" s="64"/>
      <c r="BM1023" s="86">
        <v>1</v>
      </c>
      <c r="BN1023" s="64"/>
      <c r="BO1023" s="64"/>
      <c r="BP1023" s="86">
        <v>1</v>
      </c>
      <c r="BQ1023" s="64"/>
      <c r="BR1023" s="64"/>
      <c r="BS1023" s="86">
        <v>1</v>
      </c>
      <c r="BT1023" s="64"/>
      <c r="BU1023" s="64"/>
      <c r="BV1023" s="63"/>
    </row>
    <row r="1024" spans="1:74" s="59" customFormat="1" ht="14.25" x14ac:dyDescent="0.2">
      <c r="A1024" s="83"/>
      <c r="B1024" s="83"/>
      <c r="C1024" s="83"/>
      <c r="D1024" s="402"/>
      <c r="E1024" s="403"/>
      <c r="F1024" s="403"/>
      <c r="G1024" s="403"/>
      <c r="H1024" s="403"/>
      <c r="I1024" s="403"/>
      <c r="J1024" s="403"/>
      <c r="K1024" s="404"/>
      <c r="L1024" s="64"/>
      <c r="M1024" s="64"/>
      <c r="N1024" s="64"/>
      <c r="O1024" s="64"/>
      <c r="P1024" s="64"/>
      <c r="Q1024" s="64"/>
      <c r="R1024" s="77" t="s">
        <v>50</v>
      </c>
      <c r="S1024" s="88" t="e">
        <f>_xlfn.STDEV.P(S1000:S1019)</f>
        <v>#DIV/0!</v>
      </c>
      <c r="T1024" s="88" t="e">
        <f t="array" ref="T1024">IF(S1028="Y",SQRT(SUM(IFERROR(O1000:O1019*(S1000:S1019-(T1020))^2,0))/((COUNTIFS(O1000:O1019,"&lt;&gt;"&amp;"")-1)/COUNTIFS(O1000:O1019,"&lt;&gt;"&amp;"")*SUM(O1000:O1019))),_xlfn.STDEV.P(T1000:T1019))</f>
        <v>#DIV/0!</v>
      </c>
      <c r="U1024" s="88" t="e">
        <f t="array" ref="U1024">SQRT(SUM(IFERROR(O1000:O1019*(S1000:S1019-(U1020))^2,0))/((COUNTIFS(O1000:O1019,"&lt;&gt;"&amp;"")-1)/COUNTIFS(O1000:O1019,"&lt;&gt;"&amp;"")*SUM(O1000:O1019)))</f>
        <v>#DIV/0!</v>
      </c>
      <c r="V1024" s="64"/>
      <c r="W1024" s="64"/>
      <c r="X1024" s="64"/>
      <c r="Z1024" s="87"/>
      <c r="AP1024" s="63"/>
      <c r="AQ1024" s="64"/>
      <c r="AR1024" s="64"/>
      <c r="AS1024" s="360"/>
      <c r="AT1024" s="361"/>
      <c r="AU1024" s="86">
        <v>1</v>
      </c>
      <c r="AV1024" s="64"/>
      <c r="AW1024" s="64"/>
      <c r="AX1024" s="86">
        <v>1</v>
      </c>
      <c r="AY1024" s="64"/>
      <c r="AZ1024" s="64"/>
      <c r="BA1024" s="86">
        <v>1</v>
      </c>
      <c r="BB1024" s="64"/>
      <c r="BC1024" s="64"/>
      <c r="BD1024" s="86">
        <v>1</v>
      </c>
      <c r="BE1024" s="64"/>
      <c r="BF1024" s="64"/>
      <c r="BG1024" s="86">
        <v>1</v>
      </c>
      <c r="BH1024" s="64"/>
      <c r="BI1024" s="77"/>
      <c r="BJ1024" s="86">
        <v>1</v>
      </c>
      <c r="BK1024" s="64"/>
      <c r="BL1024" s="64"/>
      <c r="BM1024" s="86">
        <v>1</v>
      </c>
      <c r="BN1024" s="64"/>
      <c r="BO1024" s="64"/>
      <c r="BP1024" s="86">
        <v>1</v>
      </c>
      <c r="BQ1024" s="64"/>
      <c r="BR1024" s="64"/>
      <c r="BS1024" s="86">
        <v>1</v>
      </c>
      <c r="BT1024" s="64"/>
      <c r="BU1024" s="64"/>
      <c r="BV1024" s="63"/>
    </row>
    <row r="1025" spans="1:74" s="59" customFormat="1" x14ac:dyDescent="0.25">
      <c r="A1025" s="64"/>
      <c r="B1025" s="64"/>
      <c r="C1025" s="83"/>
      <c r="D1025" s="402"/>
      <c r="E1025" s="403"/>
      <c r="F1025" s="403"/>
      <c r="G1025" s="403"/>
      <c r="H1025" s="403"/>
      <c r="I1025" s="403"/>
      <c r="J1025" s="403"/>
      <c r="K1025" s="404"/>
      <c r="L1025" s="64"/>
      <c r="M1025" s="64"/>
      <c r="N1025" s="64"/>
      <c r="O1025" s="64"/>
      <c r="P1025" s="64"/>
      <c r="Q1025" s="64"/>
      <c r="R1025" s="73" t="s">
        <v>48</v>
      </c>
      <c r="S1025" s="85">
        <f>COUNTIF(S1000:S1019,"&gt;0")</f>
        <v>0</v>
      </c>
      <c r="T1025" s="85">
        <f>COUNTIF(T1000:T1019,"&gt;0")</f>
        <v>0</v>
      </c>
      <c r="U1025" s="81"/>
      <c r="V1025" s="84" t="s">
        <v>52</v>
      </c>
      <c r="W1025" s="64"/>
      <c r="X1025" s="64"/>
      <c r="Z1025" s="63"/>
      <c r="AP1025" s="63"/>
      <c r="AQ1025" s="64"/>
      <c r="AR1025" s="64"/>
      <c r="AS1025" s="64"/>
      <c r="AT1025" s="77" t="s">
        <v>51</v>
      </c>
      <c r="AU1025" s="76" t="e">
        <f>IF((0.67*AU1026)&gt;AU1020,"no","yes")</f>
        <v>#REF!</v>
      </c>
      <c r="AV1025" s="76" t="e">
        <f>IF((0.67*AV1026)&gt;AV1020,"no","yes")</f>
        <v>#REF!</v>
      </c>
      <c r="AW1025" s="64"/>
      <c r="AX1025" s="76" t="e">
        <f>IF((0.67*AX1026)&gt;AX1020,"no","yes")</f>
        <v>#REF!</v>
      </c>
      <c r="AY1025" s="76" t="e">
        <f>IF((0.67*AY1026)&gt;AY1020,"no","yes")</f>
        <v>#REF!</v>
      </c>
      <c r="AZ1025" s="64"/>
      <c r="BA1025" s="76" t="e">
        <f>IF((0.67*BA1026)&gt;BA1020,"no","yes")</f>
        <v>#REF!</v>
      </c>
      <c r="BB1025" s="76" t="e">
        <f>IF((0.67*BB1026)&gt;BB1020,"no","yes")</f>
        <v>#REF!</v>
      </c>
      <c r="BC1025" s="64"/>
      <c r="BD1025" s="76" t="e">
        <f>IF((0.67*BD1026)&gt;BD1020,"no","yes")</f>
        <v>#REF!</v>
      </c>
      <c r="BE1025" s="76" t="e">
        <f>IF((0.67*BE1026)&gt;BE1020,"no","yes")</f>
        <v>#REF!</v>
      </c>
      <c r="BF1025" s="64"/>
      <c r="BG1025" s="76" t="e">
        <f>IF((0.67*BG1026)&gt;BG1020,"no","yes")</f>
        <v>#REF!</v>
      </c>
      <c r="BH1025" s="76" t="e">
        <f>IF((0.67*BH1026)&gt;BH1020,"no","yes")</f>
        <v>#REF!</v>
      </c>
      <c r="BI1025" s="73"/>
      <c r="BJ1025" s="76" t="e">
        <f>IF((0.67*BJ1026)&gt;BJ1020,"no","yes")</f>
        <v>#DIV/0!</v>
      </c>
      <c r="BK1025" s="76" t="e">
        <f>IF((0.67*BK1026)&gt;BK1020,"no","yes")</f>
        <v>#DIV/0!</v>
      </c>
      <c r="BL1025" s="64"/>
      <c r="BM1025" s="76" t="e">
        <f>IF((0.67*BM1026)&gt;BM1020,"no","yes")</f>
        <v>#DIV/0!</v>
      </c>
      <c r="BN1025" s="76" t="e">
        <f>IF((0.67*BN1026)&gt;BN1020,"no","yes")</f>
        <v>#DIV/0!</v>
      </c>
      <c r="BO1025" s="64"/>
      <c r="BP1025" s="76" t="e">
        <f>IF((0.67*BP1026)&gt;BP1020,"no","yes")</f>
        <v>#DIV/0!</v>
      </c>
      <c r="BQ1025" s="76" t="e">
        <f>IF((0.67*BQ1026)&gt;BQ1020,"no","yes")</f>
        <v>#DIV/0!</v>
      </c>
      <c r="BR1025" s="64"/>
      <c r="BS1025" s="76" t="e">
        <f>IF((0.67*BS1026)&gt;BS1020,"no","yes")</f>
        <v>#DIV/0!</v>
      </c>
      <c r="BT1025" s="76" t="e">
        <f>IF((0.67*BT1026)&gt;BT1020,"no","yes")</f>
        <v>#DIV/0!</v>
      </c>
      <c r="BU1025" s="64"/>
      <c r="BV1025" s="63"/>
    </row>
    <row r="1026" spans="1:74" s="59" customFormat="1" ht="14.25" x14ac:dyDescent="0.2">
      <c r="C1026" s="83"/>
      <c r="D1026" s="402"/>
      <c r="E1026" s="403"/>
      <c r="F1026" s="403"/>
      <c r="G1026" s="403"/>
      <c r="H1026" s="403"/>
      <c r="I1026" s="403"/>
      <c r="J1026" s="403"/>
      <c r="K1026" s="404"/>
      <c r="L1026" s="64"/>
      <c r="M1026" s="64"/>
      <c r="N1026" s="64"/>
      <c r="O1026" s="64"/>
      <c r="P1026" s="64"/>
      <c r="Q1026" s="64"/>
      <c r="R1026" s="64"/>
      <c r="S1026" s="82"/>
      <c r="T1026" s="81"/>
      <c r="U1026" s="81"/>
      <c r="V1026" s="80"/>
      <c r="W1026" s="79"/>
      <c r="X1026" s="78"/>
      <c r="Z1026" s="63"/>
      <c r="AP1026" s="63"/>
      <c r="AQ1026" s="64"/>
      <c r="AR1026" s="64"/>
      <c r="AS1026" s="64"/>
      <c r="AT1026" s="77" t="s">
        <v>50</v>
      </c>
      <c r="AU1026" s="76" t="e">
        <f>_xlfn.STDEV.P(AU1000:AU1019)</f>
        <v>#REF!</v>
      </c>
      <c r="AV1026" s="76" t="e">
        <f>_xlfn.STDEV.P(AV1000:AV1019)</f>
        <v>#REF!</v>
      </c>
      <c r="AW1026" s="64"/>
      <c r="AX1026" s="76" t="e">
        <f>_xlfn.STDEV.P(AX1000:AX1019)</f>
        <v>#REF!</v>
      </c>
      <c r="AY1026" s="76" t="e">
        <f>_xlfn.STDEV.P(AY1000:AY1019)</f>
        <v>#REF!</v>
      </c>
      <c r="AZ1026" s="64"/>
      <c r="BA1026" s="76" t="e">
        <f>_xlfn.STDEV.P(BA1000:BA1019)</f>
        <v>#REF!</v>
      </c>
      <c r="BB1026" s="76" t="e">
        <f>_xlfn.STDEV.P(BB1000:BB1019)</f>
        <v>#REF!</v>
      </c>
      <c r="BC1026" s="64"/>
      <c r="BD1026" s="76" t="e">
        <f>_xlfn.STDEV.P(BD1000:BD1019)</f>
        <v>#REF!</v>
      </c>
      <c r="BE1026" s="76" t="e">
        <f>_xlfn.STDEV.P(BE1000:BE1019)</f>
        <v>#REF!</v>
      </c>
      <c r="BF1026" s="64"/>
      <c r="BG1026" s="76" t="e">
        <f>_xlfn.STDEV.P(BG1000:BG1019)</f>
        <v>#REF!</v>
      </c>
      <c r="BH1026" s="76" t="e">
        <f>_xlfn.STDEV.P(BH1000:BH1019)</f>
        <v>#REF!</v>
      </c>
      <c r="BI1026" s="64"/>
      <c r="BJ1026" s="76" t="e">
        <f>_xlfn.STDEV.P(BJ1000:BJ1019)</f>
        <v>#DIV/0!</v>
      </c>
      <c r="BK1026" s="76" t="e">
        <f>_xlfn.STDEV.P(BK1000:BK1019)</f>
        <v>#DIV/0!</v>
      </c>
      <c r="BL1026" s="64"/>
      <c r="BM1026" s="76" t="e">
        <f>_xlfn.STDEV.P(BM1000:BM1019)</f>
        <v>#DIV/0!</v>
      </c>
      <c r="BN1026" s="76" t="e">
        <f>_xlfn.STDEV.P(BN1000:BN1019)</f>
        <v>#DIV/0!</v>
      </c>
      <c r="BO1026" s="64"/>
      <c r="BP1026" s="76" t="e">
        <f>_xlfn.STDEV.P(BP1000:BP1019)</f>
        <v>#DIV/0!</v>
      </c>
      <c r="BQ1026" s="76" t="e">
        <f>_xlfn.STDEV.P(BQ1000:BQ1019)</f>
        <v>#DIV/0!</v>
      </c>
      <c r="BR1026" s="64"/>
      <c r="BS1026" s="76" t="e">
        <f>_xlfn.STDEV.P(BS1000:BS1019)</f>
        <v>#DIV/0!</v>
      </c>
      <c r="BT1026" s="76" t="e">
        <f>_xlfn.STDEV.P(BT1000:BT1019)</f>
        <v>#DIV/0!</v>
      </c>
      <c r="BV1026" s="63"/>
    </row>
    <row r="1027" spans="1:74" s="59" customFormat="1" x14ac:dyDescent="0.2">
      <c r="C1027" s="83"/>
      <c r="D1027" s="402"/>
      <c r="E1027" s="403"/>
      <c r="F1027" s="403"/>
      <c r="G1027" s="403"/>
      <c r="H1027" s="403"/>
      <c r="I1027" s="403"/>
      <c r="J1027" s="403"/>
      <c r="K1027" s="404"/>
      <c r="L1027" s="64"/>
      <c r="M1027" s="64"/>
      <c r="N1027" s="64"/>
      <c r="O1027" s="64"/>
      <c r="P1027" s="64"/>
      <c r="Q1027" s="64"/>
      <c r="R1027" s="64"/>
      <c r="S1027" s="74" t="s">
        <v>49</v>
      </c>
      <c r="T1027" s="64"/>
      <c r="U1027" s="64"/>
      <c r="V1027" s="70"/>
      <c r="W1027" s="69"/>
      <c r="X1027" s="68"/>
      <c r="Z1027" s="63"/>
      <c r="AP1027" s="63"/>
      <c r="AQ1027" s="64"/>
      <c r="AR1027" s="64"/>
      <c r="AS1027" s="64"/>
      <c r="AT1027" s="73" t="s">
        <v>48</v>
      </c>
      <c r="AU1027" s="72">
        <f>COUNTIF(AU1000:AU1019,"&gt;0")</f>
        <v>0</v>
      </c>
      <c r="AV1027" s="72">
        <f>COUNTIF(AV1000:AV1019,"&gt;0")</f>
        <v>0</v>
      </c>
      <c r="AW1027" s="64"/>
      <c r="AX1027" s="72">
        <f>COUNTIF(AX1000:AX1019,"&gt;0")</f>
        <v>0</v>
      </c>
      <c r="AY1027" s="72">
        <f>COUNTIF(AY1000:AY1019,"&gt;0")</f>
        <v>0</v>
      </c>
      <c r="AZ1027" s="64"/>
      <c r="BA1027" s="72">
        <f>COUNTIF(BA1000:BA1019,"&gt;0")</f>
        <v>0</v>
      </c>
      <c r="BB1027" s="72">
        <f>COUNTIF(BB1000:BB1019,"&gt;0")</f>
        <v>0</v>
      </c>
      <c r="BC1027" s="64"/>
      <c r="BD1027" s="72">
        <f>COUNTIF(BD1000:BD1019,"&gt;0")</f>
        <v>0</v>
      </c>
      <c r="BE1027" s="72">
        <f>COUNTIF(BE1000:BE1019,"&gt;0")</f>
        <v>0</v>
      </c>
      <c r="BF1027" s="64"/>
      <c r="BG1027" s="72">
        <f>COUNTIF(BG1000:BG1019,"&gt;0")</f>
        <v>0</v>
      </c>
      <c r="BH1027" s="72">
        <f>COUNTIF(BH1000:BH1019,"&gt;0")</f>
        <v>0</v>
      </c>
      <c r="BI1027" s="64"/>
      <c r="BJ1027" s="72">
        <f>COUNTIF(BJ1000:BJ1019,"&gt;0")</f>
        <v>0</v>
      </c>
      <c r="BK1027" s="72">
        <f>COUNTIF(BK1000:BK1019,"&gt;0")</f>
        <v>0</v>
      </c>
      <c r="BL1027" s="64"/>
      <c r="BM1027" s="72">
        <f>COUNTIF(BM1000:BM1019,"&gt;0")</f>
        <v>0</v>
      </c>
      <c r="BN1027" s="72">
        <f>COUNTIF(BN1000:BN1019,"&gt;0")</f>
        <v>0</v>
      </c>
      <c r="BO1027" s="64"/>
      <c r="BP1027" s="72">
        <f>COUNTIF(BP1000:BP1019,"&gt;0")</f>
        <v>0</v>
      </c>
      <c r="BQ1027" s="72">
        <f>COUNTIF(BQ1000:BQ1019,"&gt;0")</f>
        <v>0</v>
      </c>
      <c r="BR1027" s="64"/>
      <c r="BS1027" s="72">
        <f>COUNTIF(BS1000:BS1019,"&gt;0")</f>
        <v>0</v>
      </c>
      <c r="BT1027" s="72">
        <f>COUNTIF(BT1000:BT1019,"&gt;0")</f>
        <v>0</v>
      </c>
      <c r="BV1027" s="63"/>
    </row>
    <row r="1028" spans="1:74" s="59" customFormat="1" ht="14.25" x14ac:dyDescent="0.2">
      <c r="C1028" s="83"/>
      <c r="D1028" s="402"/>
      <c r="E1028" s="403"/>
      <c r="F1028" s="403"/>
      <c r="G1028" s="403"/>
      <c r="H1028" s="403"/>
      <c r="I1028" s="403"/>
      <c r="J1028" s="403"/>
      <c r="K1028" s="404"/>
      <c r="L1028" s="64"/>
      <c r="M1028" s="64"/>
      <c r="N1028" s="64"/>
      <c r="O1028" s="64"/>
      <c r="P1028" s="64"/>
      <c r="Q1028" s="64"/>
      <c r="R1028" s="64"/>
      <c r="S1028" s="71" t="s">
        <v>47</v>
      </c>
      <c r="T1028" s="64"/>
      <c r="U1028" s="64"/>
      <c r="V1028" s="70"/>
      <c r="W1028" s="69"/>
      <c r="X1028" s="68"/>
      <c r="Z1028" s="63"/>
      <c r="AP1028" s="63"/>
      <c r="BV1028" s="63"/>
    </row>
    <row r="1029" spans="1:74" s="59" customFormat="1" ht="14.25" x14ac:dyDescent="0.2">
      <c r="C1029" s="83"/>
      <c r="D1029" s="402"/>
      <c r="E1029" s="403"/>
      <c r="F1029" s="403"/>
      <c r="G1029" s="403"/>
      <c r="H1029" s="403"/>
      <c r="I1029" s="403"/>
      <c r="J1029" s="403"/>
      <c r="K1029" s="404"/>
      <c r="L1029" s="64"/>
      <c r="M1029" s="64"/>
      <c r="N1029" s="64"/>
      <c r="O1029" s="64"/>
      <c r="P1029" s="64"/>
      <c r="Q1029" s="64"/>
      <c r="R1029" s="64"/>
      <c r="S1029" s="64"/>
      <c r="T1029" s="64"/>
      <c r="U1029" s="64"/>
      <c r="V1029" s="67"/>
      <c r="W1029" s="66"/>
      <c r="X1029" s="65"/>
      <c r="Z1029" s="63"/>
      <c r="AP1029" s="63"/>
      <c r="BV1029" s="63"/>
    </row>
    <row r="1030" spans="1:74" s="59" customFormat="1" ht="18" x14ac:dyDescent="0.25">
      <c r="A1030" s="75" t="str">
        <f ca="1">HYPERLINK("#"&amp;"'"&amp;A$1&amp;"'!a1","Back to top")</f>
        <v>Back to top</v>
      </c>
      <c r="B1030" s="75"/>
      <c r="C1030" s="64"/>
      <c r="D1030" s="405"/>
      <c r="E1030" s="406"/>
      <c r="F1030" s="406"/>
      <c r="G1030" s="406"/>
      <c r="H1030" s="406"/>
      <c r="I1030" s="406"/>
      <c r="J1030" s="406"/>
      <c r="K1030" s="407"/>
      <c r="U1030" s="64"/>
      <c r="V1030" s="64"/>
      <c r="W1030" s="64"/>
      <c r="X1030" s="64"/>
      <c r="Z1030" s="63"/>
      <c r="AP1030" s="60"/>
      <c r="AQ1030" s="62"/>
      <c r="AR1030" s="62"/>
      <c r="AS1030" s="61"/>
      <c r="AT1030" s="61"/>
      <c r="AU1030" s="61"/>
      <c r="AV1030" s="61"/>
      <c r="AW1030" s="61"/>
      <c r="AX1030" s="61"/>
      <c r="AY1030" s="61"/>
      <c r="AZ1030" s="61"/>
      <c r="BA1030" s="61"/>
      <c r="BB1030" s="61"/>
      <c r="BC1030" s="61"/>
      <c r="BD1030" s="61"/>
      <c r="BE1030" s="61"/>
      <c r="BF1030" s="61"/>
      <c r="BG1030" s="61"/>
      <c r="BH1030" s="61"/>
      <c r="BI1030" s="61"/>
      <c r="BJ1030" s="61"/>
      <c r="BK1030" s="61"/>
      <c r="BL1030" s="61"/>
      <c r="BM1030" s="61"/>
      <c r="BN1030" s="61"/>
      <c r="BO1030" s="61"/>
      <c r="BP1030" s="61"/>
      <c r="BQ1030" s="61"/>
      <c r="BR1030" s="61"/>
      <c r="BS1030" s="61"/>
      <c r="BT1030" s="61"/>
      <c r="BU1030" s="61"/>
      <c r="BV1030" s="60"/>
    </row>
    <row r="1031" spans="1:74" s="59" customFormat="1" ht="14.25" x14ac:dyDescent="0.2">
      <c r="Z1031" s="63"/>
      <c r="AP1031" s="63"/>
      <c r="BV1031" s="63"/>
    </row>
    <row r="1032" spans="1:74" s="59" customFormat="1" ht="14.25" x14ac:dyDescent="0.2">
      <c r="Z1032" s="63"/>
      <c r="AP1032" s="63"/>
      <c r="BV1032" s="63"/>
    </row>
    <row r="1033" spans="1:74" s="2" customFormat="1" ht="15.75" x14ac:dyDescent="0.25">
      <c r="A1033" s="134">
        <f>1+A997</f>
        <v>28</v>
      </c>
      <c r="B1033" s="134"/>
      <c r="C1033" s="133" t="s">
        <v>100</v>
      </c>
      <c r="D1033" s="132"/>
      <c r="E1033" s="132"/>
      <c r="F1033" s="132"/>
      <c r="G1033" s="132"/>
      <c r="H1033" s="132"/>
      <c r="K1033" s="132"/>
      <c r="L1033" s="132"/>
      <c r="M1033" s="131"/>
      <c r="N1033" s="131"/>
      <c r="O1033" s="131"/>
      <c r="AQ1033" s="130">
        <f>A1033</f>
        <v>28</v>
      </c>
      <c r="AR1033" s="130" t="str">
        <f>C1033</f>
        <v>VARIABLE28</v>
      </c>
    </row>
    <row r="1034" spans="1:74" s="59" customFormat="1" x14ac:dyDescent="0.25">
      <c r="A1034" s="83"/>
      <c r="B1034" s="83"/>
      <c r="C1034" s="83"/>
      <c r="D1034" s="129"/>
      <c r="E1034" s="129"/>
      <c r="F1034" s="129"/>
      <c r="G1034" s="129"/>
      <c r="H1034" s="129"/>
      <c r="K1034" s="129"/>
      <c r="L1034" s="129"/>
      <c r="M1034" s="64"/>
      <c r="N1034" s="64"/>
      <c r="O1034" s="64"/>
      <c r="Z1034" s="63"/>
      <c r="AP1034" s="63"/>
      <c r="AQ1034" s="89"/>
      <c r="AR1034" s="89"/>
      <c r="AS1034" s="89"/>
      <c r="AT1034" s="89"/>
      <c r="AU1034" s="128" t="e">
        <f>IF($AT$44="Region",'[1]Advanced Controls'!$A$59,'[1]AEZ Data'!$A$78)</f>
        <v>#REF!</v>
      </c>
      <c r="AV1034" s="128"/>
      <c r="AW1034" s="89"/>
      <c r="AX1034" s="128" t="e">
        <f>IF($AT$44="Region",'[1]Advanced Controls'!$A$60,'[1]AEZ Data'!$A$80)</f>
        <v>#REF!</v>
      </c>
      <c r="AY1034" s="128"/>
      <c r="AZ1034" s="89"/>
      <c r="BA1034" s="128" t="e">
        <f>IF($AT$44="Region",'[1]Advanced Controls'!$A$61,'[1]AEZ Data'!$A$79)</f>
        <v>#REF!</v>
      </c>
      <c r="BB1034" s="128"/>
      <c r="BC1034" s="89"/>
      <c r="BD1034" s="128" t="e">
        <f>IF($AT$44="Region",'[1]Advanced Controls'!$A$62,'[1]AEZ Data'!$A$81)</f>
        <v>#REF!</v>
      </c>
      <c r="BE1034" s="128"/>
      <c r="BF1034" s="89"/>
      <c r="BG1034" s="128" t="e">
        <f>IF($AT$44="Region",'[1]Advanced Controls'!$A$63,'[1]AEZ Data'!$A$82)</f>
        <v>#REF!</v>
      </c>
      <c r="BH1034" s="128"/>
      <c r="BI1034" s="89"/>
      <c r="BJ1034" s="128" t="s">
        <v>90</v>
      </c>
      <c r="BK1034" s="128"/>
      <c r="BL1034" s="89"/>
      <c r="BM1034" s="128" t="s">
        <v>89</v>
      </c>
      <c r="BN1034" s="128"/>
      <c r="BO1034" s="89"/>
      <c r="BP1034" s="128" t="s">
        <v>88</v>
      </c>
      <c r="BQ1034" s="128"/>
      <c r="BR1034" s="89"/>
      <c r="BS1034" s="128" t="s">
        <v>87</v>
      </c>
      <c r="BT1034" s="128"/>
      <c r="BU1034" s="89"/>
      <c r="BV1034" s="63"/>
    </row>
    <row r="1035" spans="1:74" s="59" customFormat="1" ht="45.75" thickBot="1" x14ac:dyDescent="0.3">
      <c r="A1035" s="92" t="s">
        <v>86</v>
      </c>
      <c r="B1035" s="127" t="s">
        <v>85</v>
      </c>
      <c r="C1035" s="124" t="s">
        <v>84</v>
      </c>
      <c r="D1035" s="126" t="s">
        <v>83</v>
      </c>
      <c r="E1035" s="126" t="s">
        <v>82</v>
      </c>
      <c r="F1035" s="124" t="s">
        <v>81</v>
      </c>
      <c r="G1035" s="125" t="s">
        <v>80</v>
      </c>
      <c r="H1035" s="124" t="s">
        <v>79</v>
      </c>
      <c r="I1035" s="124" t="s">
        <v>78</v>
      </c>
      <c r="J1035" s="124" t="s">
        <v>77</v>
      </c>
      <c r="K1035" s="123" t="s">
        <v>76</v>
      </c>
      <c r="L1035" s="122" t="s">
        <v>75</v>
      </c>
      <c r="M1035" s="121" t="s">
        <v>74</v>
      </c>
      <c r="N1035" s="119" t="s">
        <v>73</v>
      </c>
      <c r="O1035" s="120" t="s">
        <v>72</v>
      </c>
      <c r="P1035" s="119" t="s">
        <v>71</v>
      </c>
      <c r="Q1035" s="114"/>
      <c r="R1035" s="118" t="s">
        <v>70</v>
      </c>
      <c r="S1035" s="117" t="s">
        <v>66</v>
      </c>
      <c r="T1035" s="117" t="s">
        <v>65</v>
      </c>
      <c r="U1035" s="117" t="s">
        <v>69</v>
      </c>
      <c r="V1035" s="116" t="s">
        <v>68</v>
      </c>
      <c r="W1035" s="114"/>
      <c r="X1035" s="114"/>
      <c r="Z1035" s="63"/>
      <c r="AP1035" s="63"/>
      <c r="AQ1035" s="114"/>
      <c r="AR1035" s="114"/>
      <c r="AS1035" s="116" t="s">
        <v>67</v>
      </c>
      <c r="AT1035" s="114"/>
      <c r="AU1035" s="115" t="s">
        <v>66</v>
      </c>
      <c r="AV1035" s="115" t="s">
        <v>65</v>
      </c>
      <c r="AW1035" s="114"/>
      <c r="AX1035" s="115" t="s">
        <v>66</v>
      </c>
      <c r="AY1035" s="115" t="s">
        <v>65</v>
      </c>
      <c r="AZ1035" s="114"/>
      <c r="BA1035" s="115" t="s">
        <v>66</v>
      </c>
      <c r="BB1035" s="115" t="s">
        <v>65</v>
      </c>
      <c r="BC1035" s="114"/>
      <c r="BD1035" s="115" t="s">
        <v>66</v>
      </c>
      <c r="BE1035" s="115" t="s">
        <v>65</v>
      </c>
      <c r="BF1035" s="114"/>
      <c r="BG1035" s="115" t="s">
        <v>66</v>
      </c>
      <c r="BH1035" s="115" t="s">
        <v>65</v>
      </c>
      <c r="BI1035" s="114"/>
      <c r="BJ1035" s="115" t="s">
        <v>66</v>
      </c>
      <c r="BK1035" s="115" t="s">
        <v>65</v>
      </c>
      <c r="BL1035" s="114"/>
      <c r="BM1035" s="115" t="s">
        <v>66</v>
      </c>
      <c r="BN1035" s="115" t="s">
        <v>65</v>
      </c>
      <c r="BO1035" s="114"/>
      <c r="BP1035" s="115" t="s">
        <v>66</v>
      </c>
      <c r="BQ1035" s="115" t="s">
        <v>65</v>
      </c>
      <c r="BR1035" s="114"/>
      <c r="BS1035" s="115" t="s">
        <v>66</v>
      </c>
      <c r="BT1035" s="115" t="s">
        <v>65</v>
      </c>
      <c r="BU1035" s="114"/>
      <c r="BV1035" s="63"/>
    </row>
    <row r="1036" spans="1:74" s="59" customFormat="1" x14ac:dyDescent="0.25">
      <c r="A1036" s="83">
        <v>1</v>
      </c>
      <c r="B1036" s="109" t="str">
        <f t="shared" ref="B1036:B1055" si="654">CONCATENATE(E1036,": ",C1036)</f>
        <v xml:space="preserve">: </v>
      </c>
      <c r="C1036" s="108"/>
      <c r="D1036" s="108"/>
      <c r="E1036" s="108"/>
      <c r="F1036" s="113"/>
      <c r="G1036" s="108"/>
      <c r="H1036" s="107"/>
      <c r="I1036" s="106"/>
      <c r="J1036" s="106"/>
      <c r="K1036" s="110"/>
      <c r="L1036" s="110"/>
      <c r="M1036" s="111"/>
      <c r="N1036" s="105"/>
      <c r="O1036" s="105"/>
      <c r="P1036" s="104"/>
      <c r="Q1036" s="64"/>
      <c r="R1036" s="103"/>
      <c r="S1036" s="101" t="str">
        <f t="shared" ref="S1036:S1055" si="655">IF(R1036="Y","",IF(AND(M1036="",K1036=""),"",IF(M1036="",K1036,M1036)))</f>
        <v/>
      </c>
      <c r="T1036" s="102" t="str">
        <f t="shared" ref="T1036:T1055" si="656">IF(S1036="","",IF($S$1064="Y",U1036,IF(S1036&gt;=$S$1056-$AB$35*$S$1060,IF(S1036&lt;=$S$1056+$AB$35*$S$1060,S1036,""),"")))</f>
        <v/>
      </c>
      <c r="U1036" s="101" t="str">
        <f t="shared" ref="U1036:U1055" si="657">IF(R1036="Y","",IF(AND(M1036="",K1036=""),"",IF(M1036="",K1036*O1036,M1036*O1036)))</f>
        <v/>
      </c>
      <c r="V1036" s="100" t="str">
        <f t="shared" ref="V1036:V1055" si="658">IF(AND(N1036="",L1036=""),"",IF(N1036="",L1036,N1036))</f>
        <v/>
      </c>
      <c r="W1036" s="89"/>
      <c r="X1036" s="89"/>
      <c r="Z1036" s="63"/>
      <c r="AP1036" s="63"/>
      <c r="AQ1036" s="89"/>
      <c r="AR1036" s="89"/>
      <c r="AS1036" s="112" t="str">
        <f>$U1036</f>
        <v/>
      </c>
      <c r="AT1036" s="89"/>
      <c r="AU1036" s="98" t="e">
        <f t="shared" ref="AU1036:AU1055" si="659">IF($AT$44="region",IF($E1036=AU$762,$S1036,""),IF($G1036=AU$762,$S1036,""))</f>
        <v>#REF!</v>
      </c>
      <c r="AV1036" s="98" t="e">
        <f t="shared" ref="AV1036:AV1055" si="660">IF($AT$44="Region",IF($E1036=AU$762,$T1036,""),IF($G1036=AU$762,$T1036,""))</f>
        <v>#REF!</v>
      </c>
      <c r="AW1036" s="89"/>
      <c r="AX1036" s="98" t="e">
        <f t="shared" ref="AX1036:AX1055" si="661">IF($AT$44="region",IF($E1036=AX$762,$S1036,""),IF($G1036=AX$762,$S1036,""))</f>
        <v>#REF!</v>
      </c>
      <c r="AY1036" s="98" t="e">
        <f t="shared" ref="AY1036:AY1055" si="662">IF($AT$44="Region",IF($E1036=AX$762,$T1036,""),IF($G1036=AX$762,$T1036,""))</f>
        <v>#REF!</v>
      </c>
      <c r="AZ1036" s="89"/>
      <c r="BA1036" s="98" t="e">
        <f t="shared" ref="BA1036:BA1055" si="663">IF($AT$44="region",IF($E1036=BA$762,$S1036,""),IF($G1036=BA$762,$S1036,""))</f>
        <v>#REF!</v>
      </c>
      <c r="BB1036" s="98" t="e">
        <f t="shared" ref="BB1036:BB1055" si="664">IF($AT$44="Region",IF($E1036=BA$762,$T1036,""),IF($G1036=BA$762,$T1036,""))</f>
        <v>#REF!</v>
      </c>
      <c r="BC1036" s="89"/>
      <c r="BD1036" s="98" t="e">
        <f t="shared" ref="BD1036:BD1055" si="665">IF($AT$44="region",IF($E1036=BD$762,$S1036,""),IF($G1036=BD$762,$S1036,""))</f>
        <v>#REF!</v>
      </c>
      <c r="BE1036" s="98" t="e">
        <f t="shared" ref="BE1036:BE1055" si="666">IF($AT$44="Region",IF($E1036=BD$762,$T1036,""),IF($G1036=BD$762,$T1036,""))</f>
        <v>#REF!</v>
      </c>
      <c r="BF1036" s="89"/>
      <c r="BG1036" s="98" t="e">
        <f t="shared" ref="BG1036:BG1055" si="667">IF($AT$44="region",IF($E1036=BG$762,$S1036,""),IF($G1036=BG$762,$S1036,""))</f>
        <v>#REF!</v>
      </c>
      <c r="BH1036" s="98" t="e">
        <f t="shared" ref="BH1036:BH1055" si="668">IF($AT$44="Region",IF($E1036=BG$762,$T1036,""),IF($G1036=BG$762,$T1036,""))</f>
        <v>#REF!</v>
      </c>
      <c r="BI1036" s="89"/>
      <c r="BJ1036" s="98" t="str">
        <f t="shared" ref="BJ1036:BJ1055" si="669">IF($E1036=$BJ$47,S1036,"")</f>
        <v/>
      </c>
      <c r="BK1036" s="98" t="str">
        <f t="shared" ref="BK1036:BK1055" si="670">IF($E1036=$BJ$47,T1036,"")</f>
        <v/>
      </c>
      <c r="BL1036" s="89"/>
      <c r="BM1036" s="98" t="str">
        <f t="shared" ref="BM1036:BM1055" si="671">IF($E1036=$BM$47,S1036,"")</f>
        <v/>
      </c>
      <c r="BN1036" s="98" t="str">
        <f t="shared" ref="BN1036:BN1055" si="672">IF($E1036=$BM$47,T1036,"")</f>
        <v/>
      </c>
      <c r="BO1036" s="89"/>
      <c r="BP1036" s="98" t="str">
        <f t="shared" ref="BP1036:BP1055" si="673">IF($E1036=$BP$47,S1036,"")</f>
        <v/>
      </c>
      <c r="BQ1036" s="98" t="str">
        <f t="shared" ref="BQ1036:BQ1055" si="674">IF($E1036=$BP$47,T1036,"")</f>
        <v/>
      </c>
      <c r="BR1036" s="89"/>
      <c r="BS1036" s="98" t="str">
        <f t="shared" ref="BS1036:BS1055" si="675">IF($E1036=$BS$47,S1036,"")</f>
        <v/>
      </c>
      <c r="BT1036" s="98" t="str">
        <f t="shared" ref="BT1036:BT1055" si="676">IF($E1036=$BS$47,T1036,"")</f>
        <v/>
      </c>
      <c r="BU1036" s="89"/>
      <c r="BV1036" s="63"/>
    </row>
    <row r="1037" spans="1:74" s="59" customFormat="1" x14ac:dyDescent="0.25">
      <c r="A1037" s="83">
        <v>2</v>
      </c>
      <c r="B1037" s="109" t="str">
        <f t="shared" si="654"/>
        <v xml:space="preserve">: </v>
      </c>
      <c r="C1037" s="108"/>
      <c r="D1037" s="108"/>
      <c r="E1037" s="108"/>
      <c r="F1037" s="108"/>
      <c r="G1037" s="108"/>
      <c r="H1037" s="107"/>
      <c r="I1037" s="106"/>
      <c r="J1037" s="106"/>
      <c r="K1037" s="105"/>
      <c r="L1037" s="110"/>
      <c r="M1037" s="111"/>
      <c r="N1037" s="105"/>
      <c r="O1037" s="105"/>
      <c r="P1037" s="104"/>
      <c r="Q1037" s="64"/>
      <c r="R1037" s="103"/>
      <c r="S1037" s="101" t="str">
        <f t="shared" si="655"/>
        <v/>
      </c>
      <c r="T1037" s="102" t="str">
        <f t="shared" si="656"/>
        <v/>
      </c>
      <c r="U1037" s="101" t="str">
        <f t="shared" si="657"/>
        <v/>
      </c>
      <c r="V1037" s="100" t="str">
        <f t="shared" si="658"/>
        <v/>
      </c>
      <c r="W1037" s="89"/>
      <c r="X1037" s="89"/>
      <c r="Z1037" s="63"/>
      <c r="AP1037" s="63"/>
      <c r="AQ1037" s="89"/>
      <c r="AR1037" s="89"/>
      <c r="AS1037" s="99"/>
      <c r="AT1037" s="89"/>
      <c r="AU1037" s="98" t="e">
        <f t="shared" si="659"/>
        <v>#REF!</v>
      </c>
      <c r="AV1037" s="98" t="e">
        <f t="shared" si="660"/>
        <v>#REF!</v>
      </c>
      <c r="AW1037" s="89"/>
      <c r="AX1037" s="98" t="e">
        <f t="shared" si="661"/>
        <v>#REF!</v>
      </c>
      <c r="AY1037" s="98" t="e">
        <f t="shared" si="662"/>
        <v>#REF!</v>
      </c>
      <c r="AZ1037" s="89"/>
      <c r="BA1037" s="98" t="e">
        <f t="shared" si="663"/>
        <v>#REF!</v>
      </c>
      <c r="BB1037" s="98" t="e">
        <f t="shared" si="664"/>
        <v>#REF!</v>
      </c>
      <c r="BC1037" s="89"/>
      <c r="BD1037" s="98" t="e">
        <f t="shared" si="665"/>
        <v>#REF!</v>
      </c>
      <c r="BE1037" s="98" t="e">
        <f t="shared" si="666"/>
        <v>#REF!</v>
      </c>
      <c r="BF1037" s="89"/>
      <c r="BG1037" s="98" t="e">
        <f t="shared" si="667"/>
        <v>#REF!</v>
      </c>
      <c r="BH1037" s="98" t="e">
        <f t="shared" si="668"/>
        <v>#REF!</v>
      </c>
      <c r="BI1037" s="89"/>
      <c r="BJ1037" s="98" t="str">
        <f t="shared" si="669"/>
        <v/>
      </c>
      <c r="BK1037" s="98" t="str">
        <f t="shared" si="670"/>
        <v/>
      </c>
      <c r="BL1037" s="89"/>
      <c r="BM1037" s="98" t="str">
        <f t="shared" si="671"/>
        <v/>
      </c>
      <c r="BN1037" s="98" t="str">
        <f t="shared" si="672"/>
        <v/>
      </c>
      <c r="BO1037" s="89"/>
      <c r="BP1037" s="98" t="str">
        <f t="shared" si="673"/>
        <v/>
      </c>
      <c r="BQ1037" s="98" t="str">
        <f t="shared" si="674"/>
        <v/>
      </c>
      <c r="BR1037" s="89"/>
      <c r="BS1037" s="98" t="str">
        <f t="shared" si="675"/>
        <v/>
      </c>
      <c r="BT1037" s="98" t="str">
        <f t="shared" si="676"/>
        <v/>
      </c>
      <c r="BU1037" s="89"/>
      <c r="BV1037" s="63"/>
    </row>
    <row r="1038" spans="1:74" s="59" customFormat="1" x14ac:dyDescent="0.25">
      <c r="A1038" s="83">
        <v>3</v>
      </c>
      <c r="B1038" s="109" t="str">
        <f t="shared" si="654"/>
        <v xml:space="preserve">: </v>
      </c>
      <c r="C1038" s="106"/>
      <c r="D1038" s="106"/>
      <c r="E1038" s="108"/>
      <c r="F1038" s="106"/>
      <c r="G1038" s="108"/>
      <c r="H1038" s="107"/>
      <c r="I1038" s="106"/>
      <c r="J1038" s="106"/>
      <c r="K1038" s="104"/>
      <c r="L1038" s="110"/>
      <c r="M1038" s="111"/>
      <c r="N1038" s="105"/>
      <c r="O1038" s="105"/>
      <c r="P1038" s="104"/>
      <c r="Q1038" s="64"/>
      <c r="R1038" s="103"/>
      <c r="S1038" s="101" t="str">
        <f t="shared" si="655"/>
        <v/>
      </c>
      <c r="T1038" s="102" t="str">
        <f t="shared" si="656"/>
        <v/>
      </c>
      <c r="U1038" s="101" t="str">
        <f t="shared" si="657"/>
        <v/>
      </c>
      <c r="V1038" s="100" t="str">
        <f t="shared" si="658"/>
        <v/>
      </c>
      <c r="W1038" s="89"/>
      <c r="X1038" s="89"/>
      <c r="Z1038" s="63"/>
      <c r="AP1038" s="63"/>
      <c r="AQ1038" s="89"/>
      <c r="AR1038" s="89"/>
      <c r="AS1038" s="99"/>
      <c r="AT1038" s="89"/>
      <c r="AU1038" s="98" t="e">
        <f t="shared" si="659"/>
        <v>#REF!</v>
      </c>
      <c r="AV1038" s="98" t="e">
        <f t="shared" si="660"/>
        <v>#REF!</v>
      </c>
      <c r="AW1038" s="89"/>
      <c r="AX1038" s="98" t="e">
        <f t="shared" si="661"/>
        <v>#REF!</v>
      </c>
      <c r="AY1038" s="98" t="e">
        <f t="shared" si="662"/>
        <v>#REF!</v>
      </c>
      <c r="AZ1038" s="89"/>
      <c r="BA1038" s="98" t="e">
        <f t="shared" si="663"/>
        <v>#REF!</v>
      </c>
      <c r="BB1038" s="98" t="e">
        <f t="shared" si="664"/>
        <v>#REF!</v>
      </c>
      <c r="BC1038" s="89"/>
      <c r="BD1038" s="98" t="e">
        <f t="shared" si="665"/>
        <v>#REF!</v>
      </c>
      <c r="BE1038" s="98" t="e">
        <f t="shared" si="666"/>
        <v>#REF!</v>
      </c>
      <c r="BF1038" s="89"/>
      <c r="BG1038" s="98" t="e">
        <f t="shared" si="667"/>
        <v>#REF!</v>
      </c>
      <c r="BH1038" s="98" t="e">
        <f t="shared" si="668"/>
        <v>#REF!</v>
      </c>
      <c r="BI1038" s="89"/>
      <c r="BJ1038" s="98" t="str">
        <f t="shared" si="669"/>
        <v/>
      </c>
      <c r="BK1038" s="98" t="str">
        <f t="shared" si="670"/>
        <v/>
      </c>
      <c r="BL1038" s="89"/>
      <c r="BM1038" s="98" t="str">
        <f t="shared" si="671"/>
        <v/>
      </c>
      <c r="BN1038" s="98" t="str">
        <f t="shared" si="672"/>
        <v/>
      </c>
      <c r="BO1038" s="89"/>
      <c r="BP1038" s="98" t="str">
        <f t="shared" si="673"/>
        <v/>
      </c>
      <c r="BQ1038" s="98" t="str">
        <f t="shared" si="674"/>
        <v/>
      </c>
      <c r="BR1038" s="89"/>
      <c r="BS1038" s="98" t="str">
        <f t="shared" si="675"/>
        <v/>
      </c>
      <c r="BT1038" s="98" t="str">
        <f t="shared" si="676"/>
        <v/>
      </c>
      <c r="BU1038" s="89"/>
      <c r="BV1038" s="63"/>
    </row>
    <row r="1039" spans="1:74" s="59" customFormat="1" x14ac:dyDescent="0.25">
      <c r="A1039" s="83">
        <v>4</v>
      </c>
      <c r="B1039" s="109" t="str">
        <f t="shared" si="654"/>
        <v xml:space="preserve">: </v>
      </c>
      <c r="C1039" s="106"/>
      <c r="D1039" s="106"/>
      <c r="E1039" s="108"/>
      <c r="F1039" s="106"/>
      <c r="G1039" s="108"/>
      <c r="H1039" s="107"/>
      <c r="I1039" s="106"/>
      <c r="J1039" s="106"/>
      <c r="K1039" s="104"/>
      <c r="L1039" s="110"/>
      <c r="M1039" s="111"/>
      <c r="N1039" s="105"/>
      <c r="O1039" s="105"/>
      <c r="P1039" s="104"/>
      <c r="Q1039" s="64"/>
      <c r="R1039" s="103"/>
      <c r="S1039" s="101" t="str">
        <f t="shared" si="655"/>
        <v/>
      </c>
      <c r="T1039" s="102" t="str">
        <f t="shared" si="656"/>
        <v/>
      </c>
      <c r="U1039" s="101" t="str">
        <f t="shared" si="657"/>
        <v/>
      </c>
      <c r="V1039" s="100" t="str">
        <f t="shared" si="658"/>
        <v/>
      </c>
      <c r="W1039" s="89"/>
      <c r="X1039" s="89"/>
      <c r="Z1039" s="63"/>
      <c r="AP1039" s="63"/>
      <c r="AQ1039" s="89"/>
      <c r="AR1039" s="89"/>
      <c r="AS1039" s="99"/>
      <c r="AT1039" s="89"/>
      <c r="AU1039" s="98" t="e">
        <f t="shared" si="659"/>
        <v>#REF!</v>
      </c>
      <c r="AV1039" s="98" t="e">
        <f t="shared" si="660"/>
        <v>#REF!</v>
      </c>
      <c r="AW1039" s="89"/>
      <c r="AX1039" s="98" t="e">
        <f t="shared" si="661"/>
        <v>#REF!</v>
      </c>
      <c r="AY1039" s="98" t="e">
        <f t="shared" si="662"/>
        <v>#REF!</v>
      </c>
      <c r="AZ1039" s="89"/>
      <c r="BA1039" s="98" t="e">
        <f t="shared" si="663"/>
        <v>#REF!</v>
      </c>
      <c r="BB1039" s="98" t="e">
        <f t="shared" si="664"/>
        <v>#REF!</v>
      </c>
      <c r="BC1039" s="89"/>
      <c r="BD1039" s="98" t="e">
        <f t="shared" si="665"/>
        <v>#REF!</v>
      </c>
      <c r="BE1039" s="98" t="e">
        <f t="shared" si="666"/>
        <v>#REF!</v>
      </c>
      <c r="BF1039" s="89"/>
      <c r="BG1039" s="98" t="e">
        <f t="shared" si="667"/>
        <v>#REF!</v>
      </c>
      <c r="BH1039" s="98" t="e">
        <f t="shared" si="668"/>
        <v>#REF!</v>
      </c>
      <c r="BI1039" s="89"/>
      <c r="BJ1039" s="98" t="str">
        <f t="shared" si="669"/>
        <v/>
      </c>
      <c r="BK1039" s="98" t="str">
        <f t="shared" si="670"/>
        <v/>
      </c>
      <c r="BL1039" s="89"/>
      <c r="BM1039" s="98" t="str">
        <f t="shared" si="671"/>
        <v/>
      </c>
      <c r="BN1039" s="98" t="str">
        <f t="shared" si="672"/>
        <v/>
      </c>
      <c r="BO1039" s="89"/>
      <c r="BP1039" s="98" t="str">
        <f t="shared" si="673"/>
        <v/>
      </c>
      <c r="BQ1039" s="98" t="str">
        <f t="shared" si="674"/>
        <v/>
      </c>
      <c r="BR1039" s="89"/>
      <c r="BS1039" s="98" t="str">
        <f t="shared" si="675"/>
        <v/>
      </c>
      <c r="BT1039" s="98" t="str">
        <f t="shared" si="676"/>
        <v/>
      </c>
      <c r="BU1039" s="89"/>
      <c r="BV1039" s="63"/>
    </row>
    <row r="1040" spans="1:74" s="59" customFormat="1" x14ac:dyDescent="0.25">
      <c r="A1040" s="83">
        <v>5</v>
      </c>
      <c r="B1040" s="109" t="str">
        <f t="shared" si="654"/>
        <v xml:space="preserve">: </v>
      </c>
      <c r="C1040" s="106"/>
      <c r="D1040" s="106"/>
      <c r="E1040" s="108"/>
      <c r="F1040" s="106"/>
      <c r="G1040" s="108"/>
      <c r="H1040" s="107"/>
      <c r="I1040" s="106"/>
      <c r="J1040" s="106"/>
      <c r="K1040" s="104"/>
      <c r="L1040" s="110"/>
      <c r="M1040" s="111"/>
      <c r="N1040" s="105"/>
      <c r="O1040" s="105"/>
      <c r="P1040" s="104"/>
      <c r="Q1040" s="64"/>
      <c r="R1040" s="103"/>
      <c r="S1040" s="101" t="str">
        <f t="shared" si="655"/>
        <v/>
      </c>
      <c r="T1040" s="102" t="str">
        <f t="shared" si="656"/>
        <v/>
      </c>
      <c r="U1040" s="101" t="str">
        <f t="shared" si="657"/>
        <v/>
      </c>
      <c r="V1040" s="100" t="str">
        <f t="shared" si="658"/>
        <v/>
      </c>
      <c r="W1040" s="89"/>
      <c r="X1040" s="89"/>
      <c r="Z1040" s="63"/>
      <c r="AP1040" s="63"/>
      <c r="AQ1040" s="89"/>
      <c r="AR1040" s="89"/>
      <c r="AS1040" s="99"/>
      <c r="AT1040" s="89"/>
      <c r="AU1040" s="98" t="e">
        <f t="shared" si="659"/>
        <v>#REF!</v>
      </c>
      <c r="AV1040" s="98" t="e">
        <f t="shared" si="660"/>
        <v>#REF!</v>
      </c>
      <c r="AW1040" s="89"/>
      <c r="AX1040" s="98" t="e">
        <f t="shared" si="661"/>
        <v>#REF!</v>
      </c>
      <c r="AY1040" s="98" t="e">
        <f t="shared" si="662"/>
        <v>#REF!</v>
      </c>
      <c r="AZ1040" s="89"/>
      <c r="BA1040" s="98" t="e">
        <f t="shared" si="663"/>
        <v>#REF!</v>
      </c>
      <c r="BB1040" s="98" t="e">
        <f t="shared" si="664"/>
        <v>#REF!</v>
      </c>
      <c r="BC1040" s="89"/>
      <c r="BD1040" s="98" t="e">
        <f t="shared" si="665"/>
        <v>#REF!</v>
      </c>
      <c r="BE1040" s="98" t="e">
        <f t="shared" si="666"/>
        <v>#REF!</v>
      </c>
      <c r="BF1040" s="89"/>
      <c r="BG1040" s="98" t="e">
        <f t="shared" si="667"/>
        <v>#REF!</v>
      </c>
      <c r="BH1040" s="98" t="e">
        <f t="shared" si="668"/>
        <v>#REF!</v>
      </c>
      <c r="BI1040" s="89"/>
      <c r="BJ1040" s="98" t="str">
        <f t="shared" si="669"/>
        <v/>
      </c>
      <c r="BK1040" s="98" t="str">
        <f t="shared" si="670"/>
        <v/>
      </c>
      <c r="BL1040" s="89"/>
      <c r="BM1040" s="98" t="str">
        <f t="shared" si="671"/>
        <v/>
      </c>
      <c r="BN1040" s="98" t="str">
        <f t="shared" si="672"/>
        <v/>
      </c>
      <c r="BO1040" s="89"/>
      <c r="BP1040" s="98" t="str">
        <f t="shared" si="673"/>
        <v/>
      </c>
      <c r="BQ1040" s="98" t="str">
        <f t="shared" si="674"/>
        <v/>
      </c>
      <c r="BR1040" s="89"/>
      <c r="BS1040" s="98" t="str">
        <f t="shared" si="675"/>
        <v/>
      </c>
      <c r="BT1040" s="98" t="str">
        <f t="shared" si="676"/>
        <v/>
      </c>
      <c r="BU1040" s="89"/>
      <c r="BV1040" s="63"/>
    </row>
    <row r="1041" spans="1:74" s="59" customFormat="1" x14ac:dyDescent="0.25">
      <c r="A1041" s="83">
        <v>6</v>
      </c>
      <c r="B1041" s="109" t="str">
        <f t="shared" si="654"/>
        <v xml:space="preserve">: </v>
      </c>
      <c r="C1041" s="106"/>
      <c r="D1041" s="106"/>
      <c r="E1041" s="108"/>
      <c r="F1041" s="106"/>
      <c r="G1041" s="108"/>
      <c r="H1041" s="107"/>
      <c r="I1041" s="106"/>
      <c r="J1041" s="106"/>
      <c r="K1041" s="104"/>
      <c r="L1041" s="110"/>
      <c r="M1041" s="111"/>
      <c r="N1041" s="105"/>
      <c r="O1041" s="105"/>
      <c r="P1041" s="104"/>
      <c r="Q1041" s="64"/>
      <c r="R1041" s="103"/>
      <c r="S1041" s="101" t="str">
        <f t="shared" si="655"/>
        <v/>
      </c>
      <c r="T1041" s="102" t="str">
        <f t="shared" si="656"/>
        <v/>
      </c>
      <c r="U1041" s="101" t="str">
        <f t="shared" si="657"/>
        <v/>
      </c>
      <c r="V1041" s="100" t="str">
        <f t="shared" si="658"/>
        <v/>
      </c>
      <c r="W1041" s="89"/>
      <c r="X1041" s="89"/>
      <c r="Z1041" s="63"/>
      <c r="AP1041" s="63"/>
      <c r="AQ1041" s="89"/>
      <c r="AR1041" s="89"/>
      <c r="AS1041" s="99"/>
      <c r="AT1041" s="89"/>
      <c r="AU1041" s="98" t="e">
        <f t="shared" si="659"/>
        <v>#REF!</v>
      </c>
      <c r="AV1041" s="98" t="e">
        <f t="shared" si="660"/>
        <v>#REF!</v>
      </c>
      <c r="AW1041" s="89"/>
      <c r="AX1041" s="98" t="e">
        <f t="shared" si="661"/>
        <v>#REF!</v>
      </c>
      <c r="AY1041" s="98" t="e">
        <f t="shared" si="662"/>
        <v>#REF!</v>
      </c>
      <c r="AZ1041" s="89"/>
      <c r="BA1041" s="98" t="e">
        <f t="shared" si="663"/>
        <v>#REF!</v>
      </c>
      <c r="BB1041" s="98" t="e">
        <f t="shared" si="664"/>
        <v>#REF!</v>
      </c>
      <c r="BC1041" s="89"/>
      <c r="BD1041" s="98" t="e">
        <f t="shared" si="665"/>
        <v>#REF!</v>
      </c>
      <c r="BE1041" s="98" t="e">
        <f t="shared" si="666"/>
        <v>#REF!</v>
      </c>
      <c r="BF1041" s="89"/>
      <c r="BG1041" s="98" t="e">
        <f t="shared" si="667"/>
        <v>#REF!</v>
      </c>
      <c r="BH1041" s="98" t="e">
        <f t="shared" si="668"/>
        <v>#REF!</v>
      </c>
      <c r="BI1041" s="89"/>
      <c r="BJ1041" s="98" t="str">
        <f t="shared" si="669"/>
        <v/>
      </c>
      <c r="BK1041" s="98" t="str">
        <f t="shared" si="670"/>
        <v/>
      </c>
      <c r="BL1041" s="89"/>
      <c r="BM1041" s="98" t="str">
        <f t="shared" si="671"/>
        <v/>
      </c>
      <c r="BN1041" s="98" t="str">
        <f t="shared" si="672"/>
        <v/>
      </c>
      <c r="BO1041" s="89"/>
      <c r="BP1041" s="98" t="str">
        <f t="shared" si="673"/>
        <v/>
      </c>
      <c r="BQ1041" s="98" t="str">
        <f t="shared" si="674"/>
        <v/>
      </c>
      <c r="BR1041" s="89"/>
      <c r="BS1041" s="98" t="str">
        <f t="shared" si="675"/>
        <v/>
      </c>
      <c r="BT1041" s="98" t="str">
        <f t="shared" si="676"/>
        <v/>
      </c>
      <c r="BU1041" s="89"/>
      <c r="BV1041" s="63"/>
    </row>
    <row r="1042" spans="1:74" s="59" customFormat="1" x14ac:dyDescent="0.25">
      <c r="A1042" s="83">
        <v>7</v>
      </c>
      <c r="B1042" s="109" t="str">
        <f t="shared" si="654"/>
        <v xml:space="preserve">: </v>
      </c>
      <c r="C1042" s="106"/>
      <c r="D1042" s="106"/>
      <c r="E1042" s="108"/>
      <c r="F1042" s="106"/>
      <c r="G1042" s="108"/>
      <c r="H1042" s="107"/>
      <c r="I1042" s="106"/>
      <c r="J1042" s="106"/>
      <c r="K1042" s="104"/>
      <c r="L1042" s="110"/>
      <c r="M1042" s="111"/>
      <c r="N1042" s="105"/>
      <c r="O1042" s="105"/>
      <c r="P1042" s="104"/>
      <c r="Q1042" s="64"/>
      <c r="R1042" s="103"/>
      <c r="S1042" s="101" t="str">
        <f t="shared" si="655"/>
        <v/>
      </c>
      <c r="T1042" s="102" t="str">
        <f t="shared" si="656"/>
        <v/>
      </c>
      <c r="U1042" s="101" t="str">
        <f t="shared" si="657"/>
        <v/>
      </c>
      <c r="V1042" s="100" t="str">
        <f t="shared" si="658"/>
        <v/>
      </c>
      <c r="W1042" s="89"/>
      <c r="X1042" s="89"/>
      <c r="Z1042" s="63"/>
      <c r="AP1042" s="63"/>
      <c r="AQ1042" s="89"/>
      <c r="AR1042" s="89"/>
      <c r="AS1042" s="99"/>
      <c r="AT1042" s="89"/>
      <c r="AU1042" s="98" t="e">
        <f t="shared" si="659"/>
        <v>#REF!</v>
      </c>
      <c r="AV1042" s="98" t="e">
        <f t="shared" si="660"/>
        <v>#REF!</v>
      </c>
      <c r="AW1042" s="89"/>
      <c r="AX1042" s="98" t="e">
        <f t="shared" si="661"/>
        <v>#REF!</v>
      </c>
      <c r="AY1042" s="98" t="e">
        <f t="shared" si="662"/>
        <v>#REF!</v>
      </c>
      <c r="AZ1042" s="89"/>
      <c r="BA1042" s="98" t="e">
        <f t="shared" si="663"/>
        <v>#REF!</v>
      </c>
      <c r="BB1042" s="98" t="e">
        <f t="shared" si="664"/>
        <v>#REF!</v>
      </c>
      <c r="BC1042" s="89"/>
      <c r="BD1042" s="98" t="e">
        <f t="shared" si="665"/>
        <v>#REF!</v>
      </c>
      <c r="BE1042" s="98" t="e">
        <f t="shared" si="666"/>
        <v>#REF!</v>
      </c>
      <c r="BF1042" s="89"/>
      <c r="BG1042" s="98" t="e">
        <f t="shared" si="667"/>
        <v>#REF!</v>
      </c>
      <c r="BH1042" s="98" t="e">
        <f t="shared" si="668"/>
        <v>#REF!</v>
      </c>
      <c r="BI1042" s="89"/>
      <c r="BJ1042" s="98" t="str">
        <f t="shared" si="669"/>
        <v/>
      </c>
      <c r="BK1042" s="98" t="str">
        <f t="shared" si="670"/>
        <v/>
      </c>
      <c r="BL1042" s="89"/>
      <c r="BM1042" s="98" t="str">
        <f t="shared" si="671"/>
        <v/>
      </c>
      <c r="BN1042" s="98" t="str">
        <f t="shared" si="672"/>
        <v/>
      </c>
      <c r="BO1042" s="89"/>
      <c r="BP1042" s="98" t="str">
        <f t="shared" si="673"/>
        <v/>
      </c>
      <c r="BQ1042" s="98" t="str">
        <f t="shared" si="674"/>
        <v/>
      </c>
      <c r="BR1042" s="89"/>
      <c r="BS1042" s="98" t="str">
        <f t="shared" si="675"/>
        <v/>
      </c>
      <c r="BT1042" s="98" t="str">
        <f t="shared" si="676"/>
        <v/>
      </c>
      <c r="BU1042" s="89"/>
      <c r="BV1042" s="63"/>
    </row>
    <row r="1043" spans="1:74" s="59" customFormat="1" x14ac:dyDescent="0.25">
      <c r="A1043" s="83">
        <v>8</v>
      </c>
      <c r="B1043" s="109" t="str">
        <f t="shared" si="654"/>
        <v xml:space="preserve">: </v>
      </c>
      <c r="C1043" s="106"/>
      <c r="D1043" s="106"/>
      <c r="E1043" s="108"/>
      <c r="F1043" s="106"/>
      <c r="G1043" s="108"/>
      <c r="H1043" s="107"/>
      <c r="I1043" s="106"/>
      <c r="J1043" s="106"/>
      <c r="K1043" s="104"/>
      <c r="L1043" s="110"/>
      <c r="M1043" s="111"/>
      <c r="N1043" s="105"/>
      <c r="O1043" s="105"/>
      <c r="P1043" s="104"/>
      <c r="Q1043" s="64"/>
      <c r="R1043" s="103"/>
      <c r="S1043" s="101" t="str">
        <f t="shared" si="655"/>
        <v/>
      </c>
      <c r="T1043" s="102" t="str">
        <f t="shared" si="656"/>
        <v/>
      </c>
      <c r="U1043" s="101" t="str">
        <f t="shared" si="657"/>
        <v/>
      </c>
      <c r="V1043" s="100" t="str">
        <f t="shared" si="658"/>
        <v/>
      </c>
      <c r="W1043" s="89"/>
      <c r="X1043" s="89"/>
      <c r="Z1043" s="63"/>
      <c r="AP1043" s="63"/>
      <c r="AQ1043" s="89"/>
      <c r="AR1043" s="89"/>
      <c r="AS1043" s="99"/>
      <c r="AT1043" s="89"/>
      <c r="AU1043" s="98" t="e">
        <f t="shared" si="659"/>
        <v>#REF!</v>
      </c>
      <c r="AV1043" s="98" t="e">
        <f t="shared" si="660"/>
        <v>#REF!</v>
      </c>
      <c r="AW1043" s="89"/>
      <c r="AX1043" s="98" t="e">
        <f t="shared" si="661"/>
        <v>#REF!</v>
      </c>
      <c r="AY1043" s="98" t="e">
        <f t="shared" si="662"/>
        <v>#REF!</v>
      </c>
      <c r="AZ1043" s="89"/>
      <c r="BA1043" s="98" t="e">
        <f t="shared" si="663"/>
        <v>#REF!</v>
      </c>
      <c r="BB1043" s="98" t="e">
        <f t="shared" si="664"/>
        <v>#REF!</v>
      </c>
      <c r="BC1043" s="89"/>
      <c r="BD1043" s="98" t="e">
        <f t="shared" si="665"/>
        <v>#REF!</v>
      </c>
      <c r="BE1043" s="98" t="e">
        <f t="shared" si="666"/>
        <v>#REF!</v>
      </c>
      <c r="BF1043" s="89"/>
      <c r="BG1043" s="98" t="e">
        <f t="shared" si="667"/>
        <v>#REF!</v>
      </c>
      <c r="BH1043" s="98" t="e">
        <f t="shared" si="668"/>
        <v>#REF!</v>
      </c>
      <c r="BI1043" s="89"/>
      <c r="BJ1043" s="98" t="str">
        <f t="shared" si="669"/>
        <v/>
      </c>
      <c r="BK1043" s="98" t="str">
        <f t="shared" si="670"/>
        <v/>
      </c>
      <c r="BL1043" s="89"/>
      <c r="BM1043" s="98" t="str">
        <f t="shared" si="671"/>
        <v/>
      </c>
      <c r="BN1043" s="98" t="str">
        <f t="shared" si="672"/>
        <v/>
      </c>
      <c r="BO1043" s="89"/>
      <c r="BP1043" s="98" t="str">
        <f t="shared" si="673"/>
        <v/>
      </c>
      <c r="BQ1043" s="98" t="str">
        <f t="shared" si="674"/>
        <v/>
      </c>
      <c r="BR1043" s="89"/>
      <c r="BS1043" s="98" t="str">
        <f t="shared" si="675"/>
        <v/>
      </c>
      <c r="BT1043" s="98" t="str">
        <f t="shared" si="676"/>
        <v/>
      </c>
      <c r="BU1043" s="89"/>
      <c r="BV1043" s="63"/>
    </row>
    <row r="1044" spans="1:74" s="59" customFormat="1" x14ac:dyDescent="0.25">
      <c r="A1044" s="83">
        <v>9</v>
      </c>
      <c r="B1044" s="109" t="str">
        <f t="shared" si="654"/>
        <v xml:space="preserve">: </v>
      </c>
      <c r="C1044" s="106"/>
      <c r="D1044" s="106"/>
      <c r="E1044" s="108"/>
      <c r="F1044" s="106"/>
      <c r="G1044" s="108"/>
      <c r="H1044" s="107"/>
      <c r="I1044" s="106"/>
      <c r="J1044" s="106"/>
      <c r="K1044" s="104"/>
      <c r="L1044" s="110"/>
      <c r="M1044" s="111"/>
      <c r="N1044" s="105"/>
      <c r="O1044" s="105"/>
      <c r="P1044" s="104"/>
      <c r="Q1044" s="64"/>
      <c r="R1044" s="103"/>
      <c r="S1044" s="101" t="str">
        <f t="shared" si="655"/>
        <v/>
      </c>
      <c r="T1044" s="102" t="str">
        <f t="shared" si="656"/>
        <v/>
      </c>
      <c r="U1044" s="101" t="str">
        <f t="shared" si="657"/>
        <v/>
      </c>
      <c r="V1044" s="100" t="str">
        <f t="shared" si="658"/>
        <v/>
      </c>
      <c r="W1044" s="89"/>
      <c r="X1044" s="89"/>
      <c r="Z1044" s="63"/>
      <c r="AP1044" s="63"/>
      <c r="AQ1044" s="89"/>
      <c r="AR1044" s="89"/>
      <c r="AS1044" s="99"/>
      <c r="AT1044" s="89"/>
      <c r="AU1044" s="98" t="e">
        <f t="shared" si="659"/>
        <v>#REF!</v>
      </c>
      <c r="AV1044" s="98" t="e">
        <f t="shared" si="660"/>
        <v>#REF!</v>
      </c>
      <c r="AW1044" s="89"/>
      <c r="AX1044" s="98" t="e">
        <f t="shared" si="661"/>
        <v>#REF!</v>
      </c>
      <c r="AY1044" s="98" t="e">
        <f t="shared" si="662"/>
        <v>#REF!</v>
      </c>
      <c r="AZ1044" s="89"/>
      <c r="BA1044" s="98" t="e">
        <f t="shared" si="663"/>
        <v>#REF!</v>
      </c>
      <c r="BB1044" s="98" t="e">
        <f t="shared" si="664"/>
        <v>#REF!</v>
      </c>
      <c r="BC1044" s="89"/>
      <c r="BD1044" s="98" t="e">
        <f t="shared" si="665"/>
        <v>#REF!</v>
      </c>
      <c r="BE1044" s="98" t="e">
        <f t="shared" si="666"/>
        <v>#REF!</v>
      </c>
      <c r="BF1044" s="89"/>
      <c r="BG1044" s="98" t="e">
        <f t="shared" si="667"/>
        <v>#REF!</v>
      </c>
      <c r="BH1044" s="98" t="e">
        <f t="shared" si="668"/>
        <v>#REF!</v>
      </c>
      <c r="BI1044" s="89"/>
      <c r="BJ1044" s="98" t="str">
        <f t="shared" si="669"/>
        <v/>
      </c>
      <c r="BK1044" s="98" t="str">
        <f t="shared" si="670"/>
        <v/>
      </c>
      <c r="BL1044" s="89"/>
      <c r="BM1044" s="98" t="str">
        <f t="shared" si="671"/>
        <v/>
      </c>
      <c r="BN1044" s="98" t="str">
        <f t="shared" si="672"/>
        <v/>
      </c>
      <c r="BO1044" s="89"/>
      <c r="BP1044" s="98" t="str">
        <f t="shared" si="673"/>
        <v/>
      </c>
      <c r="BQ1044" s="98" t="str">
        <f t="shared" si="674"/>
        <v/>
      </c>
      <c r="BR1044" s="89"/>
      <c r="BS1044" s="98" t="str">
        <f t="shared" si="675"/>
        <v/>
      </c>
      <c r="BT1044" s="98" t="str">
        <f t="shared" si="676"/>
        <v/>
      </c>
      <c r="BU1044" s="89"/>
      <c r="BV1044" s="63"/>
    </row>
    <row r="1045" spans="1:74" s="59" customFormat="1" x14ac:dyDescent="0.25">
      <c r="A1045" s="83">
        <v>10</v>
      </c>
      <c r="B1045" s="109" t="str">
        <f t="shared" si="654"/>
        <v xml:space="preserve">: </v>
      </c>
      <c r="C1045" s="106"/>
      <c r="D1045" s="106"/>
      <c r="E1045" s="108"/>
      <c r="F1045" s="106"/>
      <c r="G1045" s="108"/>
      <c r="H1045" s="107"/>
      <c r="I1045" s="106"/>
      <c r="J1045" s="106"/>
      <c r="K1045" s="104"/>
      <c r="L1045" s="110"/>
      <c r="M1045" s="111"/>
      <c r="N1045" s="105"/>
      <c r="O1045" s="105"/>
      <c r="P1045" s="104"/>
      <c r="Q1045" s="64"/>
      <c r="R1045" s="103"/>
      <c r="S1045" s="101" t="str">
        <f t="shared" si="655"/>
        <v/>
      </c>
      <c r="T1045" s="102" t="str">
        <f t="shared" si="656"/>
        <v/>
      </c>
      <c r="U1045" s="101" t="str">
        <f t="shared" si="657"/>
        <v/>
      </c>
      <c r="V1045" s="100" t="str">
        <f t="shared" si="658"/>
        <v/>
      </c>
      <c r="W1045" s="89"/>
      <c r="X1045" s="89"/>
      <c r="Z1045" s="63"/>
      <c r="AP1045" s="63"/>
      <c r="AQ1045" s="89"/>
      <c r="AR1045" s="89"/>
      <c r="AS1045" s="99"/>
      <c r="AT1045" s="89"/>
      <c r="AU1045" s="98" t="e">
        <f t="shared" si="659"/>
        <v>#REF!</v>
      </c>
      <c r="AV1045" s="98" t="e">
        <f t="shared" si="660"/>
        <v>#REF!</v>
      </c>
      <c r="AW1045" s="89"/>
      <c r="AX1045" s="98" t="e">
        <f t="shared" si="661"/>
        <v>#REF!</v>
      </c>
      <c r="AY1045" s="98" t="e">
        <f t="shared" si="662"/>
        <v>#REF!</v>
      </c>
      <c r="AZ1045" s="89"/>
      <c r="BA1045" s="98" t="e">
        <f t="shared" si="663"/>
        <v>#REF!</v>
      </c>
      <c r="BB1045" s="98" t="e">
        <f t="shared" si="664"/>
        <v>#REF!</v>
      </c>
      <c r="BC1045" s="89"/>
      <c r="BD1045" s="98" t="e">
        <f t="shared" si="665"/>
        <v>#REF!</v>
      </c>
      <c r="BE1045" s="98" t="e">
        <f t="shared" si="666"/>
        <v>#REF!</v>
      </c>
      <c r="BF1045" s="89"/>
      <c r="BG1045" s="98" t="e">
        <f t="shared" si="667"/>
        <v>#REF!</v>
      </c>
      <c r="BH1045" s="98" t="e">
        <f t="shared" si="668"/>
        <v>#REF!</v>
      </c>
      <c r="BI1045" s="89"/>
      <c r="BJ1045" s="98" t="str">
        <f t="shared" si="669"/>
        <v/>
      </c>
      <c r="BK1045" s="98" t="str">
        <f t="shared" si="670"/>
        <v/>
      </c>
      <c r="BL1045" s="89"/>
      <c r="BM1045" s="98" t="str">
        <f t="shared" si="671"/>
        <v/>
      </c>
      <c r="BN1045" s="98" t="str">
        <f t="shared" si="672"/>
        <v/>
      </c>
      <c r="BO1045" s="89"/>
      <c r="BP1045" s="98" t="str">
        <f t="shared" si="673"/>
        <v/>
      </c>
      <c r="BQ1045" s="98" t="str">
        <f t="shared" si="674"/>
        <v/>
      </c>
      <c r="BR1045" s="89"/>
      <c r="BS1045" s="98" t="str">
        <f t="shared" si="675"/>
        <v/>
      </c>
      <c r="BT1045" s="98" t="str">
        <f t="shared" si="676"/>
        <v/>
      </c>
      <c r="BU1045" s="89"/>
      <c r="BV1045" s="63"/>
    </row>
    <row r="1046" spans="1:74" s="59" customFormat="1" x14ac:dyDescent="0.25">
      <c r="A1046" s="83">
        <v>11</v>
      </c>
      <c r="B1046" s="109" t="str">
        <f t="shared" si="654"/>
        <v xml:space="preserve">: </v>
      </c>
      <c r="C1046" s="106"/>
      <c r="D1046" s="106"/>
      <c r="E1046" s="108"/>
      <c r="F1046" s="106"/>
      <c r="G1046" s="108"/>
      <c r="H1046" s="107"/>
      <c r="I1046" s="106"/>
      <c r="J1046" s="106"/>
      <c r="K1046" s="104"/>
      <c r="L1046" s="110"/>
      <c r="M1046" s="111"/>
      <c r="N1046" s="105"/>
      <c r="O1046" s="105"/>
      <c r="P1046" s="104"/>
      <c r="Q1046" s="64"/>
      <c r="R1046" s="103"/>
      <c r="S1046" s="101" t="str">
        <f t="shared" si="655"/>
        <v/>
      </c>
      <c r="T1046" s="102" t="str">
        <f t="shared" si="656"/>
        <v/>
      </c>
      <c r="U1046" s="101" t="str">
        <f t="shared" si="657"/>
        <v/>
      </c>
      <c r="V1046" s="100" t="str">
        <f t="shared" si="658"/>
        <v/>
      </c>
      <c r="W1046" s="89"/>
      <c r="X1046" s="89"/>
      <c r="Z1046" s="63"/>
      <c r="AP1046" s="63"/>
      <c r="AQ1046" s="89"/>
      <c r="AR1046" s="89"/>
      <c r="AS1046" s="99"/>
      <c r="AT1046" s="89"/>
      <c r="AU1046" s="98" t="e">
        <f t="shared" si="659"/>
        <v>#REF!</v>
      </c>
      <c r="AV1046" s="98" t="e">
        <f t="shared" si="660"/>
        <v>#REF!</v>
      </c>
      <c r="AW1046" s="89"/>
      <c r="AX1046" s="98" t="e">
        <f t="shared" si="661"/>
        <v>#REF!</v>
      </c>
      <c r="AY1046" s="98" t="e">
        <f t="shared" si="662"/>
        <v>#REF!</v>
      </c>
      <c r="AZ1046" s="89"/>
      <c r="BA1046" s="98" t="e">
        <f t="shared" si="663"/>
        <v>#REF!</v>
      </c>
      <c r="BB1046" s="98" t="e">
        <f t="shared" si="664"/>
        <v>#REF!</v>
      </c>
      <c r="BC1046" s="89"/>
      <c r="BD1046" s="98" t="e">
        <f t="shared" si="665"/>
        <v>#REF!</v>
      </c>
      <c r="BE1046" s="98" t="e">
        <f t="shared" si="666"/>
        <v>#REF!</v>
      </c>
      <c r="BF1046" s="89"/>
      <c r="BG1046" s="98" t="e">
        <f t="shared" si="667"/>
        <v>#REF!</v>
      </c>
      <c r="BH1046" s="98" t="e">
        <f t="shared" si="668"/>
        <v>#REF!</v>
      </c>
      <c r="BI1046" s="89"/>
      <c r="BJ1046" s="98" t="str">
        <f t="shared" si="669"/>
        <v/>
      </c>
      <c r="BK1046" s="98" t="str">
        <f t="shared" si="670"/>
        <v/>
      </c>
      <c r="BL1046" s="89"/>
      <c r="BM1046" s="98" t="str">
        <f t="shared" si="671"/>
        <v/>
      </c>
      <c r="BN1046" s="98" t="str">
        <f t="shared" si="672"/>
        <v/>
      </c>
      <c r="BO1046" s="89"/>
      <c r="BP1046" s="98" t="str">
        <f t="shared" si="673"/>
        <v/>
      </c>
      <c r="BQ1046" s="98" t="str">
        <f t="shared" si="674"/>
        <v/>
      </c>
      <c r="BR1046" s="89"/>
      <c r="BS1046" s="98" t="str">
        <f t="shared" si="675"/>
        <v/>
      </c>
      <c r="BT1046" s="98" t="str">
        <f t="shared" si="676"/>
        <v/>
      </c>
      <c r="BU1046" s="89"/>
      <c r="BV1046" s="63"/>
    </row>
    <row r="1047" spans="1:74" s="59" customFormat="1" x14ac:dyDescent="0.25">
      <c r="A1047" s="83">
        <v>12</v>
      </c>
      <c r="B1047" s="109" t="str">
        <f t="shared" si="654"/>
        <v xml:space="preserve">: </v>
      </c>
      <c r="C1047" s="106"/>
      <c r="D1047" s="106"/>
      <c r="E1047" s="108"/>
      <c r="F1047" s="106"/>
      <c r="G1047" s="108"/>
      <c r="H1047" s="107"/>
      <c r="I1047" s="106"/>
      <c r="J1047" s="106"/>
      <c r="K1047" s="104"/>
      <c r="L1047" s="110"/>
      <c r="M1047" s="111"/>
      <c r="N1047" s="105"/>
      <c r="O1047" s="105"/>
      <c r="P1047" s="104"/>
      <c r="Q1047" s="64"/>
      <c r="R1047" s="103"/>
      <c r="S1047" s="101" t="str">
        <f t="shared" si="655"/>
        <v/>
      </c>
      <c r="T1047" s="102" t="str">
        <f t="shared" si="656"/>
        <v/>
      </c>
      <c r="U1047" s="101" t="str">
        <f t="shared" si="657"/>
        <v/>
      </c>
      <c r="V1047" s="100" t="str">
        <f t="shared" si="658"/>
        <v/>
      </c>
      <c r="W1047" s="89"/>
      <c r="X1047" s="89"/>
      <c r="Z1047" s="63"/>
      <c r="AP1047" s="63"/>
      <c r="AQ1047" s="89"/>
      <c r="AR1047" s="89"/>
      <c r="AS1047" s="99"/>
      <c r="AT1047" s="89"/>
      <c r="AU1047" s="98" t="e">
        <f t="shared" si="659"/>
        <v>#REF!</v>
      </c>
      <c r="AV1047" s="98" t="e">
        <f t="shared" si="660"/>
        <v>#REF!</v>
      </c>
      <c r="AW1047" s="89"/>
      <c r="AX1047" s="98" t="e">
        <f t="shared" si="661"/>
        <v>#REF!</v>
      </c>
      <c r="AY1047" s="98" t="e">
        <f t="shared" si="662"/>
        <v>#REF!</v>
      </c>
      <c r="AZ1047" s="89"/>
      <c r="BA1047" s="98" t="e">
        <f t="shared" si="663"/>
        <v>#REF!</v>
      </c>
      <c r="BB1047" s="98" t="e">
        <f t="shared" si="664"/>
        <v>#REF!</v>
      </c>
      <c r="BC1047" s="89"/>
      <c r="BD1047" s="98" t="e">
        <f t="shared" si="665"/>
        <v>#REF!</v>
      </c>
      <c r="BE1047" s="98" t="e">
        <f t="shared" si="666"/>
        <v>#REF!</v>
      </c>
      <c r="BF1047" s="89"/>
      <c r="BG1047" s="98" t="e">
        <f t="shared" si="667"/>
        <v>#REF!</v>
      </c>
      <c r="BH1047" s="98" t="e">
        <f t="shared" si="668"/>
        <v>#REF!</v>
      </c>
      <c r="BI1047" s="89"/>
      <c r="BJ1047" s="98" t="str">
        <f t="shared" si="669"/>
        <v/>
      </c>
      <c r="BK1047" s="98" t="str">
        <f t="shared" si="670"/>
        <v/>
      </c>
      <c r="BL1047" s="89"/>
      <c r="BM1047" s="98" t="str">
        <f t="shared" si="671"/>
        <v/>
      </c>
      <c r="BN1047" s="98" t="str">
        <f t="shared" si="672"/>
        <v/>
      </c>
      <c r="BO1047" s="89"/>
      <c r="BP1047" s="98" t="str">
        <f t="shared" si="673"/>
        <v/>
      </c>
      <c r="BQ1047" s="98" t="str">
        <f t="shared" si="674"/>
        <v/>
      </c>
      <c r="BR1047" s="89"/>
      <c r="BS1047" s="98" t="str">
        <f t="shared" si="675"/>
        <v/>
      </c>
      <c r="BT1047" s="98" t="str">
        <f t="shared" si="676"/>
        <v/>
      </c>
      <c r="BU1047" s="89"/>
      <c r="BV1047" s="63"/>
    </row>
    <row r="1048" spans="1:74" s="59" customFormat="1" x14ac:dyDescent="0.25">
      <c r="A1048" s="83">
        <v>13</v>
      </c>
      <c r="B1048" s="109" t="str">
        <f t="shared" si="654"/>
        <v xml:space="preserve">: </v>
      </c>
      <c r="C1048" s="106"/>
      <c r="D1048" s="106"/>
      <c r="E1048" s="108"/>
      <c r="F1048" s="106"/>
      <c r="G1048" s="108"/>
      <c r="H1048" s="107"/>
      <c r="I1048" s="106"/>
      <c r="J1048" s="106"/>
      <c r="K1048" s="104"/>
      <c r="L1048" s="110"/>
      <c r="M1048" s="104"/>
      <c r="N1048" s="105"/>
      <c r="O1048" s="105"/>
      <c r="P1048" s="104"/>
      <c r="Q1048" s="64"/>
      <c r="R1048" s="103"/>
      <c r="S1048" s="101" t="str">
        <f t="shared" si="655"/>
        <v/>
      </c>
      <c r="T1048" s="102" t="str">
        <f t="shared" si="656"/>
        <v/>
      </c>
      <c r="U1048" s="101" t="str">
        <f t="shared" si="657"/>
        <v/>
      </c>
      <c r="V1048" s="100" t="str">
        <f t="shared" si="658"/>
        <v/>
      </c>
      <c r="W1048" s="89"/>
      <c r="X1048" s="89"/>
      <c r="Z1048" s="63"/>
      <c r="AP1048" s="63"/>
      <c r="AQ1048" s="89"/>
      <c r="AR1048" s="89"/>
      <c r="AS1048" s="99"/>
      <c r="AT1048" s="89"/>
      <c r="AU1048" s="98" t="e">
        <f t="shared" si="659"/>
        <v>#REF!</v>
      </c>
      <c r="AV1048" s="98" t="e">
        <f t="shared" si="660"/>
        <v>#REF!</v>
      </c>
      <c r="AW1048" s="89"/>
      <c r="AX1048" s="98" t="e">
        <f t="shared" si="661"/>
        <v>#REF!</v>
      </c>
      <c r="AY1048" s="98" t="e">
        <f t="shared" si="662"/>
        <v>#REF!</v>
      </c>
      <c r="AZ1048" s="89"/>
      <c r="BA1048" s="98" t="e">
        <f t="shared" si="663"/>
        <v>#REF!</v>
      </c>
      <c r="BB1048" s="98" t="e">
        <f t="shared" si="664"/>
        <v>#REF!</v>
      </c>
      <c r="BC1048" s="89"/>
      <c r="BD1048" s="98" t="e">
        <f t="shared" si="665"/>
        <v>#REF!</v>
      </c>
      <c r="BE1048" s="98" t="e">
        <f t="shared" si="666"/>
        <v>#REF!</v>
      </c>
      <c r="BF1048" s="89"/>
      <c r="BG1048" s="98" t="e">
        <f t="shared" si="667"/>
        <v>#REF!</v>
      </c>
      <c r="BH1048" s="98" t="e">
        <f t="shared" si="668"/>
        <v>#REF!</v>
      </c>
      <c r="BI1048" s="89"/>
      <c r="BJ1048" s="98" t="str">
        <f t="shared" si="669"/>
        <v/>
      </c>
      <c r="BK1048" s="98" t="str">
        <f t="shared" si="670"/>
        <v/>
      </c>
      <c r="BL1048" s="89"/>
      <c r="BM1048" s="98" t="str">
        <f t="shared" si="671"/>
        <v/>
      </c>
      <c r="BN1048" s="98" t="str">
        <f t="shared" si="672"/>
        <v/>
      </c>
      <c r="BO1048" s="89"/>
      <c r="BP1048" s="98" t="str">
        <f t="shared" si="673"/>
        <v/>
      </c>
      <c r="BQ1048" s="98" t="str">
        <f t="shared" si="674"/>
        <v/>
      </c>
      <c r="BR1048" s="89"/>
      <c r="BS1048" s="98" t="str">
        <f t="shared" si="675"/>
        <v/>
      </c>
      <c r="BT1048" s="98" t="str">
        <f t="shared" si="676"/>
        <v/>
      </c>
      <c r="BU1048" s="89"/>
      <c r="BV1048" s="63"/>
    </row>
    <row r="1049" spans="1:74" s="59" customFormat="1" x14ac:dyDescent="0.25">
      <c r="A1049" s="83">
        <v>14</v>
      </c>
      <c r="B1049" s="109" t="str">
        <f t="shared" si="654"/>
        <v xml:space="preserve">: </v>
      </c>
      <c r="C1049" s="106"/>
      <c r="D1049" s="106"/>
      <c r="E1049" s="108"/>
      <c r="F1049" s="106"/>
      <c r="G1049" s="108"/>
      <c r="H1049" s="107"/>
      <c r="I1049" s="106"/>
      <c r="J1049" s="106"/>
      <c r="K1049" s="104"/>
      <c r="L1049" s="110"/>
      <c r="M1049" s="104"/>
      <c r="N1049" s="105"/>
      <c r="O1049" s="105"/>
      <c r="P1049" s="104"/>
      <c r="Q1049" s="64"/>
      <c r="R1049" s="103"/>
      <c r="S1049" s="101" t="str">
        <f t="shared" si="655"/>
        <v/>
      </c>
      <c r="T1049" s="102" t="str">
        <f t="shared" si="656"/>
        <v/>
      </c>
      <c r="U1049" s="101" t="str">
        <f t="shared" si="657"/>
        <v/>
      </c>
      <c r="V1049" s="100" t="str">
        <f t="shared" si="658"/>
        <v/>
      </c>
      <c r="W1049" s="89"/>
      <c r="X1049" s="89"/>
      <c r="Z1049" s="63"/>
      <c r="AP1049" s="63"/>
      <c r="AQ1049" s="89"/>
      <c r="AR1049" s="89"/>
      <c r="AS1049" s="99"/>
      <c r="AT1049" s="89"/>
      <c r="AU1049" s="98" t="e">
        <f t="shared" si="659"/>
        <v>#REF!</v>
      </c>
      <c r="AV1049" s="98" t="e">
        <f t="shared" si="660"/>
        <v>#REF!</v>
      </c>
      <c r="AW1049" s="89"/>
      <c r="AX1049" s="98" t="e">
        <f t="shared" si="661"/>
        <v>#REF!</v>
      </c>
      <c r="AY1049" s="98" t="e">
        <f t="shared" si="662"/>
        <v>#REF!</v>
      </c>
      <c r="AZ1049" s="89"/>
      <c r="BA1049" s="98" t="e">
        <f t="shared" si="663"/>
        <v>#REF!</v>
      </c>
      <c r="BB1049" s="98" t="e">
        <f t="shared" si="664"/>
        <v>#REF!</v>
      </c>
      <c r="BC1049" s="89"/>
      <c r="BD1049" s="98" t="e">
        <f t="shared" si="665"/>
        <v>#REF!</v>
      </c>
      <c r="BE1049" s="98" t="e">
        <f t="shared" si="666"/>
        <v>#REF!</v>
      </c>
      <c r="BF1049" s="89"/>
      <c r="BG1049" s="98" t="e">
        <f t="shared" si="667"/>
        <v>#REF!</v>
      </c>
      <c r="BH1049" s="98" t="e">
        <f t="shared" si="668"/>
        <v>#REF!</v>
      </c>
      <c r="BI1049" s="89"/>
      <c r="BJ1049" s="98" t="str">
        <f t="shared" si="669"/>
        <v/>
      </c>
      <c r="BK1049" s="98" t="str">
        <f t="shared" si="670"/>
        <v/>
      </c>
      <c r="BL1049" s="89"/>
      <c r="BM1049" s="98" t="str">
        <f t="shared" si="671"/>
        <v/>
      </c>
      <c r="BN1049" s="98" t="str">
        <f t="shared" si="672"/>
        <v/>
      </c>
      <c r="BO1049" s="89"/>
      <c r="BP1049" s="98" t="str">
        <f t="shared" si="673"/>
        <v/>
      </c>
      <c r="BQ1049" s="98" t="str">
        <f t="shared" si="674"/>
        <v/>
      </c>
      <c r="BR1049" s="89"/>
      <c r="BS1049" s="98" t="str">
        <f t="shared" si="675"/>
        <v/>
      </c>
      <c r="BT1049" s="98" t="str">
        <f t="shared" si="676"/>
        <v/>
      </c>
      <c r="BU1049" s="89"/>
      <c r="BV1049" s="63"/>
    </row>
    <row r="1050" spans="1:74" s="59" customFormat="1" x14ac:dyDescent="0.25">
      <c r="A1050" s="83">
        <v>15</v>
      </c>
      <c r="B1050" s="109" t="str">
        <f t="shared" si="654"/>
        <v xml:space="preserve">: </v>
      </c>
      <c r="C1050" s="106"/>
      <c r="D1050" s="106"/>
      <c r="E1050" s="108"/>
      <c r="F1050" s="106"/>
      <c r="G1050" s="108"/>
      <c r="H1050" s="107"/>
      <c r="I1050" s="106"/>
      <c r="J1050" s="106"/>
      <c r="K1050" s="104"/>
      <c r="L1050" s="110"/>
      <c r="M1050" s="104"/>
      <c r="N1050" s="105"/>
      <c r="O1050" s="105"/>
      <c r="P1050" s="104"/>
      <c r="Q1050" s="64"/>
      <c r="R1050" s="103"/>
      <c r="S1050" s="101" t="str">
        <f t="shared" si="655"/>
        <v/>
      </c>
      <c r="T1050" s="102" t="str">
        <f t="shared" si="656"/>
        <v/>
      </c>
      <c r="U1050" s="101" t="str">
        <f t="shared" si="657"/>
        <v/>
      </c>
      <c r="V1050" s="100" t="str">
        <f t="shared" si="658"/>
        <v/>
      </c>
      <c r="W1050" s="89"/>
      <c r="X1050" s="89"/>
      <c r="Z1050" s="63"/>
      <c r="AP1050" s="63"/>
      <c r="AQ1050" s="89"/>
      <c r="AR1050" s="89"/>
      <c r="AS1050" s="99"/>
      <c r="AT1050" s="89"/>
      <c r="AU1050" s="98" t="e">
        <f t="shared" si="659"/>
        <v>#REF!</v>
      </c>
      <c r="AV1050" s="98" t="e">
        <f t="shared" si="660"/>
        <v>#REF!</v>
      </c>
      <c r="AW1050" s="89"/>
      <c r="AX1050" s="98" t="e">
        <f t="shared" si="661"/>
        <v>#REF!</v>
      </c>
      <c r="AY1050" s="98" t="e">
        <f t="shared" si="662"/>
        <v>#REF!</v>
      </c>
      <c r="AZ1050" s="89"/>
      <c r="BA1050" s="98" t="e">
        <f t="shared" si="663"/>
        <v>#REF!</v>
      </c>
      <c r="BB1050" s="98" t="e">
        <f t="shared" si="664"/>
        <v>#REF!</v>
      </c>
      <c r="BC1050" s="89"/>
      <c r="BD1050" s="98" t="e">
        <f t="shared" si="665"/>
        <v>#REF!</v>
      </c>
      <c r="BE1050" s="98" t="e">
        <f t="shared" si="666"/>
        <v>#REF!</v>
      </c>
      <c r="BF1050" s="89"/>
      <c r="BG1050" s="98" t="e">
        <f t="shared" si="667"/>
        <v>#REF!</v>
      </c>
      <c r="BH1050" s="98" t="e">
        <f t="shared" si="668"/>
        <v>#REF!</v>
      </c>
      <c r="BI1050" s="89"/>
      <c r="BJ1050" s="98" t="str">
        <f t="shared" si="669"/>
        <v/>
      </c>
      <c r="BK1050" s="98" t="str">
        <f t="shared" si="670"/>
        <v/>
      </c>
      <c r="BL1050" s="89"/>
      <c r="BM1050" s="98" t="str">
        <f t="shared" si="671"/>
        <v/>
      </c>
      <c r="BN1050" s="98" t="str">
        <f t="shared" si="672"/>
        <v/>
      </c>
      <c r="BO1050" s="89"/>
      <c r="BP1050" s="98" t="str">
        <f t="shared" si="673"/>
        <v/>
      </c>
      <c r="BQ1050" s="98" t="str">
        <f t="shared" si="674"/>
        <v/>
      </c>
      <c r="BR1050" s="89"/>
      <c r="BS1050" s="98" t="str">
        <f t="shared" si="675"/>
        <v/>
      </c>
      <c r="BT1050" s="98" t="str">
        <f t="shared" si="676"/>
        <v/>
      </c>
      <c r="BU1050" s="89"/>
      <c r="BV1050" s="63"/>
    </row>
    <row r="1051" spans="1:74" s="59" customFormat="1" x14ac:dyDescent="0.25">
      <c r="A1051" s="83">
        <v>16</v>
      </c>
      <c r="B1051" s="109" t="str">
        <f t="shared" si="654"/>
        <v xml:space="preserve">: </v>
      </c>
      <c r="C1051" s="106"/>
      <c r="D1051" s="106"/>
      <c r="E1051" s="108"/>
      <c r="F1051" s="106"/>
      <c r="G1051" s="108"/>
      <c r="H1051" s="107"/>
      <c r="I1051" s="106"/>
      <c r="J1051" s="106"/>
      <c r="K1051" s="104"/>
      <c r="L1051" s="110"/>
      <c r="M1051" s="104"/>
      <c r="N1051" s="105"/>
      <c r="O1051" s="105"/>
      <c r="P1051" s="104"/>
      <c r="Q1051" s="64"/>
      <c r="R1051" s="103"/>
      <c r="S1051" s="101" t="str">
        <f t="shared" si="655"/>
        <v/>
      </c>
      <c r="T1051" s="102" t="str">
        <f t="shared" si="656"/>
        <v/>
      </c>
      <c r="U1051" s="101" t="str">
        <f t="shared" si="657"/>
        <v/>
      </c>
      <c r="V1051" s="100" t="str">
        <f t="shared" si="658"/>
        <v/>
      </c>
      <c r="W1051" s="89"/>
      <c r="X1051" s="89"/>
      <c r="Z1051" s="63"/>
      <c r="AP1051" s="63"/>
      <c r="AQ1051" s="89"/>
      <c r="AR1051" s="89"/>
      <c r="AS1051" s="99"/>
      <c r="AT1051" s="89"/>
      <c r="AU1051" s="98" t="e">
        <f t="shared" si="659"/>
        <v>#REF!</v>
      </c>
      <c r="AV1051" s="98" t="e">
        <f t="shared" si="660"/>
        <v>#REF!</v>
      </c>
      <c r="AW1051" s="89"/>
      <c r="AX1051" s="98" t="e">
        <f t="shared" si="661"/>
        <v>#REF!</v>
      </c>
      <c r="AY1051" s="98" t="e">
        <f t="shared" si="662"/>
        <v>#REF!</v>
      </c>
      <c r="AZ1051" s="89"/>
      <c r="BA1051" s="98" t="e">
        <f t="shared" si="663"/>
        <v>#REF!</v>
      </c>
      <c r="BB1051" s="98" t="e">
        <f t="shared" si="664"/>
        <v>#REF!</v>
      </c>
      <c r="BC1051" s="89"/>
      <c r="BD1051" s="98" t="e">
        <f t="shared" si="665"/>
        <v>#REF!</v>
      </c>
      <c r="BE1051" s="98" t="e">
        <f t="shared" si="666"/>
        <v>#REF!</v>
      </c>
      <c r="BF1051" s="89"/>
      <c r="BG1051" s="98" t="e">
        <f t="shared" si="667"/>
        <v>#REF!</v>
      </c>
      <c r="BH1051" s="98" t="e">
        <f t="shared" si="668"/>
        <v>#REF!</v>
      </c>
      <c r="BI1051" s="89"/>
      <c r="BJ1051" s="98" t="str">
        <f t="shared" si="669"/>
        <v/>
      </c>
      <c r="BK1051" s="98" t="str">
        <f t="shared" si="670"/>
        <v/>
      </c>
      <c r="BL1051" s="89"/>
      <c r="BM1051" s="98" t="str">
        <f t="shared" si="671"/>
        <v/>
      </c>
      <c r="BN1051" s="98" t="str">
        <f t="shared" si="672"/>
        <v/>
      </c>
      <c r="BO1051" s="89"/>
      <c r="BP1051" s="98" t="str">
        <f t="shared" si="673"/>
        <v/>
      </c>
      <c r="BQ1051" s="98" t="str">
        <f t="shared" si="674"/>
        <v/>
      </c>
      <c r="BR1051" s="89"/>
      <c r="BS1051" s="98" t="str">
        <f t="shared" si="675"/>
        <v/>
      </c>
      <c r="BT1051" s="98" t="str">
        <f t="shared" si="676"/>
        <v/>
      </c>
      <c r="BU1051" s="89"/>
      <c r="BV1051" s="63"/>
    </row>
    <row r="1052" spans="1:74" s="59" customFormat="1" x14ac:dyDescent="0.25">
      <c r="A1052" s="83">
        <v>17</v>
      </c>
      <c r="B1052" s="109" t="str">
        <f t="shared" si="654"/>
        <v xml:space="preserve">: </v>
      </c>
      <c r="C1052" s="106"/>
      <c r="D1052" s="106"/>
      <c r="E1052" s="108"/>
      <c r="F1052" s="106"/>
      <c r="G1052" s="108"/>
      <c r="H1052" s="107"/>
      <c r="I1052" s="106"/>
      <c r="J1052" s="106"/>
      <c r="K1052" s="104"/>
      <c r="L1052" s="110"/>
      <c r="M1052" s="104"/>
      <c r="N1052" s="105"/>
      <c r="O1052" s="105"/>
      <c r="P1052" s="104"/>
      <c r="Q1052" s="64"/>
      <c r="R1052" s="103"/>
      <c r="S1052" s="101" t="str">
        <f t="shared" si="655"/>
        <v/>
      </c>
      <c r="T1052" s="102" t="str">
        <f t="shared" si="656"/>
        <v/>
      </c>
      <c r="U1052" s="101" t="str">
        <f t="shared" si="657"/>
        <v/>
      </c>
      <c r="V1052" s="100" t="str">
        <f t="shared" si="658"/>
        <v/>
      </c>
      <c r="W1052" s="89"/>
      <c r="X1052" s="89"/>
      <c r="Z1052" s="63"/>
      <c r="AP1052" s="63"/>
      <c r="AQ1052" s="89"/>
      <c r="AR1052" s="89"/>
      <c r="AS1052" s="99"/>
      <c r="AT1052" s="89"/>
      <c r="AU1052" s="98" t="e">
        <f t="shared" si="659"/>
        <v>#REF!</v>
      </c>
      <c r="AV1052" s="98" t="e">
        <f t="shared" si="660"/>
        <v>#REF!</v>
      </c>
      <c r="AW1052" s="89"/>
      <c r="AX1052" s="98" t="e">
        <f t="shared" si="661"/>
        <v>#REF!</v>
      </c>
      <c r="AY1052" s="98" t="e">
        <f t="shared" si="662"/>
        <v>#REF!</v>
      </c>
      <c r="AZ1052" s="89"/>
      <c r="BA1052" s="98" t="e">
        <f t="shared" si="663"/>
        <v>#REF!</v>
      </c>
      <c r="BB1052" s="98" t="e">
        <f t="shared" si="664"/>
        <v>#REF!</v>
      </c>
      <c r="BC1052" s="89"/>
      <c r="BD1052" s="98" t="e">
        <f t="shared" si="665"/>
        <v>#REF!</v>
      </c>
      <c r="BE1052" s="98" t="e">
        <f t="shared" si="666"/>
        <v>#REF!</v>
      </c>
      <c r="BF1052" s="89"/>
      <c r="BG1052" s="98" t="e">
        <f t="shared" si="667"/>
        <v>#REF!</v>
      </c>
      <c r="BH1052" s="98" t="e">
        <f t="shared" si="668"/>
        <v>#REF!</v>
      </c>
      <c r="BI1052" s="89"/>
      <c r="BJ1052" s="98" t="str">
        <f t="shared" si="669"/>
        <v/>
      </c>
      <c r="BK1052" s="98" t="str">
        <f t="shared" si="670"/>
        <v/>
      </c>
      <c r="BL1052" s="89"/>
      <c r="BM1052" s="98" t="str">
        <f t="shared" si="671"/>
        <v/>
      </c>
      <c r="BN1052" s="98" t="str">
        <f t="shared" si="672"/>
        <v/>
      </c>
      <c r="BO1052" s="89"/>
      <c r="BP1052" s="98" t="str">
        <f t="shared" si="673"/>
        <v/>
      </c>
      <c r="BQ1052" s="98" t="str">
        <f t="shared" si="674"/>
        <v/>
      </c>
      <c r="BR1052" s="89"/>
      <c r="BS1052" s="98" t="str">
        <f t="shared" si="675"/>
        <v/>
      </c>
      <c r="BT1052" s="98" t="str">
        <f t="shared" si="676"/>
        <v/>
      </c>
      <c r="BU1052" s="89"/>
      <c r="BV1052" s="63"/>
    </row>
    <row r="1053" spans="1:74" s="59" customFormat="1" x14ac:dyDescent="0.25">
      <c r="A1053" s="83">
        <v>18</v>
      </c>
      <c r="B1053" s="109" t="str">
        <f t="shared" si="654"/>
        <v xml:space="preserve">: </v>
      </c>
      <c r="C1053" s="106"/>
      <c r="D1053" s="106"/>
      <c r="E1053" s="108"/>
      <c r="F1053" s="106"/>
      <c r="G1053" s="108"/>
      <c r="H1053" s="107"/>
      <c r="I1053" s="106"/>
      <c r="J1053" s="106"/>
      <c r="K1053" s="104"/>
      <c r="L1053" s="104"/>
      <c r="M1053" s="104"/>
      <c r="N1053" s="105"/>
      <c r="O1053" s="105"/>
      <c r="P1053" s="104"/>
      <c r="Q1053" s="64"/>
      <c r="R1053" s="103"/>
      <c r="S1053" s="101" t="str">
        <f t="shared" si="655"/>
        <v/>
      </c>
      <c r="T1053" s="102" t="str">
        <f t="shared" si="656"/>
        <v/>
      </c>
      <c r="U1053" s="101" t="str">
        <f t="shared" si="657"/>
        <v/>
      </c>
      <c r="V1053" s="100" t="str">
        <f t="shared" si="658"/>
        <v/>
      </c>
      <c r="W1053" s="89"/>
      <c r="X1053" s="89"/>
      <c r="Z1053" s="63"/>
      <c r="AP1053" s="63"/>
      <c r="AQ1053" s="89"/>
      <c r="AR1053" s="89"/>
      <c r="AS1053" s="99"/>
      <c r="AT1053" s="89"/>
      <c r="AU1053" s="98" t="e">
        <f t="shared" si="659"/>
        <v>#REF!</v>
      </c>
      <c r="AV1053" s="98" t="e">
        <f t="shared" si="660"/>
        <v>#REF!</v>
      </c>
      <c r="AW1053" s="89"/>
      <c r="AX1053" s="98" t="e">
        <f t="shared" si="661"/>
        <v>#REF!</v>
      </c>
      <c r="AY1053" s="98" t="e">
        <f t="shared" si="662"/>
        <v>#REF!</v>
      </c>
      <c r="AZ1053" s="89"/>
      <c r="BA1053" s="98" t="e">
        <f t="shared" si="663"/>
        <v>#REF!</v>
      </c>
      <c r="BB1053" s="98" t="e">
        <f t="shared" si="664"/>
        <v>#REF!</v>
      </c>
      <c r="BC1053" s="89"/>
      <c r="BD1053" s="98" t="e">
        <f t="shared" si="665"/>
        <v>#REF!</v>
      </c>
      <c r="BE1053" s="98" t="e">
        <f t="shared" si="666"/>
        <v>#REF!</v>
      </c>
      <c r="BF1053" s="89"/>
      <c r="BG1053" s="98" t="e">
        <f t="shared" si="667"/>
        <v>#REF!</v>
      </c>
      <c r="BH1053" s="98" t="e">
        <f t="shared" si="668"/>
        <v>#REF!</v>
      </c>
      <c r="BI1053" s="89"/>
      <c r="BJ1053" s="98" t="str">
        <f t="shared" si="669"/>
        <v/>
      </c>
      <c r="BK1053" s="98" t="str">
        <f t="shared" si="670"/>
        <v/>
      </c>
      <c r="BL1053" s="89"/>
      <c r="BM1053" s="98" t="str">
        <f t="shared" si="671"/>
        <v/>
      </c>
      <c r="BN1053" s="98" t="str">
        <f t="shared" si="672"/>
        <v/>
      </c>
      <c r="BO1053" s="89"/>
      <c r="BP1053" s="98" t="str">
        <f t="shared" si="673"/>
        <v/>
      </c>
      <c r="BQ1053" s="98" t="str">
        <f t="shared" si="674"/>
        <v/>
      </c>
      <c r="BR1053" s="89"/>
      <c r="BS1053" s="98" t="str">
        <f t="shared" si="675"/>
        <v/>
      </c>
      <c r="BT1053" s="98" t="str">
        <f t="shared" si="676"/>
        <v/>
      </c>
      <c r="BU1053" s="89"/>
      <c r="BV1053" s="63"/>
    </row>
    <row r="1054" spans="1:74" s="59" customFormat="1" x14ac:dyDescent="0.25">
      <c r="A1054" s="83">
        <v>19</v>
      </c>
      <c r="B1054" s="109" t="str">
        <f t="shared" si="654"/>
        <v xml:space="preserve">: </v>
      </c>
      <c r="C1054" s="106"/>
      <c r="D1054" s="106"/>
      <c r="E1054" s="108"/>
      <c r="F1054" s="106"/>
      <c r="G1054" s="108"/>
      <c r="H1054" s="107"/>
      <c r="I1054" s="106"/>
      <c r="J1054" s="106"/>
      <c r="K1054" s="104"/>
      <c r="L1054" s="104"/>
      <c r="M1054" s="104"/>
      <c r="N1054" s="105"/>
      <c r="O1054" s="105"/>
      <c r="P1054" s="104"/>
      <c r="Q1054" s="64"/>
      <c r="R1054" s="103"/>
      <c r="S1054" s="101" t="str">
        <f t="shared" si="655"/>
        <v/>
      </c>
      <c r="T1054" s="102" t="str">
        <f t="shared" si="656"/>
        <v/>
      </c>
      <c r="U1054" s="101" t="str">
        <f t="shared" si="657"/>
        <v/>
      </c>
      <c r="V1054" s="100" t="str">
        <f t="shared" si="658"/>
        <v/>
      </c>
      <c r="W1054" s="89"/>
      <c r="X1054" s="89"/>
      <c r="Z1054" s="63"/>
      <c r="AP1054" s="63"/>
      <c r="AQ1054" s="89"/>
      <c r="AR1054" s="89"/>
      <c r="AS1054" s="99"/>
      <c r="AT1054" s="89"/>
      <c r="AU1054" s="98" t="e">
        <f t="shared" si="659"/>
        <v>#REF!</v>
      </c>
      <c r="AV1054" s="98" t="e">
        <f t="shared" si="660"/>
        <v>#REF!</v>
      </c>
      <c r="AW1054" s="89"/>
      <c r="AX1054" s="98" t="e">
        <f t="shared" si="661"/>
        <v>#REF!</v>
      </c>
      <c r="AY1054" s="98" t="e">
        <f t="shared" si="662"/>
        <v>#REF!</v>
      </c>
      <c r="AZ1054" s="89"/>
      <c r="BA1054" s="98" t="e">
        <f t="shared" si="663"/>
        <v>#REF!</v>
      </c>
      <c r="BB1054" s="98" t="e">
        <f t="shared" si="664"/>
        <v>#REF!</v>
      </c>
      <c r="BC1054" s="89"/>
      <c r="BD1054" s="98" t="e">
        <f t="shared" si="665"/>
        <v>#REF!</v>
      </c>
      <c r="BE1054" s="98" t="e">
        <f t="shared" si="666"/>
        <v>#REF!</v>
      </c>
      <c r="BF1054" s="89"/>
      <c r="BG1054" s="98" t="e">
        <f t="shared" si="667"/>
        <v>#REF!</v>
      </c>
      <c r="BH1054" s="98" t="e">
        <f t="shared" si="668"/>
        <v>#REF!</v>
      </c>
      <c r="BI1054" s="89"/>
      <c r="BJ1054" s="98" t="str">
        <f t="shared" si="669"/>
        <v/>
      </c>
      <c r="BK1054" s="98" t="str">
        <f t="shared" si="670"/>
        <v/>
      </c>
      <c r="BL1054" s="89"/>
      <c r="BM1054" s="98" t="str">
        <f t="shared" si="671"/>
        <v/>
      </c>
      <c r="BN1054" s="98" t="str">
        <f t="shared" si="672"/>
        <v/>
      </c>
      <c r="BO1054" s="89"/>
      <c r="BP1054" s="98" t="str">
        <f t="shared" si="673"/>
        <v/>
      </c>
      <c r="BQ1054" s="98" t="str">
        <f t="shared" si="674"/>
        <v/>
      </c>
      <c r="BR1054" s="89"/>
      <c r="BS1054" s="98" t="str">
        <f t="shared" si="675"/>
        <v/>
      </c>
      <c r="BT1054" s="98" t="str">
        <f t="shared" si="676"/>
        <v/>
      </c>
      <c r="BU1054" s="89"/>
      <c r="BV1054" s="63"/>
    </row>
    <row r="1055" spans="1:74" s="59" customFormat="1" x14ac:dyDescent="0.25">
      <c r="A1055" s="83">
        <v>20</v>
      </c>
      <c r="B1055" s="109" t="str">
        <f t="shared" si="654"/>
        <v xml:space="preserve">: </v>
      </c>
      <c r="C1055" s="106"/>
      <c r="D1055" s="106"/>
      <c r="E1055" s="108"/>
      <c r="F1055" s="106"/>
      <c r="G1055" s="108"/>
      <c r="H1055" s="107"/>
      <c r="I1055" s="106"/>
      <c r="J1055" s="106"/>
      <c r="K1055" s="104"/>
      <c r="L1055" s="104"/>
      <c r="M1055" s="104"/>
      <c r="N1055" s="105"/>
      <c r="O1055" s="105"/>
      <c r="P1055" s="104"/>
      <c r="Q1055" s="64"/>
      <c r="R1055" s="103"/>
      <c r="S1055" s="101" t="str">
        <f t="shared" si="655"/>
        <v/>
      </c>
      <c r="T1055" s="102" t="str">
        <f t="shared" si="656"/>
        <v/>
      </c>
      <c r="U1055" s="101" t="str">
        <f t="shared" si="657"/>
        <v/>
      </c>
      <c r="V1055" s="100" t="str">
        <f t="shared" si="658"/>
        <v/>
      </c>
      <c r="W1055" s="89"/>
      <c r="X1055" s="89"/>
      <c r="Z1055" s="63"/>
      <c r="AP1055" s="63"/>
      <c r="AQ1055" s="89"/>
      <c r="AR1055" s="89"/>
      <c r="AS1055" s="99"/>
      <c r="AT1055" s="89"/>
      <c r="AU1055" s="98" t="e">
        <f t="shared" si="659"/>
        <v>#REF!</v>
      </c>
      <c r="AV1055" s="98" t="e">
        <f t="shared" si="660"/>
        <v>#REF!</v>
      </c>
      <c r="AW1055" s="89"/>
      <c r="AX1055" s="98" t="e">
        <f t="shared" si="661"/>
        <v>#REF!</v>
      </c>
      <c r="AY1055" s="98" t="e">
        <f t="shared" si="662"/>
        <v>#REF!</v>
      </c>
      <c r="AZ1055" s="89"/>
      <c r="BA1055" s="98" t="e">
        <f t="shared" si="663"/>
        <v>#REF!</v>
      </c>
      <c r="BB1055" s="98" t="e">
        <f t="shared" si="664"/>
        <v>#REF!</v>
      </c>
      <c r="BC1055" s="89"/>
      <c r="BD1055" s="98" t="e">
        <f t="shared" si="665"/>
        <v>#REF!</v>
      </c>
      <c r="BE1055" s="98" t="e">
        <f t="shared" si="666"/>
        <v>#REF!</v>
      </c>
      <c r="BF1055" s="89"/>
      <c r="BG1055" s="98" t="e">
        <f t="shared" si="667"/>
        <v>#REF!</v>
      </c>
      <c r="BH1055" s="98" t="e">
        <f t="shared" si="668"/>
        <v>#REF!</v>
      </c>
      <c r="BI1055" s="89"/>
      <c r="BJ1055" s="98" t="str">
        <f t="shared" si="669"/>
        <v/>
      </c>
      <c r="BK1055" s="98" t="str">
        <f t="shared" si="670"/>
        <v/>
      </c>
      <c r="BL1055" s="89"/>
      <c r="BM1055" s="98" t="str">
        <f t="shared" si="671"/>
        <v/>
      </c>
      <c r="BN1055" s="98" t="str">
        <f t="shared" si="672"/>
        <v/>
      </c>
      <c r="BO1055" s="89"/>
      <c r="BP1055" s="98" t="str">
        <f t="shared" si="673"/>
        <v/>
      </c>
      <c r="BQ1055" s="98" t="str">
        <f t="shared" si="674"/>
        <v/>
      </c>
      <c r="BR1055" s="89"/>
      <c r="BS1055" s="98" t="str">
        <f t="shared" si="675"/>
        <v/>
      </c>
      <c r="BT1055" s="98" t="str">
        <f t="shared" si="676"/>
        <v/>
      </c>
      <c r="BU1055" s="89"/>
      <c r="BV1055" s="63"/>
    </row>
    <row r="1056" spans="1:74" s="59" customFormat="1" x14ac:dyDescent="0.25">
      <c r="A1056" s="83"/>
      <c r="B1056" s="91" t="s">
        <v>64</v>
      </c>
      <c r="C1056" s="92"/>
      <c r="D1056" s="92"/>
      <c r="E1056" s="92"/>
      <c r="F1056" s="92"/>
      <c r="G1056" s="92"/>
      <c r="I1056" s="89"/>
      <c r="J1056" s="94"/>
      <c r="K1056" s="64"/>
      <c r="L1056" s="64"/>
      <c r="M1056" s="64" t="s">
        <v>63</v>
      </c>
      <c r="N1056" s="64"/>
      <c r="O1056" s="64"/>
      <c r="P1056" s="64"/>
      <c r="Q1056" s="64"/>
      <c r="R1056" s="94" t="s">
        <v>62</v>
      </c>
      <c r="S1056" s="97" t="e">
        <f>AVERAGE(S1036:S1055)</f>
        <v>#DIV/0!</v>
      </c>
      <c r="T1056" s="97" t="e">
        <f>IF(S1064="Y",SUM(T1036:T1055)/SUM(O1036:O1055),AVERAGE(T1036:T1055))</f>
        <v>#DIV/0!</v>
      </c>
      <c r="U1056" s="96" t="e">
        <f>SUM(U1036:U1055)/SUM(O1036:O1055)</f>
        <v>#DIV/0!</v>
      </c>
      <c r="V1056" s="89"/>
      <c r="W1056" s="89"/>
      <c r="X1056" s="89"/>
      <c r="Z1056" s="95"/>
      <c r="AP1056" s="63"/>
      <c r="AQ1056" s="89"/>
      <c r="AR1056" s="89"/>
      <c r="AS1056" s="89"/>
      <c r="AT1056" s="94" t="s">
        <v>62</v>
      </c>
      <c r="AU1056" s="93" t="e">
        <f>AVERAGE(AU1036:AU1055)</f>
        <v>#REF!</v>
      </c>
      <c r="AV1056" s="93" t="e">
        <f>SUM(AV1036:AV1055)/COUNTIF(AV1036:AV1055,"&gt;0")</f>
        <v>#REF!</v>
      </c>
      <c r="AW1056" s="89"/>
      <c r="AX1056" s="93" t="e">
        <f>AVERAGE(AX1036:AX1055)</f>
        <v>#REF!</v>
      </c>
      <c r="AY1056" s="93" t="e">
        <f>SUM(AY1036:AY1055)/COUNTIF(AY1036:AY1055,"&gt;0")</f>
        <v>#REF!</v>
      </c>
      <c r="AZ1056" s="89"/>
      <c r="BA1056" s="93" t="e">
        <f>AVERAGE(BA1036:BA1055)</f>
        <v>#REF!</v>
      </c>
      <c r="BB1056" s="93" t="e">
        <f>SUM(BB1036:BB1055)/COUNTIF(BB1036:BB1055,"&gt;0")</f>
        <v>#REF!</v>
      </c>
      <c r="BC1056" s="89"/>
      <c r="BD1056" s="93" t="e">
        <f>AVERAGE(BD1036:BD1055)</f>
        <v>#REF!</v>
      </c>
      <c r="BE1056" s="93" t="e">
        <f>SUM(BE1036:BE1055)/COUNTIF(BE1036:BE1055,"&gt;0")</f>
        <v>#REF!</v>
      </c>
      <c r="BF1056" s="89"/>
      <c r="BG1056" s="93" t="e">
        <f>AVERAGE(BG1036:BG1055)</f>
        <v>#REF!</v>
      </c>
      <c r="BH1056" s="93" t="e">
        <f>SUM(BH1036:BH1055)/COUNTIF(BH1036:BH1055,"&gt;0")</f>
        <v>#REF!</v>
      </c>
      <c r="BI1056" s="94"/>
      <c r="BJ1056" s="93" t="e">
        <f>AVERAGE(BJ1036:BJ1055)</f>
        <v>#DIV/0!</v>
      </c>
      <c r="BK1056" s="93" t="e">
        <f>SUM(BK1036:BK1055)/COUNTIF(BK1036:BK1055,"&gt;0")</f>
        <v>#DIV/0!</v>
      </c>
      <c r="BL1056" s="89"/>
      <c r="BM1056" s="93" t="e">
        <f>AVERAGE(BM1036:BM1055)</f>
        <v>#DIV/0!</v>
      </c>
      <c r="BN1056" s="93" t="e">
        <f>SUM(BN1036:BN1055)/COUNTIF(BN1036:BN1055,"&gt;0")</f>
        <v>#DIV/0!</v>
      </c>
      <c r="BO1056" s="89"/>
      <c r="BP1056" s="93" t="e">
        <f>AVERAGE(BP1036:BP1055)</f>
        <v>#DIV/0!</v>
      </c>
      <c r="BQ1056" s="93" t="e">
        <f>SUM(BQ1036:BQ1055)/COUNTIF(BQ1036:BQ1055,"&gt;0")</f>
        <v>#DIV/0!</v>
      </c>
      <c r="BR1056" s="89"/>
      <c r="BS1056" s="93" t="e">
        <f>AVERAGE(BS1036:BS1055)</f>
        <v>#DIV/0!</v>
      </c>
      <c r="BT1056" s="93" t="e">
        <f>SUM(BT1036:BT1055)/COUNTIF(BT1036:BT1055,"&gt;0")</f>
        <v>#DIV/0!</v>
      </c>
      <c r="BU1056" s="89"/>
      <c r="BV1056" s="63"/>
    </row>
    <row r="1057" spans="1:74" s="59" customFormat="1" x14ac:dyDescent="0.25">
      <c r="A1057" s="83"/>
      <c r="B1057" s="91" t="s">
        <v>61</v>
      </c>
      <c r="C1057" s="92" t="s">
        <v>60</v>
      </c>
      <c r="D1057" s="399"/>
      <c r="E1057" s="400"/>
      <c r="F1057" s="400"/>
      <c r="G1057" s="400"/>
      <c r="H1057" s="400"/>
      <c r="I1057" s="400"/>
      <c r="J1057" s="400"/>
      <c r="K1057" s="401"/>
      <c r="L1057" s="64"/>
      <c r="M1057" s="64"/>
      <c r="N1057" s="64"/>
      <c r="O1057" s="64"/>
      <c r="P1057" s="64"/>
      <c r="Q1057" s="64"/>
      <c r="R1057" s="77" t="s">
        <v>57</v>
      </c>
      <c r="S1057" s="88" t="e">
        <f>S1056+V1057*S1060</f>
        <v>#DIV/0!</v>
      </c>
      <c r="T1057" s="88" t="e">
        <f>T1056+V1057*T1060</f>
        <v>#DIV/0!</v>
      </c>
      <c r="U1057" s="88" t="e">
        <f>U1056+V1057*U1060</f>
        <v>#DIV/0!</v>
      </c>
      <c r="V1057" s="86">
        <v>1</v>
      </c>
      <c r="W1057" s="64" t="s">
        <v>59</v>
      </c>
      <c r="X1057" s="89"/>
      <c r="Y1057" s="89" t="s">
        <v>58</v>
      </c>
      <c r="Z1057" s="87"/>
      <c r="AP1057" s="63"/>
      <c r="AQ1057" s="89"/>
      <c r="AR1057" s="89"/>
      <c r="AS1057" s="89"/>
      <c r="AT1057" s="77" t="s">
        <v>57</v>
      </c>
      <c r="AU1057" s="76" t="e">
        <f>AU1056+(AU1062*AU1059)</f>
        <v>#REF!</v>
      </c>
      <c r="AV1057" s="76" t="e">
        <f>AV1056+(AV1062*AU1059)</f>
        <v>#REF!</v>
      </c>
      <c r="AW1057" s="89"/>
      <c r="AX1057" s="76" t="e">
        <f>AX1056+(AX1062*AX1059)</f>
        <v>#REF!</v>
      </c>
      <c r="AY1057" s="76" t="e">
        <f>AY1056+(AY1062*AX1059)</f>
        <v>#REF!</v>
      </c>
      <c r="AZ1057" s="89"/>
      <c r="BA1057" s="76" t="e">
        <f>BA1056+(BA1062*BA1059)</f>
        <v>#REF!</v>
      </c>
      <c r="BB1057" s="76" t="e">
        <f>BB1056+(BB1062*BA1059)</f>
        <v>#REF!</v>
      </c>
      <c r="BC1057" s="89"/>
      <c r="BD1057" s="76" t="e">
        <f>BD1056+(BD1062*BD1059)</f>
        <v>#REF!</v>
      </c>
      <c r="BE1057" s="76" t="e">
        <f>BE1056+(BE1062*BD1059)</f>
        <v>#REF!</v>
      </c>
      <c r="BF1057" s="89"/>
      <c r="BG1057" s="76" t="e">
        <f>BG1056+(BG1062*BG1059)</f>
        <v>#REF!</v>
      </c>
      <c r="BH1057" s="76" t="e">
        <f>BH1056+(BH1062*BG1059)</f>
        <v>#REF!</v>
      </c>
      <c r="BI1057" s="77"/>
      <c r="BJ1057" s="76" t="e">
        <f>BJ1056+(BJ1062*BJ1059)</f>
        <v>#DIV/0!</v>
      </c>
      <c r="BK1057" s="76" t="e">
        <f>BK1056+(BK1062*BJ1059)</f>
        <v>#DIV/0!</v>
      </c>
      <c r="BL1057" s="89"/>
      <c r="BM1057" s="76" t="e">
        <f>BM1056+(BM1062*BM1059)</f>
        <v>#DIV/0!</v>
      </c>
      <c r="BN1057" s="76" t="e">
        <f>BN1056+(BN1062*BM1059)</f>
        <v>#DIV/0!</v>
      </c>
      <c r="BO1057" s="89"/>
      <c r="BP1057" s="76" t="e">
        <f>BP1056+(BP1062*BP1059)</f>
        <v>#DIV/0!</v>
      </c>
      <c r="BQ1057" s="76" t="e">
        <f>BQ1056+(BQ1062*BP1059)</f>
        <v>#DIV/0!</v>
      </c>
      <c r="BR1057" s="89"/>
      <c r="BS1057" s="76" t="e">
        <f>BS1056+(BS1062*BS1059)</f>
        <v>#DIV/0!</v>
      </c>
      <c r="BT1057" s="76" t="e">
        <f>BT1056+(BT1062*BS1059)</f>
        <v>#DIV/0!</v>
      </c>
      <c r="BU1057" s="89"/>
      <c r="BV1057" s="63"/>
    </row>
    <row r="1058" spans="1:74" s="59" customFormat="1" x14ac:dyDescent="0.25">
      <c r="A1058" s="83"/>
      <c r="B1058" s="91" t="s">
        <v>56</v>
      </c>
      <c r="C1058" s="83"/>
      <c r="D1058" s="402"/>
      <c r="E1058" s="403"/>
      <c r="F1058" s="403"/>
      <c r="G1058" s="403"/>
      <c r="H1058" s="403"/>
      <c r="I1058" s="403"/>
      <c r="J1058" s="403"/>
      <c r="K1058" s="404"/>
      <c r="L1058" s="89"/>
      <c r="M1058" s="89"/>
      <c r="N1058" s="64"/>
      <c r="O1058" s="64"/>
      <c r="P1058" s="64"/>
      <c r="Q1058" s="64"/>
      <c r="R1058" s="77" t="s">
        <v>54</v>
      </c>
      <c r="S1058" s="88" t="e">
        <f>IF($Y1058="Y",MIN(S1036:S1055),S1056-$V1058*S1060)</f>
        <v>#DIV/0!</v>
      </c>
      <c r="T1058" s="88" t="e">
        <f>IF($Y1058="Y",MIN(T1036:T1055),T1056-$V1058*T1060)</f>
        <v>#DIV/0!</v>
      </c>
      <c r="U1058" s="88" t="e">
        <f>IF($Y1058="Y",MIN(U1036:U1055),U1056-$V1058*U1060)</f>
        <v>#DIV/0!</v>
      </c>
      <c r="V1058" s="86">
        <v>1</v>
      </c>
      <c r="W1058" s="64" t="s">
        <v>55</v>
      </c>
      <c r="X1058" s="89"/>
      <c r="Y1058" s="90" t="s">
        <v>47</v>
      </c>
      <c r="Z1058" s="87"/>
      <c r="AP1058" s="63"/>
      <c r="AQ1058" s="89"/>
      <c r="AR1058" s="89"/>
      <c r="AS1058" s="89"/>
      <c r="AT1058" s="77" t="s">
        <v>54</v>
      </c>
      <c r="AU1058" s="76" t="e">
        <f>AU1056-(AU1062*AU1060)</f>
        <v>#REF!</v>
      </c>
      <c r="AV1058" s="76" t="e">
        <f>AV1056-(AV1062*AU1060)</f>
        <v>#REF!</v>
      </c>
      <c r="AW1058" s="89"/>
      <c r="AX1058" s="76" t="e">
        <f>AX1056-(AX1062*AX1060)</f>
        <v>#REF!</v>
      </c>
      <c r="AY1058" s="76" t="e">
        <f>AY1056-(AY1062*AX1060)</f>
        <v>#REF!</v>
      </c>
      <c r="AZ1058" s="89"/>
      <c r="BA1058" s="76" t="e">
        <f>BA1056-(BA1062*BA1060)</f>
        <v>#REF!</v>
      </c>
      <c r="BB1058" s="76" t="e">
        <f>BB1056-(BB1062*BA1060)</f>
        <v>#REF!</v>
      </c>
      <c r="BC1058" s="89"/>
      <c r="BD1058" s="76" t="e">
        <f>BD1056-(BD1062*BD1060)</f>
        <v>#REF!</v>
      </c>
      <c r="BE1058" s="76" t="e">
        <f>BE1056-(BE1062*BD1060)</f>
        <v>#REF!</v>
      </c>
      <c r="BF1058" s="89"/>
      <c r="BG1058" s="76" t="e">
        <f>BG1056-(BG1062*BG1060)</f>
        <v>#REF!</v>
      </c>
      <c r="BH1058" s="76" t="e">
        <f>BH1056-(BH1062*BG1060)</f>
        <v>#REF!</v>
      </c>
      <c r="BI1058" s="77"/>
      <c r="BJ1058" s="76" t="e">
        <f>BJ1056-(BJ1062*BJ1060)</f>
        <v>#DIV/0!</v>
      </c>
      <c r="BK1058" s="76" t="e">
        <f>BK1056-(BK1062*BJ1060)</f>
        <v>#DIV/0!</v>
      </c>
      <c r="BL1058" s="89"/>
      <c r="BM1058" s="76" t="e">
        <f>BM1056-(BM1062*BM1060)</f>
        <v>#DIV/0!</v>
      </c>
      <c r="BN1058" s="76" t="e">
        <f>BN1056-(BN1062*BM1060)</f>
        <v>#DIV/0!</v>
      </c>
      <c r="BO1058" s="89"/>
      <c r="BP1058" s="76" t="e">
        <f>BP1056-(BP1062*BP1060)</f>
        <v>#DIV/0!</v>
      </c>
      <c r="BQ1058" s="76" t="e">
        <f>BQ1056-(BQ1062*BP1060)</f>
        <v>#DIV/0!</v>
      </c>
      <c r="BR1058" s="89"/>
      <c r="BS1058" s="76" t="e">
        <f>BS1056-(BS1062*BS1060)</f>
        <v>#DIV/0!</v>
      </c>
      <c r="BT1058" s="76" t="e">
        <f>BT1056-(BT1062*BS1060)</f>
        <v>#DIV/0!</v>
      </c>
      <c r="BU1058" s="89"/>
      <c r="BV1058" s="63"/>
    </row>
    <row r="1059" spans="1:74" s="59" customFormat="1" ht="14.25" x14ac:dyDescent="0.2">
      <c r="A1059" s="83"/>
      <c r="B1059" s="83"/>
      <c r="C1059" s="83"/>
      <c r="D1059" s="402"/>
      <c r="E1059" s="403"/>
      <c r="F1059" s="403"/>
      <c r="G1059" s="403"/>
      <c r="H1059" s="403"/>
      <c r="I1059" s="403"/>
      <c r="J1059" s="403"/>
      <c r="K1059" s="404"/>
      <c r="L1059" s="64"/>
      <c r="M1059" s="64"/>
      <c r="N1059" s="64"/>
      <c r="O1059" s="64"/>
      <c r="P1059" s="64"/>
      <c r="Q1059" s="64"/>
      <c r="R1059" s="77" t="s">
        <v>51</v>
      </c>
      <c r="S1059" s="88" t="e">
        <f>IF((0.67*S1060)&gt;S1056,"no","yes")</f>
        <v>#DIV/0!</v>
      </c>
      <c r="T1059" s="88" t="e">
        <f>IF((0.67*T1060)&gt;T1056,"no","yes")</f>
        <v>#DIV/0!</v>
      </c>
      <c r="U1059" s="88" t="e">
        <f>IF((0.67*U1060)&gt;U1056,"no","yes")</f>
        <v>#DIV/0!</v>
      </c>
      <c r="V1059" s="64"/>
      <c r="W1059" s="64"/>
      <c r="X1059" s="64"/>
      <c r="Z1059" s="87"/>
      <c r="AP1059" s="63"/>
      <c r="AQ1059" s="64"/>
      <c r="AR1059" s="64"/>
      <c r="AS1059" s="360" t="s">
        <v>53</v>
      </c>
      <c r="AT1059" s="361"/>
      <c r="AU1059" s="86">
        <v>1</v>
      </c>
      <c r="AV1059" s="64"/>
      <c r="AW1059" s="64"/>
      <c r="AX1059" s="86">
        <v>1</v>
      </c>
      <c r="AY1059" s="64"/>
      <c r="AZ1059" s="64"/>
      <c r="BA1059" s="86">
        <v>1</v>
      </c>
      <c r="BB1059" s="64"/>
      <c r="BC1059" s="64"/>
      <c r="BD1059" s="86">
        <v>1</v>
      </c>
      <c r="BE1059" s="64"/>
      <c r="BF1059" s="64"/>
      <c r="BG1059" s="86">
        <v>1</v>
      </c>
      <c r="BH1059" s="64"/>
      <c r="BI1059" s="77"/>
      <c r="BJ1059" s="86">
        <v>1</v>
      </c>
      <c r="BK1059" s="64"/>
      <c r="BL1059" s="64"/>
      <c r="BM1059" s="86">
        <v>1</v>
      </c>
      <c r="BN1059" s="64"/>
      <c r="BO1059" s="64"/>
      <c r="BP1059" s="86">
        <v>1</v>
      </c>
      <c r="BQ1059" s="64"/>
      <c r="BR1059" s="64"/>
      <c r="BS1059" s="86">
        <v>1</v>
      </c>
      <c r="BT1059" s="64"/>
      <c r="BU1059" s="64"/>
      <c r="BV1059" s="63"/>
    </row>
    <row r="1060" spans="1:74" s="59" customFormat="1" ht="14.25" x14ac:dyDescent="0.2">
      <c r="A1060" s="83"/>
      <c r="B1060" s="83"/>
      <c r="C1060" s="83"/>
      <c r="D1060" s="402"/>
      <c r="E1060" s="403"/>
      <c r="F1060" s="403"/>
      <c r="G1060" s="403"/>
      <c r="H1060" s="403"/>
      <c r="I1060" s="403"/>
      <c r="J1060" s="403"/>
      <c r="K1060" s="404"/>
      <c r="L1060" s="64"/>
      <c r="M1060" s="64"/>
      <c r="N1060" s="64"/>
      <c r="O1060" s="64"/>
      <c r="P1060" s="64"/>
      <c r="Q1060" s="64"/>
      <c r="R1060" s="77" t="s">
        <v>50</v>
      </c>
      <c r="S1060" s="88" t="e">
        <f>_xlfn.STDEV.P(S1036:S1055)</f>
        <v>#DIV/0!</v>
      </c>
      <c r="T1060" s="88" t="e">
        <f t="array" ref="T1060">IF(S1064="Y",SQRT(SUM(IFERROR(O1036:O1055*(S1036:S1055-(T1056))^2,0))/((COUNTIFS(O1036:O1055,"&lt;&gt;"&amp;"")-1)/COUNTIFS(O1036:O1055,"&lt;&gt;"&amp;"")*SUM(O1036:O1055))),_xlfn.STDEV.P(T1036:T1055))</f>
        <v>#DIV/0!</v>
      </c>
      <c r="U1060" s="88" t="e">
        <f t="array" ref="U1060">SQRT(SUM(IFERROR(O1036:O1055*(S1036:S1055-(U1056))^2,0))/((COUNTIFS(O1036:O1055,"&lt;&gt;"&amp;"")-1)/COUNTIFS(O1036:O1055,"&lt;&gt;"&amp;"")*SUM(O1036:O1055)))</f>
        <v>#DIV/0!</v>
      </c>
      <c r="V1060" s="64"/>
      <c r="W1060" s="64"/>
      <c r="X1060" s="64"/>
      <c r="Z1060" s="87"/>
      <c r="AP1060" s="63"/>
      <c r="AQ1060" s="64"/>
      <c r="AR1060" s="64"/>
      <c r="AS1060" s="360"/>
      <c r="AT1060" s="361"/>
      <c r="AU1060" s="86">
        <v>1</v>
      </c>
      <c r="AV1060" s="64"/>
      <c r="AW1060" s="64"/>
      <c r="AX1060" s="86">
        <v>1</v>
      </c>
      <c r="AY1060" s="64"/>
      <c r="AZ1060" s="64"/>
      <c r="BA1060" s="86">
        <v>1</v>
      </c>
      <c r="BB1060" s="64"/>
      <c r="BC1060" s="64"/>
      <c r="BD1060" s="86">
        <v>1</v>
      </c>
      <c r="BE1060" s="64"/>
      <c r="BF1060" s="64"/>
      <c r="BG1060" s="86">
        <v>1</v>
      </c>
      <c r="BH1060" s="64"/>
      <c r="BI1060" s="77"/>
      <c r="BJ1060" s="86">
        <v>1</v>
      </c>
      <c r="BK1060" s="64"/>
      <c r="BL1060" s="64"/>
      <c r="BM1060" s="86">
        <v>1</v>
      </c>
      <c r="BN1060" s="64"/>
      <c r="BO1060" s="64"/>
      <c r="BP1060" s="86">
        <v>1</v>
      </c>
      <c r="BQ1060" s="64"/>
      <c r="BR1060" s="64"/>
      <c r="BS1060" s="86">
        <v>1</v>
      </c>
      <c r="BT1060" s="64"/>
      <c r="BU1060" s="64"/>
      <c r="BV1060" s="63"/>
    </row>
    <row r="1061" spans="1:74" s="59" customFormat="1" x14ac:dyDescent="0.25">
      <c r="A1061" s="64"/>
      <c r="B1061" s="64"/>
      <c r="C1061" s="83"/>
      <c r="D1061" s="402"/>
      <c r="E1061" s="403"/>
      <c r="F1061" s="403"/>
      <c r="G1061" s="403"/>
      <c r="H1061" s="403"/>
      <c r="I1061" s="403"/>
      <c r="J1061" s="403"/>
      <c r="K1061" s="404"/>
      <c r="L1061" s="64"/>
      <c r="M1061" s="64"/>
      <c r="N1061" s="64"/>
      <c r="O1061" s="64"/>
      <c r="P1061" s="64"/>
      <c r="Q1061" s="64"/>
      <c r="R1061" s="73" t="s">
        <v>48</v>
      </c>
      <c r="S1061" s="85">
        <f>COUNTIF(S1036:S1055,"&gt;0")</f>
        <v>0</v>
      </c>
      <c r="T1061" s="85">
        <f>COUNTIF(T1036:T1055,"&gt;0")</f>
        <v>0</v>
      </c>
      <c r="U1061" s="81"/>
      <c r="V1061" s="84" t="s">
        <v>52</v>
      </c>
      <c r="W1061" s="64"/>
      <c r="X1061" s="64"/>
      <c r="Z1061" s="63"/>
      <c r="AP1061" s="63"/>
      <c r="AQ1061" s="64"/>
      <c r="AR1061" s="64"/>
      <c r="AS1061" s="64"/>
      <c r="AT1061" s="77" t="s">
        <v>51</v>
      </c>
      <c r="AU1061" s="76" t="e">
        <f>IF((0.67*AU1062)&gt;AU1056,"no","yes")</f>
        <v>#REF!</v>
      </c>
      <c r="AV1061" s="76" t="e">
        <f>IF((0.67*AV1062)&gt;AV1056,"no","yes")</f>
        <v>#REF!</v>
      </c>
      <c r="AW1061" s="64"/>
      <c r="AX1061" s="76" t="e">
        <f>IF((0.67*AX1062)&gt;AX1056,"no","yes")</f>
        <v>#REF!</v>
      </c>
      <c r="AY1061" s="76" t="e">
        <f>IF((0.67*AY1062)&gt;AY1056,"no","yes")</f>
        <v>#REF!</v>
      </c>
      <c r="AZ1061" s="64"/>
      <c r="BA1061" s="76" t="e">
        <f>IF((0.67*BA1062)&gt;BA1056,"no","yes")</f>
        <v>#REF!</v>
      </c>
      <c r="BB1061" s="76" t="e">
        <f>IF((0.67*BB1062)&gt;BB1056,"no","yes")</f>
        <v>#REF!</v>
      </c>
      <c r="BC1061" s="64"/>
      <c r="BD1061" s="76" t="e">
        <f>IF((0.67*BD1062)&gt;BD1056,"no","yes")</f>
        <v>#REF!</v>
      </c>
      <c r="BE1061" s="76" t="e">
        <f>IF((0.67*BE1062)&gt;BE1056,"no","yes")</f>
        <v>#REF!</v>
      </c>
      <c r="BF1061" s="64"/>
      <c r="BG1061" s="76" t="e">
        <f>IF((0.67*BG1062)&gt;BG1056,"no","yes")</f>
        <v>#REF!</v>
      </c>
      <c r="BH1061" s="76" t="e">
        <f>IF((0.67*BH1062)&gt;BH1056,"no","yes")</f>
        <v>#REF!</v>
      </c>
      <c r="BI1061" s="73"/>
      <c r="BJ1061" s="76" t="e">
        <f>IF((0.67*BJ1062)&gt;BJ1056,"no","yes")</f>
        <v>#DIV/0!</v>
      </c>
      <c r="BK1061" s="76" t="e">
        <f>IF((0.67*BK1062)&gt;BK1056,"no","yes")</f>
        <v>#DIV/0!</v>
      </c>
      <c r="BL1061" s="64"/>
      <c r="BM1061" s="76" t="e">
        <f>IF((0.67*BM1062)&gt;BM1056,"no","yes")</f>
        <v>#DIV/0!</v>
      </c>
      <c r="BN1061" s="76" t="e">
        <f>IF((0.67*BN1062)&gt;BN1056,"no","yes")</f>
        <v>#DIV/0!</v>
      </c>
      <c r="BO1061" s="64"/>
      <c r="BP1061" s="76" t="e">
        <f>IF((0.67*BP1062)&gt;BP1056,"no","yes")</f>
        <v>#DIV/0!</v>
      </c>
      <c r="BQ1061" s="76" t="e">
        <f>IF((0.67*BQ1062)&gt;BQ1056,"no","yes")</f>
        <v>#DIV/0!</v>
      </c>
      <c r="BR1061" s="64"/>
      <c r="BS1061" s="76" t="e">
        <f>IF((0.67*BS1062)&gt;BS1056,"no","yes")</f>
        <v>#DIV/0!</v>
      </c>
      <c r="BT1061" s="76" t="e">
        <f>IF((0.67*BT1062)&gt;BT1056,"no","yes")</f>
        <v>#DIV/0!</v>
      </c>
      <c r="BU1061" s="64"/>
      <c r="BV1061" s="63"/>
    </row>
    <row r="1062" spans="1:74" s="59" customFormat="1" ht="14.25" x14ac:dyDescent="0.2">
      <c r="C1062" s="83"/>
      <c r="D1062" s="402"/>
      <c r="E1062" s="403"/>
      <c r="F1062" s="403"/>
      <c r="G1062" s="403"/>
      <c r="H1062" s="403"/>
      <c r="I1062" s="403"/>
      <c r="J1062" s="403"/>
      <c r="K1062" s="404"/>
      <c r="L1062" s="64"/>
      <c r="M1062" s="64"/>
      <c r="N1062" s="64"/>
      <c r="O1062" s="64"/>
      <c r="P1062" s="64"/>
      <c r="Q1062" s="64"/>
      <c r="R1062" s="64"/>
      <c r="S1062" s="82"/>
      <c r="T1062" s="81"/>
      <c r="U1062" s="81"/>
      <c r="V1062" s="80"/>
      <c r="W1062" s="79"/>
      <c r="X1062" s="78"/>
      <c r="Z1062" s="63"/>
      <c r="AP1062" s="63"/>
      <c r="AQ1062" s="64"/>
      <c r="AR1062" s="64"/>
      <c r="AS1062" s="64"/>
      <c r="AT1062" s="77" t="s">
        <v>50</v>
      </c>
      <c r="AU1062" s="76" t="e">
        <f>_xlfn.STDEV.P(AU1036:AU1055)</f>
        <v>#REF!</v>
      </c>
      <c r="AV1062" s="76" t="e">
        <f>_xlfn.STDEV.P(AV1036:AV1055)</f>
        <v>#REF!</v>
      </c>
      <c r="AW1062" s="64"/>
      <c r="AX1062" s="76" t="e">
        <f>_xlfn.STDEV.P(AX1036:AX1055)</f>
        <v>#REF!</v>
      </c>
      <c r="AY1062" s="76" t="e">
        <f>_xlfn.STDEV.P(AY1036:AY1055)</f>
        <v>#REF!</v>
      </c>
      <c r="AZ1062" s="64"/>
      <c r="BA1062" s="76" t="e">
        <f>_xlfn.STDEV.P(BA1036:BA1055)</f>
        <v>#REF!</v>
      </c>
      <c r="BB1062" s="76" t="e">
        <f>_xlfn.STDEV.P(BB1036:BB1055)</f>
        <v>#REF!</v>
      </c>
      <c r="BC1062" s="64"/>
      <c r="BD1062" s="76" t="e">
        <f>_xlfn.STDEV.P(BD1036:BD1055)</f>
        <v>#REF!</v>
      </c>
      <c r="BE1062" s="76" t="e">
        <f>_xlfn.STDEV.P(BE1036:BE1055)</f>
        <v>#REF!</v>
      </c>
      <c r="BF1062" s="64"/>
      <c r="BG1062" s="76" t="e">
        <f>_xlfn.STDEV.P(BG1036:BG1055)</f>
        <v>#REF!</v>
      </c>
      <c r="BH1062" s="76" t="e">
        <f>_xlfn.STDEV.P(BH1036:BH1055)</f>
        <v>#REF!</v>
      </c>
      <c r="BI1062" s="64"/>
      <c r="BJ1062" s="76" t="e">
        <f>_xlfn.STDEV.P(BJ1036:BJ1055)</f>
        <v>#DIV/0!</v>
      </c>
      <c r="BK1062" s="76" t="e">
        <f>_xlfn.STDEV.P(BK1036:BK1055)</f>
        <v>#DIV/0!</v>
      </c>
      <c r="BL1062" s="64"/>
      <c r="BM1062" s="76" t="e">
        <f>_xlfn.STDEV.P(BM1036:BM1055)</f>
        <v>#DIV/0!</v>
      </c>
      <c r="BN1062" s="76" t="e">
        <f>_xlfn.STDEV.P(BN1036:BN1055)</f>
        <v>#DIV/0!</v>
      </c>
      <c r="BO1062" s="64"/>
      <c r="BP1062" s="76" t="e">
        <f>_xlfn.STDEV.P(BP1036:BP1055)</f>
        <v>#DIV/0!</v>
      </c>
      <c r="BQ1062" s="76" t="e">
        <f>_xlfn.STDEV.P(BQ1036:BQ1055)</f>
        <v>#DIV/0!</v>
      </c>
      <c r="BR1062" s="64"/>
      <c r="BS1062" s="76" t="e">
        <f>_xlfn.STDEV.P(BS1036:BS1055)</f>
        <v>#DIV/0!</v>
      </c>
      <c r="BT1062" s="76" t="e">
        <f>_xlfn.STDEV.P(BT1036:BT1055)</f>
        <v>#DIV/0!</v>
      </c>
      <c r="BV1062" s="63"/>
    </row>
    <row r="1063" spans="1:74" s="59" customFormat="1" x14ac:dyDescent="0.2">
      <c r="C1063" s="83"/>
      <c r="D1063" s="402"/>
      <c r="E1063" s="403"/>
      <c r="F1063" s="403"/>
      <c r="G1063" s="403"/>
      <c r="H1063" s="403"/>
      <c r="I1063" s="403"/>
      <c r="J1063" s="403"/>
      <c r="K1063" s="404"/>
      <c r="L1063" s="64"/>
      <c r="M1063" s="64"/>
      <c r="N1063" s="64"/>
      <c r="O1063" s="64"/>
      <c r="P1063" s="64"/>
      <c r="Q1063" s="64"/>
      <c r="R1063" s="64"/>
      <c r="S1063" s="74" t="s">
        <v>49</v>
      </c>
      <c r="T1063" s="64"/>
      <c r="U1063" s="64"/>
      <c r="V1063" s="70"/>
      <c r="W1063" s="69"/>
      <c r="X1063" s="68"/>
      <c r="Z1063" s="63"/>
      <c r="AP1063" s="63"/>
      <c r="AQ1063" s="64"/>
      <c r="AR1063" s="64"/>
      <c r="AS1063" s="64"/>
      <c r="AT1063" s="73" t="s">
        <v>48</v>
      </c>
      <c r="AU1063" s="72">
        <f>COUNTIF(AU1036:AU1055,"&gt;0")</f>
        <v>0</v>
      </c>
      <c r="AV1063" s="72">
        <f>COUNTIF(AV1036:AV1055,"&gt;0")</f>
        <v>0</v>
      </c>
      <c r="AW1063" s="64"/>
      <c r="AX1063" s="72">
        <f>COUNTIF(AX1036:AX1055,"&gt;0")</f>
        <v>0</v>
      </c>
      <c r="AY1063" s="72">
        <f>COUNTIF(AY1036:AY1055,"&gt;0")</f>
        <v>0</v>
      </c>
      <c r="AZ1063" s="64"/>
      <c r="BA1063" s="72">
        <f>COUNTIF(BA1036:BA1055,"&gt;0")</f>
        <v>0</v>
      </c>
      <c r="BB1063" s="72">
        <f>COUNTIF(BB1036:BB1055,"&gt;0")</f>
        <v>0</v>
      </c>
      <c r="BC1063" s="64"/>
      <c r="BD1063" s="72">
        <f>COUNTIF(BD1036:BD1055,"&gt;0")</f>
        <v>0</v>
      </c>
      <c r="BE1063" s="72">
        <f>COUNTIF(BE1036:BE1055,"&gt;0")</f>
        <v>0</v>
      </c>
      <c r="BF1063" s="64"/>
      <c r="BG1063" s="72">
        <f>COUNTIF(BG1036:BG1055,"&gt;0")</f>
        <v>0</v>
      </c>
      <c r="BH1063" s="72">
        <f>COUNTIF(BH1036:BH1055,"&gt;0")</f>
        <v>0</v>
      </c>
      <c r="BI1063" s="64"/>
      <c r="BJ1063" s="72">
        <f>COUNTIF(BJ1036:BJ1055,"&gt;0")</f>
        <v>0</v>
      </c>
      <c r="BK1063" s="72">
        <f>COUNTIF(BK1036:BK1055,"&gt;0")</f>
        <v>0</v>
      </c>
      <c r="BL1063" s="64"/>
      <c r="BM1063" s="72">
        <f>COUNTIF(BM1036:BM1055,"&gt;0")</f>
        <v>0</v>
      </c>
      <c r="BN1063" s="72">
        <f>COUNTIF(BN1036:BN1055,"&gt;0")</f>
        <v>0</v>
      </c>
      <c r="BO1063" s="64"/>
      <c r="BP1063" s="72">
        <f>COUNTIF(BP1036:BP1055,"&gt;0")</f>
        <v>0</v>
      </c>
      <c r="BQ1063" s="72">
        <f>COUNTIF(BQ1036:BQ1055,"&gt;0")</f>
        <v>0</v>
      </c>
      <c r="BR1063" s="64"/>
      <c r="BS1063" s="72">
        <f>COUNTIF(BS1036:BS1055,"&gt;0")</f>
        <v>0</v>
      </c>
      <c r="BT1063" s="72">
        <f>COUNTIF(BT1036:BT1055,"&gt;0")</f>
        <v>0</v>
      </c>
      <c r="BV1063" s="63"/>
    </row>
    <row r="1064" spans="1:74" s="59" customFormat="1" ht="14.25" x14ac:dyDescent="0.2">
      <c r="C1064" s="83"/>
      <c r="D1064" s="402"/>
      <c r="E1064" s="403"/>
      <c r="F1064" s="403"/>
      <c r="G1064" s="403"/>
      <c r="H1064" s="403"/>
      <c r="I1064" s="403"/>
      <c r="J1064" s="403"/>
      <c r="K1064" s="404"/>
      <c r="L1064" s="64"/>
      <c r="M1064" s="64"/>
      <c r="N1064" s="64"/>
      <c r="O1064" s="64"/>
      <c r="P1064" s="64"/>
      <c r="Q1064" s="64"/>
      <c r="R1064" s="64"/>
      <c r="S1064" s="71" t="s">
        <v>47</v>
      </c>
      <c r="T1064" s="64"/>
      <c r="U1064" s="64"/>
      <c r="V1064" s="70"/>
      <c r="W1064" s="69"/>
      <c r="X1064" s="68"/>
      <c r="Z1064" s="63"/>
      <c r="AP1064" s="63"/>
      <c r="BV1064" s="63"/>
    </row>
    <row r="1065" spans="1:74" s="59" customFormat="1" ht="14.25" x14ac:dyDescent="0.2">
      <c r="C1065" s="83"/>
      <c r="D1065" s="402"/>
      <c r="E1065" s="403"/>
      <c r="F1065" s="403"/>
      <c r="G1065" s="403"/>
      <c r="H1065" s="403"/>
      <c r="I1065" s="403"/>
      <c r="J1065" s="403"/>
      <c r="K1065" s="404"/>
      <c r="L1065" s="64"/>
      <c r="M1065" s="64"/>
      <c r="N1065" s="64"/>
      <c r="O1065" s="64"/>
      <c r="P1065" s="64"/>
      <c r="Q1065" s="64"/>
      <c r="R1065" s="64"/>
      <c r="S1065" s="64"/>
      <c r="T1065" s="64"/>
      <c r="U1065" s="64"/>
      <c r="V1065" s="67"/>
      <c r="W1065" s="66"/>
      <c r="X1065" s="65"/>
      <c r="Z1065" s="63"/>
      <c r="AP1065" s="63"/>
      <c r="BV1065" s="63"/>
    </row>
    <row r="1066" spans="1:74" s="59" customFormat="1" ht="26.25" customHeight="1" x14ac:dyDescent="0.25">
      <c r="A1066" s="75" t="str">
        <f ca="1">HYPERLINK("#"&amp;"'"&amp;A$1&amp;"'!a1","Back to top")</f>
        <v>Back to top</v>
      </c>
      <c r="B1066" s="75"/>
      <c r="C1066" s="64"/>
      <c r="D1066" s="405"/>
      <c r="E1066" s="406"/>
      <c r="F1066" s="406"/>
      <c r="G1066" s="406"/>
      <c r="H1066" s="406"/>
      <c r="I1066" s="406"/>
      <c r="J1066" s="406"/>
      <c r="K1066" s="407"/>
      <c r="U1066" s="64"/>
      <c r="V1066" s="64"/>
      <c r="W1066" s="64"/>
      <c r="X1066" s="64"/>
      <c r="Z1066" s="63"/>
      <c r="AP1066" s="60"/>
      <c r="AQ1066" s="62"/>
      <c r="AR1066" s="62"/>
      <c r="AS1066" s="61"/>
      <c r="AT1066" s="61"/>
      <c r="AU1066" s="61"/>
      <c r="AV1066" s="61"/>
      <c r="AW1066" s="61"/>
      <c r="AX1066" s="61"/>
      <c r="AY1066" s="61"/>
      <c r="AZ1066" s="61"/>
      <c r="BA1066" s="61"/>
      <c r="BB1066" s="61"/>
      <c r="BC1066" s="61"/>
      <c r="BD1066" s="61"/>
      <c r="BE1066" s="61"/>
      <c r="BF1066" s="61"/>
      <c r="BG1066" s="61"/>
      <c r="BH1066" s="61"/>
      <c r="BI1066" s="61"/>
      <c r="BJ1066" s="61"/>
      <c r="BK1066" s="61"/>
      <c r="BL1066" s="61"/>
      <c r="BM1066" s="61"/>
      <c r="BN1066" s="61"/>
      <c r="BO1066" s="61"/>
      <c r="BP1066" s="61"/>
      <c r="BQ1066" s="61"/>
      <c r="BR1066" s="61"/>
      <c r="BS1066" s="61"/>
      <c r="BT1066" s="61"/>
      <c r="BU1066" s="61"/>
      <c r="BV1066" s="60"/>
    </row>
    <row r="1067" spans="1:74" s="59" customFormat="1" ht="14.25" x14ac:dyDescent="0.2">
      <c r="Z1067" s="63"/>
      <c r="AP1067" s="63"/>
      <c r="BV1067" s="63"/>
    </row>
    <row r="1068" spans="1:74" s="59" customFormat="1" ht="14.25" x14ac:dyDescent="0.2">
      <c r="Z1068" s="63"/>
      <c r="AP1068" s="63"/>
      <c r="BV1068" s="63"/>
    </row>
    <row r="1069" spans="1:74" s="2" customFormat="1" ht="15.75" x14ac:dyDescent="0.25">
      <c r="A1069" s="134">
        <f>1+A1033</f>
        <v>29</v>
      </c>
      <c r="B1069" s="134"/>
      <c r="C1069" s="133" t="s">
        <v>99</v>
      </c>
      <c r="D1069" s="132"/>
      <c r="E1069" s="132"/>
      <c r="F1069" s="132"/>
      <c r="G1069" s="132"/>
      <c r="H1069" s="132"/>
      <c r="K1069" s="132"/>
      <c r="L1069" s="132"/>
      <c r="M1069" s="131"/>
      <c r="N1069" s="131"/>
      <c r="O1069" s="131"/>
      <c r="AQ1069" s="130">
        <f>A1069</f>
        <v>29</v>
      </c>
      <c r="AR1069" s="130" t="str">
        <f>C1069</f>
        <v>VARIABLE29</v>
      </c>
    </row>
    <row r="1070" spans="1:74" s="59" customFormat="1" x14ac:dyDescent="0.25">
      <c r="A1070" s="83"/>
      <c r="B1070" s="83"/>
      <c r="C1070" s="83"/>
      <c r="D1070" s="129"/>
      <c r="E1070" s="129"/>
      <c r="F1070" s="129"/>
      <c r="G1070" s="129"/>
      <c r="H1070" s="129"/>
      <c r="K1070" s="129"/>
      <c r="L1070" s="129"/>
      <c r="M1070" s="64"/>
      <c r="N1070" s="64"/>
      <c r="O1070" s="64"/>
      <c r="Z1070" s="63"/>
      <c r="AP1070" s="63"/>
      <c r="AQ1070" s="89"/>
      <c r="AR1070" s="89"/>
      <c r="AS1070" s="89"/>
      <c r="AT1070" s="89"/>
      <c r="AU1070" s="128" t="e">
        <f>IF($AT$44="Region",'[1]Advanced Controls'!$A$59,'[1]AEZ Data'!$A$78)</f>
        <v>#REF!</v>
      </c>
      <c r="AV1070" s="128"/>
      <c r="AW1070" s="89"/>
      <c r="AX1070" s="128" t="e">
        <f>IF($AT$44="Region",'[1]Advanced Controls'!$A$60,'[1]AEZ Data'!$A$80)</f>
        <v>#REF!</v>
      </c>
      <c r="AY1070" s="128"/>
      <c r="AZ1070" s="89"/>
      <c r="BA1070" s="128" t="e">
        <f>IF($AT$44="Region",'[1]Advanced Controls'!$A$61,'[1]AEZ Data'!$A$79)</f>
        <v>#REF!</v>
      </c>
      <c r="BB1070" s="128"/>
      <c r="BC1070" s="89"/>
      <c r="BD1070" s="128" t="e">
        <f>IF($AT$44="Region",'[1]Advanced Controls'!$A$62,'[1]AEZ Data'!$A$81)</f>
        <v>#REF!</v>
      </c>
      <c r="BE1070" s="128"/>
      <c r="BF1070" s="89"/>
      <c r="BG1070" s="128" t="e">
        <f>IF($AT$44="Region",'[1]Advanced Controls'!$A$63,'[1]AEZ Data'!$A$82)</f>
        <v>#REF!</v>
      </c>
      <c r="BH1070" s="128"/>
      <c r="BI1070" s="89"/>
      <c r="BJ1070" s="128" t="s">
        <v>90</v>
      </c>
      <c r="BK1070" s="128"/>
      <c r="BL1070" s="89"/>
      <c r="BM1070" s="128" t="s">
        <v>89</v>
      </c>
      <c r="BN1070" s="128"/>
      <c r="BO1070" s="89"/>
      <c r="BP1070" s="128" t="s">
        <v>88</v>
      </c>
      <c r="BQ1070" s="128"/>
      <c r="BR1070" s="89"/>
      <c r="BS1070" s="128" t="s">
        <v>87</v>
      </c>
      <c r="BT1070" s="128"/>
      <c r="BU1070" s="89"/>
      <c r="BV1070" s="63"/>
    </row>
    <row r="1071" spans="1:74" s="59" customFormat="1" ht="45.75" thickBot="1" x14ac:dyDescent="0.3">
      <c r="A1071" s="92" t="s">
        <v>86</v>
      </c>
      <c r="B1071" s="127" t="s">
        <v>85</v>
      </c>
      <c r="C1071" s="124" t="s">
        <v>84</v>
      </c>
      <c r="D1071" s="126" t="s">
        <v>83</v>
      </c>
      <c r="E1071" s="126" t="s">
        <v>82</v>
      </c>
      <c r="F1071" s="124" t="s">
        <v>81</v>
      </c>
      <c r="G1071" s="125" t="s">
        <v>80</v>
      </c>
      <c r="H1071" s="124" t="s">
        <v>79</v>
      </c>
      <c r="I1071" s="124" t="s">
        <v>78</v>
      </c>
      <c r="J1071" s="124" t="s">
        <v>77</v>
      </c>
      <c r="K1071" s="123" t="s">
        <v>76</v>
      </c>
      <c r="L1071" s="122" t="s">
        <v>75</v>
      </c>
      <c r="M1071" s="121" t="s">
        <v>74</v>
      </c>
      <c r="N1071" s="119" t="s">
        <v>73</v>
      </c>
      <c r="O1071" s="120" t="s">
        <v>72</v>
      </c>
      <c r="P1071" s="119" t="s">
        <v>71</v>
      </c>
      <c r="Q1071" s="114"/>
      <c r="R1071" s="118" t="s">
        <v>70</v>
      </c>
      <c r="S1071" s="117" t="s">
        <v>66</v>
      </c>
      <c r="T1071" s="117" t="s">
        <v>65</v>
      </c>
      <c r="U1071" s="117" t="s">
        <v>69</v>
      </c>
      <c r="V1071" s="116" t="s">
        <v>68</v>
      </c>
      <c r="W1071" s="114"/>
      <c r="X1071" s="114"/>
      <c r="Z1071" s="63"/>
      <c r="AP1071" s="63"/>
      <c r="AQ1071" s="114"/>
      <c r="AR1071" s="114"/>
      <c r="AS1071" s="116" t="s">
        <v>67</v>
      </c>
      <c r="AT1071" s="114"/>
      <c r="AU1071" s="115" t="s">
        <v>66</v>
      </c>
      <c r="AV1071" s="115" t="s">
        <v>65</v>
      </c>
      <c r="AW1071" s="114"/>
      <c r="AX1071" s="115" t="s">
        <v>66</v>
      </c>
      <c r="AY1071" s="115" t="s">
        <v>65</v>
      </c>
      <c r="AZ1071" s="114"/>
      <c r="BA1071" s="115" t="s">
        <v>66</v>
      </c>
      <c r="BB1071" s="115" t="s">
        <v>65</v>
      </c>
      <c r="BC1071" s="114"/>
      <c r="BD1071" s="115" t="s">
        <v>66</v>
      </c>
      <c r="BE1071" s="115" t="s">
        <v>65</v>
      </c>
      <c r="BF1071" s="114"/>
      <c r="BG1071" s="115" t="s">
        <v>66</v>
      </c>
      <c r="BH1071" s="115" t="s">
        <v>65</v>
      </c>
      <c r="BI1071" s="114"/>
      <c r="BJ1071" s="115" t="s">
        <v>66</v>
      </c>
      <c r="BK1071" s="115" t="s">
        <v>65</v>
      </c>
      <c r="BL1071" s="114"/>
      <c r="BM1071" s="115" t="s">
        <v>66</v>
      </c>
      <c r="BN1071" s="115" t="s">
        <v>65</v>
      </c>
      <c r="BO1071" s="114"/>
      <c r="BP1071" s="115" t="s">
        <v>66</v>
      </c>
      <c r="BQ1071" s="115" t="s">
        <v>65</v>
      </c>
      <c r="BR1071" s="114"/>
      <c r="BS1071" s="115" t="s">
        <v>66</v>
      </c>
      <c r="BT1071" s="115" t="s">
        <v>65</v>
      </c>
      <c r="BU1071" s="114"/>
      <c r="BV1071" s="63"/>
    </row>
    <row r="1072" spans="1:74" s="59" customFormat="1" x14ac:dyDescent="0.25">
      <c r="A1072" s="83">
        <v>1</v>
      </c>
      <c r="B1072" s="109" t="str">
        <f t="shared" ref="B1072:B1091" si="677">CONCATENATE(E1072,": ",C1072)</f>
        <v xml:space="preserve">: </v>
      </c>
      <c r="C1072" s="108"/>
      <c r="D1072" s="108"/>
      <c r="E1072" s="108"/>
      <c r="F1072" s="113"/>
      <c r="G1072" s="108"/>
      <c r="H1072" s="107"/>
      <c r="I1072" s="106"/>
      <c r="J1072" s="106"/>
      <c r="K1072" s="110"/>
      <c r="L1072" s="110"/>
      <c r="M1072" s="111"/>
      <c r="N1072" s="105"/>
      <c r="O1072" s="105"/>
      <c r="P1072" s="104"/>
      <c r="Q1072" s="64"/>
      <c r="R1072" s="103"/>
      <c r="S1072" s="101" t="str">
        <f t="shared" ref="S1072:S1091" si="678">IF(R1072="Y","",IF(AND(M1072="",K1072=""),"",IF(M1072="",K1072,M1072)))</f>
        <v/>
      </c>
      <c r="T1072" s="102" t="str">
        <f t="shared" ref="T1072:T1091" si="679">IF(S1072="","",IF($S$1100="Y",U1072,IF(S1072&gt;=$S$1092-$AB$35*$S$1096,IF(S1072&lt;=$S$1092+$AB$35*$S$1096,S1072,""),"")))</f>
        <v/>
      </c>
      <c r="U1072" s="101" t="str">
        <f t="shared" ref="U1072:U1091" si="680">IF(R1072="Y","",IF(AND(M1072="",K1072=""),"",IF(M1072="",K1072*O1072,M1072*O1072)))</f>
        <v/>
      </c>
      <c r="V1072" s="100" t="str">
        <f t="shared" ref="V1072:V1091" si="681">IF(AND(N1072="",L1072=""),"",IF(N1072="",L1072,N1072))</f>
        <v/>
      </c>
      <c r="W1072" s="89"/>
      <c r="X1072" s="89"/>
      <c r="Z1072" s="63"/>
      <c r="AP1072" s="63"/>
      <c r="AQ1072" s="89"/>
      <c r="AR1072" s="89"/>
      <c r="AS1072" s="112" t="str">
        <f>$U1072</f>
        <v/>
      </c>
      <c r="AT1072" s="89"/>
      <c r="AU1072" s="98" t="e">
        <f t="shared" ref="AU1072:AU1091" si="682">IF($AT$44="region",IF($E1072=AU$762,$S1072,""),IF($G1072=AU$762,$S1072,""))</f>
        <v>#REF!</v>
      </c>
      <c r="AV1072" s="98" t="e">
        <f t="shared" ref="AV1072:AV1091" si="683">IF($AT$44="Region",IF($E1072=AU$762,$T1072,""),IF($G1072=AU$762,$T1072,""))</f>
        <v>#REF!</v>
      </c>
      <c r="AW1072" s="89"/>
      <c r="AX1072" s="98" t="e">
        <f t="shared" ref="AX1072:AX1091" si="684">IF($AT$44="region",IF($E1072=AX$762,$S1072,""),IF($G1072=AX$762,$S1072,""))</f>
        <v>#REF!</v>
      </c>
      <c r="AY1072" s="98" t="e">
        <f t="shared" ref="AY1072:AY1091" si="685">IF($AT$44="Region",IF($E1072=AX$762,$T1072,""),IF($G1072=AX$762,$T1072,""))</f>
        <v>#REF!</v>
      </c>
      <c r="AZ1072" s="89"/>
      <c r="BA1072" s="98" t="e">
        <f t="shared" ref="BA1072:BA1091" si="686">IF($AT$44="region",IF($E1072=BA$762,$S1072,""),IF($G1072=BA$762,$S1072,""))</f>
        <v>#REF!</v>
      </c>
      <c r="BB1072" s="98" t="e">
        <f t="shared" ref="BB1072:BB1091" si="687">IF($AT$44="Region",IF($E1072=BA$762,$T1072,""),IF($G1072=BA$762,$T1072,""))</f>
        <v>#REF!</v>
      </c>
      <c r="BC1072" s="89"/>
      <c r="BD1072" s="98" t="e">
        <f t="shared" ref="BD1072:BD1091" si="688">IF($AT$44="region",IF($E1072=BD$762,$S1072,""),IF($G1072=BD$762,$S1072,""))</f>
        <v>#REF!</v>
      </c>
      <c r="BE1072" s="98" t="e">
        <f t="shared" ref="BE1072:BE1091" si="689">IF($AT$44="Region",IF($E1072=BD$762,$T1072,""),IF($G1072=BD$762,$T1072,""))</f>
        <v>#REF!</v>
      </c>
      <c r="BF1072" s="89"/>
      <c r="BG1072" s="98" t="e">
        <f t="shared" ref="BG1072:BG1091" si="690">IF($AT$44="region",IF($E1072=BG$762,$S1072,""),IF($G1072=BG$762,$S1072,""))</f>
        <v>#REF!</v>
      </c>
      <c r="BH1072" s="98" t="e">
        <f t="shared" ref="BH1072:BH1091" si="691">IF($AT$44="Region",IF($E1072=BG$762,$T1072,""),IF($G1072=BG$762,$T1072,""))</f>
        <v>#REF!</v>
      </c>
      <c r="BI1072" s="89"/>
      <c r="BJ1072" s="98" t="str">
        <f t="shared" ref="BJ1072:BJ1091" si="692">IF($E1072=$BJ$47,S1072,"")</f>
        <v/>
      </c>
      <c r="BK1072" s="98" t="str">
        <f t="shared" ref="BK1072:BK1091" si="693">IF($E1072=$BJ$47,T1072,"")</f>
        <v/>
      </c>
      <c r="BL1072" s="89"/>
      <c r="BM1072" s="98" t="str">
        <f t="shared" ref="BM1072:BM1091" si="694">IF($E1072=$BM$47,S1072,"")</f>
        <v/>
      </c>
      <c r="BN1072" s="98" t="str">
        <f t="shared" ref="BN1072:BN1091" si="695">IF($E1072=$BM$47,T1072,"")</f>
        <v/>
      </c>
      <c r="BO1072" s="89"/>
      <c r="BP1072" s="98" t="str">
        <f t="shared" ref="BP1072:BP1091" si="696">IF($E1072=$BP$47,S1072,"")</f>
        <v/>
      </c>
      <c r="BQ1072" s="98" t="str">
        <f t="shared" ref="BQ1072:BQ1091" si="697">IF($E1072=$BP$47,T1072,"")</f>
        <v/>
      </c>
      <c r="BR1072" s="89"/>
      <c r="BS1072" s="98" t="str">
        <f t="shared" ref="BS1072:BS1091" si="698">IF($E1072=$BS$47,S1072,"")</f>
        <v/>
      </c>
      <c r="BT1072" s="98" t="str">
        <f t="shared" ref="BT1072:BT1091" si="699">IF($E1072=$BS$47,T1072,"")</f>
        <v/>
      </c>
      <c r="BU1072" s="89"/>
      <c r="BV1072" s="63"/>
    </row>
    <row r="1073" spans="1:74" s="59" customFormat="1" x14ac:dyDescent="0.25">
      <c r="A1073" s="83">
        <v>2</v>
      </c>
      <c r="B1073" s="109" t="str">
        <f t="shared" si="677"/>
        <v xml:space="preserve">: </v>
      </c>
      <c r="C1073" s="108"/>
      <c r="D1073" s="108"/>
      <c r="E1073" s="108"/>
      <c r="F1073" s="108"/>
      <c r="G1073" s="108"/>
      <c r="H1073" s="107"/>
      <c r="I1073" s="106"/>
      <c r="J1073" s="106"/>
      <c r="K1073" s="105"/>
      <c r="L1073" s="110"/>
      <c r="M1073" s="111"/>
      <c r="N1073" s="105"/>
      <c r="O1073" s="105"/>
      <c r="P1073" s="104"/>
      <c r="Q1073" s="64"/>
      <c r="R1073" s="103"/>
      <c r="S1073" s="101" t="str">
        <f t="shared" si="678"/>
        <v/>
      </c>
      <c r="T1073" s="102" t="str">
        <f t="shared" si="679"/>
        <v/>
      </c>
      <c r="U1073" s="101" t="str">
        <f t="shared" si="680"/>
        <v/>
      </c>
      <c r="V1073" s="100" t="str">
        <f t="shared" si="681"/>
        <v/>
      </c>
      <c r="W1073" s="89"/>
      <c r="X1073" s="89"/>
      <c r="Z1073" s="63"/>
      <c r="AP1073" s="63"/>
      <c r="AQ1073" s="89"/>
      <c r="AR1073" s="89"/>
      <c r="AS1073" s="99"/>
      <c r="AT1073" s="89"/>
      <c r="AU1073" s="98" t="e">
        <f t="shared" si="682"/>
        <v>#REF!</v>
      </c>
      <c r="AV1073" s="98" t="e">
        <f t="shared" si="683"/>
        <v>#REF!</v>
      </c>
      <c r="AW1073" s="89"/>
      <c r="AX1073" s="98" t="e">
        <f t="shared" si="684"/>
        <v>#REF!</v>
      </c>
      <c r="AY1073" s="98" t="e">
        <f t="shared" si="685"/>
        <v>#REF!</v>
      </c>
      <c r="AZ1073" s="89"/>
      <c r="BA1073" s="98" t="e">
        <f t="shared" si="686"/>
        <v>#REF!</v>
      </c>
      <c r="BB1073" s="98" t="e">
        <f t="shared" si="687"/>
        <v>#REF!</v>
      </c>
      <c r="BC1073" s="89"/>
      <c r="BD1073" s="98" t="e">
        <f t="shared" si="688"/>
        <v>#REF!</v>
      </c>
      <c r="BE1073" s="98" t="e">
        <f t="shared" si="689"/>
        <v>#REF!</v>
      </c>
      <c r="BF1073" s="89"/>
      <c r="BG1073" s="98" t="e">
        <f t="shared" si="690"/>
        <v>#REF!</v>
      </c>
      <c r="BH1073" s="98" t="e">
        <f t="shared" si="691"/>
        <v>#REF!</v>
      </c>
      <c r="BI1073" s="89"/>
      <c r="BJ1073" s="98" t="str">
        <f t="shared" si="692"/>
        <v/>
      </c>
      <c r="BK1073" s="98" t="str">
        <f t="shared" si="693"/>
        <v/>
      </c>
      <c r="BL1073" s="89"/>
      <c r="BM1073" s="98" t="str">
        <f t="shared" si="694"/>
        <v/>
      </c>
      <c r="BN1073" s="98" t="str">
        <f t="shared" si="695"/>
        <v/>
      </c>
      <c r="BO1073" s="89"/>
      <c r="BP1073" s="98" t="str">
        <f t="shared" si="696"/>
        <v/>
      </c>
      <c r="BQ1073" s="98" t="str">
        <f t="shared" si="697"/>
        <v/>
      </c>
      <c r="BR1073" s="89"/>
      <c r="BS1073" s="98" t="str">
        <f t="shared" si="698"/>
        <v/>
      </c>
      <c r="BT1073" s="98" t="str">
        <f t="shared" si="699"/>
        <v/>
      </c>
      <c r="BU1073" s="89"/>
      <c r="BV1073" s="63"/>
    </row>
    <row r="1074" spans="1:74" s="59" customFormat="1" x14ac:dyDescent="0.25">
      <c r="A1074" s="83">
        <v>3</v>
      </c>
      <c r="B1074" s="109" t="str">
        <f t="shared" si="677"/>
        <v xml:space="preserve">: </v>
      </c>
      <c r="C1074" s="106"/>
      <c r="D1074" s="106"/>
      <c r="E1074" s="108"/>
      <c r="F1074" s="106"/>
      <c r="G1074" s="108"/>
      <c r="H1074" s="107"/>
      <c r="I1074" s="106"/>
      <c r="J1074" s="106"/>
      <c r="K1074" s="104"/>
      <c r="L1074" s="110"/>
      <c r="M1074" s="111"/>
      <c r="N1074" s="105"/>
      <c r="O1074" s="105"/>
      <c r="P1074" s="104"/>
      <c r="Q1074" s="64"/>
      <c r="R1074" s="103"/>
      <c r="S1074" s="101" t="str">
        <f t="shared" si="678"/>
        <v/>
      </c>
      <c r="T1074" s="102" t="str">
        <f t="shared" si="679"/>
        <v/>
      </c>
      <c r="U1074" s="101" t="str">
        <f t="shared" si="680"/>
        <v/>
      </c>
      <c r="V1074" s="100" t="str">
        <f t="shared" si="681"/>
        <v/>
      </c>
      <c r="W1074" s="89"/>
      <c r="X1074" s="89"/>
      <c r="Z1074" s="63"/>
      <c r="AP1074" s="63"/>
      <c r="AQ1074" s="89"/>
      <c r="AR1074" s="89"/>
      <c r="AS1074" s="64"/>
      <c r="AT1074" s="89"/>
      <c r="AU1074" s="98" t="e">
        <f t="shared" si="682"/>
        <v>#REF!</v>
      </c>
      <c r="AV1074" s="98" t="e">
        <f t="shared" si="683"/>
        <v>#REF!</v>
      </c>
      <c r="AW1074" s="89"/>
      <c r="AX1074" s="98" t="e">
        <f t="shared" si="684"/>
        <v>#REF!</v>
      </c>
      <c r="AY1074" s="98" t="e">
        <f t="shared" si="685"/>
        <v>#REF!</v>
      </c>
      <c r="AZ1074" s="89"/>
      <c r="BA1074" s="98" t="e">
        <f t="shared" si="686"/>
        <v>#REF!</v>
      </c>
      <c r="BB1074" s="98" t="e">
        <f t="shared" si="687"/>
        <v>#REF!</v>
      </c>
      <c r="BC1074" s="89"/>
      <c r="BD1074" s="98" t="e">
        <f t="shared" si="688"/>
        <v>#REF!</v>
      </c>
      <c r="BE1074" s="98" t="e">
        <f t="shared" si="689"/>
        <v>#REF!</v>
      </c>
      <c r="BF1074" s="89"/>
      <c r="BG1074" s="98" t="e">
        <f t="shared" si="690"/>
        <v>#REF!</v>
      </c>
      <c r="BH1074" s="98" t="e">
        <f t="shared" si="691"/>
        <v>#REF!</v>
      </c>
      <c r="BI1074" s="89"/>
      <c r="BJ1074" s="98" t="str">
        <f t="shared" si="692"/>
        <v/>
      </c>
      <c r="BK1074" s="98" t="str">
        <f t="shared" si="693"/>
        <v/>
      </c>
      <c r="BL1074" s="89"/>
      <c r="BM1074" s="98" t="str">
        <f t="shared" si="694"/>
        <v/>
      </c>
      <c r="BN1074" s="98" t="str">
        <f t="shared" si="695"/>
        <v/>
      </c>
      <c r="BO1074" s="89"/>
      <c r="BP1074" s="98" t="str">
        <f t="shared" si="696"/>
        <v/>
      </c>
      <c r="BQ1074" s="98" t="str">
        <f t="shared" si="697"/>
        <v/>
      </c>
      <c r="BR1074" s="89"/>
      <c r="BS1074" s="98" t="str">
        <f t="shared" si="698"/>
        <v/>
      </c>
      <c r="BT1074" s="98" t="str">
        <f t="shared" si="699"/>
        <v/>
      </c>
      <c r="BU1074" s="89"/>
      <c r="BV1074" s="63"/>
    </row>
    <row r="1075" spans="1:74" s="59" customFormat="1" x14ac:dyDescent="0.25">
      <c r="A1075" s="83">
        <v>4</v>
      </c>
      <c r="B1075" s="109" t="str">
        <f t="shared" si="677"/>
        <v xml:space="preserve">: </v>
      </c>
      <c r="C1075" s="106"/>
      <c r="D1075" s="106"/>
      <c r="E1075" s="108"/>
      <c r="F1075" s="106"/>
      <c r="G1075" s="108"/>
      <c r="H1075" s="107"/>
      <c r="I1075" s="106"/>
      <c r="J1075" s="106"/>
      <c r="K1075" s="104"/>
      <c r="L1075" s="110"/>
      <c r="M1075" s="111"/>
      <c r="N1075" s="105"/>
      <c r="O1075" s="105"/>
      <c r="P1075" s="104"/>
      <c r="Q1075" s="64"/>
      <c r="R1075" s="103"/>
      <c r="S1075" s="101" t="str">
        <f t="shared" si="678"/>
        <v/>
      </c>
      <c r="T1075" s="102" t="str">
        <f t="shared" si="679"/>
        <v/>
      </c>
      <c r="U1075" s="101" t="str">
        <f t="shared" si="680"/>
        <v/>
      </c>
      <c r="V1075" s="100" t="str">
        <f t="shared" si="681"/>
        <v/>
      </c>
      <c r="W1075" s="89"/>
      <c r="X1075" s="89"/>
      <c r="Z1075" s="63"/>
      <c r="AP1075" s="63"/>
      <c r="AQ1075" s="89"/>
      <c r="AR1075" s="89"/>
      <c r="AS1075" s="99"/>
      <c r="AT1075" s="89"/>
      <c r="AU1075" s="98" t="e">
        <f t="shared" si="682"/>
        <v>#REF!</v>
      </c>
      <c r="AV1075" s="98" t="e">
        <f t="shared" si="683"/>
        <v>#REF!</v>
      </c>
      <c r="AW1075" s="89"/>
      <c r="AX1075" s="98" t="e">
        <f t="shared" si="684"/>
        <v>#REF!</v>
      </c>
      <c r="AY1075" s="98" t="e">
        <f t="shared" si="685"/>
        <v>#REF!</v>
      </c>
      <c r="AZ1075" s="89"/>
      <c r="BA1075" s="98" t="e">
        <f t="shared" si="686"/>
        <v>#REF!</v>
      </c>
      <c r="BB1075" s="98" t="e">
        <f t="shared" si="687"/>
        <v>#REF!</v>
      </c>
      <c r="BC1075" s="89"/>
      <c r="BD1075" s="98" t="e">
        <f t="shared" si="688"/>
        <v>#REF!</v>
      </c>
      <c r="BE1075" s="98" t="e">
        <f t="shared" si="689"/>
        <v>#REF!</v>
      </c>
      <c r="BF1075" s="89"/>
      <c r="BG1075" s="98" t="e">
        <f t="shared" si="690"/>
        <v>#REF!</v>
      </c>
      <c r="BH1075" s="98" t="e">
        <f t="shared" si="691"/>
        <v>#REF!</v>
      </c>
      <c r="BI1075" s="89"/>
      <c r="BJ1075" s="98" t="str">
        <f t="shared" si="692"/>
        <v/>
      </c>
      <c r="BK1075" s="98" t="str">
        <f t="shared" si="693"/>
        <v/>
      </c>
      <c r="BL1075" s="89"/>
      <c r="BM1075" s="98" t="str">
        <f t="shared" si="694"/>
        <v/>
      </c>
      <c r="BN1075" s="98" t="str">
        <f t="shared" si="695"/>
        <v/>
      </c>
      <c r="BO1075" s="89"/>
      <c r="BP1075" s="98" t="str">
        <f t="shared" si="696"/>
        <v/>
      </c>
      <c r="BQ1075" s="98" t="str">
        <f t="shared" si="697"/>
        <v/>
      </c>
      <c r="BR1075" s="89"/>
      <c r="BS1075" s="98" t="str">
        <f t="shared" si="698"/>
        <v/>
      </c>
      <c r="BT1075" s="98" t="str">
        <f t="shared" si="699"/>
        <v/>
      </c>
      <c r="BU1075" s="89"/>
      <c r="BV1075" s="63"/>
    </row>
    <row r="1076" spans="1:74" s="59" customFormat="1" x14ac:dyDescent="0.25">
      <c r="A1076" s="83">
        <v>5</v>
      </c>
      <c r="B1076" s="109" t="str">
        <f t="shared" si="677"/>
        <v xml:space="preserve">: </v>
      </c>
      <c r="C1076" s="106"/>
      <c r="D1076" s="106"/>
      <c r="E1076" s="108"/>
      <c r="F1076" s="106"/>
      <c r="G1076" s="108"/>
      <c r="H1076" s="107"/>
      <c r="I1076" s="106"/>
      <c r="J1076" s="106"/>
      <c r="K1076" s="104"/>
      <c r="L1076" s="110"/>
      <c r="M1076" s="111"/>
      <c r="N1076" s="105"/>
      <c r="O1076" s="105"/>
      <c r="P1076" s="104"/>
      <c r="Q1076" s="64"/>
      <c r="R1076" s="103"/>
      <c r="S1076" s="101" t="str">
        <f t="shared" si="678"/>
        <v/>
      </c>
      <c r="T1076" s="102" t="str">
        <f t="shared" si="679"/>
        <v/>
      </c>
      <c r="U1076" s="101" t="str">
        <f t="shared" si="680"/>
        <v/>
      </c>
      <c r="V1076" s="100" t="str">
        <f t="shared" si="681"/>
        <v/>
      </c>
      <c r="W1076" s="89"/>
      <c r="X1076" s="89"/>
      <c r="Z1076" s="63"/>
      <c r="AP1076" s="63"/>
      <c r="AQ1076" s="89"/>
      <c r="AR1076" s="89"/>
      <c r="AS1076" s="99"/>
      <c r="AT1076" s="89"/>
      <c r="AU1076" s="98" t="e">
        <f t="shared" si="682"/>
        <v>#REF!</v>
      </c>
      <c r="AV1076" s="98" t="e">
        <f t="shared" si="683"/>
        <v>#REF!</v>
      </c>
      <c r="AW1076" s="89"/>
      <c r="AX1076" s="98" t="e">
        <f t="shared" si="684"/>
        <v>#REF!</v>
      </c>
      <c r="AY1076" s="98" t="e">
        <f t="shared" si="685"/>
        <v>#REF!</v>
      </c>
      <c r="AZ1076" s="89"/>
      <c r="BA1076" s="98" t="e">
        <f t="shared" si="686"/>
        <v>#REF!</v>
      </c>
      <c r="BB1076" s="98" t="e">
        <f t="shared" si="687"/>
        <v>#REF!</v>
      </c>
      <c r="BC1076" s="89"/>
      <c r="BD1076" s="98" t="e">
        <f t="shared" si="688"/>
        <v>#REF!</v>
      </c>
      <c r="BE1076" s="98" t="e">
        <f t="shared" si="689"/>
        <v>#REF!</v>
      </c>
      <c r="BF1076" s="89"/>
      <c r="BG1076" s="98" t="e">
        <f t="shared" si="690"/>
        <v>#REF!</v>
      </c>
      <c r="BH1076" s="98" t="e">
        <f t="shared" si="691"/>
        <v>#REF!</v>
      </c>
      <c r="BI1076" s="89"/>
      <c r="BJ1076" s="98" t="str">
        <f t="shared" si="692"/>
        <v/>
      </c>
      <c r="BK1076" s="98" t="str">
        <f t="shared" si="693"/>
        <v/>
      </c>
      <c r="BL1076" s="89"/>
      <c r="BM1076" s="98" t="str">
        <f t="shared" si="694"/>
        <v/>
      </c>
      <c r="BN1076" s="98" t="str">
        <f t="shared" si="695"/>
        <v/>
      </c>
      <c r="BO1076" s="89"/>
      <c r="BP1076" s="98" t="str">
        <f t="shared" si="696"/>
        <v/>
      </c>
      <c r="BQ1076" s="98" t="str">
        <f t="shared" si="697"/>
        <v/>
      </c>
      <c r="BR1076" s="89"/>
      <c r="BS1076" s="98" t="str">
        <f t="shared" si="698"/>
        <v/>
      </c>
      <c r="BT1076" s="98" t="str">
        <f t="shared" si="699"/>
        <v/>
      </c>
      <c r="BU1076" s="89"/>
      <c r="BV1076" s="63"/>
    </row>
    <row r="1077" spans="1:74" s="59" customFormat="1" x14ac:dyDescent="0.25">
      <c r="A1077" s="83">
        <v>6</v>
      </c>
      <c r="B1077" s="109" t="str">
        <f t="shared" si="677"/>
        <v xml:space="preserve">: </v>
      </c>
      <c r="C1077" s="106"/>
      <c r="D1077" s="106"/>
      <c r="E1077" s="108"/>
      <c r="F1077" s="106"/>
      <c r="G1077" s="108"/>
      <c r="H1077" s="107"/>
      <c r="I1077" s="106"/>
      <c r="J1077" s="106"/>
      <c r="K1077" s="104"/>
      <c r="L1077" s="110"/>
      <c r="M1077" s="111"/>
      <c r="N1077" s="105"/>
      <c r="O1077" s="105"/>
      <c r="P1077" s="104"/>
      <c r="Q1077" s="64"/>
      <c r="R1077" s="103"/>
      <c r="S1077" s="101" t="str">
        <f t="shared" si="678"/>
        <v/>
      </c>
      <c r="T1077" s="102" t="str">
        <f t="shared" si="679"/>
        <v/>
      </c>
      <c r="U1077" s="101" t="str">
        <f t="shared" si="680"/>
        <v/>
      </c>
      <c r="V1077" s="100" t="str">
        <f t="shared" si="681"/>
        <v/>
      </c>
      <c r="W1077" s="89"/>
      <c r="X1077" s="89"/>
      <c r="Z1077" s="63"/>
      <c r="AP1077" s="63"/>
      <c r="AQ1077" s="89"/>
      <c r="AR1077" s="89"/>
      <c r="AS1077" s="99"/>
      <c r="AT1077" s="89"/>
      <c r="AU1077" s="98" t="e">
        <f t="shared" si="682"/>
        <v>#REF!</v>
      </c>
      <c r="AV1077" s="98" t="e">
        <f t="shared" si="683"/>
        <v>#REF!</v>
      </c>
      <c r="AW1077" s="89"/>
      <c r="AX1077" s="98" t="e">
        <f t="shared" si="684"/>
        <v>#REF!</v>
      </c>
      <c r="AY1077" s="98" t="e">
        <f t="shared" si="685"/>
        <v>#REF!</v>
      </c>
      <c r="AZ1077" s="89"/>
      <c r="BA1077" s="98" t="e">
        <f t="shared" si="686"/>
        <v>#REF!</v>
      </c>
      <c r="BB1077" s="98" t="e">
        <f t="shared" si="687"/>
        <v>#REF!</v>
      </c>
      <c r="BC1077" s="89"/>
      <c r="BD1077" s="98" t="e">
        <f t="shared" si="688"/>
        <v>#REF!</v>
      </c>
      <c r="BE1077" s="98" t="e">
        <f t="shared" si="689"/>
        <v>#REF!</v>
      </c>
      <c r="BF1077" s="89"/>
      <c r="BG1077" s="98" t="e">
        <f t="shared" si="690"/>
        <v>#REF!</v>
      </c>
      <c r="BH1077" s="98" t="e">
        <f t="shared" si="691"/>
        <v>#REF!</v>
      </c>
      <c r="BI1077" s="89"/>
      <c r="BJ1077" s="98" t="str">
        <f t="shared" si="692"/>
        <v/>
      </c>
      <c r="BK1077" s="98" t="str">
        <f t="shared" si="693"/>
        <v/>
      </c>
      <c r="BL1077" s="89"/>
      <c r="BM1077" s="98" t="str">
        <f t="shared" si="694"/>
        <v/>
      </c>
      <c r="BN1077" s="98" t="str">
        <f t="shared" si="695"/>
        <v/>
      </c>
      <c r="BO1077" s="89"/>
      <c r="BP1077" s="98" t="str">
        <f t="shared" si="696"/>
        <v/>
      </c>
      <c r="BQ1077" s="98" t="str">
        <f t="shared" si="697"/>
        <v/>
      </c>
      <c r="BR1077" s="89"/>
      <c r="BS1077" s="98" t="str">
        <f t="shared" si="698"/>
        <v/>
      </c>
      <c r="BT1077" s="98" t="str">
        <f t="shared" si="699"/>
        <v/>
      </c>
      <c r="BU1077" s="89"/>
      <c r="BV1077" s="63"/>
    </row>
    <row r="1078" spans="1:74" s="59" customFormat="1" x14ac:dyDescent="0.25">
      <c r="A1078" s="83">
        <v>7</v>
      </c>
      <c r="B1078" s="109" t="str">
        <f t="shared" si="677"/>
        <v xml:space="preserve">: </v>
      </c>
      <c r="C1078" s="106"/>
      <c r="D1078" s="106"/>
      <c r="E1078" s="108"/>
      <c r="F1078" s="106"/>
      <c r="G1078" s="108"/>
      <c r="H1078" s="107"/>
      <c r="I1078" s="106"/>
      <c r="J1078" s="106"/>
      <c r="K1078" s="104"/>
      <c r="L1078" s="110"/>
      <c r="M1078" s="111"/>
      <c r="N1078" s="105"/>
      <c r="O1078" s="105"/>
      <c r="P1078" s="104"/>
      <c r="Q1078" s="64"/>
      <c r="R1078" s="103"/>
      <c r="S1078" s="101" t="str">
        <f t="shared" si="678"/>
        <v/>
      </c>
      <c r="T1078" s="102" t="str">
        <f t="shared" si="679"/>
        <v/>
      </c>
      <c r="U1078" s="101" t="str">
        <f t="shared" si="680"/>
        <v/>
      </c>
      <c r="V1078" s="100" t="str">
        <f t="shared" si="681"/>
        <v/>
      </c>
      <c r="W1078" s="89"/>
      <c r="X1078" s="89"/>
      <c r="Z1078" s="63"/>
      <c r="AP1078" s="63"/>
      <c r="AQ1078" s="89"/>
      <c r="AR1078" s="89"/>
      <c r="AS1078" s="99"/>
      <c r="AT1078" s="89"/>
      <c r="AU1078" s="98" t="e">
        <f t="shared" si="682"/>
        <v>#REF!</v>
      </c>
      <c r="AV1078" s="98" t="e">
        <f t="shared" si="683"/>
        <v>#REF!</v>
      </c>
      <c r="AW1078" s="89"/>
      <c r="AX1078" s="98" t="e">
        <f t="shared" si="684"/>
        <v>#REF!</v>
      </c>
      <c r="AY1078" s="98" t="e">
        <f t="shared" si="685"/>
        <v>#REF!</v>
      </c>
      <c r="AZ1078" s="89"/>
      <c r="BA1078" s="98" t="e">
        <f t="shared" si="686"/>
        <v>#REF!</v>
      </c>
      <c r="BB1078" s="98" t="e">
        <f t="shared" si="687"/>
        <v>#REF!</v>
      </c>
      <c r="BC1078" s="89"/>
      <c r="BD1078" s="98" t="e">
        <f t="shared" si="688"/>
        <v>#REF!</v>
      </c>
      <c r="BE1078" s="98" t="e">
        <f t="shared" si="689"/>
        <v>#REF!</v>
      </c>
      <c r="BF1078" s="89"/>
      <c r="BG1078" s="98" t="e">
        <f t="shared" si="690"/>
        <v>#REF!</v>
      </c>
      <c r="BH1078" s="98" t="e">
        <f t="shared" si="691"/>
        <v>#REF!</v>
      </c>
      <c r="BI1078" s="89"/>
      <c r="BJ1078" s="98" t="str">
        <f t="shared" si="692"/>
        <v/>
      </c>
      <c r="BK1078" s="98" t="str">
        <f t="shared" si="693"/>
        <v/>
      </c>
      <c r="BL1078" s="89"/>
      <c r="BM1078" s="98" t="str">
        <f t="shared" si="694"/>
        <v/>
      </c>
      <c r="BN1078" s="98" t="str">
        <f t="shared" si="695"/>
        <v/>
      </c>
      <c r="BO1078" s="89"/>
      <c r="BP1078" s="98" t="str">
        <f t="shared" si="696"/>
        <v/>
      </c>
      <c r="BQ1078" s="98" t="str">
        <f t="shared" si="697"/>
        <v/>
      </c>
      <c r="BR1078" s="89"/>
      <c r="BS1078" s="98" t="str">
        <f t="shared" si="698"/>
        <v/>
      </c>
      <c r="BT1078" s="98" t="str">
        <f t="shared" si="699"/>
        <v/>
      </c>
      <c r="BU1078" s="89"/>
      <c r="BV1078" s="63"/>
    </row>
    <row r="1079" spans="1:74" s="59" customFormat="1" x14ac:dyDescent="0.25">
      <c r="A1079" s="83">
        <v>8</v>
      </c>
      <c r="B1079" s="109" t="str">
        <f t="shared" si="677"/>
        <v xml:space="preserve">: </v>
      </c>
      <c r="C1079" s="106"/>
      <c r="D1079" s="106"/>
      <c r="E1079" s="108"/>
      <c r="F1079" s="106"/>
      <c r="G1079" s="108"/>
      <c r="H1079" s="107"/>
      <c r="I1079" s="106"/>
      <c r="J1079" s="106"/>
      <c r="K1079" s="104"/>
      <c r="L1079" s="110"/>
      <c r="M1079" s="111"/>
      <c r="N1079" s="105"/>
      <c r="O1079" s="105"/>
      <c r="P1079" s="104"/>
      <c r="Q1079" s="64"/>
      <c r="R1079" s="103"/>
      <c r="S1079" s="101" t="str">
        <f t="shared" si="678"/>
        <v/>
      </c>
      <c r="T1079" s="102" t="str">
        <f t="shared" si="679"/>
        <v/>
      </c>
      <c r="U1079" s="101" t="str">
        <f t="shared" si="680"/>
        <v/>
      </c>
      <c r="V1079" s="100" t="str">
        <f t="shared" si="681"/>
        <v/>
      </c>
      <c r="W1079" s="89"/>
      <c r="X1079" s="89"/>
      <c r="Z1079" s="63"/>
      <c r="AP1079" s="63"/>
      <c r="AQ1079" s="89"/>
      <c r="AR1079" s="89"/>
      <c r="AS1079" s="99"/>
      <c r="AT1079" s="89"/>
      <c r="AU1079" s="98" t="e">
        <f t="shared" si="682"/>
        <v>#REF!</v>
      </c>
      <c r="AV1079" s="98" t="e">
        <f t="shared" si="683"/>
        <v>#REF!</v>
      </c>
      <c r="AW1079" s="89"/>
      <c r="AX1079" s="98" t="e">
        <f t="shared" si="684"/>
        <v>#REF!</v>
      </c>
      <c r="AY1079" s="98" t="e">
        <f t="shared" si="685"/>
        <v>#REF!</v>
      </c>
      <c r="AZ1079" s="89"/>
      <c r="BA1079" s="98" t="e">
        <f t="shared" si="686"/>
        <v>#REF!</v>
      </c>
      <c r="BB1079" s="98" t="e">
        <f t="shared" si="687"/>
        <v>#REF!</v>
      </c>
      <c r="BC1079" s="89"/>
      <c r="BD1079" s="98" t="e">
        <f t="shared" si="688"/>
        <v>#REF!</v>
      </c>
      <c r="BE1079" s="98" t="e">
        <f t="shared" si="689"/>
        <v>#REF!</v>
      </c>
      <c r="BF1079" s="89"/>
      <c r="BG1079" s="98" t="e">
        <f t="shared" si="690"/>
        <v>#REF!</v>
      </c>
      <c r="BH1079" s="98" t="e">
        <f t="shared" si="691"/>
        <v>#REF!</v>
      </c>
      <c r="BI1079" s="89"/>
      <c r="BJ1079" s="98" t="str">
        <f t="shared" si="692"/>
        <v/>
      </c>
      <c r="BK1079" s="98" t="str">
        <f t="shared" si="693"/>
        <v/>
      </c>
      <c r="BL1079" s="89"/>
      <c r="BM1079" s="98" t="str">
        <f t="shared" si="694"/>
        <v/>
      </c>
      <c r="BN1079" s="98" t="str">
        <f t="shared" si="695"/>
        <v/>
      </c>
      <c r="BO1079" s="89"/>
      <c r="BP1079" s="98" t="str">
        <f t="shared" si="696"/>
        <v/>
      </c>
      <c r="BQ1079" s="98" t="str">
        <f t="shared" si="697"/>
        <v/>
      </c>
      <c r="BR1079" s="89"/>
      <c r="BS1079" s="98" t="str">
        <f t="shared" si="698"/>
        <v/>
      </c>
      <c r="BT1079" s="98" t="str">
        <f t="shared" si="699"/>
        <v/>
      </c>
      <c r="BU1079" s="89"/>
      <c r="BV1079" s="63"/>
    </row>
    <row r="1080" spans="1:74" s="59" customFormat="1" x14ac:dyDescent="0.25">
      <c r="A1080" s="83">
        <v>9</v>
      </c>
      <c r="B1080" s="109" t="str">
        <f t="shared" si="677"/>
        <v xml:space="preserve">: </v>
      </c>
      <c r="C1080" s="106"/>
      <c r="D1080" s="106"/>
      <c r="E1080" s="108"/>
      <c r="F1080" s="106"/>
      <c r="G1080" s="108"/>
      <c r="H1080" s="107"/>
      <c r="I1080" s="106"/>
      <c r="J1080" s="106"/>
      <c r="K1080" s="104"/>
      <c r="L1080" s="110"/>
      <c r="M1080" s="111"/>
      <c r="N1080" s="105"/>
      <c r="O1080" s="105"/>
      <c r="P1080" s="104"/>
      <c r="Q1080" s="64"/>
      <c r="R1080" s="103"/>
      <c r="S1080" s="101" t="str">
        <f t="shared" si="678"/>
        <v/>
      </c>
      <c r="T1080" s="102" t="str">
        <f t="shared" si="679"/>
        <v/>
      </c>
      <c r="U1080" s="101" t="str">
        <f t="shared" si="680"/>
        <v/>
      </c>
      <c r="V1080" s="100" t="str">
        <f t="shared" si="681"/>
        <v/>
      </c>
      <c r="W1080" s="89"/>
      <c r="X1080" s="89"/>
      <c r="Z1080" s="63"/>
      <c r="AP1080" s="63"/>
      <c r="AQ1080" s="89"/>
      <c r="AR1080" s="89"/>
      <c r="AS1080" s="99"/>
      <c r="AT1080" s="89"/>
      <c r="AU1080" s="98" t="e">
        <f t="shared" si="682"/>
        <v>#REF!</v>
      </c>
      <c r="AV1080" s="98" t="e">
        <f t="shared" si="683"/>
        <v>#REF!</v>
      </c>
      <c r="AW1080" s="89"/>
      <c r="AX1080" s="98" t="e">
        <f t="shared" si="684"/>
        <v>#REF!</v>
      </c>
      <c r="AY1080" s="98" t="e">
        <f t="shared" si="685"/>
        <v>#REF!</v>
      </c>
      <c r="AZ1080" s="89"/>
      <c r="BA1080" s="98" t="e">
        <f t="shared" si="686"/>
        <v>#REF!</v>
      </c>
      <c r="BB1080" s="98" t="e">
        <f t="shared" si="687"/>
        <v>#REF!</v>
      </c>
      <c r="BC1080" s="89"/>
      <c r="BD1080" s="98" t="e">
        <f t="shared" si="688"/>
        <v>#REF!</v>
      </c>
      <c r="BE1080" s="98" t="e">
        <f t="shared" si="689"/>
        <v>#REF!</v>
      </c>
      <c r="BF1080" s="89"/>
      <c r="BG1080" s="98" t="e">
        <f t="shared" si="690"/>
        <v>#REF!</v>
      </c>
      <c r="BH1080" s="98" t="e">
        <f t="shared" si="691"/>
        <v>#REF!</v>
      </c>
      <c r="BI1080" s="89"/>
      <c r="BJ1080" s="98" t="str">
        <f t="shared" si="692"/>
        <v/>
      </c>
      <c r="BK1080" s="98" t="str">
        <f t="shared" si="693"/>
        <v/>
      </c>
      <c r="BL1080" s="89"/>
      <c r="BM1080" s="98" t="str">
        <f t="shared" si="694"/>
        <v/>
      </c>
      <c r="BN1080" s="98" t="str">
        <f t="shared" si="695"/>
        <v/>
      </c>
      <c r="BO1080" s="89"/>
      <c r="BP1080" s="98" t="str">
        <f t="shared" si="696"/>
        <v/>
      </c>
      <c r="BQ1080" s="98" t="str">
        <f t="shared" si="697"/>
        <v/>
      </c>
      <c r="BR1080" s="89"/>
      <c r="BS1080" s="98" t="str">
        <f t="shared" si="698"/>
        <v/>
      </c>
      <c r="BT1080" s="98" t="str">
        <f t="shared" si="699"/>
        <v/>
      </c>
      <c r="BU1080" s="89"/>
      <c r="BV1080" s="63"/>
    </row>
    <row r="1081" spans="1:74" s="59" customFormat="1" x14ac:dyDescent="0.25">
      <c r="A1081" s="83">
        <v>10</v>
      </c>
      <c r="B1081" s="109" t="str">
        <f t="shared" si="677"/>
        <v xml:space="preserve">: </v>
      </c>
      <c r="C1081" s="106"/>
      <c r="D1081" s="106"/>
      <c r="E1081" s="108"/>
      <c r="F1081" s="106"/>
      <c r="G1081" s="108"/>
      <c r="H1081" s="107"/>
      <c r="I1081" s="106"/>
      <c r="J1081" s="106"/>
      <c r="K1081" s="104"/>
      <c r="L1081" s="110"/>
      <c r="M1081" s="111"/>
      <c r="N1081" s="105"/>
      <c r="O1081" s="105"/>
      <c r="P1081" s="104"/>
      <c r="Q1081" s="64"/>
      <c r="R1081" s="103"/>
      <c r="S1081" s="101" t="str">
        <f t="shared" si="678"/>
        <v/>
      </c>
      <c r="T1081" s="102" t="str">
        <f t="shared" si="679"/>
        <v/>
      </c>
      <c r="U1081" s="101" t="str">
        <f t="shared" si="680"/>
        <v/>
      </c>
      <c r="V1081" s="100" t="str">
        <f t="shared" si="681"/>
        <v/>
      </c>
      <c r="W1081" s="89"/>
      <c r="X1081" s="89"/>
      <c r="Z1081" s="63"/>
      <c r="AP1081" s="63"/>
      <c r="AQ1081" s="89"/>
      <c r="AR1081" s="89"/>
      <c r="AS1081" s="99"/>
      <c r="AT1081" s="89"/>
      <c r="AU1081" s="98" t="e">
        <f t="shared" si="682"/>
        <v>#REF!</v>
      </c>
      <c r="AV1081" s="98" t="e">
        <f t="shared" si="683"/>
        <v>#REF!</v>
      </c>
      <c r="AW1081" s="89"/>
      <c r="AX1081" s="98" t="e">
        <f t="shared" si="684"/>
        <v>#REF!</v>
      </c>
      <c r="AY1081" s="98" t="e">
        <f t="shared" si="685"/>
        <v>#REF!</v>
      </c>
      <c r="AZ1081" s="89"/>
      <c r="BA1081" s="98" t="e">
        <f t="shared" si="686"/>
        <v>#REF!</v>
      </c>
      <c r="BB1081" s="98" t="e">
        <f t="shared" si="687"/>
        <v>#REF!</v>
      </c>
      <c r="BC1081" s="89"/>
      <c r="BD1081" s="98" t="e">
        <f t="shared" si="688"/>
        <v>#REF!</v>
      </c>
      <c r="BE1081" s="98" t="e">
        <f t="shared" si="689"/>
        <v>#REF!</v>
      </c>
      <c r="BF1081" s="89"/>
      <c r="BG1081" s="98" t="e">
        <f t="shared" si="690"/>
        <v>#REF!</v>
      </c>
      <c r="BH1081" s="98" t="e">
        <f t="shared" si="691"/>
        <v>#REF!</v>
      </c>
      <c r="BI1081" s="89"/>
      <c r="BJ1081" s="98" t="str">
        <f t="shared" si="692"/>
        <v/>
      </c>
      <c r="BK1081" s="98" t="str">
        <f t="shared" si="693"/>
        <v/>
      </c>
      <c r="BL1081" s="89"/>
      <c r="BM1081" s="98" t="str">
        <f t="shared" si="694"/>
        <v/>
      </c>
      <c r="BN1081" s="98" t="str">
        <f t="shared" si="695"/>
        <v/>
      </c>
      <c r="BO1081" s="89"/>
      <c r="BP1081" s="98" t="str">
        <f t="shared" si="696"/>
        <v/>
      </c>
      <c r="BQ1081" s="98" t="str">
        <f t="shared" si="697"/>
        <v/>
      </c>
      <c r="BR1081" s="89"/>
      <c r="BS1081" s="98" t="str">
        <f t="shared" si="698"/>
        <v/>
      </c>
      <c r="BT1081" s="98" t="str">
        <f t="shared" si="699"/>
        <v/>
      </c>
      <c r="BU1081" s="89"/>
      <c r="BV1081" s="63"/>
    </row>
    <row r="1082" spans="1:74" s="59" customFormat="1" x14ac:dyDescent="0.25">
      <c r="A1082" s="83">
        <v>11</v>
      </c>
      <c r="B1082" s="109" t="str">
        <f t="shared" si="677"/>
        <v xml:space="preserve">: </v>
      </c>
      <c r="C1082" s="106"/>
      <c r="D1082" s="106"/>
      <c r="E1082" s="108"/>
      <c r="F1082" s="106"/>
      <c r="G1082" s="108"/>
      <c r="H1082" s="107"/>
      <c r="I1082" s="106"/>
      <c r="J1082" s="106"/>
      <c r="K1082" s="104"/>
      <c r="L1082" s="110"/>
      <c r="M1082" s="111"/>
      <c r="N1082" s="105"/>
      <c r="O1082" s="105"/>
      <c r="P1082" s="104"/>
      <c r="Q1082" s="64"/>
      <c r="R1082" s="103"/>
      <c r="S1082" s="101" t="str">
        <f t="shared" si="678"/>
        <v/>
      </c>
      <c r="T1082" s="102" t="str">
        <f t="shared" si="679"/>
        <v/>
      </c>
      <c r="U1082" s="101" t="str">
        <f t="shared" si="680"/>
        <v/>
      </c>
      <c r="V1082" s="100" t="str">
        <f t="shared" si="681"/>
        <v/>
      </c>
      <c r="W1082" s="89"/>
      <c r="X1082" s="89"/>
      <c r="Z1082" s="63"/>
      <c r="AP1082" s="63"/>
      <c r="AQ1082" s="89"/>
      <c r="AR1082" s="89"/>
      <c r="AS1082" s="99"/>
      <c r="AT1082" s="89"/>
      <c r="AU1082" s="98" t="e">
        <f t="shared" si="682"/>
        <v>#REF!</v>
      </c>
      <c r="AV1082" s="98" t="e">
        <f t="shared" si="683"/>
        <v>#REF!</v>
      </c>
      <c r="AW1082" s="89"/>
      <c r="AX1082" s="98" t="e">
        <f t="shared" si="684"/>
        <v>#REF!</v>
      </c>
      <c r="AY1082" s="98" t="e">
        <f t="shared" si="685"/>
        <v>#REF!</v>
      </c>
      <c r="AZ1082" s="89"/>
      <c r="BA1082" s="98" t="e">
        <f t="shared" si="686"/>
        <v>#REF!</v>
      </c>
      <c r="BB1082" s="98" t="e">
        <f t="shared" si="687"/>
        <v>#REF!</v>
      </c>
      <c r="BC1082" s="89"/>
      <c r="BD1082" s="98" t="e">
        <f t="shared" si="688"/>
        <v>#REF!</v>
      </c>
      <c r="BE1082" s="98" t="e">
        <f t="shared" si="689"/>
        <v>#REF!</v>
      </c>
      <c r="BF1082" s="89"/>
      <c r="BG1082" s="98" t="e">
        <f t="shared" si="690"/>
        <v>#REF!</v>
      </c>
      <c r="BH1082" s="98" t="e">
        <f t="shared" si="691"/>
        <v>#REF!</v>
      </c>
      <c r="BI1082" s="89"/>
      <c r="BJ1082" s="98" t="str">
        <f t="shared" si="692"/>
        <v/>
      </c>
      <c r="BK1082" s="98" t="str">
        <f t="shared" si="693"/>
        <v/>
      </c>
      <c r="BL1082" s="89"/>
      <c r="BM1082" s="98" t="str">
        <f t="shared" si="694"/>
        <v/>
      </c>
      <c r="BN1082" s="98" t="str">
        <f t="shared" si="695"/>
        <v/>
      </c>
      <c r="BO1082" s="89"/>
      <c r="BP1082" s="98" t="str">
        <f t="shared" si="696"/>
        <v/>
      </c>
      <c r="BQ1082" s="98" t="str">
        <f t="shared" si="697"/>
        <v/>
      </c>
      <c r="BR1082" s="89"/>
      <c r="BS1082" s="98" t="str">
        <f t="shared" si="698"/>
        <v/>
      </c>
      <c r="BT1082" s="98" t="str">
        <f t="shared" si="699"/>
        <v/>
      </c>
      <c r="BU1082" s="89"/>
      <c r="BV1082" s="63"/>
    </row>
    <row r="1083" spans="1:74" s="59" customFormat="1" x14ac:dyDescent="0.25">
      <c r="A1083" s="83">
        <v>12</v>
      </c>
      <c r="B1083" s="109" t="str">
        <f t="shared" si="677"/>
        <v xml:space="preserve">: </v>
      </c>
      <c r="C1083" s="106"/>
      <c r="D1083" s="106"/>
      <c r="E1083" s="108"/>
      <c r="F1083" s="106"/>
      <c r="G1083" s="108"/>
      <c r="H1083" s="107"/>
      <c r="I1083" s="106"/>
      <c r="J1083" s="106"/>
      <c r="K1083" s="104"/>
      <c r="L1083" s="110"/>
      <c r="M1083" s="111"/>
      <c r="N1083" s="105"/>
      <c r="O1083" s="105"/>
      <c r="P1083" s="104"/>
      <c r="Q1083" s="64"/>
      <c r="R1083" s="103"/>
      <c r="S1083" s="101" t="str">
        <f t="shared" si="678"/>
        <v/>
      </c>
      <c r="T1083" s="102" t="str">
        <f t="shared" si="679"/>
        <v/>
      </c>
      <c r="U1083" s="101" t="str">
        <f t="shared" si="680"/>
        <v/>
      </c>
      <c r="V1083" s="100" t="str">
        <f t="shared" si="681"/>
        <v/>
      </c>
      <c r="W1083" s="89"/>
      <c r="X1083" s="89"/>
      <c r="Z1083" s="63"/>
      <c r="AP1083" s="63"/>
      <c r="AQ1083" s="89"/>
      <c r="AR1083" s="89"/>
      <c r="AS1083" s="99"/>
      <c r="AT1083" s="89"/>
      <c r="AU1083" s="98" t="e">
        <f t="shared" si="682"/>
        <v>#REF!</v>
      </c>
      <c r="AV1083" s="98" t="e">
        <f t="shared" si="683"/>
        <v>#REF!</v>
      </c>
      <c r="AW1083" s="89"/>
      <c r="AX1083" s="98" t="e">
        <f t="shared" si="684"/>
        <v>#REF!</v>
      </c>
      <c r="AY1083" s="98" t="e">
        <f t="shared" si="685"/>
        <v>#REF!</v>
      </c>
      <c r="AZ1083" s="89"/>
      <c r="BA1083" s="98" t="e">
        <f t="shared" si="686"/>
        <v>#REF!</v>
      </c>
      <c r="BB1083" s="98" t="e">
        <f t="shared" si="687"/>
        <v>#REF!</v>
      </c>
      <c r="BC1083" s="89"/>
      <c r="BD1083" s="98" t="e">
        <f t="shared" si="688"/>
        <v>#REF!</v>
      </c>
      <c r="BE1083" s="98" t="e">
        <f t="shared" si="689"/>
        <v>#REF!</v>
      </c>
      <c r="BF1083" s="89"/>
      <c r="BG1083" s="98" t="e">
        <f t="shared" si="690"/>
        <v>#REF!</v>
      </c>
      <c r="BH1083" s="98" t="e">
        <f t="shared" si="691"/>
        <v>#REF!</v>
      </c>
      <c r="BI1083" s="89"/>
      <c r="BJ1083" s="98" t="str">
        <f t="shared" si="692"/>
        <v/>
      </c>
      <c r="BK1083" s="98" t="str">
        <f t="shared" si="693"/>
        <v/>
      </c>
      <c r="BL1083" s="89"/>
      <c r="BM1083" s="98" t="str">
        <f t="shared" si="694"/>
        <v/>
      </c>
      <c r="BN1083" s="98" t="str">
        <f t="shared" si="695"/>
        <v/>
      </c>
      <c r="BO1083" s="89"/>
      <c r="BP1083" s="98" t="str">
        <f t="shared" si="696"/>
        <v/>
      </c>
      <c r="BQ1083" s="98" t="str">
        <f t="shared" si="697"/>
        <v/>
      </c>
      <c r="BR1083" s="89"/>
      <c r="BS1083" s="98" t="str">
        <f t="shared" si="698"/>
        <v/>
      </c>
      <c r="BT1083" s="98" t="str">
        <f t="shared" si="699"/>
        <v/>
      </c>
      <c r="BU1083" s="89"/>
      <c r="BV1083" s="63"/>
    </row>
    <row r="1084" spans="1:74" s="59" customFormat="1" x14ac:dyDescent="0.25">
      <c r="A1084" s="83">
        <v>13</v>
      </c>
      <c r="B1084" s="109" t="str">
        <f t="shared" si="677"/>
        <v xml:space="preserve">: </v>
      </c>
      <c r="C1084" s="106"/>
      <c r="D1084" s="106"/>
      <c r="E1084" s="108"/>
      <c r="F1084" s="106"/>
      <c r="G1084" s="108"/>
      <c r="H1084" s="107"/>
      <c r="I1084" s="106"/>
      <c r="J1084" s="106"/>
      <c r="K1084" s="104"/>
      <c r="L1084" s="110"/>
      <c r="M1084" s="104"/>
      <c r="N1084" s="105"/>
      <c r="O1084" s="105"/>
      <c r="P1084" s="104"/>
      <c r="Q1084" s="64"/>
      <c r="R1084" s="103"/>
      <c r="S1084" s="101" t="str">
        <f t="shared" si="678"/>
        <v/>
      </c>
      <c r="T1084" s="102" t="str">
        <f t="shared" si="679"/>
        <v/>
      </c>
      <c r="U1084" s="101" t="str">
        <f t="shared" si="680"/>
        <v/>
      </c>
      <c r="V1084" s="100" t="str">
        <f t="shared" si="681"/>
        <v/>
      </c>
      <c r="W1084" s="89"/>
      <c r="X1084" s="89"/>
      <c r="Z1084" s="63"/>
      <c r="AP1084" s="63"/>
      <c r="AQ1084" s="89"/>
      <c r="AR1084" s="89"/>
      <c r="AS1084" s="99"/>
      <c r="AT1084" s="89"/>
      <c r="AU1084" s="98" t="e">
        <f t="shared" si="682"/>
        <v>#REF!</v>
      </c>
      <c r="AV1084" s="98" t="e">
        <f t="shared" si="683"/>
        <v>#REF!</v>
      </c>
      <c r="AW1084" s="89"/>
      <c r="AX1084" s="98" t="e">
        <f t="shared" si="684"/>
        <v>#REF!</v>
      </c>
      <c r="AY1084" s="98" t="e">
        <f t="shared" si="685"/>
        <v>#REF!</v>
      </c>
      <c r="AZ1084" s="89"/>
      <c r="BA1084" s="98" t="e">
        <f t="shared" si="686"/>
        <v>#REF!</v>
      </c>
      <c r="BB1084" s="98" t="e">
        <f t="shared" si="687"/>
        <v>#REF!</v>
      </c>
      <c r="BC1084" s="89"/>
      <c r="BD1084" s="98" t="e">
        <f t="shared" si="688"/>
        <v>#REF!</v>
      </c>
      <c r="BE1084" s="98" t="e">
        <f t="shared" si="689"/>
        <v>#REF!</v>
      </c>
      <c r="BF1084" s="89"/>
      <c r="BG1084" s="98" t="e">
        <f t="shared" si="690"/>
        <v>#REF!</v>
      </c>
      <c r="BH1084" s="98" t="e">
        <f t="shared" si="691"/>
        <v>#REF!</v>
      </c>
      <c r="BI1084" s="89"/>
      <c r="BJ1084" s="98" t="str">
        <f t="shared" si="692"/>
        <v/>
      </c>
      <c r="BK1084" s="98" t="str">
        <f t="shared" si="693"/>
        <v/>
      </c>
      <c r="BL1084" s="89"/>
      <c r="BM1084" s="98" t="str">
        <f t="shared" si="694"/>
        <v/>
      </c>
      <c r="BN1084" s="98" t="str">
        <f t="shared" si="695"/>
        <v/>
      </c>
      <c r="BO1084" s="89"/>
      <c r="BP1084" s="98" t="str">
        <f t="shared" si="696"/>
        <v/>
      </c>
      <c r="BQ1084" s="98" t="str">
        <f t="shared" si="697"/>
        <v/>
      </c>
      <c r="BR1084" s="89"/>
      <c r="BS1084" s="98" t="str">
        <f t="shared" si="698"/>
        <v/>
      </c>
      <c r="BT1084" s="98" t="str">
        <f t="shared" si="699"/>
        <v/>
      </c>
      <c r="BU1084" s="89"/>
      <c r="BV1084" s="63"/>
    </row>
    <row r="1085" spans="1:74" s="59" customFormat="1" x14ac:dyDescent="0.25">
      <c r="A1085" s="83">
        <v>14</v>
      </c>
      <c r="B1085" s="109" t="str">
        <f t="shared" si="677"/>
        <v xml:space="preserve">: </v>
      </c>
      <c r="C1085" s="106"/>
      <c r="D1085" s="106"/>
      <c r="E1085" s="108"/>
      <c r="F1085" s="106"/>
      <c r="G1085" s="108"/>
      <c r="H1085" s="107"/>
      <c r="I1085" s="106"/>
      <c r="J1085" s="106"/>
      <c r="K1085" s="104"/>
      <c r="L1085" s="110"/>
      <c r="M1085" s="104"/>
      <c r="N1085" s="105"/>
      <c r="O1085" s="105"/>
      <c r="P1085" s="104"/>
      <c r="Q1085" s="64"/>
      <c r="R1085" s="103"/>
      <c r="S1085" s="101" t="str">
        <f t="shared" si="678"/>
        <v/>
      </c>
      <c r="T1085" s="102" t="str">
        <f t="shared" si="679"/>
        <v/>
      </c>
      <c r="U1085" s="101" t="str">
        <f t="shared" si="680"/>
        <v/>
      </c>
      <c r="V1085" s="100" t="str">
        <f t="shared" si="681"/>
        <v/>
      </c>
      <c r="W1085" s="89"/>
      <c r="X1085" s="89"/>
      <c r="Z1085" s="63"/>
      <c r="AP1085" s="63"/>
      <c r="AQ1085" s="89"/>
      <c r="AR1085" s="89"/>
      <c r="AS1085" s="99"/>
      <c r="AT1085" s="89"/>
      <c r="AU1085" s="98" t="e">
        <f t="shared" si="682"/>
        <v>#REF!</v>
      </c>
      <c r="AV1085" s="98" t="e">
        <f t="shared" si="683"/>
        <v>#REF!</v>
      </c>
      <c r="AW1085" s="89"/>
      <c r="AX1085" s="98" t="e">
        <f t="shared" si="684"/>
        <v>#REF!</v>
      </c>
      <c r="AY1085" s="98" t="e">
        <f t="shared" si="685"/>
        <v>#REF!</v>
      </c>
      <c r="AZ1085" s="89"/>
      <c r="BA1085" s="98" t="e">
        <f t="shared" si="686"/>
        <v>#REF!</v>
      </c>
      <c r="BB1085" s="98" t="e">
        <f t="shared" si="687"/>
        <v>#REF!</v>
      </c>
      <c r="BC1085" s="89"/>
      <c r="BD1085" s="98" t="e">
        <f t="shared" si="688"/>
        <v>#REF!</v>
      </c>
      <c r="BE1085" s="98" t="e">
        <f t="shared" si="689"/>
        <v>#REF!</v>
      </c>
      <c r="BF1085" s="89"/>
      <c r="BG1085" s="98" t="e">
        <f t="shared" si="690"/>
        <v>#REF!</v>
      </c>
      <c r="BH1085" s="98" t="e">
        <f t="shared" si="691"/>
        <v>#REF!</v>
      </c>
      <c r="BI1085" s="89"/>
      <c r="BJ1085" s="98" t="str">
        <f t="shared" si="692"/>
        <v/>
      </c>
      <c r="BK1085" s="98" t="str">
        <f t="shared" si="693"/>
        <v/>
      </c>
      <c r="BL1085" s="89"/>
      <c r="BM1085" s="98" t="str">
        <f t="shared" si="694"/>
        <v/>
      </c>
      <c r="BN1085" s="98" t="str">
        <f t="shared" si="695"/>
        <v/>
      </c>
      <c r="BO1085" s="89"/>
      <c r="BP1085" s="98" t="str">
        <f t="shared" si="696"/>
        <v/>
      </c>
      <c r="BQ1085" s="98" t="str">
        <f t="shared" si="697"/>
        <v/>
      </c>
      <c r="BR1085" s="89"/>
      <c r="BS1085" s="98" t="str">
        <f t="shared" si="698"/>
        <v/>
      </c>
      <c r="BT1085" s="98" t="str">
        <f t="shared" si="699"/>
        <v/>
      </c>
      <c r="BU1085" s="89"/>
      <c r="BV1085" s="63"/>
    </row>
    <row r="1086" spans="1:74" s="59" customFormat="1" x14ac:dyDescent="0.25">
      <c r="A1086" s="83">
        <v>15</v>
      </c>
      <c r="B1086" s="109" t="str">
        <f t="shared" si="677"/>
        <v xml:space="preserve">: </v>
      </c>
      <c r="C1086" s="106"/>
      <c r="D1086" s="106"/>
      <c r="E1086" s="108"/>
      <c r="F1086" s="106"/>
      <c r="G1086" s="108"/>
      <c r="H1086" s="107"/>
      <c r="I1086" s="106"/>
      <c r="J1086" s="106"/>
      <c r="K1086" s="104"/>
      <c r="L1086" s="110"/>
      <c r="M1086" s="104"/>
      <c r="N1086" s="105"/>
      <c r="O1086" s="105"/>
      <c r="P1086" s="104"/>
      <c r="Q1086" s="64"/>
      <c r="R1086" s="103"/>
      <c r="S1086" s="101" t="str">
        <f t="shared" si="678"/>
        <v/>
      </c>
      <c r="T1086" s="102" t="str">
        <f t="shared" si="679"/>
        <v/>
      </c>
      <c r="U1086" s="101" t="str">
        <f t="shared" si="680"/>
        <v/>
      </c>
      <c r="V1086" s="100" t="str">
        <f t="shared" si="681"/>
        <v/>
      </c>
      <c r="W1086" s="89"/>
      <c r="X1086" s="89"/>
      <c r="Z1086" s="63"/>
      <c r="AP1086" s="63"/>
      <c r="AQ1086" s="89"/>
      <c r="AR1086" s="89"/>
      <c r="AS1086" s="99"/>
      <c r="AT1086" s="89"/>
      <c r="AU1086" s="98" t="e">
        <f t="shared" si="682"/>
        <v>#REF!</v>
      </c>
      <c r="AV1086" s="98" t="e">
        <f t="shared" si="683"/>
        <v>#REF!</v>
      </c>
      <c r="AW1086" s="89"/>
      <c r="AX1086" s="98" t="e">
        <f t="shared" si="684"/>
        <v>#REF!</v>
      </c>
      <c r="AY1086" s="98" t="e">
        <f t="shared" si="685"/>
        <v>#REF!</v>
      </c>
      <c r="AZ1086" s="89"/>
      <c r="BA1086" s="98" t="e">
        <f t="shared" si="686"/>
        <v>#REF!</v>
      </c>
      <c r="BB1086" s="98" t="e">
        <f t="shared" si="687"/>
        <v>#REF!</v>
      </c>
      <c r="BC1086" s="89"/>
      <c r="BD1086" s="98" t="e">
        <f t="shared" si="688"/>
        <v>#REF!</v>
      </c>
      <c r="BE1086" s="98" t="e">
        <f t="shared" si="689"/>
        <v>#REF!</v>
      </c>
      <c r="BF1086" s="89"/>
      <c r="BG1086" s="98" t="e">
        <f t="shared" si="690"/>
        <v>#REF!</v>
      </c>
      <c r="BH1086" s="98" t="e">
        <f t="shared" si="691"/>
        <v>#REF!</v>
      </c>
      <c r="BI1086" s="89"/>
      <c r="BJ1086" s="98" t="str">
        <f t="shared" si="692"/>
        <v/>
      </c>
      <c r="BK1086" s="98" t="str">
        <f t="shared" si="693"/>
        <v/>
      </c>
      <c r="BL1086" s="89"/>
      <c r="BM1086" s="98" t="str">
        <f t="shared" si="694"/>
        <v/>
      </c>
      <c r="BN1086" s="98" t="str">
        <f t="shared" si="695"/>
        <v/>
      </c>
      <c r="BO1086" s="89"/>
      <c r="BP1086" s="98" t="str">
        <f t="shared" si="696"/>
        <v/>
      </c>
      <c r="BQ1086" s="98" t="str">
        <f t="shared" si="697"/>
        <v/>
      </c>
      <c r="BR1086" s="89"/>
      <c r="BS1086" s="98" t="str">
        <f t="shared" si="698"/>
        <v/>
      </c>
      <c r="BT1086" s="98" t="str">
        <f t="shared" si="699"/>
        <v/>
      </c>
      <c r="BU1086" s="89"/>
      <c r="BV1086" s="63"/>
    </row>
    <row r="1087" spans="1:74" s="59" customFormat="1" x14ac:dyDescent="0.25">
      <c r="A1087" s="83">
        <v>16</v>
      </c>
      <c r="B1087" s="109" t="str">
        <f t="shared" si="677"/>
        <v xml:space="preserve">: </v>
      </c>
      <c r="C1087" s="106"/>
      <c r="D1087" s="106"/>
      <c r="E1087" s="108"/>
      <c r="F1087" s="106"/>
      <c r="G1087" s="108"/>
      <c r="H1087" s="107"/>
      <c r="I1087" s="106"/>
      <c r="J1087" s="106"/>
      <c r="K1087" s="104"/>
      <c r="L1087" s="110"/>
      <c r="M1087" s="104"/>
      <c r="N1087" s="105"/>
      <c r="O1087" s="105"/>
      <c r="P1087" s="104"/>
      <c r="Q1087" s="64"/>
      <c r="R1087" s="103"/>
      <c r="S1087" s="101" t="str">
        <f t="shared" si="678"/>
        <v/>
      </c>
      <c r="T1087" s="102" t="str">
        <f t="shared" si="679"/>
        <v/>
      </c>
      <c r="U1087" s="101" t="str">
        <f t="shared" si="680"/>
        <v/>
      </c>
      <c r="V1087" s="100" t="str">
        <f t="shared" si="681"/>
        <v/>
      </c>
      <c r="W1087" s="89"/>
      <c r="X1087" s="89"/>
      <c r="Z1087" s="63"/>
      <c r="AP1087" s="63"/>
      <c r="AQ1087" s="89"/>
      <c r="AR1087" s="89"/>
      <c r="AS1087" s="99"/>
      <c r="AT1087" s="89"/>
      <c r="AU1087" s="98" t="e">
        <f t="shared" si="682"/>
        <v>#REF!</v>
      </c>
      <c r="AV1087" s="98" t="e">
        <f t="shared" si="683"/>
        <v>#REF!</v>
      </c>
      <c r="AW1087" s="89"/>
      <c r="AX1087" s="98" t="e">
        <f t="shared" si="684"/>
        <v>#REF!</v>
      </c>
      <c r="AY1087" s="98" t="e">
        <f t="shared" si="685"/>
        <v>#REF!</v>
      </c>
      <c r="AZ1087" s="89"/>
      <c r="BA1087" s="98" t="e">
        <f t="shared" si="686"/>
        <v>#REF!</v>
      </c>
      <c r="BB1087" s="98" t="e">
        <f t="shared" si="687"/>
        <v>#REF!</v>
      </c>
      <c r="BC1087" s="89"/>
      <c r="BD1087" s="98" t="e">
        <f t="shared" si="688"/>
        <v>#REF!</v>
      </c>
      <c r="BE1087" s="98" t="e">
        <f t="shared" si="689"/>
        <v>#REF!</v>
      </c>
      <c r="BF1087" s="89"/>
      <c r="BG1087" s="98" t="e">
        <f t="shared" si="690"/>
        <v>#REF!</v>
      </c>
      <c r="BH1087" s="98" t="e">
        <f t="shared" si="691"/>
        <v>#REF!</v>
      </c>
      <c r="BI1087" s="89"/>
      <c r="BJ1087" s="98" t="str">
        <f t="shared" si="692"/>
        <v/>
      </c>
      <c r="BK1087" s="98" t="str">
        <f t="shared" si="693"/>
        <v/>
      </c>
      <c r="BL1087" s="89"/>
      <c r="BM1087" s="98" t="str">
        <f t="shared" si="694"/>
        <v/>
      </c>
      <c r="BN1087" s="98" t="str">
        <f t="shared" si="695"/>
        <v/>
      </c>
      <c r="BO1087" s="89"/>
      <c r="BP1087" s="98" t="str">
        <f t="shared" si="696"/>
        <v/>
      </c>
      <c r="BQ1087" s="98" t="str">
        <f t="shared" si="697"/>
        <v/>
      </c>
      <c r="BR1087" s="89"/>
      <c r="BS1087" s="98" t="str">
        <f t="shared" si="698"/>
        <v/>
      </c>
      <c r="BT1087" s="98" t="str">
        <f t="shared" si="699"/>
        <v/>
      </c>
      <c r="BU1087" s="89"/>
      <c r="BV1087" s="63"/>
    </row>
    <row r="1088" spans="1:74" s="59" customFormat="1" x14ac:dyDescent="0.25">
      <c r="A1088" s="83">
        <v>17</v>
      </c>
      <c r="B1088" s="109" t="str">
        <f t="shared" si="677"/>
        <v xml:space="preserve">: </v>
      </c>
      <c r="C1088" s="106"/>
      <c r="D1088" s="106"/>
      <c r="E1088" s="108"/>
      <c r="F1088" s="106"/>
      <c r="G1088" s="108"/>
      <c r="H1088" s="107"/>
      <c r="I1088" s="106"/>
      <c r="J1088" s="106"/>
      <c r="K1088" s="104"/>
      <c r="L1088" s="110"/>
      <c r="M1088" s="104"/>
      <c r="N1088" s="105"/>
      <c r="O1088" s="105"/>
      <c r="P1088" s="104"/>
      <c r="Q1088" s="64"/>
      <c r="R1088" s="103"/>
      <c r="S1088" s="101" t="str">
        <f t="shared" si="678"/>
        <v/>
      </c>
      <c r="T1088" s="102" t="str">
        <f t="shared" si="679"/>
        <v/>
      </c>
      <c r="U1088" s="101" t="str">
        <f t="shared" si="680"/>
        <v/>
      </c>
      <c r="V1088" s="100" t="str">
        <f t="shared" si="681"/>
        <v/>
      </c>
      <c r="W1088" s="89"/>
      <c r="X1088" s="89"/>
      <c r="Z1088" s="63"/>
      <c r="AP1088" s="63"/>
      <c r="AQ1088" s="89"/>
      <c r="AR1088" s="89"/>
      <c r="AS1088" s="99"/>
      <c r="AT1088" s="89"/>
      <c r="AU1088" s="98" t="e">
        <f t="shared" si="682"/>
        <v>#REF!</v>
      </c>
      <c r="AV1088" s="98" t="e">
        <f t="shared" si="683"/>
        <v>#REF!</v>
      </c>
      <c r="AW1088" s="89"/>
      <c r="AX1088" s="98" t="e">
        <f t="shared" si="684"/>
        <v>#REF!</v>
      </c>
      <c r="AY1088" s="98" t="e">
        <f t="shared" si="685"/>
        <v>#REF!</v>
      </c>
      <c r="AZ1088" s="89"/>
      <c r="BA1088" s="98" t="e">
        <f t="shared" si="686"/>
        <v>#REF!</v>
      </c>
      <c r="BB1088" s="98" t="e">
        <f t="shared" si="687"/>
        <v>#REF!</v>
      </c>
      <c r="BC1088" s="89"/>
      <c r="BD1088" s="98" t="e">
        <f t="shared" si="688"/>
        <v>#REF!</v>
      </c>
      <c r="BE1088" s="98" t="e">
        <f t="shared" si="689"/>
        <v>#REF!</v>
      </c>
      <c r="BF1088" s="89"/>
      <c r="BG1088" s="98" t="e">
        <f t="shared" si="690"/>
        <v>#REF!</v>
      </c>
      <c r="BH1088" s="98" t="e">
        <f t="shared" si="691"/>
        <v>#REF!</v>
      </c>
      <c r="BI1088" s="89"/>
      <c r="BJ1088" s="98" t="str">
        <f t="shared" si="692"/>
        <v/>
      </c>
      <c r="BK1088" s="98" t="str">
        <f t="shared" si="693"/>
        <v/>
      </c>
      <c r="BL1088" s="89"/>
      <c r="BM1088" s="98" t="str">
        <f t="shared" si="694"/>
        <v/>
      </c>
      <c r="BN1088" s="98" t="str">
        <f t="shared" si="695"/>
        <v/>
      </c>
      <c r="BO1088" s="89"/>
      <c r="BP1088" s="98" t="str">
        <f t="shared" si="696"/>
        <v/>
      </c>
      <c r="BQ1088" s="98" t="str">
        <f t="shared" si="697"/>
        <v/>
      </c>
      <c r="BR1088" s="89"/>
      <c r="BS1088" s="98" t="str">
        <f t="shared" si="698"/>
        <v/>
      </c>
      <c r="BT1088" s="98" t="str">
        <f t="shared" si="699"/>
        <v/>
      </c>
      <c r="BU1088" s="89"/>
      <c r="BV1088" s="63"/>
    </row>
    <row r="1089" spans="1:74" s="59" customFormat="1" x14ac:dyDescent="0.25">
      <c r="A1089" s="83">
        <v>18</v>
      </c>
      <c r="B1089" s="109" t="str">
        <f t="shared" si="677"/>
        <v xml:space="preserve">: </v>
      </c>
      <c r="C1089" s="106"/>
      <c r="D1089" s="106"/>
      <c r="E1089" s="108"/>
      <c r="F1089" s="106"/>
      <c r="G1089" s="108"/>
      <c r="H1089" s="107"/>
      <c r="I1089" s="106"/>
      <c r="J1089" s="106"/>
      <c r="K1089" s="104"/>
      <c r="L1089" s="104"/>
      <c r="M1089" s="104"/>
      <c r="N1089" s="105"/>
      <c r="O1089" s="105"/>
      <c r="P1089" s="104"/>
      <c r="Q1089" s="64"/>
      <c r="R1089" s="103"/>
      <c r="S1089" s="101" t="str">
        <f t="shared" si="678"/>
        <v/>
      </c>
      <c r="T1089" s="102" t="str">
        <f t="shared" si="679"/>
        <v/>
      </c>
      <c r="U1089" s="101" t="str">
        <f t="shared" si="680"/>
        <v/>
      </c>
      <c r="V1089" s="100" t="str">
        <f t="shared" si="681"/>
        <v/>
      </c>
      <c r="W1089" s="89"/>
      <c r="X1089" s="89"/>
      <c r="Z1089" s="63"/>
      <c r="AP1089" s="63"/>
      <c r="AQ1089" s="89"/>
      <c r="AR1089" s="89"/>
      <c r="AS1089" s="99"/>
      <c r="AT1089" s="89"/>
      <c r="AU1089" s="98" t="e">
        <f t="shared" si="682"/>
        <v>#REF!</v>
      </c>
      <c r="AV1089" s="98" t="e">
        <f t="shared" si="683"/>
        <v>#REF!</v>
      </c>
      <c r="AW1089" s="89"/>
      <c r="AX1089" s="98" t="e">
        <f t="shared" si="684"/>
        <v>#REF!</v>
      </c>
      <c r="AY1089" s="98" t="e">
        <f t="shared" si="685"/>
        <v>#REF!</v>
      </c>
      <c r="AZ1089" s="89"/>
      <c r="BA1089" s="98" t="e">
        <f t="shared" si="686"/>
        <v>#REF!</v>
      </c>
      <c r="BB1089" s="98" t="e">
        <f t="shared" si="687"/>
        <v>#REF!</v>
      </c>
      <c r="BC1089" s="89"/>
      <c r="BD1089" s="98" t="e">
        <f t="shared" si="688"/>
        <v>#REF!</v>
      </c>
      <c r="BE1089" s="98" t="e">
        <f t="shared" si="689"/>
        <v>#REF!</v>
      </c>
      <c r="BF1089" s="89"/>
      <c r="BG1089" s="98" t="e">
        <f t="shared" si="690"/>
        <v>#REF!</v>
      </c>
      <c r="BH1089" s="98" t="e">
        <f t="shared" si="691"/>
        <v>#REF!</v>
      </c>
      <c r="BI1089" s="89"/>
      <c r="BJ1089" s="98" t="str">
        <f t="shared" si="692"/>
        <v/>
      </c>
      <c r="BK1089" s="98" t="str">
        <f t="shared" si="693"/>
        <v/>
      </c>
      <c r="BL1089" s="89"/>
      <c r="BM1089" s="98" t="str">
        <f t="shared" si="694"/>
        <v/>
      </c>
      <c r="BN1089" s="98" t="str">
        <f t="shared" si="695"/>
        <v/>
      </c>
      <c r="BO1089" s="89"/>
      <c r="BP1089" s="98" t="str">
        <f t="shared" si="696"/>
        <v/>
      </c>
      <c r="BQ1089" s="98" t="str">
        <f t="shared" si="697"/>
        <v/>
      </c>
      <c r="BR1089" s="89"/>
      <c r="BS1089" s="98" t="str">
        <f t="shared" si="698"/>
        <v/>
      </c>
      <c r="BT1089" s="98" t="str">
        <f t="shared" si="699"/>
        <v/>
      </c>
      <c r="BU1089" s="89"/>
      <c r="BV1089" s="63"/>
    </row>
    <row r="1090" spans="1:74" s="59" customFormat="1" x14ac:dyDescent="0.25">
      <c r="A1090" s="83">
        <v>19</v>
      </c>
      <c r="B1090" s="109" t="str">
        <f t="shared" si="677"/>
        <v xml:space="preserve">: </v>
      </c>
      <c r="C1090" s="106"/>
      <c r="D1090" s="106"/>
      <c r="E1090" s="108"/>
      <c r="F1090" s="106"/>
      <c r="G1090" s="108"/>
      <c r="H1090" s="107"/>
      <c r="I1090" s="106"/>
      <c r="J1090" s="106"/>
      <c r="K1090" s="104"/>
      <c r="L1090" s="104"/>
      <c r="M1090" s="104"/>
      <c r="N1090" s="105"/>
      <c r="O1090" s="105"/>
      <c r="P1090" s="104"/>
      <c r="Q1090" s="64"/>
      <c r="R1090" s="103"/>
      <c r="S1090" s="101" t="str">
        <f t="shared" si="678"/>
        <v/>
      </c>
      <c r="T1090" s="102" t="str">
        <f t="shared" si="679"/>
        <v/>
      </c>
      <c r="U1090" s="101" t="str">
        <f t="shared" si="680"/>
        <v/>
      </c>
      <c r="V1090" s="100" t="str">
        <f t="shared" si="681"/>
        <v/>
      </c>
      <c r="W1090" s="89"/>
      <c r="X1090" s="89"/>
      <c r="Z1090" s="63"/>
      <c r="AP1090" s="63"/>
      <c r="AQ1090" s="89"/>
      <c r="AR1090" s="89"/>
      <c r="AS1090" s="99"/>
      <c r="AT1090" s="89"/>
      <c r="AU1090" s="98" t="e">
        <f t="shared" si="682"/>
        <v>#REF!</v>
      </c>
      <c r="AV1090" s="98" t="e">
        <f t="shared" si="683"/>
        <v>#REF!</v>
      </c>
      <c r="AW1090" s="89"/>
      <c r="AX1090" s="98" t="e">
        <f t="shared" si="684"/>
        <v>#REF!</v>
      </c>
      <c r="AY1090" s="98" t="e">
        <f t="shared" si="685"/>
        <v>#REF!</v>
      </c>
      <c r="AZ1090" s="89"/>
      <c r="BA1090" s="98" t="e">
        <f t="shared" si="686"/>
        <v>#REF!</v>
      </c>
      <c r="BB1090" s="98" t="e">
        <f t="shared" si="687"/>
        <v>#REF!</v>
      </c>
      <c r="BC1090" s="89"/>
      <c r="BD1090" s="98" t="e">
        <f t="shared" si="688"/>
        <v>#REF!</v>
      </c>
      <c r="BE1090" s="98" t="e">
        <f t="shared" si="689"/>
        <v>#REF!</v>
      </c>
      <c r="BF1090" s="89"/>
      <c r="BG1090" s="98" t="e">
        <f t="shared" si="690"/>
        <v>#REF!</v>
      </c>
      <c r="BH1090" s="98" t="e">
        <f t="shared" si="691"/>
        <v>#REF!</v>
      </c>
      <c r="BI1090" s="89"/>
      <c r="BJ1090" s="98" t="str">
        <f t="shared" si="692"/>
        <v/>
      </c>
      <c r="BK1090" s="98" t="str">
        <f t="shared" si="693"/>
        <v/>
      </c>
      <c r="BL1090" s="89"/>
      <c r="BM1090" s="98" t="str">
        <f t="shared" si="694"/>
        <v/>
      </c>
      <c r="BN1090" s="98" t="str">
        <f t="shared" si="695"/>
        <v/>
      </c>
      <c r="BO1090" s="89"/>
      <c r="BP1090" s="98" t="str">
        <f t="shared" si="696"/>
        <v/>
      </c>
      <c r="BQ1090" s="98" t="str">
        <f t="shared" si="697"/>
        <v/>
      </c>
      <c r="BR1090" s="89"/>
      <c r="BS1090" s="98" t="str">
        <f t="shared" si="698"/>
        <v/>
      </c>
      <c r="BT1090" s="98" t="str">
        <f t="shared" si="699"/>
        <v/>
      </c>
      <c r="BU1090" s="89"/>
      <c r="BV1090" s="63"/>
    </row>
    <row r="1091" spans="1:74" s="59" customFormat="1" x14ac:dyDescent="0.25">
      <c r="A1091" s="83">
        <v>20</v>
      </c>
      <c r="B1091" s="109" t="str">
        <f t="shared" si="677"/>
        <v xml:space="preserve">: </v>
      </c>
      <c r="C1091" s="106"/>
      <c r="D1091" s="106"/>
      <c r="E1091" s="108"/>
      <c r="F1091" s="106"/>
      <c r="G1091" s="108"/>
      <c r="H1091" s="107"/>
      <c r="I1091" s="106"/>
      <c r="J1091" s="106"/>
      <c r="K1091" s="104"/>
      <c r="L1091" s="104"/>
      <c r="M1091" s="104"/>
      <c r="N1091" s="105"/>
      <c r="O1091" s="105"/>
      <c r="P1091" s="104"/>
      <c r="Q1091" s="64"/>
      <c r="R1091" s="103"/>
      <c r="S1091" s="101" t="str">
        <f t="shared" si="678"/>
        <v/>
      </c>
      <c r="T1091" s="102" t="str">
        <f t="shared" si="679"/>
        <v/>
      </c>
      <c r="U1091" s="101" t="str">
        <f t="shared" si="680"/>
        <v/>
      </c>
      <c r="V1091" s="100" t="str">
        <f t="shared" si="681"/>
        <v/>
      </c>
      <c r="W1091" s="89"/>
      <c r="X1091" s="89"/>
      <c r="Z1091" s="63"/>
      <c r="AP1091" s="63"/>
      <c r="AQ1091" s="89"/>
      <c r="AR1091" s="89"/>
      <c r="AS1091" s="99"/>
      <c r="AT1091" s="89"/>
      <c r="AU1091" s="98" t="e">
        <f t="shared" si="682"/>
        <v>#REF!</v>
      </c>
      <c r="AV1091" s="98" t="e">
        <f t="shared" si="683"/>
        <v>#REF!</v>
      </c>
      <c r="AW1091" s="89"/>
      <c r="AX1091" s="98" t="e">
        <f t="shared" si="684"/>
        <v>#REF!</v>
      </c>
      <c r="AY1091" s="98" t="e">
        <f t="shared" si="685"/>
        <v>#REF!</v>
      </c>
      <c r="AZ1091" s="89"/>
      <c r="BA1091" s="98" t="e">
        <f t="shared" si="686"/>
        <v>#REF!</v>
      </c>
      <c r="BB1091" s="98" t="e">
        <f t="shared" si="687"/>
        <v>#REF!</v>
      </c>
      <c r="BC1091" s="89"/>
      <c r="BD1091" s="98" t="e">
        <f t="shared" si="688"/>
        <v>#REF!</v>
      </c>
      <c r="BE1091" s="98" t="e">
        <f t="shared" si="689"/>
        <v>#REF!</v>
      </c>
      <c r="BF1091" s="89"/>
      <c r="BG1091" s="98" t="e">
        <f t="shared" si="690"/>
        <v>#REF!</v>
      </c>
      <c r="BH1091" s="98" t="e">
        <f t="shared" si="691"/>
        <v>#REF!</v>
      </c>
      <c r="BI1091" s="89"/>
      <c r="BJ1091" s="98" t="str">
        <f t="shared" si="692"/>
        <v/>
      </c>
      <c r="BK1091" s="98" t="str">
        <f t="shared" si="693"/>
        <v/>
      </c>
      <c r="BL1091" s="89"/>
      <c r="BM1091" s="98" t="str">
        <f t="shared" si="694"/>
        <v/>
      </c>
      <c r="BN1091" s="98" t="str">
        <f t="shared" si="695"/>
        <v/>
      </c>
      <c r="BO1091" s="89"/>
      <c r="BP1091" s="98" t="str">
        <f t="shared" si="696"/>
        <v/>
      </c>
      <c r="BQ1091" s="98" t="str">
        <f t="shared" si="697"/>
        <v/>
      </c>
      <c r="BR1091" s="89"/>
      <c r="BS1091" s="98" t="str">
        <f t="shared" si="698"/>
        <v/>
      </c>
      <c r="BT1091" s="98" t="str">
        <f t="shared" si="699"/>
        <v/>
      </c>
      <c r="BU1091" s="89"/>
      <c r="BV1091" s="63"/>
    </row>
    <row r="1092" spans="1:74" s="59" customFormat="1" x14ac:dyDescent="0.25">
      <c r="A1092" s="83"/>
      <c r="B1092" s="91" t="s">
        <v>64</v>
      </c>
      <c r="C1092" s="92"/>
      <c r="D1092" s="92"/>
      <c r="E1092" s="92"/>
      <c r="F1092" s="92"/>
      <c r="G1092" s="92"/>
      <c r="I1092" s="89"/>
      <c r="J1092" s="94"/>
      <c r="K1092" s="64"/>
      <c r="L1092" s="64"/>
      <c r="M1092" s="64" t="s">
        <v>63</v>
      </c>
      <c r="N1092" s="64"/>
      <c r="O1092" s="64"/>
      <c r="P1092" s="64"/>
      <c r="Q1092" s="64"/>
      <c r="R1092" s="94" t="s">
        <v>62</v>
      </c>
      <c r="S1092" s="97" t="e">
        <f>AVERAGE(S1072:S1091)</f>
        <v>#DIV/0!</v>
      </c>
      <c r="T1092" s="97" t="e">
        <f>IF(S1100="Y",SUM(T1072:T1091)/SUM(O1072:O1091),AVERAGE(T1072:T1091))</f>
        <v>#DIV/0!</v>
      </c>
      <c r="U1092" s="96" t="e">
        <f>SUM(U1072:U1091)/SUM(O1072:O1091)</f>
        <v>#DIV/0!</v>
      </c>
      <c r="V1092" s="89"/>
      <c r="W1092" s="89"/>
      <c r="X1092" s="89"/>
      <c r="Z1092" s="95"/>
      <c r="AP1092" s="63"/>
      <c r="AQ1092" s="89"/>
      <c r="AR1092" s="89"/>
      <c r="AS1092" s="89"/>
      <c r="AT1092" s="94" t="s">
        <v>62</v>
      </c>
      <c r="AU1092" s="93" t="e">
        <f>AVERAGE(AU1072:AU1091)</f>
        <v>#REF!</v>
      </c>
      <c r="AV1092" s="93" t="e">
        <f>SUM(AV1072:AV1091)/COUNTIF(AV1072:AV1091,"&gt;0")</f>
        <v>#REF!</v>
      </c>
      <c r="AW1092" s="89"/>
      <c r="AX1092" s="93" t="e">
        <f>AVERAGE(AX1072:AX1091)</f>
        <v>#REF!</v>
      </c>
      <c r="AY1092" s="93" t="e">
        <f>SUM(AY1072:AY1091)/COUNTIF(AY1072:AY1091,"&gt;0")</f>
        <v>#REF!</v>
      </c>
      <c r="AZ1092" s="89"/>
      <c r="BA1092" s="93" t="e">
        <f>AVERAGE(BA1072:BA1091)</f>
        <v>#REF!</v>
      </c>
      <c r="BB1092" s="93" t="e">
        <f>SUM(BB1072:BB1091)/COUNTIF(BB1072:BB1091,"&gt;0")</f>
        <v>#REF!</v>
      </c>
      <c r="BC1092" s="89"/>
      <c r="BD1092" s="93" t="e">
        <f>AVERAGE(BD1072:BD1091)</f>
        <v>#REF!</v>
      </c>
      <c r="BE1092" s="93" t="e">
        <f>SUM(BE1072:BE1091)/COUNTIF(BE1072:BE1091,"&gt;0")</f>
        <v>#REF!</v>
      </c>
      <c r="BF1092" s="89"/>
      <c r="BG1092" s="93" t="e">
        <f>AVERAGE(BG1072:BG1091)</f>
        <v>#REF!</v>
      </c>
      <c r="BH1092" s="93" t="e">
        <f>SUM(BH1072:BH1091)/COUNTIF(BH1072:BH1091,"&gt;0")</f>
        <v>#REF!</v>
      </c>
      <c r="BI1092" s="94"/>
      <c r="BJ1092" s="93" t="e">
        <f>AVERAGE(BJ1072:BJ1091)</f>
        <v>#DIV/0!</v>
      </c>
      <c r="BK1092" s="93" t="e">
        <f>SUM(BK1072:BK1091)/COUNTIF(BK1072:BK1091,"&gt;0")</f>
        <v>#DIV/0!</v>
      </c>
      <c r="BL1092" s="89"/>
      <c r="BM1092" s="93" t="e">
        <f>AVERAGE(BM1072:BM1091)</f>
        <v>#DIV/0!</v>
      </c>
      <c r="BN1092" s="93" t="e">
        <f>SUM(BN1072:BN1091)/COUNTIF(BN1072:BN1091,"&gt;0")</f>
        <v>#DIV/0!</v>
      </c>
      <c r="BO1092" s="89"/>
      <c r="BP1092" s="93" t="e">
        <f>AVERAGE(BP1072:BP1091)</f>
        <v>#DIV/0!</v>
      </c>
      <c r="BQ1092" s="93" t="e">
        <f>SUM(BQ1072:BQ1091)/COUNTIF(BQ1072:BQ1091,"&gt;0")</f>
        <v>#DIV/0!</v>
      </c>
      <c r="BR1092" s="89"/>
      <c r="BS1092" s="93" t="e">
        <f>AVERAGE(BS1072:BS1091)</f>
        <v>#DIV/0!</v>
      </c>
      <c r="BT1092" s="93" t="e">
        <f>SUM(BT1072:BT1091)/COUNTIF(BT1072:BT1091,"&gt;0")</f>
        <v>#DIV/0!</v>
      </c>
      <c r="BU1092" s="89"/>
      <c r="BV1092" s="63"/>
    </row>
    <row r="1093" spans="1:74" s="59" customFormat="1" x14ac:dyDescent="0.25">
      <c r="A1093" s="83"/>
      <c r="B1093" s="91" t="s">
        <v>61</v>
      </c>
      <c r="C1093" s="92" t="s">
        <v>60</v>
      </c>
      <c r="D1093" s="399"/>
      <c r="E1093" s="400"/>
      <c r="F1093" s="400"/>
      <c r="G1093" s="400"/>
      <c r="H1093" s="400"/>
      <c r="I1093" s="400"/>
      <c r="J1093" s="400"/>
      <c r="K1093" s="401"/>
      <c r="L1093" s="64"/>
      <c r="M1093" s="64"/>
      <c r="N1093" s="64"/>
      <c r="O1093" s="64"/>
      <c r="P1093" s="64"/>
      <c r="Q1093" s="64"/>
      <c r="R1093" s="77" t="s">
        <v>57</v>
      </c>
      <c r="S1093" s="88" t="e">
        <f>S1092+V1093*S1096</f>
        <v>#DIV/0!</v>
      </c>
      <c r="T1093" s="88" t="e">
        <f>T1092+V1093*T1096</f>
        <v>#DIV/0!</v>
      </c>
      <c r="U1093" s="88" t="e">
        <f>U1092+V1093*U1096</f>
        <v>#DIV/0!</v>
      </c>
      <c r="V1093" s="86">
        <v>1</v>
      </c>
      <c r="W1093" s="64" t="s">
        <v>59</v>
      </c>
      <c r="X1093" s="89"/>
      <c r="Y1093" s="89" t="s">
        <v>58</v>
      </c>
      <c r="Z1093" s="87"/>
      <c r="AP1093" s="63"/>
      <c r="AQ1093" s="89"/>
      <c r="AR1093" s="89"/>
      <c r="AS1093" s="89"/>
      <c r="AT1093" s="77" t="s">
        <v>57</v>
      </c>
      <c r="AU1093" s="76" t="e">
        <f>AU1092+(AU1098*AU1095)</f>
        <v>#REF!</v>
      </c>
      <c r="AV1093" s="76" t="e">
        <f>AV1092+(AV1098*AU1095)</f>
        <v>#REF!</v>
      </c>
      <c r="AW1093" s="89"/>
      <c r="AX1093" s="76" t="e">
        <f>AX1092+(AX1098*AX1095)</f>
        <v>#REF!</v>
      </c>
      <c r="AY1093" s="76" t="e">
        <f>AY1092+(AY1098*AX1095)</f>
        <v>#REF!</v>
      </c>
      <c r="AZ1093" s="89"/>
      <c r="BA1093" s="76" t="e">
        <f>BA1092+(BA1098*BA1095)</f>
        <v>#REF!</v>
      </c>
      <c r="BB1093" s="76" t="e">
        <f>BB1092+(BB1098*BA1095)</f>
        <v>#REF!</v>
      </c>
      <c r="BC1093" s="89"/>
      <c r="BD1093" s="76" t="e">
        <f>BD1092+(BD1098*BD1095)</f>
        <v>#REF!</v>
      </c>
      <c r="BE1093" s="76" t="e">
        <f>BE1092+(BE1098*BD1095)</f>
        <v>#REF!</v>
      </c>
      <c r="BF1093" s="89"/>
      <c r="BG1093" s="76" t="e">
        <f>BG1092+(BG1098*BG1095)</f>
        <v>#REF!</v>
      </c>
      <c r="BH1093" s="76" t="e">
        <f>BH1092+(BH1098*BG1095)</f>
        <v>#REF!</v>
      </c>
      <c r="BI1093" s="77"/>
      <c r="BJ1093" s="76" t="e">
        <f>BJ1092+(BJ1098*BJ1095)</f>
        <v>#DIV/0!</v>
      </c>
      <c r="BK1093" s="76" t="e">
        <f>BK1092+(BK1098*BJ1095)</f>
        <v>#DIV/0!</v>
      </c>
      <c r="BL1093" s="89"/>
      <c r="BM1093" s="76" t="e">
        <f>BM1092+(BM1098*BM1095)</f>
        <v>#DIV/0!</v>
      </c>
      <c r="BN1093" s="76" t="e">
        <f>BN1092+(BN1098*BM1095)</f>
        <v>#DIV/0!</v>
      </c>
      <c r="BO1093" s="89"/>
      <c r="BP1093" s="76" t="e">
        <f>BP1092+(BP1098*BP1095)</f>
        <v>#DIV/0!</v>
      </c>
      <c r="BQ1093" s="76" t="e">
        <f>BQ1092+(BQ1098*BP1095)</f>
        <v>#DIV/0!</v>
      </c>
      <c r="BR1093" s="89"/>
      <c r="BS1093" s="76" t="e">
        <f>BS1092+(BS1098*BS1095)</f>
        <v>#DIV/0!</v>
      </c>
      <c r="BT1093" s="76" t="e">
        <f>BT1092+(BT1098*BS1095)</f>
        <v>#DIV/0!</v>
      </c>
      <c r="BU1093" s="89"/>
      <c r="BV1093" s="63"/>
    </row>
    <row r="1094" spans="1:74" s="59" customFormat="1" x14ac:dyDescent="0.25">
      <c r="A1094" s="83"/>
      <c r="B1094" s="91" t="s">
        <v>56</v>
      </c>
      <c r="C1094" s="83"/>
      <c r="D1094" s="402"/>
      <c r="E1094" s="403"/>
      <c r="F1094" s="403"/>
      <c r="G1094" s="403"/>
      <c r="H1094" s="403"/>
      <c r="I1094" s="403"/>
      <c r="J1094" s="403"/>
      <c r="K1094" s="404"/>
      <c r="L1094" s="89"/>
      <c r="M1094" s="89"/>
      <c r="N1094" s="64"/>
      <c r="O1094" s="64"/>
      <c r="P1094" s="64"/>
      <c r="Q1094" s="64"/>
      <c r="R1094" s="77" t="s">
        <v>54</v>
      </c>
      <c r="S1094" s="88" t="e">
        <f>IF($Y1094="Y",MIN(S1072:S1091),S1092-$V1094*S1096)</f>
        <v>#DIV/0!</v>
      </c>
      <c r="T1094" s="88" t="e">
        <f>IF($Y1094="Y",MIN(T1072:T1091),T1092-$V1094*T1096)</f>
        <v>#DIV/0!</v>
      </c>
      <c r="U1094" s="88" t="e">
        <f>IF($Y1094="Y",MIN(U1072:U1091),U1092-$V1094*U1096)</f>
        <v>#DIV/0!</v>
      </c>
      <c r="V1094" s="86">
        <v>1</v>
      </c>
      <c r="W1094" s="64" t="s">
        <v>55</v>
      </c>
      <c r="X1094" s="89"/>
      <c r="Y1094" s="90" t="s">
        <v>47</v>
      </c>
      <c r="Z1094" s="87"/>
      <c r="AP1094" s="63"/>
      <c r="AQ1094" s="89"/>
      <c r="AR1094" s="89"/>
      <c r="AS1094" s="89"/>
      <c r="AT1094" s="77" t="s">
        <v>54</v>
      </c>
      <c r="AU1094" s="76" t="e">
        <f>AU1092-(AU1098*AU1096)</f>
        <v>#REF!</v>
      </c>
      <c r="AV1094" s="76" t="e">
        <f>AV1092-(AV1098*AU1096)</f>
        <v>#REF!</v>
      </c>
      <c r="AW1094" s="89"/>
      <c r="AX1094" s="76" t="e">
        <f>AX1092-(AX1098*AX1096)</f>
        <v>#REF!</v>
      </c>
      <c r="AY1094" s="76" t="e">
        <f>AY1092-(AY1098*AX1096)</f>
        <v>#REF!</v>
      </c>
      <c r="AZ1094" s="89"/>
      <c r="BA1094" s="76" t="e">
        <f>BA1092-(BA1098*BA1096)</f>
        <v>#REF!</v>
      </c>
      <c r="BB1094" s="76" t="e">
        <f>BB1092-(BB1098*BA1096)</f>
        <v>#REF!</v>
      </c>
      <c r="BC1094" s="89"/>
      <c r="BD1094" s="76" t="e">
        <f>BD1092-(BD1098*BD1096)</f>
        <v>#REF!</v>
      </c>
      <c r="BE1094" s="76" t="e">
        <f>BE1092-(BE1098*BD1096)</f>
        <v>#REF!</v>
      </c>
      <c r="BF1094" s="89"/>
      <c r="BG1094" s="76" t="e">
        <f>BG1092-(BG1098*BG1096)</f>
        <v>#REF!</v>
      </c>
      <c r="BH1094" s="76" t="e">
        <f>BH1092-(BH1098*BG1096)</f>
        <v>#REF!</v>
      </c>
      <c r="BI1094" s="77"/>
      <c r="BJ1094" s="76" t="e">
        <f>BJ1092-(BJ1098*BJ1096)</f>
        <v>#DIV/0!</v>
      </c>
      <c r="BK1094" s="76" t="e">
        <f>BK1092-(BK1098*BJ1096)</f>
        <v>#DIV/0!</v>
      </c>
      <c r="BL1094" s="89"/>
      <c r="BM1094" s="76" t="e">
        <f>BM1092-(BM1098*BM1096)</f>
        <v>#DIV/0!</v>
      </c>
      <c r="BN1094" s="76" t="e">
        <f>BN1092-(BN1098*BM1096)</f>
        <v>#DIV/0!</v>
      </c>
      <c r="BO1094" s="89"/>
      <c r="BP1094" s="76" t="e">
        <f>BP1092-(BP1098*BP1096)</f>
        <v>#DIV/0!</v>
      </c>
      <c r="BQ1094" s="76" t="e">
        <f>BQ1092-(BQ1098*BP1096)</f>
        <v>#DIV/0!</v>
      </c>
      <c r="BR1094" s="89"/>
      <c r="BS1094" s="76" t="e">
        <f>BS1092-(BS1098*BS1096)</f>
        <v>#DIV/0!</v>
      </c>
      <c r="BT1094" s="76" t="e">
        <f>BT1092-(BT1098*BS1096)</f>
        <v>#DIV/0!</v>
      </c>
      <c r="BU1094" s="89"/>
      <c r="BV1094" s="63"/>
    </row>
    <row r="1095" spans="1:74" s="59" customFormat="1" ht="14.25" x14ac:dyDescent="0.2">
      <c r="A1095" s="83"/>
      <c r="B1095" s="83"/>
      <c r="C1095" s="83"/>
      <c r="D1095" s="402"/>
      <c r="E1095" s="403"/>
      <c r="F1095" s="403"/>
      <c r="G1095" s="403"/>
      <c r="H1095" s="403"/>
      <c r="I1095" s="403"/>
      <c r="J1095" s="403"/>
      <c r="K1095" s="404"/>
      <c r="L1095" s="64"/>
      <c r="M1095" s="64"/>
      <c r="N1095" s="64"/>
      <c r="O1095" s="64"/>
      <c r="P1095" s="64"/>
      <c r="Q1095" s="64"/>
      <c r="R1095" s="77" t="s">
        <v>51</v>
      </c>
      <c r="S1095" s="88" t="e">
        <f>IF((0.67*S1096)&gt;S1092,"no","yes")</f>
        <v>#DIV/0!</v>
      </c>
      <c r="T1095" s="88" t="e">
        <f>IF((0.67*T1096)&gt;T1092,"no","yes")</f>
        <v>#DIV/0!</v>
      </c>
      <c r="U1095" s="88" t="e">
        <f>IF((0.67*U1096)&gt;U1092,"no","yes")</f>
        <v>#DIV/0!</v>
      </c>
      <c r="V1095" s="64"/>
      <c r="W1095" s="64"/>
      <c r="X1095" s="64"/>
      <c r="Z1095" s="87"/>
      <c r="AP1095" s="63"/>
      <c r="AQ1095" s="64"/>
      <c r="AR1095" s="64"/>
      <c r="AS1095" s="360" t="s">
        <v>53</v>
      </c>
      <c r="AT1095" s="361"/>
      <c r="AU1095" s="86">
        <v>1</v>
      </c>
      <c r="AV1095" s="64"/>
      <c r="AW1095" s="64"/>
      <c r="AX1095" s="86">
        <v>1</v>
      </c>
      <c r="AY1095" s="64"/>
      <c r="AZ1095" s="64"/>
      <c r="BA1095" s="86">
        <v>1</v>
      </c>
      <c r="BB1095" s="64"/>
      <c r="BC1095" s="64"/>
      <c r="BD1095" s="86">
        <v>1</v>
      </c>
      <c r="BE1095" s="64"/>
      <c r="BF1095" s="64"/>
      <c r="BG1095" s="86">
        <v>1</v>
      </c>
      <c r="BH1095" s="64"/>
      <c r="BI1095" s="77"/>
      <c r="BJ1095" s="86">
        <v>1</v>
      </c>
      <c r="BK1095" s="64"/>
      <c r="BL1095" s="64"/>
      <c r="BM1095" s="86">
        <v>1</v>
      </c>
      <c r="BN1095" s="64"/>
      <c r="BO1095" s="64"/>
      <c r="BP1095" s="86">
        <v>1</v>
      </c>
      <c r="BQ1095" s="64"/>
      <c r="BR1095" s="64"/>
      <c r="BS1095" s="86">
        <v>1</v>
      </c>
      <c r="BT1095" s="64"/>
      <c r="BU1095" s="64"/>
      <c r="BV1095" s="63"/>
    </row>
    <row r="1096" spans="1:74" s="59" customFormat="1" ht="14.25" x14ac:dyDescent="0.2">
      <c r="A1096" s="83"/>
      <c r="B1096" s="83"/>
      <c r="C1096" s="83"/>
      <c r="D1096" s="402"/>
      <c r="E1096" s="403"/>
      <c r="F1096" s="403"/>
      <c r="G1096" s="403"/>
      <c r="H1096" s="403"/>
      <c r="I1096" s="403"/>
      <c r="J1096" s="403"/>
      <c r="K1096" s="404"/>
      <c r="L1096" s="64"/>
      <c r="M1096" s="64"/>
      <c r="N1096" s="64"/>
      <c r="O1096" s="64"/>
      <c r="P1096" s="64"/>
      <c r="Q1096" s="64"/>
      <c r="R1096" s="77" t="s">
        <v>50</v>
      </c>
      <c r="S1096" s="88" t="e">
        <f>_xlfn.STDEV.P(S1072:S1091)</f>
        <v>#DIV/0!</v>
      </c>
      <c r="T1096" s="88" t="e">
        <f t="array" ref="T1096">IF(S1100="Y",SQRT(SUM(IFERROR(O1072:O1091*(S1072:S1091-(T1092))^2,0))/((COUNTIFS(O1072:O1091,"&lt;&gt;"&amp;"")-1)/COUNTIFS(O1072:O1091,"&lt;&gt;"&amp;"")*SUM(O1072:O1091))),_xlfn.STDEV.P(T1072:T1091))</f>
        <v>#DIV/0!</v>
      </c>
      <c r="U1096" s="88" t="e">
        <f t="array" ref="U1096">SQRT(SUM(IFERROR(O1072:O1091*(S1072:S1091-(U1092))^2,0))/((COUNTIFS(O1072:O1091,"&lt;&gt;"&amp;"")-1)/COUNTIFS(O1072:O1091,"&lt;&gt;"&amp;"")*SUM(O1072:O1091)))</f>
        <v>#DIV/0!</v>
      </c>
      <c r="V1096" s="64"/>
      <c r="W1096" s="64"/>
      <c r="X1096" s="64"/>
      <c r="Z1096" s="87"/>
      <c r="AP1096" s="63"/>
      <c r="AQ1096" s="64"/>
      <c r="AR1096" s="64"/>
      <c r="AS1096" s="360"/>
      <c r="AT1096" s="361"/>
      <c r="AU1096" s="86">
        <v>1</v>
      </c>
      <c r="AV1096" s="64"/>
      <c r="AW1096" s="64"/>
      <c r="AX1096" s="86">
        <v>1</v>
      </c>
      <c r="AY1096" s="64"/>
      <c r="AZ1096" s="64"/>
      <c r="BA1096" s="86">
        <v>1</v>
      </c>
      <c r="BB1096" s="64"/>
      <c r="BC1096" s="64"/>
      <c r="BD1096" s="86">
        <v>1</v>
      </c>
      <c r="BE1096" s="64"/>
      <c r="BF1096" s="64"/>
      <c r="BG1096" s="86">
        <v>1</v>
      </c>
      <c r="BH1096" s="64"/>
      <c r="BI1096" s="77"/>
      <c r="BJ1096" s="86">
        <v>1</v>
      </c>
      <c r="BK1096" s="64"/>
      <c r="BL1096" s="64"/>
      <c r="BM1096" s="86">
        <v>1</v>
      </c>
      <c r="BN1096" s="64"/>
      <c r="BO1096" s="64"/>
      <c r="BP1096" s="86">
        <v>1</v>
      </c>
      <c r="BQ1096" s="64"/>
      <c r="BR1096" s="64"/>
      <c r="BS1096" s="86">
        <v>1</v>
      </c>
      <c r="BT1096" s="64"/>
      <c r="BU1096" s="64"/>
      <c r="BV1096" s="63"/>
    </row>
    <row r="1097" spans="1:74" s="59" customFormat="1" x14ac:dyDescent="0.25">
      <c r="A1097" s="64"/>
      <c r="B1097" s="64"/>
      <c r="C1097" s="83"/>
      <c r="D1097" s="402"/>
      <c r="E1097" s="403"/>
      <c r="F1097" s="403"/>
      <c r="G1097" s="403"/>
      <c r="H1097" s="403"/>
      <c r="I1097" s="403"/>
      <c r="J1097" s="403"/>
      <c r="K1097" s="404"/>
      <c r="L1097" s="64"/>
      <c r="M1097" s="64"/>
      <c r="N1097" s="64"/>
      <c r="O1097" s="64"/>
      <c r="P1097" s="64"/>
      <c r="Q1097" s="64"/>
      <c r="R1097" s="73" t="s">
        <v>48</v>
      </c>
      <c r="S1097" s="85">
        <f>COUNTIF(S1072:S1091,"&gt;0")</f>
        <v>0</v>
      </c>
      <c r="T1097" s="85">
        <f>COUNTIF(T1072:T1091,"&gt;0")</f>
        <v>0</v>
      </c>
      <c r="U1097" s="81"/>
      <c r="V1097" s="84" t="s">
        <v>52</v>
      </c>
      <c r="W1097" s="64"/>
      <c r="X1097" s="64"/>
      <c r="Z1097" s="63"/>
      <c r="AP1097" s="63"/>
      <c r="AQ1097" s="64"/>
      <c r="AR1097" s="64"/>
      <c r="AS1097" s="64"/>
      <c r="AT1097" s="77" t="s">
        <v>51</v>
      </c>
      <c r="AU1097" s="76" t="e">
        <f>IF((0.67*AU1098)&gt;AU1092,"no","yes")</f>
        <v>#REF!</v>
      </c>
      <c r="AV1097" s="76" t="e">
        <f>IF((0.67*AV1098)&gt;AV1092,"no","yes")</f>
        <v>#REF!</v>
      </c>
      <c r="AW1097" s="64"/>
      <c r="AX1097" s="76" t="e">
        <f>IF((0.67*AX1098)&gt;AX1092,"no","yes")</f>
        <v>#REF!</v>
      </c>
      <c r="AY1097" s="76" t="e">
        <f>IF((0.67*AY1098)&gt;AY1092,"no","yes")</f>
        <v>#REF!</v>
      </c>
      <c r="AZ1097" s="64"/>
      <c r="BA1097" s="76" t="e">
        <f>IF((0.67*BA1098)&gt;BA1092,"no","yes")</f>
        <v>#REF!</v>
      </c>
      <c r="BB1097" s="76" t="e">
        <f>IF((0.67*BB1098)&gt;BB1092,"no","yes")</f>
        <v>#REF!</v>
      </c>
      <c r="BC1097" s="64"/>
      <c r="BD1097" s="76" t="e">
        <f>IF((0.67*BD1098)&gt;BD1092,"no","yes")</f>
        <v>#REF!</v>
      </c>
      <c r="BE1097" s="76" t="e">
        <f>IF((0.67*BE1098)&gt;BE1092,"no","yes")</f>
        <v>#REF!</v>
      </c>
      <c r="BF1097" s="64"/>
      <c r="BG1097" s="76" t="e">
        <f>IF((0.67*BG1098)&gt;BG1092,"no","yes")</f>
        <v>#REF!</v>
      </c>
      <c r="BH1097" s="76" t="e">
        <f>IF((0.67*BH1098)&gt;BH1092,"no","yes")</f>
        <v>#REF!</v>
      </c>
      <c r="BI1097" s="73"/>
      <c r="BJ1097" s="76" t="e">
        <f>IF((0.67*BJ1098)&gt;BJ1092,"no","yes")</f>
        <v>#DIV/0!</v>
      </c>
      <c r="BK1097" s="76" t="e">
        <f>IF((0.67*BK1098)&gt;BK1092,"no","yes")</f>
        <v>#DIV/0!</v>
      </c>
      <c r="BL1097" s="64"/>
      <c r="BM1097" s="76" t="e">
        <f>IF((0.67*BM1098)&gt;BM1092,"no","yes")</f>
        <v>#DIV/0!</v>
      </c>
      <c r="BN1097" s="76" t="e">
        <f>IF((0.67*BN1098)&gt;BN1092,"no","yes")</f>
        <v>#DIV/0!</v>
      </c>
      <c r="BO1097" s="64"/>
      <c r="BP1097" s="76" t="e">
        <f>IF((0.67*BP1098)&gt;BP1092,"no","yes")</f>
        <v>#DIV/0!</v>
      </c>
      <c r="BQ1097" s="76" t="e">
        <f>IF((0.67*BQ1098)&gt;BQ1092,"no","yes")</f>
        <v>#DIV/0!</v>
      </c>
      <c r="BR1097" s="64"/>
      <c r="BS1097" s="76" t="e">
        <f>IF((0.67*BS1098)&gt;BS1092,"no","yes")</f>
        <v>#DIV/0!</v>
      </c>
      <c r="BT1097" s="76" t="e">
        <f>IF((0.67*BT1098)&gt;BT1092,"no","yes")</f>
        <v>#DIV/0!</v>
      </c>
      <c r="BU1097" s="64"/>
      <c r="BV1097" s="63"/>
    </row>
    <row r="1098" spans="1:74" s="59" customFormat="1" ht="14.25" x14ac:dyDescent="0.2">
      <c r="C1098" s="83"/>
      <c r="D1098" s="402"/>
      <c r="E1098" s="403"/>
      <c r="F1098" s="403"/>
      <c r="G1098" s="403"/>
      <c r="H1098" s="403"/>
      <c r="I1098" s="403"/>
      <c r="J1098" s="403"/>
      <c r="K1098" s="404"/>
      <c r="L1098" s="64"/>
      <c r="M1098" s="64"/>
      <c r="N1098" s="64"/>
      <c r="O1098" s="64"/>
      <c r="P1098" s="64"/>
      <c r="Q1098" s="64"/>
      <c r="R1098" s="64"/>
      <c r="S1098" s="82"/>
      <c r="T1098" s="81"/>
      <c r="U1098" s="81"/>
      <c r="V1098" s="80"/>
      <c r="W1098" s="79"/>
      <c r="X1098" s="78"/>
      <c r="Z1098" s="63"/>
      <c r="AP1098" s="63"/>
      <c r="AQ1098" s="64"/>
      <c r="AR1098" s="64"/>
      <c r="AS1098" s="64"/>
      <c r="AT1098" s="77" t="s">
        <v>50</v>
      </c>
      <c r="AU1098" s="76" t="e">
        <f>_xlfn.STDEV.P(AU1072:AU1091)</f>
        <v>#REF!</v>
      </c>
      <c r="AV1098" s="76" t="e">
        <f>_xlfn.STDEV.P(AV1072:AV1091)</f>
        <v>#REF!</v>
      </c>
      <c r="AW1098" s="64"/>
      <c r="AX1098" s="76" t="e">
        <f>_xlfn.STDEV.P(AX1072:AX1091)</f>
        <v>#REF!</v>
      </c>
      <c r="AY1098" s="76" t="e">
        <f>_xlfn.STDEV.P(AY1072:AY1091)</f>
        <v>#REF!</v>
      </c>
      <c r="AZ1098" s="64"/>
      <c r="BA1098" s="76" t="e">
        <f>_xlfn.STDEV.P(BA1072:BA1091)</f>
        <v>#REF!</v>
      </c>
      <c r="BB1098" s="76" t="e">
        <f>_xlfn.STDEV.P(BB1072:BB1091)</f>
        <v>#REF!</v>
      </c>
      <c r="BC1098" s="64"/>
      <c r="BD1098" s="76" t="e">
        <f>_xlfn.STDEV.P(BD1072:BD1091)</f>
        <v>#REF!</v>
      </c>
      <c r="BE1098" s="76" t="e">
        <f>_xlfn.STDEV.P(BE1072:BE1091)</f>
        <v>#REF!</v>
      </c>
      <c r="BF1098" s="64"/>
      <c r="BG1098" s="76" t="e">
        <f>_xlfn.STDEV.P(BG1072:BG1091)</f>
        <v>#REF!</v>
      </c>
      <c r="BH1098" s="76" t="e">
        <f>_xlfn.STDEV.P(BH1072:BH1091)</f>
        <v>#REF!</v>
      </c>
      <c r="BI1098" s="64"/>
      <c r="BJ1098" s="76" t="e">
        <f>_xlfn.STDEV.P(BJ1072:BJ1091)</f>
        <v>#DIV/0!</v>
      </c>
      <c r="BK1098" s="76" t="e">
        <f>_xlfn.STDEV.P(BK1072:BK1091)</f>
        <v>#DIV/0!</v>
      </c>
      <c r="BL1098" s="64"/>
      <c r="BM1098" s="76" t="e">
        <f>_xlfn.STDEV.P(BM1072:BM1091)</f>
        <v>#DIV/0!</v>
      </c>
      <c r="BN1098" s="76" t="e">
        <f>_xlfn.STDEV.P(BN1072:BN1091)</f>
        <v>#DIV/0!</v>
      </c>
      <c r="BO1098" s="64"/>
      <c r="BP1098" s="76" t="e">
        <f>_xlfn.STDEV.P(BP1072:BP1091)</f>
        <v>#DIV/0!</v>
      </c>
      <c r="BQ1098" s="76" t="e">
        <f>_xlfn.STDEV.P(BQ1072:BQ1091)</f>
        <v>#DIV/0!</v>
      </c>
      <c r="BR1098" s="64"/>
      <c r="BS1098" s="76" t="e">
        <f>_xlfn.STDEV.P(BS1072:BS1091)</f>
        <v>#DIV/0!</v>
      </c>
      <c r="BT1098" s="76" t="e">
        <f>_xlfn.STDEV.P(BT1072:BT1091)</f>
        <v>#DIV/0!</v>
      </c>
      <c r="BV1098" s="63"/>
    </row>
    <row r="1099" spans="1:74" s="59" customFormat="1" x14ac:dyDescent="0.2">
      <c r="C1099" s="83"/>
      <c r="D1099" s="402"/>
      <c r="E1099" s="403"/>
      <c r="F1099" s="403"/>
      <c r="G1099" s="403"/>
      <c r="H1099" s="403"/>
      <c r="I1099" s="403"/>
      <c r="J1099" s="403"/>
      <c r="K1099" s="404"/>
      <c r="L1099" s="64"/>
      <c r="M1099" s="64"/>
      <c r="N1099" s="64"/>
      <c r="O1099" s="64"/>
      <c r="P1099" s="64"/>
      <c r="Q1099" s="64"/>
      <c r="R1099" s="64"/>
      <c r="S1099" s="136" t="s">
        <v>49</v>
      </c>
      <c r="T1099" s="81"/>
      <c r="U1099" s="81"/>
      <c r="V1099" s="70"/>
      <c r="W1099" s="69"/>
      <c r="X1099" s="68"/>
      <c r="Z1099" s="63"/>
      <c r="AP1099" s="63"/>
      <c r="AQ1099" s="64"/>
      <c r="AR1099" s="64"/>
      <c r="AS1099" s="64"/>
      <c r="AT1099" s="73" t="s">
        <v>48</v>
      </c>
      <c r="AU1099" s="72">
        <f>COUNTIF(AU1072:AU1091,"&gt;0")</f>
        <v>0</v>
      </c>
      <c r="AV1099" s="72">
        <f>COUNTIF(AV1072:AV1091,"&gt;0")</f>
        <v>0</v>
      </c>
      <c r="AW1099" s="64"/>
      <c r="AX1099" s="72">
        <f>COUNTIF(AX1072:AX1091,"&gt;0")</f>
        <v>0</v>
      </c>
      <c r="AY1099" s="72">
        <f>COUNTIF(AY1072:AY1091,"&gt;0")</f>
        <v>0</v>
      </c>
      <c r="AZ1099" s="64"/>
      <c r="BA1099" s="72">
        <f>COUNTIF(BA1072:BA1091,"&gt;0")</f>
        <v>0</v>
      </c>
      <c r="BB1099" s="72">
        <f>COUNTIF(BB1072:BB1091,"&gt;0")</f>
        <v>0</v>
      </c>
      <c r="BC1099" s="64"/>
      <c r="BD1099" s="72">
        <f>COUNTIF(BD1072:BD1091,"&gt;0")</f>
        <v>0</v>
      </c>
      <c r="BE1099" s="72">
        <f>COUNTIF(BE1072:BE1091,"&gt;0")</f>
        <v>0</v>
      </c>
      <c r="BF1099" s="64"/>
      <c r="BG1099" s="72">
        <f>COUNTIF(BG1072:BG1091,"&gt;0")</f>
        <v>0</v>
      </c>
      <c r="BH1099" s="72">
        <f>COUNTIF(BH1072:BH1091,"&gt;0")</f>
        <v>0</v>
      </c>
      <c r="BI1099" s="64"/>
      <c r="BJ1099" s="72">
        <f>COUNTIF(BJ1072:BJ1091,"&gt;0")</f>
        <v>0</v>
      </c>
      <c r="BK1099" s="72">
        <f>COUNTIF(BK1072:BK1091,"&gt;0")</f>
        <v>0</v>
      </c>
      <c r="BL1099" s="64"/>
      <c r="BM1099" s="72">
        <f>COUNTIF(BM1072:BM1091,"&gt;0")</f>
        <v>0</v>
      </c>
      <c r="BN1099" s="72">
        <f>COUNTIF(BN1072:BN1091,"&gt;0")</f>
        <v>0</v>
      </c>
      <c r="BO1099" s="64"/>
      <c r="BP1099" s="72">
        <f>COUNTIF(BP1072:BP1091,"&gt;0")</f>
        <v>0</v>
      </c>
      <c r="BQ1099" s="72">
        <f>COUNTIF(BQ1072:BQ1091,"&gt;0")</f>
        <v>0</v>
      </c>
      <c r="BR1099" s="64"/>
      <c r="BS1099" s="72">
        <f>COUNTIF(BS1072:BS1091,"&gt;0")</f>
        <v>0</v>
      </c>
      <c r="BT1099" s="72">
        <f>COUNTIF(BT1072:BT1091,"&gt;0")</f>
        <v>0</v>
      </c>
      <c r="BV1099" s="63"/>
    </row>
    <row r="1100" spans="1:74" s="59" customFormat="1" ht="14.25" x14ac:dyDescent="0.2">
      <c r="C1100" s="83"/>
      <c r="D1100" s="402"/>
      <c r="E1100" s="403"/>
      <c r="F1100" s="403"/>
      <c r="G1100" s="403"/>
      <c r="H1100" s="403"/>
      <c r="I1100" s="403"/>
      <c r="J1100" s="403"/>
      <c r="K1100" s="404"/>
      <c r="L1100" s="64"/>
      <c r="M1100" s="64"/>
      <c r="N1100" s="64"/>
      <c r="O1100" s="64"/>
      <c r="P1100" s="64"/>
      <c r="Q1100" s="64"/>
      <c r="R1100" s="64"/>
      <c r="S1100" s="71" t="s">
        <v>47</v>
      </c>
      <c r="T1100" s="64"/>
      <c r="U1100" s="64"/>
      <c r="V1100" s="70"/>
      <c r="W1100" s="69"/>
      <c r="X1100" s="68"/>
      <c r="Z1100" s="63"/>
      <c r="AP1100" s="63"/>
      <c r="BV1100" s="63"/>
    </row>
    <row r="1101" spans="1:74" s="59" customFormat="1" ht="14.25" x14ac:dyDescent="0.2">
      <c r="C1101" s="83"/>
      <c r="D1101" s="402"/>
      <c r="E1101" s="403"/>
      <c r="F1101" s="403"/>
      <c r="G1101" s="403"/>
      <c r="H1101" s="403"/>
      <c r="I1101" s="403"/>
      <c r="J1101" s="403"/>
      <c r="K1101" s="404"/>
      <c r="L1101" s="64"/>
      <c r="M1101" s="64"/>
      <c r="N1101" s="64"/>
      <c r="O1101" s="64"/>
      <c r="P1101" s="64"/>
      <c r="Q1101" s="64"/>
      <c r="R1101" s="64"/>
      <c r="S1101" s="64"/>
      <c r="T1101" s="64"/>
      <c r="U1101" s="64"/>
      <c r="V1101" s="67"/>
      <c r="W1101" s="66"/>
      <c r="X1101" s="65"/>
      <c r="Z1101" s="63"/>
      <c r="AP1101" s="63"/>
      <c r="BV1101" s="63"/>
    </row>
    <row r="1102" spans="1:74" s="59" customFormat="1" ht="18" x14ac:dyDescent="0.25">
      <c r="A1102" s="75" t="str">
        <f ca="1">HYPERLINK("#"&amp;"'"&amp;A$1&amp;"'!a1","Back to top")</f>
        <v>Back to top</v>
      </c>
      <c r="B1102" s="75"/>
      <c r="C1102" s="64"/>
      <c r="D1102" s="405"/>
      <c r="E1102" s="406"/>
      <c r="F1102" s="406"/>
      <c r="G1102" s="406"/>
      <c r="H1102" s="406"/>
      <c r="I1102" s="406"/>
      <c r="J1102" s="406"/>
      <c r="K1102" s="407"/>
      <c r="U1102" s="64"/>
      <c r="V1102" s="64"/>
      <c r="W1102" s="64"/>
      <c r="X1102" s="64"/>
      <c r="Z1102" s="63"/>
      <c r="AP1102" s="60"/>
      <c r="AQ1102" s="62"/>
      <c r="AR1102" s="62"/>
      <c r="AS1102" s="61"/>
      <c r="AT1102" s="61"/>
      <c r="AU1102" s="61"/>
      <c r="AV1102" s="61"/>
      <c r="AW1102" s="61"/>
      <c r="AX1102" s="61"/>
      <c r="AY1102" s="61"/>
      <c r="AZ1102" s="61"/>
      <c r="BA1102" s="61"/>
      <c r="BB1102" s="61"/>
      <c r="BC1102" s="61"/>
      <c r="BD1102" s="61"/>
      <c r="BE1102" s="61"/>
      <c r="BF1102" s="61"/>
      <c r="BG1102" s="61"/>
      <c r="BH1102" s="61"/>
      <c r="BI1102" s="61"/>
      <c r="BJ1102" s="61"/>
      <c r="BK1102" s="61"/>
      <c r="BL1102" s="61"/>
      <c r="BM1102" s="61"/>
      <c r="BN1102" s="61"/>
      <c r="BO1102" s="61"/>
      <c r="BP1102" s="61"/>
      <c r="BQ1102" s="61"/>
      <c r="BR1102" s="61"/>
      <c r="BS1102" s="61"/>
      <c r="BT1102" s="61"/>
      <c r="BU1102" s="61"/>
      <c r="BV1102" s="60"/>
    </row>
    <row r="1103" spans="1:74" s="59" customFormat="1" ht="14.25" x14ac:dyDescent="0.2">
      <c r="Z1103" s="63"/>
      <c r="AP1103" s="63"/>
      <c r="BV1103" s="63"/>
    </row>
    <row r="1104" spans="1:74" s="59" customFormat="1" ht="14.25" x14ac:dyDescent="0.2">
      <c r="Z1104" s="63"/>
      <c r="AP1104" s="63"/>
      <c r="BV1104" s="63"/>
    </row>
    <row r="1105" spans="1:74" s="2" customFormat="1" ht="15.75" x14ac:dyDescent="0.25">
      <c r="A1105" s="134">
        <f>1+A1069</f>
        <v>30</v>
      </c>
      <c r="B1105" s="134"/>
      <c r="C1105" s="133" t="s">
        <v>98</v>
      </c>
      <c r="D1105" s="132"/>
      <c r="E1105" s="132"/>
      <c r="F1105" s="132"/>
      <c r="G1105" s="132"/>
      <c r="H1105" s="132"/>
      <c r="K1105" s="132"/>
      <c r="L1105" s="132"/>
      <c r="M1105" s="131"/>
      <c r="N1105" s="131"/>
      <c r="O1105" s="131"/>
      <c r="AQ1105" s="130">
        <f>A1105</f>
        <v>30</v>
      </c>
      <c r="AR1105" s="130" t="str">
        <f>C1105</f>
        <v>VARIABLE30</v>
      </c>
    </row>
    <row r="1106" spans="1:74" s="59" customFormat="1" x14ac:dyDescent="0.25">
      <c r="A1106" s="83"/>
      <c r="B1106" s="83"/>
      <c r="C1106" s="83"/>
      <c r="D1106" s="129"/>
      <c r="E1106" s="129"/>
      <c r="F1106" s="129"/>
      <c r="G1106" s="129"/>
      <c r="H1106" s="129"/>
      <c r="K1106" s="129"/>
      <c r="L1106" s="129"/>
      <c r="M1106" s="64"/>
      <c r="N1106" s="64"/>
      <c r="O1106" s="64"/>
      <c r="Z1106" s="63"/>
      <c r="AP1106" s="63"/>
      <c r="AQ1106" s="89"/>
      <c r="AR1106" s="89"/>
      <c r="AS1106" s="89"/>
      <c r="AT1106" s="89"/>
      <c r="AU1106" s="128" t="e">
        <f>IF($AT$44="Region",'[1]Advanced Controls'!$A$59,'[1]AEZ Data'!$A$78)</f>
        <v>#REF!</v>
      </c>
      <c r="AV1106" s="128"/>
      <c r="AW1106" s="89"/>
      <c r="AX1106" s="128" t="e">
        <f>IF($AT$44="Region",'[1]Advanced Controls'!$A$60,'[1]AEZ Data'!$A$80)</f>
        <v>#REF!</v>
      </c>
      <c r="AY1106" s="128"/>
      <c r="AZ1106" s="89"/>
      <c r="BA1106" s="128" t="e">
        <f>IF($AT$44="Region",'[1]Advanced Controls'!$A$61,'[1]AEZ Data'!$A$79)</f>
        <v>#REF!</v>
      </c>
      <c r="BB1106" s="128"/>
      <c r="BC1106" s="89"/>
      <c r="BD1106" s="128" t="e">
        <f>IF($AT$44="Region",'[1]Advanced Controls'!$A$62,'[1]AEZ Data'!$A$81)</f>
        <v>#REF!</v>
      </c>
      <c r="BE1106" s="128"/>
      <c r="BF1106" s="89"/>
      <c r="BG1106" s="128" t="e">
        <f>IF($AT$44="Region",'[1]Advanced Controls'!$A$63,'[1]AEZ Data'!$A$82)</f>
        <v>#REF!</v>
      </c>
      <c r="BH1106" s="128"/>
      <c r="BI1106" s="89"/>
      <c r="BJ1106" s="128" t="s">
        <v>90</v>
      </c>
      <c r="BK1106" s="128"/>
      <c r="BL1106" s="89"/>
      <c r="BM1106" s="128" t="s">
        <v>89</v>
      </c>
      <c r="BN1106" s="128"/>
      <c r="BO1106" s="89"/>
      <c r="BP1106" s="128" t="s">
        <v>88</v>
      </c>
      <c r="BQ1106" s="128"/>
      <c r="BR1106" s="89"/>
      <c r="BS1106" s="128" t="s">
        <v>87</v>
      </c>
      <c r="BT1106" s="128"/>
      <c r="BU1106" s="89"/>
      <c r="BV1106" s="63"/>
    </row>
    <row r="1107" spans="1:74" s="59" customFormat="1" ht="45.75" thickBot="1" x14ac:dyDescent="0.3">
      <c r="A1107" s="92" t="s">
        <v>86</v>
      </c>
      <c r="B1107" s="127" t="s">
        <v>85</v>
      </c>
      <c r="C1107" s="124" t="s">
        <v>84</v>
      </c>
      <c r="D1107" s="126" t="s">
        <v>83</v>
      </c>
      <c r="E1107" s="126" t="s">
        <v>82</v>
      </c>
      <c r="F1107" s="124" t="s">
        <v>81</v>
      </c>
      <c r="G1107" s="125" t="s">
        <v>80</v>
      </c>
      <c r="H1107" s="124" t="s">
        <v>79</v>
      </c>
      <c r="I1107" s="124" t="s">
        <v>78</v>
      </c>
      <c r="J1107" s="124" t="s">
        <v>77</v>
      </c>
      <c r="K1107" s="123" t="s">
        <v>76</v>
      </c>
      <c r="L1107" s="122" t="s">
        <v>75</v>
      </c>
      <c r="M1107" s="121" t="s">
        <v>74</v>
      </c>
      <c r="N1107" s="119" t="s">
        <v>73</v>
      </c>
      <c r="O1107" s="120" t="s">
        <v>72</v>
      </c>
      <c r="P1107" s="119" t="s">
        <v>71</v>
      </c>
      <c r="Q1107" s="114"/>
      <c r="R1107" s="118" t="s">
        <v>70</v>
      </c>
      <c r="S1107" s="117" t="s">
        <v>66</v>
      </c>
      <c r="T1107" s="117" t="s">
        <v>65</v>
      </c>
      <c r="U1107" s="117" t="s">
        <v>69</v>
      </c>
      <c r="V1107" s="116" t="s">
        <v>68</v>
      </c>
      <c r="W1107" s="114"/>
      <c r="X1107" s="114"/>
      <c r="Z1107" s="63"/>
      <c r="AP1107" s="63"/>
      <c r="AQ1107" s="114"/>
      <c r="AR1107" s="114"/>
      <c r="AS1107" s="116" t="s">
        <v>67</v>
      </c>
      <c r="AT1107" s="114"/>
      <c r="AU1107" s="115" t="s">
        <v>66</v>
      </c>
      <c r="AV1107" s="115" t="s">
        <v>65</v>
      </c>
      <c r="AW1107" s="114"/>
      <c r="AX1107" s="115" t="s">
        <v>66</v>
      </c>
      <c r="AY1107" s="115" t="s">
        <v>65</v>
      </c>
      <c r="AZ1107" s="114"/>
      <c r="BA1107" s="115" t="s">
        <v>66</v>
      </c>
      <c r="BB1107" s="115" t="s">
        <v>65</v>
      </c>
      <c r="BC1107" s="114"/>
      <c r="BD1107" s="115" t="s">
        <v>66</v>
      </c>
      <c r="BE1107" s="115" t="s">
        <v>65</v>
      </c>
      <c r="BF1107" s="114"/>
      <c r="BG1107" s="115" t="s">
        <v>66</v>
      </c>
      <c r="BH1107" s="115" t="s">
        <v>65</v>
      </c>
      <c r="BI1107" s="114"/>
      <c r="BJ1107" s="115" t="s">
        <v>66</v>
      </c>
      <c r="BK1107" s="115" t="s">
        <v>65</v>
      </c>
      <c r="BL1107" s="114"/>
      <c r="BM1107" s="115" t="s">
        <v>66</v>
      </c>
      <c r="BN1107" s="115" t="s">
        <v>65</v>
      </c>
      <c r="BO1107" s="114"/>
      <c r="BP1107" s="115" t="s">
        <v>66</v>
      </c>
      <c r="BQ1107" s="115" t="s">
        <v>65</v>
      </c>
      <c r="BR1107" s="114"/>
      <c r="BS1107" s="115" t="s">
        <v>66</v>
      </c>
      <c r="BT1107" s="115" t="s">
        <v>65</v>
      </c>
      <c r="BU1107" s="114"/>
      <c r="BV1107" s="63"/>
    </row>
    <row r="1108" spans="1:74" s="59" customFormat="1" x14ac:dyDescent="0.25">
      <c r="A1108" s="83">
        <v>1</v>
      </c>
      <c r="B1108" s="109" t="str">
        <f t="shared" ref="B1108:B1127" si="700">CONCATENATE(E1108,": ",C1108)</f>
        <v xml:space="preserve">: </v>
      </c>
      <c r="C1108" s="108"/>
      <c r="D1108" s="108"/>
      <c r="E1108" s="108"/>
      <c r="F1108" s="113"/>
      <c r="G1108" s="108"/>
      <c r="H1108" s="107"/>
      <c r="I1108" s="106"/>
      <c r="J1108" s="106"/>
      <c r="K1108" s="110"/>
      <c r="L1108" s="110"/>
      <c r="M1108" s="111"/>
      <c r="N1108" s="105"/>
      <c r="O1108" s="105"/>
      <c r="P1108" s="104"/>
      <c r="Q1108" s="64"/>
      <c r="R1108" s="103"/>
      <c r="S1108" s="101" t="str">
        <f t="shared" ref="S1108:S1127" si="701">IF(R1108="Y","",IF(AND(M1108="",K1108=""),"",IF(M1108="",K1108,M1108)))</f>
        <v/>
      </c>
      <c r="T1108" s="102" t="str">
        <f t="shared" ref="T1108:T1127" si="702">IF(S1108="","",IF($S$1136="Y",U1108,IF(S1108&gt;=$S$1128-$AB$35*$S$1132,IF(S1108&lt;=$S$1128+$AB$35*$S$1132,S1108,""),"")))</f>
        <v/>
      </c>
      <c r="U1108" s="101" t="str">
        <f t="shared" ref="U1108:U1127" si="703">IF(R1108="Y","",IF(AND(M1108="",K1108=""),"",IF(M1108="",K1108*O1108,M1108*O1108)))</f>
        <v/>
      </c>
      <c r="V1108" s="100" t="str">
        <f t="shared" ref="V1108:V1127" si="704">IF(AND(N1108="",L1108=""),"",IF(N1108="",L1108,N1108))</f>
        <v/>
      </c>
      <c r="W1108" s="89"/>
      <c r="X1108" s="89"/>
      <c r="Z1108" s="63"/>
      <c r="AP1108" s="63"/>
      <c r="AQ1108" s="89"/>
      <c r="AR1108" s="89"/>
      <c r="AS1108" s="112" t="str">
        <f>$U1108</f>
        <v/>
      </c>
      <c r="AT1108" s="89"/>
      <c r="AU1108" s="98" t="e">
        <f t="shared" ref="AU1108:AU1127" si="705">IF($AT$44="region",IF($E1108=AU$762,$S1108,""),IF($G1108=AU$762,$S1108,""))</f>
        <v>#REF!</v>
      </c>
      <c r="AV1108" s="98" t="e">
        <f t="shared" ref="AV1108:AV1127" si="706">IF($AT$44="Region",IF($E1108=AU$762,$T1108,""),IF($G1108=AU$762,$T1108,""))</f>
        <v>#REF!</v>
      </c>
      <c r="AW1108" s="89"/>
      <c r="AX1108" s="98" t="e">
        <f t="shared" ref="AX1108:AX1127" si="707">IF($AT$44="region",IF($E1108=AX$762,$S1108,""),IF($G1108=AX$762,$S1108,""))</f>
        <v>#REF!</v>
      </c>
      <c r="AY1108" s="98" t="e">
        <f t="shared" ref="AY1108:AY1127" si="708">IF($AT$44="Region",IF($E1108=AX$762,$T1108,""),IF($G1108=AX$762,$T1108,""))</f>
        <v>#REF!</v>
      </c>
      <c r="AZ1108" s="89"/>
      <c r="BA1108" s="98" t="e">
        <f t="shared" ref="BA1108:BA1127" si="709">IF($AT$44="region",IF($E1108=BA$762,$S1108,""),IF($G1108=BA$762,$S1108,""))</f>
        <v>#REF!</v>
      </c>
      <c r="BB1108" s="98" t="e">
        <f t="shared" ref="BB1108:BB1127" si="710">IF($AT$44="Region",IF($E1108=BA$762,$T1108,""),IF($G1108=BA$762,$T1108,""))</f>
        <v>#REF!</v>
      </c>
      <c r="BC1108" s="89"/>
      <c r="BD1108" s="98" t="e">
        <f t="shared" ref="BD1108:BD1127" si="711">IF($AT$44="region",IF($E1108=BD$762,$S1108,""),IF($G1108=BD$762,$S1108,""))</f>
        <v>#REF!</v>
      </c>
      <c r="BE1108" s="98" t="e">
        <f t="shared" ref="BE1108:BE1127" si="712">IF($AT$44="Region",IF($E1108=BD$762,$T1108,""),IF($G1108=BD$762,$T1108,""))</f>
        <v>#REF!</v>
      </c>
      <c r="BF1108" s="89"/>
      <c r="BG1108" s="98" t="e">
        <f t="shared" ref="BG1108:BG1127" si="713">IF($AT$44="region",IF($E1108=BG$762,$S1108,""),IF($G1108=BG$762,$S1108,""))</f>
        <v>#REF!</v>
      </c>
      <c r="BH1108" s="98" t="e">
        <f t="shared" ref="BH1108:BH1127" si="714">IF($AT$44="Region",IF($E1108=BG$762,$T1108,""),IF($G1108=BG$762,$T1108,""))</f>
        <v>#REF!</v>
      </c>
      <c r="BI1108" s="89"/>
      <c r="BJ1108" s="98" t="str">
        <f t="shared" ref="BJ1108:BJ1127" si="715">IF($E1108=$BJ$47,S1108,"")</f>
        <v/>
      </c>
      <c r="BK1108" s="98" t="str">
        <f t="shared" ref="BK1108:BK1127" si="716">IF($E1108=$BJ$47,T1108,"")</f>
        <v/>
      </c>
      <c r="BL1108" s="89"/>
      <c r="BM1108" s="98" t="str">
        <f t="shared" ref="BM1108:BM1127" si="717">IF($E1108=$BM$47,S1108,"")</f>
        <v/>
      </c>
      <c r="BN1108" s="98" t="str">
        <f t="shared" ref="BN1108:BN1127" si="718">IF($E1108=$BM$47,T1108,"")</f>
        <v/>
      </c>
      <c r="BO1108" s="89"/>
      <c r="BP1108" s="98" t="str">
        <f t="shared" ref="BP1108:BP1127" si="719">IF($E1108=$BP$47,S1108,"")</f>
        <v/>
      </c>
      <c r="BQ1108" s="98" t="str">
        <f t="shared" ref="BQ1108:BQ1127" si="720">IF($E1108=$BP$47,T1108,"")</f>
        <v/>
      </c>
      <c r="BR1108" s="89"/>
      <c r="BS1108" s="98" t="str">
        <f t="shared" ref="BS1108:BS1127" si="721">IF($E1108=$BS$47,S1108,"")</f>
        <v/>
      </c>
      <c r="BT1108" s="98" t="str">
        <f t="shared" ref="BT1108:BT1127" si="722">IF($E1108=$BS$47,T1108,"")</f>
        <v/>
      </c>
      <c r="BU1108" s="89"/>
      <c r="BV1108" s="63"/>
    </row>
    <row r="1109" spans="1:74" s="59" customFormat="1" x14ac:dyDescent="0.25">
      <c r="A1109" s="83">
        <v>2</v>
      </c>
      <c r="B1109" s="109" t="str">
        <f t="shared" si="700"/>
        <v xml:space="preserve">: </v>
      </c>
      <c r="C1109" s="108"/>
      <c r="D1109" s="108"/>
      <c r="E1109" s="108"/>
      <c r="F1109" s="108"/>
      <c r="G1109" s="108"/>
      <c r="H1109" s="107"/>
      <c r="I1109" s="106"/>
      <c r="J1109" s="106"/>
      <c r="K1109" s="105"/>
      <c r="L1109" s="110"/>
      <c r="M1109" s="111"/>
      <c r="N1109" s="105"/>
      <c r="O1109" s="105"/>
      <c r="P1109" s="104"/>
      <c r="Q1109" s="64"/>
      <c r="R1109" s="103"/>
      <c r="S1109" s="101" t="str">
        <f t="shared" si="701"/>
        <v/>
      </c>
      <c r="T1109" s="102" t="str">
        <f t="shared" si="702"/>
        <v/>
      </c>
      <c r="U1109" s="101" t="str">
        <f t="shared" si="703"/>
        <v/>
      </c>
      <c r="V1109" s="100" t="str">
        <f t="shared" si="704"/>
        <v/>
      </c>
      <c r="W1109" s="89"/>
      <c r="X1109" s="89"/>
      <c r="Z1109" s="63"/>
      <c r="AP1109" s="63"/>
      <c r="AQ1109" s="89"/>
      <c r="AR1109" s="89"/>
      <c r="AS1109" s="99"/>
      <c r="AT1109" s="89"/>
      <c r="AU1109" s="98" t="e">
        <f t="shared" si="705"/>
        <v>#REF!</v>
      </c>
      <c r="AV1109" s="98" t="e">
        <f t="shared" si="706"/>
        <v>#REF!</v>
      </c>
      <c r="AW1109" s="89"/>
      <c r="AX1109" s="98" t="e">
        <f t="shared" si="707"/>
        <v>#REF!</v>
      </c>
      <c r="AY1109" s="98" t="e">
        <f t="shared" si="708"/>
        <v>#REF!</v>
      </c>
      <c r="AZ1109" s="89"/>
      <c r="BA1109" s="98" t="e">
        <f t="shared" si="709"/>
        <v>#REF!</v>
      </c>
      <c r="BB1109" s="98" t="e">
        <f t="shared" si="710"/>
        <v>#REF!</v>
      </c>
      <c r="BC1109" s="89"/>
      <c r="BD1109" s="98" t="e">
        <f t="shared" si="711"/>
        <v>#REF!</v>
      </c>
      <c r="BE1109" s="98" t="e">
        <f t="shared" si="712"/>
        <v>#REF!</v>
      </c>
      <c r="BF1109" s="89"/>
      <c r="BG1109" s="98" t="e">
        <f t="shared" si="713"/>
        <v>#REF!</v>
      </c>
      <c r="BH1109" s="98" t="e">
        <f t="shared" si="714"/>
        <v>#REF!</v>
      </c>
      <c r="BI1109" s="89"/>
      <c r="BJ1109" s="98" t="str">
        <f t="shared" si="715"/>
        <v/>
      </c>
      <c r="BK1109" s="98" t="str">
        <f t="shared" si="716"/>
        <v/>
      </c>
      <c r="BL1109" s="89"/>
      <c r="BM1109" s="98" t="str">
        <f t="shared" si="717"/>
        <v/>
      </c>
      <c r="BN1109" s="98" t="str">
        <f t="shared" si="718"/>
        <v/>
      </c>
      <c r="BO1109" s="89"/>
      <c r="BP1109" s="98" t="str">
        <f t="shared" si="719"/>
        <v/>
      </c>
      <c r="BQ1109" s="98" t="str">
        <f t="shared" si="720"/>
        <v/>
      </c>
      <c r="BR1109" s="89"/>
      <c r="BS1109" s="98" t="str">
        <f t="shared" si="721"/>
        <v/>
      </c>
      <c r="BT1109" s="98" t="str">
        <f t="shared" si="722"/>
        <v/>
      </c>
      <c r="BU1109" s="89"/>
      <c r="BV1109" s="63"/>
    </row>
    <row r="1110" spans="1:74" s="59" customFormat="1" x14ac:dyDescent="0.25">
      <c r="A1110" s="83">
        <v>3</v>
      </c>
      <c r="B1110" s="109" t="str">
        <f t="shared" si="700"/>
        <v xml:space="preserve">: </v>
      </c>
      <c r="C1110" s="106"/>
      <c r="D1110" s="106"/>
      <c r="E1110" s="108"/>
      <c r="F1110" s="106"/>
      <c r="G1110" s="108"/>
      <c r="H1110" s="107"/>
      <c r="I1110" s="106"/>
      <c r="J1110" s="106"/>
      <c r="K1110" s="104"/>
      <c r="L1110" s="110"/>
      <c r="M1110" s="111"/>
      <c r="N1110" s="105"/>
      <c r="O1110" s="105"/>
      <c r="P1110" s="104"/>
      <c r="Q1110" s="64"/>
      <c r="R1110" s="103"/>
      <c r="S1110" s="101" t="str">
        <f t="shared" si="701"/>
        <v/>
      </c>
      <c r="T1110" s="102" t="str">
        <f t="shared" si="702"/>
        <v/>
      </c>
      <c r="U1110" s="101" t="str">
        <f t="shared" si="703"/>
        <v/>
      </c>
      <c r="V1110" s="100" t="str">
        <f t="shared" si="704"/>
        <v/>
      </c>
      <c r="W1110" s="89"/>
      <c r="X1110" s="89"/>
      <c r="Z1110" s="63"/>
      <c r="AP1110" s="63"/>
      <c r="AQ1110" s="89"/>
      <c r="AR1110" s="89"/>
      <c r="AS1110" s="64"/>
      <c r="AT1110" s="89"/>
      <c r="AU1110" s="98" t="e">
        <f t="shared" si="705"/>
        <v>#REF!</v>
      </c>
      <c r="AV1110" s="98" t="e">
        <f t="shared" si="706"/>
        <v>#REF!</v>
      </c>
      <c r="AW1110" s="89"/>
      <c r="AX1110" s="98" t="e">
        <f t="shared" si="707"/>
        <v>#REF!</v>
      </c>
      <c r="AY1110" s="98" t="e">
        <f t="shared" si="708"/>
        <v>#REF!</v>
      </c>
      <c r="AZ1110" s="89"/>
      <c r="BA1110" s="98" t="e">
        <f t="shared" si="709"/>
        <v>#REF!</v>
      </c>
      <c r="BB1110" s="98" t="e">
        <f t="shared" si="710"/>
        <v>#REF!</v>
      </c>
      <c r="BC1110" s="89"/>
      <c r="BD1110" s="98" t="e">
        <f t="shared" si="711"/>
        <v>#REF!</v>
      </c>
      <c r="BE1110" s="98" t="e">
        <f t="shared" si="712"/>
        <v>#REF!</v>
      </c>
      <c r="BF1110" s="89"/>
      <c r="BG1110" s="98" t="e">
        <f t="shared" si="713"/>
        <v>#REF!</v>
      </c>
      <c r="BH1110" s="98" t="e">
        <f t="shared" si="714"/>
        <v>#REF!</v>
      </c>
      <c r="BI1110" s="89"/>
      <c r="BJ1110" s="98" t="str">
        <f t="shared" si="715"/>
        <v/>
      </c>
      <c r="BK1110" s="98" t="str">
        <f t="shared" si="716"/>
        <v/>
      </c>
      <c r="BL1110" s="89"/>
      <c r="BM1110" s="98" t="str">
        <f t="shared" si="717"/>
        <v/>
      </c>
      <c r="BN1110" s="98" t="str">
        <f t="shared" si="718"/>
        <v/>
      </c>
      <c r="BO1110" s="89"/>
      <c r="BP1110" s="98" t="str">
        <f t="shared" si="719"/>
        <v/>
      </c>
      <c r="BQ1110" s="98" t="str">
        <f t="shared" si="720"/>
        <v/>
      </c>
      <c r="BR1110" s="89"/>
      <c r="BS1110" s="98" t="str">
        <f t="shared" si="721"/>
        <v/>
      </c>
      <c r="BT1110" s="98" t="str">
        <f t="shared" si="722"/>
        <v/>
      </c>
      <c r="BU1110" s="89"/>
      <c r="BV1110" s="63"/>
    </row>
    <row r="1111" spans="1:74" s="59" customFormat="1" x14ac:dyDescent="0.25">
      <c r="A1111" s="83">
        <v>4</v>
      </c>
      <c r="B1111" s="109" t="str">
        <f t="shared" si="700"/>
        <v xml:space="preserve">: </v>
      </c>
      <c r="C1111" s="106"/>
      <c r="D1111" s="106"/>
      <c r="E1111" s="108"/>
      <c r="F1111" s="106"/>
      <c r="G1111" s="108"/>
      <c r="H1111" s="107"/>
      <c r="I1111" s="106"/>
      <c r="J1111" s="106"/>
      <c r="K1111" s="104"/>
      <c r="L1111" s="110"/>
      <c r="M1111" s="111"/>
      <c r="N1111" s="105"/>
      <c r="O1111" s="105"/>
      <c r="P1111" s="104"/>
      <c r="Q1111" s="64"/>
      <c r="R1111" s="103"/>
      <c r="S1111" s="101" t="str">
        <f t="shared" si="701"/>
        <v/>
      </c>
      <c r="T1111" s="102" t="str">
        <f t="shared" si="702"/>
        <v/>
      </c>
      <c r="U1111" s="101" t="str">
        <f t="shared" si="703"/>
        <v/>
      </c>
      <c r="V1111" s="100" t="str">
        <f t="shared" si="704"/>
        <v/>
      </c>
      <c r="W1111" s="89"/>
      <c r="X1111" s="89"/>
      <c r="Z1111" s="63"/>
      <c r="AP1111" s="63"/>
      <c r="AQ1111" s="89"/>
      <c r="AR1111" s="89"/>
      <c r="AS1111" s="99"/>
      <c r="AT1111" s="89"/>
      <c r="AU1111" s="98" t="e">
        <f t="shared" si="705"/>
        <v>#REF!</v>
      </c>
      <c r="AV1111" s="98" t="e">
        <f t="shared" si="706"/>
        <v>#REF!</v>
      </c>
      <c r="AW1111" s="89"/>
      <c r="AX1111" s="98" t="e">
        <f t="shared" si="707"/>
        <v>#REF!</v>
      </c>
      <c r="AY1111" s="98" t="e">
        <f t="shared" si="708"/>
        <v>#REF!</v>
      </c>
      <c r="AZ1111" s="89"/>
      <c r="BA1111" s="98" t="e">
        <f t="shared" si="709"/>
        <v>#REF!</v>
      </c>
      <c r="BB1111" s="98" t="e">
        <f t="shared" si="710"/>
        <v>#REF!</v>
      </c>
      <c r="BC1111" s="89"/>
      <c r="BD1111" s="98" t="e">
        <f t="shared" si="711"/>
        <v>#REF!</v>
      </c>
      <c r="BE1111" s="98" t="e">
        <f t="shared" si="712"/>
        <v>#REF!</v>
      </c>
      <c r="BF1111" s="89"/>
      <c r="BG1111" s="98" t="e">
        <f t="shared" si="713"/>
        <v>#REF!</v>
      </c>
      <c r="BH1111" s="98" t="e">
        <f t="shared" si="714"/>
        <v>#REF!</v>
      </c>
      <c r="BI1111" s="89"/>
      <c r="BJ1111" s="98" t="str">
        <f t="shared" si="715"/>
        <v/>
      </c>
      <c r="BK1111" s="98" t="str">
        <f t="shared" si="716"/>
        <v/>
      </c>
      <c r="BL1111" s="89"/>
      <c r="BM1111" s="98" t="str">
        <f t="shared" si="717"/>
        <v/>
      </c>
      <c r="BN1111" s="98" t="str">
        <f t="shared" si="718"/>
        <v/>
      </c>
      <c r="BO1111" s="89"/>
      <c r="BP1111" s="98" t="str">
        <f t="shared" si="719"/>
        <v/>
      </c>
      <c r="BQ1111" s="98" t="str">
        <f t="shared" si="720"/>
        <v/>
      </c>
      <c r="BR1111" s="89"/>
      <c r="BS1111" s="98" t="str">
        <f t="shared" si="721"/>
        <v/>
      </c>
      <c r="BT1111" s="98" t="str">
        <f t="shared" si="722"/>
        <v/>
      </c>
      <c r="BU1111" s="89"/>
      <c r="BV1111" s="63"/>
    </row>
    <row r="1112" spans="1:74" s="59" customFormat="1" x14ac:dyDescent="0.25">
      <c r="A1112" s="83">
        <v>5</v>
      </c>
      <c r="B1112" s="109" t="str">
        <f t="shared" si="700"/>
        <v xml:space="preserve">: </v>
      </c>
      <c r="C1112" s="106"/>
      <c r="D1112" s="106"/>
      <c r="E1112" s="108"/>
      <c r="F1112" s="106"/>
      <c r="G1112" s="108"/>
      <c r="H1112" s="107"/>
      <c r="I1112" s="106"/>
      <c r="J1112" s="106"/>
      <c r="K1112" s="104"/>
      <c r="L1112" s="110"/>
      <c r="M1112" s="111"/>
      <c r="N1112" s="105"/>
      <c r="O1112" s="105"/>
      <c r="P1112" s="104"/>
      <c r="Q1112" s="64"/>
      <c r="R1112" s="103"/>
      <c r="S1112" s="101" t="str">
        <f t="shared" si="701"/>
        <v/>
      </c>
      <c r="T1112" s="102" t="str">
        <f t="shared" si="702"/>
        <v/>
      </c>
      <c r="U1112" s="101" t="str">
        <f t="shared" si="703"/>
        <v/>
      </c>
      <c r="V1112" s="100" t="str">
        <f t="shared" si="704"/>
        <v/>
      </c>
      <c r="W1112" s="89"/>
      <c r="X1112" s="89"/>
      <c r="Z1112" s="63"/>
      <c r="AP1112" s="63"/>
      <c r="AQ1112" s="89"/>
      <c r="AR1112" s="89"/>
      <c r="AS1112" s="99"/>
      <c r="AT1112" s="89"/>
      <c r="AU1112" s="98" t="e">
        <f t="shared" si="705"/>
        <v>#REF!</v>
      </c>
      <c r="AV1112" s="98" t="e">
        <f t="shared" si="706"/>
        <v>#REF!</v>
      </c>
      <c r="AW1112" s="89"/>
      <c r="AX1112" s="98" t="e">
        <f t="shared" si="707"/>
        <v>#REF!</v>
      </c>
      <c r="AY1112" s="98" t="e">
        <f t="shared" si="708"/>
        <v>#REF!</v>
      </c>
      <c r="AZ1112" s="89"/>
      <c r="BA1112" s="98" t="e">
        <f t="shared" si="709"/>
        <v>#REF!</v>
      </c>
      <c r="BB1112" s="98" t="e">
        <f t="shared" si="710"/>
        <v>#REF!</v>
      </c>
      <c r="BC1112" s="89"/>
      <c r="BD1112" s="98" t="e">
        <f t="shared" si="711"/>
        <v>#REF!</v>
      </c>
      <c r="BE1112" s="98" t="e">
        <f t="shared" si="712"/>
        <v>#REF!</v>
      </c>
      <c r="BF1112" s="89"/>
      <c r="BG1112" s="98" t="e">
        <f t="shared" si="713"/>
        <v>#REF!</v>
      </c>
      <c r="BH1112" s="98" t="e">
        <f t="shared" si="714"/>
        <v>#REF!</v>
      </c>
      <c r="BI1112" s="89"/>
      <c r="BJ1112" s="98" t="str">
        <f t="shared" si="715"/>
        <v/>
      </c>
      <c r="BK1112" s="98" t="str">
        <f t="shared" si="716"/>
        <v/>
      </c>
      <c r="BL1112" s="89"/>
      <c r="BM1112" s="98" t="str">
        <f t="shared" si="717"/>
        <v/>
      </c>
      <c r="BN1112" s="98" t="str">
        <f t="shared" si="718"/>
        <v/>
      </c>
      <c r="BO1112" s="89"/>
      <c r="BP1112" s="98" t="str">
        <f t="shared" si="719"/>
        <v/>
      </c>
      <c r="BQ1112" s="98" t="str">
        <f t="shared" si="720"/>
        <v/>
      </c>
      <c r="BR1112" s="89"/>
      <c r="BS1112" s="98" t="str">
        <f t="shared" si="721"/>
        <v/>
      </c>
      <c r="BT1112" s="98" t="str">
        <f t="shared" si="722"/>
        <v/>
      </c>
      <c r="BU1112" s="89"/>
      <c r="BV1112" s="63"/>
    </row>
    <row r="1113" spans="1:74" s="59" customFormat="1" x14ac:dyDescent="0.25">
      <c r="A1113" s="83">
        <v>6</v>
      </c>
      <c r="B1113" s="109" t="str">
        <f t="shared" si="700"/>
        <v xml:space="preserve">: </v>
      </c>
      <c r="C1113" s="106"/>
      <c r="D1113" s="106"/>
      <c r="E1113" s="108"/>
      <c r="F1113" s="106"/>
      <c r="G1113" s="108"/>
      <c r="H1113" s="107"/>
      <c r="I1113" s="106"/>
      <c r="J1113" s="106"/>
      <c r="K1113" s="104"/>
      <c r="L1113" s="110"/>
      <c r="M1113" s="111"/>
      <c r="N1113" s="105"/>
      <c r="O1113" s="105"/>
      <c r="P1113" s="104"/>
      <c r="Q1113" s="64"/>
      <c r="R1113" s="103"/>
      <c r="S1113" s="101" t="str">
        <f t="shared" si="701"/>
        <v/>
      </c>
      <c r="T1113" s="102" t="str">
        <f t="shared" si="702"/>
        <v/>
      </c>
      <c r="U1113" s="101" t="str">
        <f t="shared" si="703"/>
        <v/>
      </c>
      <c r="V1113" s="100" t="str">
        <f t="shared" si="704"/>
        <v/>
      </c>
      <c r="W1113" s="89"/>
      <c r="X1113" s="89"/>
      <c r="Z1113" s="63"/>
      <c r="AP1113" s="63"/>
      <c r="AQ1113" s="89"/>
      <c r="AR1113" s="89"/>
      <c r="AS1113" s="99"/>
      <c r="AT1113" s="89"/>
      <c r="AU1113" s="98" t="e">
        <f t="shared" si="705"/>
        <v>#REF!</v>
      </c>
      <c r="AV1113" s="98" t="e">
        <f t="shared" si="706"/>
        <v>#REF!</v>
      </c>
      <c r="AW1113" s="89"/>
      <c r="AX1113" s="98" t="e">
        <f t="shared" si="707"/>
        <v>#REF!</v>
      </c>
      <c r="AY1113" s="98" t="e">
        <f t="shared" si="708"/>
        <v>#REF!</v>
      </c>
      <c r="AZ1113" s="89"/>
      <c r="BA1113" s="98" t="e">
        <f t="shared" si="709"/>
        <v>#REF!</v>
      </c>
      <c r="BB1113" s="98" t="e">
        <f t="shared" si="710"/>
        <v>#REF!</v>
      </c>
      <c r="BC1113" s="89"/>
      <c r="BD1113" s="98" t="e">
        <f t="shared" si="711"/>
        <v>#REF!</v>
      </c>
      <c r="BE1113" s="98" t="e">
        <f t="shared" si="712"/>
        <v>#REF!</v>
      </c>
      <c r="BF1113" s="89"/>
      <c r="BG1113" s="98" t="e">
        <f t="shared" si="713"/>
        <v>#REF!</v>
      </c>
      <c r="BH1113" s="98" t="e">
        <f t="shared" si="714"/>
        <v>#REF!</v>
      </c>
      <c r="BI1113" s="89"/>
      <c r="BJ1113" s="98" t="str">
        <f t="shared" si="715"/>
        <v/>
      </c>
      <c r="BK1113" s="98" t="str">
        <f t="shared" si="716"/>
        <v/>
      </c>
      <c r="BL1113" s="89"/>
      <c r="BM1113" s="98" t="str">
        <f t="shared" si="717"/>
        <v/>
      </c>
      <c r="BN1113" s="98" t="str">
        <f t="shared" si="718"/>
        <v/>
      </c>
      <c r="BO1113" s="89"/>
      <c r="BP1113" s="98" t="str">
        <f t="shared" si="719"/>
        <v/>
      </c>
      <c r="BQ1113" s="98" t="str">
        <f t="shared" si="720"/>
        <v/>
      </c>
      <c r="BR1113" s="89"/>
      <c r="BS1113" s="98" t="str">
        <f t="shared" si="721"/>
        <v/>
      </c>
      <c r="BT1113" s="98" t="str">
        <f t="shared" si="722"/>
        <v/>
      </c>
      <c r="BU1113" s="89"/>
      <c r="BV1113" s="63"/>
    </row>
    <row r="1114" spans="1:74" s="59" customFormat="1" x14ac:dyDescent="0.25">
      <c r="A1114" s="83">
        <v>7</v>
      </c>
      <c r="B1114" s="109" t="str">
        <f t="shared" si="700"/>
        <v xml:space="preserve">: </v>
      </c>
      <c r="C1114" s="106"/>
      <c r="D1114" s="106"/>
      <c r="E1114" s="108"/>
      <c r="F1114" s="106"/>
      <c r="G1114" s="108"/>
      <c r="H1114" s="107"/>
      <c r="I1114" s="106"/>
      <c r="J1114" s="106"/>
      <c r="K1114" s="104"/>
      <c r="L1114" s="110"/>
      <c r="M1114" s="111"/>
      <c r="N1114" s="105"/>
      <c r="O1114" s="105"/>
      <c r="P1114" s="104"/>
      <c r="Q1114" s="64"/>
      <c r="R1114" s="103"/>
      <c r="S1114" s="101" t="str">
        <f t="shared" si="701"/>
        <v/>
      </c>
      <c r="T1114" s="102" t="str">
        <f t="shared" si="702"/>
        <v/>
      </c>
      <c r="U1114" s="101" t="str">
        <f t="shared" si="703"/>
        <v/>
      </c>
      <c r="V1114" s="100" t="str">
        <f t="shared" si="704"/>
        <v/>
      </c>
      <c r="W1114" s="89"/>
      <c r="X1114" s="89"/>
      <c r="Z1114" s="63"/>
      <c r="AP1114" s="63"/>
      <c r="AQ1114" s="89"/>
      <c r="AR1114" s="89"/>
      <c r="AS1114" s="99"/>
      <c r="AT1114" s="89"/>
      <c r="AU1114" s="98" t="e">
        <f t="shared" si="705"/>
        <v>#REF!</v>
      </c>
      <c r="AV1114" s="98" t="e">
        <f t="shared" si="706"/>
        <v>#REF!</v>
      </c>
      <c r="AW1114" s="89"/>
      <c r="AX1114" s="98" t="e">
        <f t="shared" si="707"/>
        <v>#REF!</v>
      </c>
      <c r="AY1114" s="98" t="e">
        <f t="shared" si="708"/>
        <v>#REF!</v>
      </c>
      <c r="AZ1114" s="89"/>
      <c r="BA1114" s="98" t="e">
        <f t="shared" si="709"/>
        <v>#REF!</v>
      </c>
      <c r="BB1114" s="98" t="e">
        <f t="shared" si="710"/>
        <v>#REF!</v>
      </c>
      <c r="BC1114" s="89"/>
      <c r="BD1114" s="98" t="e">
        <f t="shared" si="711"/>
        <v>#REF!</v>
      </c>
      <c r="BE1114" s="98" t="e">
        <f t="shared" si="712"/>
        <v>#REF!</v>
      </c>
      <c r="BF1114" s="89"/>
      <c r="BG1114" s="98" t="e">
        <f t="shared" si="713"/>
        <v>#REF!</v>
      </c>
      <c r="BH1114" s="98" t="e">
        <f t="shared" si="714"/>
        <v>#REF!</v>
      </c>
      <c r="BI1114" s="89"/>
      <c r="BJ1114" s="98" t="str">
        <f t="shared" si="715"/>
        <v/>
      </c>
      <c r="BK1114" s="98" t="str">
        <f t="shared" si="716"/>
        <v/>
      </c>
      <c r="BL1114" s="89"/>
      <c r="BM1114" s="98" t="str">
        <f t="shared" si="717"/>
        <v/>
      </c>
      <c r="BN1114" s="98" t="str">
        <f t="shared" si="718"/>
        <v/>
      </c>
      <c r="BO1114" s="89"/>
      <c r="BP1114" s="98" t="str">
        <f t="shared" si="719"/>
        <v/>
      </c>
      <c r="BQ1114" s="98" t="str">
        <f t="shared" si="720"/>
        <v/>
      </c>
      <c r="BR1114" s="89"/>
      <c r="BS1114" s="98" t="str">
        <f t="shared" si="721"/>
        <v/>
      </c>
      <c r="BT1114" s="98" t="str">
        <f t="shared" si="722"/>
        <v/>
      </c>
      <c r="BU1114" s="89"/>
      <c r="BV1114" s="63"/>
    </row>
    <row r="1115" spans="1:74" s="59" customFormat="1" x14ac:dyDescent="0.25">
      <c r="A1115" s="83">
        <v>8</v>
      </c>
      <c r="B1115" s="109" t="str">
        <f t="shared" si="700"/>
        <v xml:space="preserve">: </v>
      </c>
      <c r="C1115" s="106"/>
      <c r="D1115" s="106"/>
      <c r="E1115" s="108"/>
      <c r="F1115" s="106"/>
      <c r="G1115" s="108"/>
      <c r="H1115" s="107"/>
      <c r="I1115" s="106"/>
      <c r="J1115" s="106"/>
      <c r="K1115" s="104"/>
      <c r="L1115" s="110"/>
      <c r="M1115" s="111"/>
      <c r="N1115" s="105"/>
      <c r="O1115" s="105"/>
      <c r="P1115" s="104"/>
      <c r="Q1115" s="64"/>
      <c r="R1115" s="103"/>
      <c r="S1115" s="101" t="str">
        <f t="shared" si="701"/>
        <v/>
      </c>
      <c r="T1115" s="102" t="str">
        <f t="shared" si="702"/>
        <v/>
      </c>
      <c r="U1115" s="101" t="str">
        <f t="shared" si="703"/>
        <v/>
      </c>
      <c r="V1115" s="100" t="str">
        <f t="shared" si="704"/>
        <v/>
      </c>
      <c r="W1115" s="89"/>
      <c r="X1115" s="89"/>
      <c r="Z1115" s="63"/>
      <c r="AP1115" s="63"/>
      <c r="AQ1115" s="89"/>
      <c r="AR1115" s="89"/>
      <c r="AS1115" s="99"/>
      <c r="AT1115" s="89"/>
      <c r="AU1115" s="98" t="e">
        <f t="shared" si="705"/>
        <v>#REF!</v>
      </c>
      <c r="AV1115" s="98" t="e">
        <f t="shared" si="706"/>
        <v>#REF!</v>
      </c>
      <c r="AW1115" s="89"/>
      <c r="AX1115" s="98" t="e">
        <f t="shared" si="707"/>
        <v>#REF!</v>
      </c>
      <c r="AY1115" s="98" t="e">
        <f t="shared" si="708"/>
        <v>#REF!</v>
      </c>
      <c r="AZ1115" s="89"/>
      <c r="BA1115" s="98" t="e">
        <f t="shared" si="709"/>
        <v>#REF!</v>
      </c>
      <c r="BB1115" s="98" t="e">
        <f t="shared" si="710"/>
        <v>#REF!</v>
      </c>
      <c r="BC1115" s="89"/>
      <c r="BD1115" s="98" t="e">
        <f t="shared" si="711"/>
        <v>#REF!</v>
      </c>
      <c r="BE1115" s="98" t="e">
        <f t="shared" si="712"/>
        <v>#REF!</v>
      </c>
      <c r="BF1115" s="89"/>
      <c r="BG1115" s="98" t="e">
        <f t="shared" si="713"/>
        <v>#REF!</v>
      </c>
      <c r="BH1115" s="98" t="e">
        <f t="shared" si="714"/>
        <v>#REF!</v>
      </c>
      <c r="BI1115" s="89"/>
      <c r="BJ1115" s="98" t="str">
        <f t="shared" si="715"/>
        <v/>
      </c>
      <c r="BK1115" s="98" t="str">
        <f t="shared" si="716"/>
        <v/>
      </c>
      <c r="BL1115" s="89"/>
      <c r="BM1115" s="98" t="str">
        <f t="shared" si="717"/>
        <v/>
      </c>
      <c r="BN1115" s="98" t="str">
        <f t="shared" si="718"/>
        <v/>
      </c>
      <c r="BO1115" s="89"/>
      <c r="BP1115" s="98" t="str">
        <f t="shared" si="719"/>
        <v/>
      </c>
      <c r="BQ1115" s="98" t="str">
        <f t="shared" si="720"/>
        <v/>
      </c>
      <c r="BR1115" s="89"/>
      <c r="BS1115" s="98" t="str">
        <f t="shared" si="721"/>
        <v/>
      </c>
      <c r="BT1115" s="98" t="str">
        <f t="shared" si="722"/>
        <v/>
      </c>
      <c r="BU1115" s="89"/>
      <c r="BV1115" s="63"/>
    </row>
    <row r="1116" spans="1:74" s="59" customFormat="1" x14ac:dyDescent="0.25">
      <c r="A1116" s="83">
        <v>9</v>
      </c>
      <c r="B1116" s="109" t="str">
        <f t="shared" si="700"/>
        <v xml:space="preserve">: </v>
      </c>
      <c r="C1116" s="106"/>
      <c r="D1116" s="106"/>
      <c r="E1116" s="108"/>
      <c r="F1116" s="106"/>
      <c r="G1116" s="108"/>
      <c r="H1116" s="107"/>
      <c r="I1116" s="106"/>
      <c r="J1116" s="106"/>
      <c r="K1116" s="104"/>
      <c r="L1116" s="110"/>
      <c r="M1116" s="111"/>
      <c r="N1116" s="105"/>
      <c r="O1116" s="105"/>
      <c r="P1116" s="104"/>
      <c r="Q1116" s="64"/>
      <c r="R1116" s="103"/>
      <c r="S1116" s="101" t="str">
        <f t="shared" si="701"/>
        <v/>
      </c>
      <c r="T1116" s="102" t="str">
        <f t="shared" si="702"/>
        <v/>
      </c>
      <c r="U1116" s="101" t="str">
        <f t="shared" si="703"/>
        <v/>
      </c>
      <c r="V1116" s="100" t="str">
        <f t="shared" si="704"/>
        <v/>
      </c>
      <c r="W1116" s="89"/>
      <c r="X1116" s="89"/>
      <c r="Z1116" s="63"/>
      <c r="AP1116" s="63"/>
      <c r="AQ1116" s="89"/>
      <c r="AR1116" s="89"/>
      <c r="AS1116" s="99"/>
      <c r="AT1116" s="89"/>
      <c r="AU1116" s="98" t="e">
        <f t="shared" si="705"/>
        <v>#REF!</v>
      </c>
      <c r="AV1116" s="98" t="e">
        <f t="shared" si="706"/>
        <v>#REF!</v>
      </c>
      <c r="AW1116" s="89"/>
      <c r="AX1116" s="98" t="e">
        <f t="shared" si="707"/>
        <v>#REF!</v>
      </c>
      <c r="AY1116" s="98" t="e">
        <f t="shared" si="708"/>
        <v>#REF!</v>
      </c>
      <c r="AZ1116" s="89"/>
      <c r="BA1116" s="98" t="e">
        <f t="shared" si="709"/>
        <v>#REF!</v>
      </c>
      <c r="BB1116" s="98" t="e">
        <f t="shared" si="710"/>
        <v>#REF!</v>
      </c>
      <c r="BC1116" s="89"/>
      <c r="BD1116" s="98" t="e">
        <f t="shared" si="711"/>
        <v>#REF!</v>
      </c>
      <c r="BE1116" s="98" t="e">
        <f t="shared" si="712"/>
        <v>#REF!</v>
      </c>
      <c r="BF1116" s="89"/>
      <c r="BG1116" s="98" t="e">
        <f t="shared" si="713"/>
        <v>#REF!</v>
      </c>
      <c r="BH1116" s="98" t="e">
        <f t="shared" si="714"/>
        <v>#REF!</v>
      </c>
      <c r="BI1116" s="89"/>
      <c r="BJ1116" s="98" t="str">
        <f t="shared" si="715"/>
        <v/>
      </c>
      <c r="BK1116" s="98" t="str">
        <f t="shared" si="716"/>
        <v/>
      </c>
      <c r="BL1116" s="89"/>
      <c r="BM1116" s="98" t="str">
        <f t="shared" si="717"/>
        <v/>
      </c>
      <c r="BN1116" s="98" t="str">
        <f t="shared" si="718"/>
        <v/>
      </c>
      <c r="BO1116" s="89"/>
      <c r="BP1116" s="98" t="str">
        <f t="shared" si="719"/>
        <v/>
      </c>
      <c r="BQ1116" s="98" t="str">
        <f t="shared" si="720"/>
        <v/>
      </c>
      <c r="BR1116" s="89"/>
      <c r="BS1116" s="98" t="str">
        <f t="shared" si="721"/>
        <v/>
      </c>
      <c r="BT1116" s="98" t="str">
        <f t="shared" si="722"/>
        <v/>
      </c>
      <c r="BU1116" s="89"/>
      <c r="BV1116" s="63"/>
    </row>
    <row r="1117" spans="1:74" s="59" customFormat="1" x14ac:dyDescent="0.25">
      <c r="A1117" s="83">
        <v>10</v>
      </c>
      <c r="B1117" s="109" t="str">
        <f t="shared" si="700"/>
        <v xml:space="preserve">: </v>
      </c>
      <c r="C1117" s="106"/>
      <c r="D1117" s="106"/>
      <c r="E1117" s="108"/>
      <c r="F1117" s="106"/>
      <c r="G1117" s="108"/>
      <c r="H1117" s="107"/>
      <c r="I1117" s="106"/>
      <c r="J1117" s="106"/>
      <c r="K1117" s="104"/>
      <c r="L1117" s="110"/>
      <c r="M1117" s="111"/>
      <c r="N1117" s="105"/>
      <c r="O1117" s="105"/>
      <c r="P1117" s="104"/>
      <c r="Q1117" s="64"/>
      <c r="R1117" s="103"/>
      <c r="S1117" s="101" t="str">
        <f t="shared" si="701"/>
        <v/>
      </c>
      <c r="T1117" s="102" t="str">
        <f t="shared" si="702"/>
        <v/>
      </c>
      <c r="U1117" s="101" t="str">
        <f t="shared" si="703"/>
        <v/>
      </c>
      <c r="V1117" s="100" t="str">
        <f t="shared" si="704"/>
        <v/>
      </c>
      <c r="W1117" s="89"/>
      <c r="X1117" s="89"/>
      <c r="Z1117" s="63"/>
      <c r="AP1117" s="63"/>
      <c r="AQ1117" s="89"/>
      <c r="AR1117" s="89"/>
      <c r="AS1117" s="99"/>
      <c r="AT1117" s="89"/>
      <c r="AU1117" s="98" t="e">
        <f t="shared" si="705"/>
        <v>#REF!</v>
      </c>
      <c r="AV1117" s="98" t="e">
        <f t="shared" si="706"/>
        <v>#REF!</v>
      </c>
      <c r="AW1117" s="89"/>
      <c r="AX1117" s="98" t="e">
        <f t="shared" si="707"/>
        <v>#REF!</v>
      </c>
      <c r="AY1117" s="98" t="e">
        <f t="shared" si="708"/>
        <v>#REF!</v>
      </c>
      <c r="AZ1117" s="89"/>
      <c r="BA1117" s="98" t="e">
        <f t="shared" si="709"/>
        <v>#REF!</v>
      </c>
      <c r="BB1117" s="98" t="e">
        <f t="shared" si="710"/>
        <v>#REF!</v>
      </c>
      <c r="BC1117" s="89"/>
      <c r="BD1117" s="98" t="e">
        <f t="shared" si="711"/>
        <v>#REF!</v>
      </c>
      <c r="BE1117" s="98" t="e">
        <f t="shared" si="712"/>
        <v>#REF!</v>
      </c>
      <c r="BF1117" s="89"/>
      <c r="BG1117" s="98" t="e">
        <f t="shared" si="713"/>
        <v>#REF!</v>
      </c>
      <c r="BH1117" s="98" t="e">
        <f t="shared" si="714"/>
        <v>#REF!</v>
      </c>
      <c r="BI1117" s="89"/>
      <c r="BJ1117" s="98" t="str">
        <f t="shared" si="715"/>
        <v/>
      </c>
      <c r="BK1117" s="98" t="str">
        <f t="shared" si="716"/>
        <v/>
      </c>
      <c r="BL1117" s="89"/>
      <c r="BM1117" s="98" t="str">
        <f t="shared" si="717"/>
        <v/>
      </c>
      <c r="BN1117" s="98" t="str">
        <f t="shared" si="718"/>
        <v/>
      </c>
      <c r="BO1117" s="89"/>
      <c r="BP1117" s="98" t="str">
        <f t="shared" si="719"/>
        <v/>
      </c>
      <c r="BQ1117" s="98" t="str">
        <f t="shared" si="720"/>
        <v/>
      </c>
      <c r="BR1117" s="89"/>
      <c r="BS1117" s="98" t="str">
        <f t="shared" si="721"/>
        <v/>
      </c>
      <c r="BT1117" s="98" t="str">
        <f t="shared" si="722"/>
        <v/>
      </c>
      <c r="BU1117" s="89"/>
      <c r="BV1117" s="63"/>
    </row>
    <row r="1118" spans="1:74" s="59" customFormat="1" x14ac:dyDescent="0.25">
      <c r="A1118" s="83">
        <v>11</v>
      </c>
      <c r="B1118" s="109" t="str">
        <f t="shared" si="700"/>
        <v xml:space="preserve">: </v>
      </c>
      <c r="C1118" s="106"/>
      <c r="D1118" s="106"/>
      <c r="E1118" s="108"/>
      <c r="F1118" s="106"/>
      <c r="G1118" s="108"/>
      <c r="H1118" s="107"/>
      <c r="I1118" s="106"/>
      <c r="J1118" s="106"/>
      <c r="K1118" s="104"/>
      <c r="L1118" s="110"/>
      <c r="M1118" s="111"/>
      <c r="N1118" s="105"/>
      <c r="O1118" s="105"/>
      <c r="P1118" s="104"/>
      <c r="Q1118" s="64"/>
      <c r="R1118" s="103"/>
      <c r="S1118" s="101" t="str">
        <f t="shared" si="701"/>
        <v/>
      </c>
      <c r="T1118" s="102" t="str">
        <f t="shared" si="702"/>
        <v/>
      </c>
      <c r="U1118" s="101" t="str">
        <f t="shared" si="703"/>
        <v/>
      </c>
      <c r="V1118" s="100" t="str">
        <f t="shared" si="704"/>
        <v/>
      </c>
      <c r="W1118" s="89"/>
      <c r="X1118" s="89"/>
      <c r="Z1118" s="63"/>
      <c r="AP1118" s="63"/>
      <c r="AQ1118" s="89"/>
      <c r="AR1118" s="89"/>
      <c r="AS1118" s="99"/>
      <c r="AT1118" s="89"/>
      <c r="AU1118" s="98" t="e">
        <f t="shared" si="705"/>
        <v>#REF!</v>
      </c>
      <c r="AV1118" s="98" t="e">
        <f t="shared" si="706"/>
        <v>#REF!</v>
      </c>
      <c r="AW1118" s="89"/>
      <c r="AX1118" s="98" t="e">
        <f t="shared" si="707"/>
        <v>#REF!</v>
      </c>
      <c r="AY1118" s="98" t="e">
        <f t="shared" si="708"/>
        <v>#REF!</v>
      </c>
      <c r="AZ1118" s="89"/>
      <c r="BA1118" s="98" t="e">
        <f t="shared" si="709"/>
        <v>#REF!</v>
      </c>
      <c r="BB1118" s="98" t="e">
        <f t="shared" si="710"/>
        <v>#REF!</v>
      </c>
      <c r="BC1118" s="89"/>
      <c r="BD1118" s="98" t="e">
        <f t="shared" si="711"/>
        <v>#REF!</v>
      </c>
      <c r="BE1118" s="98" t="e">
        <f t="shared" si="712"/>
        <v>#REF!</v>
      </c>
      <c r="BF1118" s="89"/>
      <c r="BG1118" s="98" t="e">
        <f t="shared" si="713"/>
        <v>#REF!</v>
      </c>
      <c r="BH1118" s="98" t="e">
        <f t="shared" si="714"/>
        <v>#REF!</v>
      </c>
      <c r="BI1118" s="89"/>
      <c r="BJ1118" s="98" t="str">
        <f t="shared" si="715"/>
        <v/>
      </c>
      <c r="BK1118" s="98" t="str">
        <f t="shared" si="716"/>
        <v/>
      </c>
      <c r="BL1118" s="89"/>
      <c r="BM1118" s="98" t="str">
        <f t="shared" si="717"/>
        <v/>
      </c>
      <c r="BN1118" s="98" t="str">
        <f t="shared" si="718"/>
        <v/>
      </c>
      <c r="BO1118" s="89"/>
      <c r="BP1118" s="98" t="str">
        <f t="shared" si="719"/>
        <v/>
      </c>
      <c r="BQ1118" s="98" t="str">
        <f t="shared" si="720"/>
        <v/>
      </c>
      <c r="BR1118" s="89"/>
      <c r="BS1118" s="98" t="str">
        <f t="shared" si="721"/>
        <v/>
      </c>
      <c r="BT1118" s="98" t="str">
        <f t="shared" si="722"/>
        <v/>
      </c>
      <c r="BU1118" s="89"/>
      <c r="BV1118" s="63"/>
    </row>
    <row r="1119" spans="1:74" s="59" customFormat="1" x14ac:dyDescent="0.25">
      <c r="A1119" s="83">
        <v>12</v>
      </c>
      <c r="B1119" s="109" t="str">
        <f t="shared" si="700"/>
        <v xml:space="preserve">: </v>
      </c>
      <c r="C1119" s="106"/>
      <c r="D1119" s="106"/>
      <c r="E1119" s="108"/>
      <c r="F1119" s="106"/>
      <c r="G1119" s="108"/>
      <c r="H1119" s="107"/>
      <c r="I1119" s="106"/>
      <c r="J1119" s="106"/>
      <c r="K1119" s="104"/>
      <c r="L1119" s="110"/>
      <c r="M1119" s="111"/>
      <c r="N1119" s="105"/>
      <c r="O1119" s="105"/>
      <c r="P1119" s="104"/>
      <c r="Q1119" s="64"/>
      <c r="R1119" s="103"/>
      <c r="S1119" s="101" t="str">
        <f t="shared" si="701"/>
        <v/>
      </c>
      <c r="T1119" s="102" t="str">
        <f t="shared" si="702"/>
        <v/>
      </c>
      <c r="U1119" s="101" t="str">
        <f t="shared" si="703"/>
        <v/>
      </c>
      <c r="V1119" s="100" t="str">
        <f t="shared" si="704"/>
        <v/>
      </c>
      <c r="W1119" s="89"/>
      <c r="X1119" s="89"/>
      <c r="Z1119" s="63"/>
      <c r="AP1119" s="63"/>
      <c r="AQ1119" s="89"/>
      <c r="AR1119" s="89"/>
      <c r="AS1119" s="99"/>
      <c r="AT1119" s="89"/>
      <c r="AU1119" s="98" t="e">
        <f t="shared" si="705"/>
        <v>#REF!</v>
      </c>
      <c r="AV1119" s="98" t="e">
        <f t="shared" si="706"/>
        <v>#REF!</v>
      </c>
      <c r="AW1119" s="89"/>
      <c r="AX1119" s="98" t="e">
        <f t="shared" si="707"/>
        <v>#REF!</v>
      </c>
      <c r="AY1119" s="98" t="e">
        <f t="shared" si="708"/>
        <v>#REF!</v>
      </c>
      <c r="AZ1119" s="89"/>
      <c r="BA1119" s="98" t="e">
        <f t="shared" si="709"/>
        <v>#REF!</v>
      </c>
      <c r="BB1119" s="98" t="e">
        <f t="shared" si="710"/>
        <v>#REF!</v>
      </c>
      <c r="BC1119" s="89"/>
      <c r="BD1119" s="98" t="e">
        <f t="shared" si="711"/>
        <v>#REF!</v>
      </c>
      <c r="BE1119" s="98" t="e">
        <f t="shared" si="712"/>
        <v>#REF!</v>
      </c>
      <c r="BF1119" s="89"/>
      <c r="BG1119" s="98" t="e">
        <f t="shared" si="713"/>
        <v>#REF!</v>
      </c>
      <c r="BH1119" s="98" t="e">
        <f t="shared" si="714"/>
        <v>#REF!</v>
      </c>
      <c r="BI1119" s="89"/>
      <c r="BJ1119" s="98" t="str">
        <f t="shared" si="715"/>
        <v/>
      </c>
      <c r="BK1119" s="98" t="str">
        <f t="shared" si="716"/>
        <v/>
      </c>
      <c r="BL1119" s="89"/>
      <c r="BM1119" s="98" t="str">
        <f t="shared" si="717"/>
        <v/>
      </c>
      <c r="BN1119" s="98" t="str">
        <f t="shared" si="718"/>
        <v/>
      </c>
      <c r="BO1119" s="89"/>
      <c r="BP1119" s="98" t="str">
        <f t="shared" si="719"/>
        <v/>
      </c>
      <c r="BQ1119" s="98" t="str">
        <f t="shared" si="720"/>
        <v/>
      </c>
      <c r="BR1119" s="89"/>
      <c r="BS1119" s="98" t="str">
        <f t="shared" si="721"/>
        <v/>
      </c>
      <c r="BT1119" s="98" t="str">
        <f t="shared" si="722"/>
        <v/>
      </c>
      <c r="BU1119" s="89"/>
      <c r="BV1119" s="63"/>
    </row>
    <row r="1120" spans="1:74" s="59" customFormat="1" x14ac:dyDescent="0.25">
      <c r="A1120" s="83">
        <v>13</v>
      </c>
      <c r="B1120" s="109" t="str">
        <f t="shared" si="700"/>
        <v xml:space="preserve">: </v>
      </c>
      <c r="C1120" s="106"/>
      <c r="D1120" s="106"/>
      <c r="E1120" s="108"/>
      <c r="F1120" s="106"/>
      <c r="G1120" s="108"/>
      <c r="H1120" s="107"/>
      <c r="I1120" s="106"/>
      <c r="J1120" s="106"/>
      <c r="K1120" s="104"/>
      <c r="L1120" s="110"/>
      <c r="M1120" s="104"/>
      <c r="N1120" s="105"/>
      <c r="O1120" s="105"/>
      <c r="P1120" s="104"/>
      <c r="Q1120" s="64"/>
      <c r="R1120" s="103"/>
      <c r="S1120" s="101" t="str">
        <f t="shared" si="701"/>
        <v/>
      </c>
      <c r="T1120" s="102" t="str">
        <f t="shared" si="702"/>
        <v/>
      </c>
      <c r="U1120" s="101" t="str">
        <f t="shared" si="703"/>
        <v/>
      </c>
      <c r="V1120" s="100" t="str">
        <f t="shared" si="704"/>
        <v/>
      </c>
      <c r="W1120" s="89"/>
      <c r="X1120" s="89"/>
      <c r="Z1120" s="63"/>
      <c r="AP1120" s="63"/>
      <c r="AQ1120" s="89"/>
      <c r="AR1120" s="89"/>
      <c r="AS1120" s="99"/>
      <c r="AT1120" s="89"/>
      <c r="AU1120" s="98" t="e">
        <f t="shared" si="705"/>
        <v>#REF!</v>
      </c>
      <c r="AV1120" s="98" t="e">
        <f t="shared" si="706"/>
        <v>#REF!</v>
      </c>
      <c r="AW1120" s="89"/>
      <c r="AX1120" s="98" t="e">
        <f t="shared" si="707"/>
        <v>#REF!</v>
      </c>
      <c r="AY1120" s="98" t="e">
        <f t="shared" si="708"/>
        <v>#REF!</v>
      </c>
      <c r="AZ1120" s="89"/>
      <c r="BA1120" s="98" t="e">
        <f t="shared" si="709"/>
        <v>#REF!</v>
      </c>
      <c r="BB1120" s="98" t="e">
        <f t="shared" si="710"/>
        <v>#REF!</v>
      </c>
      <c r="BC1120" s="89"/>
      <c r="BD1120" s="98" t="e">
        <f t="shared" si="711"/>
        <v>#REF!</v>
      </c>
      <c r="BE1120" s="98" t="e">
        <f t="shared" si="712"/>
        <v>#REF!</v>
      </c>
      <c r="BF1120" s="89"/>
      <c r="BG1120" s="98" t="e">
        <f t="shared" si="713"/>
        <v>#REF!</v>
      </c>
      <c r="BH1120" s="98" t="e">
        <f t="shared" si="714"/>
        <v>#REF!</v>
      </c>
      <c r="BI1120" s="89"/>
      <c r="BJ1120" s="98" t="str">
        <f t="shared" si="715"/>
        <v/>
      </c>
      <c r="BK1120" s="98" t="str">
        <f t="shared" si="716"/>
        <v/>
      </c>
      <c r="BL1120" s="89"/>
      <c r="BM1120" s="98" t="str">
        <f t="shared" si="717"/>
        <v/>
      </c>
      <c r="BN1120" s="98" t="str">
        <f t="shared" si="718"/>
        <v/>
      </c>
      <c r="BO1120" s="89"/>
      <c r="BP1120" s="98" t="str">
        <f t="shared" si="719"/>
        <v/>
      </c>
      <c r="BQ1120" s="98" t="str">
        <f t="shared" si="720"/>
        <v/>
      </c>
      <c r="BR1120" s="89"/>
      <c r="BS1120" s="98" t="str">
        <f t="shared" si="721"/>
        <v/>
      </c>
      <c r="BT1120" s="98" t="str">
        <f t="shared" si="722"/>
        <v/>
      </c>
      <c r="BU1120" s="89"/>
      <c r="BV1120" s="63"/>
    </row>
    <row r="1121" spans="1:74" s="59" customFormat="1" x14ac:dyDescent="0.25">
      <c r="A1121" s="83">
        <v>14</v>
      </c>
      <c r="B1121" s="109" t="str">
        <f t="shared" si="700"/>
        <v xml:space="preserve">: </v>
      </c>
      <c r="C1121" s="106"/>
      <c r="D1121" s="106"/>
      <c r="E1121" s="108"/>
      <c r="F1121" s="106"/>
      <c r="G1121" s="108"/>
      <c r="H1121" s="107"/>
      <c r="I1121" s="106"/>
      <c r="J1121" s="106"/>
      <c r="K1121" s="104"/>
      <c r="L1121" s="110"/>
      <c r="M1121" s="104"/>
      <c r="N1121" s="105"/>
      <c r="O1121" s="105"/>
      <c r="P1121" s="104"/>
      <c r="Q1121" s="64"/>
      <c r="R1121" s="103"/>
      <c r="S1121" s="101" t="str">
        <f t="shared" si="701"/>
        <v/>
      </c>
      <c r="T1121" s="102" t="str">
        <f t="shared" si="702"/>
        <v/>
      </c>
      <c r="U1121" s="101" t="str">
        <f t="shared" si="703"/>
        <v/>
      </c>
      <c r="V1121" s="100" t="str">
        <f t="shared" si="704"/>
        <v/>
      </c>
      <c r="W1121" s="89"/>
      <c r="X1121" s="89"/>
      <c r="Z1121" s="63"/>
      <c r="AP1121" s="63"/>
      <c r="AQ1121" s="89"/>
      <c r="AR1121" s="89"/>
      <c r="AS1121" s="99"/>
      <c r="AT1121" s="89"/>
      <c r="AU1121" s="98" t="e">
        <f t="shared" si="705"/>
        <v>#REF!</v>
      </c>
      <c r="AV1121" s="98" t="e">
        <f t="shared" si="706"/>
        <v>#REF!</v>
      </c>
      <c r="AW1121" s="89"/>
      <c r="AX1121" s="98" t="e">
        <f t="shared" si="707"/>
        <v>#REF!</v>
      </c>
      <c r="AY1121" s="98" t="e">
        <f t="shared" si="708"/>
        <v>#REF!</v>
      </c>
      <c r="AZ1121" s="89"/>
      <c r="BA1121" s="98" t="e">
        <f t="shared" si="709"/>
        <v>#REF!</v>
      </c>
      <c r="BB1121" s="98" t="e">
        <f t="shared" si="710"/>
        <v>#REF!</v>
      </c>
      <c r="BC1121" s="89"/>
      <c r="BD1121" s="98" t="e">
        <f t="shared" si="711"/>
        <v>#REF!</v>
      </c>
      <c r="BE1121" s="98" t="e">
        <f t="shared" si="712"/>
        <v>#REF!</v>
      </c>
      <c r="BF1121" s="89"/>
      <c r="BG1121" s="98" t="e">
        <f t="shared" si="713"/>
        <v>#REF!</v>
      </c>
      <c r="BH1121" s="98" t="e">
        <f t="shared" si="714"/>
        <v>#REF!</v>
      </c>
      <c r="BI1121" s="89"/>
      <c r="BJ1121" s="98" t="str">
        <f t="shared" si="715"/>
        <v/>
      </c>
      <c r="BK1121" s="98" t="str">
        <f t="shared" si="716"/>
        <v/>
      </c>
      <c r="BL1121" s="89"/>
      <c r="BM1121" s="98" t="str">
        <f t="shared" si="717"/>
        <v/>
      </c>
      <c r="BN1121" s="98" t="str">
        <f t="shared" si="718"/>
        <v/>
      </c>
      <c r="BO1121" s="89"/>
      <c r="BP1121" s="98" t="str">
        <f t="shared" si="719"/>
        <v/>
      </c>
      <c r="BQ1121" s="98" t="str">
        <f t="shared" si="720"/>
        <v/>
      </c>
      <c r="BR1121" s="89"/>
      <c r="BS1121" s="98" t="str">
        <f t="shared" si="721"/>
        <v/>
      </c>
      <c r="BT1121" s="98" t="str">
        <f t="shared" si="722"/>
        <v/>
      </c>
      <c r="BU1121" s="89"/>
      <c r="BV1121" s="63"/>
    </row>
    <row r="1122" spans="1:74" s="59" customFormat="1" x14ac:dyDescent="0.25">
      <c r="A1122" s="83">
        <v>15</v>
      </c>
      <c r="B1122" s="109" t="str">
        <f t="shared" si="700"/>
        <v xml:space="preserve">: </v>
      </c>
      <c r="C1122" s="106"/>
      <c r="D1122" s="106"/>
      <c r="E1122" s="108"/>
      <c r="F1122" s="106"/>
      <c r="G1122" s="108"/>
      <c r="H1122" s="107"/>
      <c r="I1122" s="106"/>
      <c r="J1122" s="106"/>
      <c r="K1122" s="104"/>
      <c r="L1122" s="110"/>
      <c r="M1122" s="104"/>
      <c r="N1122" s="105"/>
      <c r="O1122" s="105"/>
      <c r="P1122" s="104"/>
      <c r="Q1122" s="64"/>
      <c r="R1122" s="103"/>
      <c r="S1122" s="101" t="str">
        <f t="shared" si="701"/>
        <v/>
      </c>
      <c r="T1122" s="102" t="str">
        <f t="shared" si="702"/>
        <v/>
      </c>
      <c r="U1122" s="101" t="str">
        <f t="shared" si="703"/>
        <v/>
      </c>
      <c r="V1122" s="100" t="str">
        <f t="shared" si="704"/>
        <v/>
      </c>
      <c r="W1122" s="89"/>
      <c r="X1122" s="89"/>
      <c r="Z1122" s="63"/>
      <c r="AP1122" s="63"/>
      <c r="AQ1122" s="89"/>
      <c r="AR1122" s="89"/>
      <c r="AS1122" s="99"/>
      <c r="AT1122" s="89"/>
      <c r="AU1122" s="98" t="e">
        <f t="shared" si="705"/>
        <v>#REF!</v>
      </c>
      <c r="AV1122" s="98" t="e">
        <f t="shared" si="706"/>
        <v>#REF!</v>
      </c>
      <c r="AW1122" s="89"/>
      <c r="AX1122" s="98" t="e">
        <f t="shared" si="707"/>
        <v>#REF!</v>
      </c>
      <c r="AY1122" s="98" t="e">
        <f t="shared" si="708"/>
        <v>#REF!</v>
      </c>
      <c r="AZ1122" s="89"/>
      <c r="BA1122" s="98" t="e">
        <f t="shared" si="709"/>
        <v>#REF!</v>
      </c>
      <c r="BB1122" s="98" t="e">
        <f t="shared" si="710"/>
        <v>#REF!</v>
      </c>
      <c r="BC1122" s="89"/>
      <c r="BD1122" s="98" t="e">
        <f t="shared" si="711"/>
        <v>#REF!</v>
      </c>
      <c r="BE1122" s="98" t="e">
        <f t="shared" si="712"/>
        <v>#REF!</v>
      </c>
      <c r="BF1122" s="89"/>
      <c r="BG1122" s="98" t="e">
        <f t="shared" si="713"/>
        <v>#REF!</v>
      </c>
      <c r="BH1122" s="98" t="e">
        <f t="shared" si="714"/>
        <v>#REF!</v>
      </c>
      <c r="BI1122" s="89"/>
      <c r="BJ1122" s="98" t="str">
        <f t="shared" si="715"/>
        <v/>
      </c>
      <c r="BK1122" s="98" t="str">
        <f t="shared" si="716"/>
        <v/>
      </c>
      <c r="BL1122" s="89"/>
      <c r="BM1122" s="98" t="str">
        <f t="shared" si="717"/>
        <v/>
      </c>
      <c r="BN1122" s="98" t="str">
        <f t="shared" si="718"/>
        <v/>
      </c>
      <c r="BO1122" s="89"/>
      <c r="BP1122" s="98" t="str">
        <f t="shared" si="719"/>
        <v/>
      </c>
      <c r="BQ1122" s="98" t="str">
        <f t="shared" si="720"/>
        <v/>
      </c>
      <c r="BR1122" s="89"/>
      <c r="BS1122" s="98" t="str">
        <f t="shared" si="721"/>
        <v/>
      </c>
      <c r="BT1122" s="98" t="str">
        <f t="shared" si="722"/>
        <v/>
      </c>
      <c r="BU1122" s="89"/>
      <c r="BV1122" s="63"/>
    </row>
    <row r="1123" spans="1:74" s="59" customFormat="1" x14ac:dyDescent="0.25">
      <c r="A1123" s="83">
        <v>16</v>
      </c>
      <c r="B1123" s="109" t="str">
        <f t="shared" si="700"/>
        <v xml:space="preserve">: </v>
      </c>
      <c r="C1123" s="106"/>
      <c r="D1123" s="106"/>
      <c r="E1123" s="108"/>
      <c r="F1123" s="106"/>
      <c r="G1123" s="108"/>
      <c r="H1123" s="107"/>
      <c r="I1123" s="106"/>
      <c r="J1123" s="106"/>
      <c r="K1123" s="104"/>
      <c r="L1123" s="110"/>
      <c r="M1123" s="104"/>
      <c r="N1123" s="105"/>
      <c r="O1123" s="105"/>
      <c r="P1123" s="104"/>
      <c r="Q1123" s="64"/>
      <c r="R1123" s="103"/>
      <c r="S1123" s="101" t="str">
        <f t="shared" si="701"/>
        <v/>
      </c>
      <c r="T1123" s="102" t="str">
        <f t="shared" si="702"/>
        <v/>
      </c>
      <c r="U1123" s="101" t="str">
        <f t="shared" si="703"/>
        <v/>
      </c>
      <c r="V1123" s="100" t="str">
        <f t="shared" si="704"/>
        <v/>
      </c>
      <c r="W1123" s="89"/>
      <c r="X1123" s="89"/>
      <c r="Z1123" s="63"/>
      <c r="AP1123" s="63"/>
      <c r="AQ1123" s="89"/>
      <c r="AR1123" s="89"/>
      <c r="AS1123" s="99"/>
      <c r="AT1123" s="89"/>
      <c r="AU1123" s="98" t="e">
        <f t="shared" si="705"/>
        <v>#REF!</v>
      </c>
      <c r="AV1123" s="98" t="e">
        <f t="shared" si="706"/>
        <v>#REF!</v>
      </c>
      <c r="AW1123" s="89"/>
      <c r="AX1123" s="98" t="e">
        <f t="shared" si="707"/>
        <v>#REF!</v>
      </c>
      <c r="AY1123" s="98" t="e">
        <f t="shared" si="708"/>
        <v>#REF!</v>
      </c>
      <c r="AZ1123" s="89"/>
      <c r="BA1123" s="98" t="e">
        <f t="shared" si="709"/>
        <v>#REF!</v>
      </c>
      <c r="BB1123" s="98" t="e">
        <f t="shared" si="710"/>
        <v>#REF!</v>
      </c>
      <c r="BC1123" s="89"/>
      <c r="BD1123" s="98" t="e">
        <f t="shared" si="711"/>
        <v>#REF!</v>
      </c>
      <c r="BE1123" s="98" t="e">
        <f t="shared" si="712"/>
        <v>#REF!</v>
      </c>
      <c r="BF1123" s="89"/>
      <c r="BG1123" s="98" t="e">
        <f t="shared" si="713"/>
        <v>#REF!</v>
      </c>
      <c r="BH1123" s="98" t="e">
        <f t="shared" si="714"/>
        <v>#REF!</v>
      </c>
      <c r="BI1123" s="89"/>
      <c r="BJ1123" s="98" t="str">
        <f t="shared" si="715"/>
        <v/>
      </c>
      <c r="BK1123" s="98" t="str">
        <f t="shared" si="716"/>
        <v/>
      </c>
      <c r="BL1123" s="89"/>
      <c r="BM1123" s="98" t="str">
        <f t="shared" si="717"/>
        <v/>
      </c>
      <c r="BN1123" s="98" t="str">
        <f t="shared" si="718"/>
        <v/>
      </c>
      <c r="BO1123" s="89"/>
      <c r="BP1123" s="98" t="str">
        <f t="shared" si="719"/>
        <v/>
      </c>
      <c r="BQ1123" s="98" t="str">
        <f t="shared" si="720"/>
        <v/>
      </c>
      <c r="BR1123" s="89"/>
      <c r="BS1123" s="98" t="str">
        <f t="shared" si="721"/>
        <v/>
      </c>
      <c r="BT1123" s="98" t="str">
        <f t="shared" si="722"/>
        <v/>
      </c>
      <c r="BU1123" s="89"/>
      <c r="BV1123" s="63"/>
    </row>
    <row r="1124" spans="1:74" s="59" customFormat="1" x14ac:dyDescent="0.25">
      <c r="A1124" s="83">
        <v>17</v>
      </c>
      <c r="B1124" s="109" t="str">
        <f t="shared" si="700"/>
        <v xml:space="preserve">: </v>
      </c>
      <c r="C1124" s="106"/>
      <c r="D1124" s="106"/>
      <c r="E1124" s="108"/>
      <c r="F1124" s="106"/>
      <c r="G1124" s="108"/>
      <c r="H1124" s="107"/>
      <c r="I1124" s="106"/>
      <c r="J1124" s="106"/>
      <c r="K1124" s="104"/>
      <c r="L1124" s="110"/>
      <c r="M1124" s="104"/>
      <c r="N1124" s="105"/>
      <c r="O1124" s="105"/>
      <c r="P1124" s="104"/>
      <c r="Q1124" s="64"/>
      <c r="R1124" s="103"/>
      <c r="S1124" s="101" t="str">
        <f t="shared" si="701"/>
        <v/>
      </c>
      <c r="T1124" s="102" t="str">
        <f t="shared" si="702"/>
        <v/>
      </c>
      <c r="U1124" s="101" t="str">
        <f t="shared" si="703"/>
        <v/>
      </c>
      <c r="V1124" s="100" t="str">
        <f t="shared" si="704"/>
        <v/>
      </c>
      <c r="W1124" s="89"/>
      <c r="X1124" s="89"/>
      <c r="Z1124" s="63"/>
      <c r="AP1124" s="63"/>
      <c r="AQ1124" s="89"/>
      <c r="AR1124" s="89"/>
      <c r="AS1124" s="99"/>
      <c r="AT1124" s="89"/>
      <c r="AU1124" s="98" t="e">
        <f t="shared" si="705"/>
        <v>#REF!</v>
      </c>
      <c r="AV1124" s="98" t="e">
        <f t="shared" si="706"/>
        <v>#REF!</v>
      </c>
      <c r="AW1124" s="89"/>
      <c r="AX1124" s="98" t="e">
        <f t="shared" si="707"/>
        <v>#REF!</v>
      </c>
      <c r="AY1124" s="98" t="e">
        <f t="shared" si="708"/>
        <v>#REF!</v>
      </c>
      <c r="AZ1124" s="89"/>
      <c r="BA1124" s="98" t="e">
        <f t="shared" si="709"/>
        <v>#REF!</v>
      </c>
      <c r="BB1124" s="98" t="e">
        <f t="shared" si="710"/>
        <v>#REF!</v>
      </c>
      <c r="BC1124" s="89"/>
      <c r="BD1124" s="98" t="e">
        <f t="shared" si="711"/>
        <v>#REF!</v>
      </c>
      <c r="BE1124" s="98" t="e">
        <f t="shared" si="712"/>
        <v>#REF!</v>
      </c>
      <c r="BF1124" s="89"/>
      <c r="BG1124" s="98" t="e">
        <f t="shared" si="713"/>
        <v>#REF!</v>
      </c>
      <c r="BH1124" s="98" t="e">
        <f t="shared" si="714"/>
        <v>#REF!</v>
      </c>
      <c r="BI1124" s="89"/>
      <c r="BJ1124" s="98" t="str">
        <f t="shared" si="715"/>
        <v/>
      </c>
      <c r="BK1124" s="98" t="str">
        <f t="shared" si="716"/>
        <v/>
      </c>
      <c r="BL1124" s="89"/>
      <c r="BM1124" s="98" t="str">
        <f t="shared" si="717"/>
        <v/>
      </c>
      <c r="BN1124" s="98" t="str">
        <f t="shared" si="718"/>
        <v/>
      </c>
      <c r="BO1124" s="89"/>
      <c r="BP1124" s="98" t="str">
        <f t="shared" si="719"/>
        <v/>
      </c>
      <c r="BQ1124" s="98" t="str">
        <f t="shared" si="720"/>
        <v/>
      </c>
      <c r="BR1124" s="89"/>
      <c r="BS1124" s="98" t="str">
        <f t="shared" si="721"/>
        <v/>
      </c>
      <c r="BT1124" s="98" t="str">
        <f t="shared" si="722"/>
        <v/>
      </c>
      <c r="BU1124" s="89"/>
      <c r="BV1124" s="63"/>
    </row>
    <row r="1125" spans="1:74" s="59" customFormat="1" x14ac:dyDescent="0.25">
      <c r="A1125" s="83">
        <v>18</v>
      </c>
      <c r="B1125" s="109" t="str">
        <f t="shared" si="700"/>
        <v xml:space="preserve">: </v>
      </c>
      <c r="C1125" s="106"/>
      <c r="D1125" s="106"/>
      <c r="E1125" s="108"/>
      <c r="F1125" s="106"/>
      <c r="G1125" s="108"/>
      <c r="H1125" s="107"/>
      <c r="I1125" s="106"/>
      <c r="J1125" s="106"/>
      <c r="K1125" s="104"/>
      <c r="L1125" s="104"/>
      <c r="M1125" s="104"/>
      <c r="N1125" s="105"/>
      <c r="O1125" s="105"/>
      <c r="P1125" s="104"/>
      <c r="Q1125" s="64"/>
      <c r="R1125" s="103"/>
      <c r="S1125" s="101" t="str">
        <f t="shared" si="701"/>
        <v/>
      </c>
      <c r="T1125" s="102" t="str">
        <f t="shared" si="702"/>
        <v/>
      </c>
      <c r="U1125" s="101" t="str">
        <f t="shared" si="703"/>
        <v/>
      </c>
      <c r="V1125" s="100" t="str">
        <f t="shared" si="704"/>
        <v/>
      </c>
      <c r="W1125" s="89"/>
      <c r="X1125" s="89"/>
      <c r="Z1125" s="63"/>
      <c r="AP1125" s="63"/>
      <c r="AQ1125" s="89"/>
      <c r="AR1125" s="89"/>
      <c r="AS1125" s="99"/>
      <c r="AT1125" s="89"/>
      <c r="AU1125" s="98" t="e">
        <f t="shared" si="705"/>
        <v>#REF!</v>
      </c>
      <c r="AV1125" s="98" t="e">
        <f t="shared" si="706"/>
        <v>#REF!</v>
      </c>
      <c r="AW1125" s="89"/>
      <c r="AX1125" s="98" t="e">
        <f t="shared" si="707"/>
        <v>#REF!</v>
      </c>
      <c r="AY1125" s="98" t="e">
        <f t="shared" si="708"/>
        <v>#REF!</v>
      </c>
      <c r="AZ1125" s="89"/>
      <c r="BA1125" s="98" t="e">
        <f t="shared" si="709"/>
        <v>#REF!</v>
      </c>
      <c r="BB1125" s="98" t="e">
        <f t="shared" si="710"/>
        <v>#REF!</v>
      </c>
      <c r="BC1125" s="89"/>
      <c r="BD1125" s="98" t="e">
        <f t="shared" si="711"/>
        <v>#REF!</v>
      </c>
      <c r="BE1125" s="98" t="e">
        <f t="shared" si="712"/>
        <v>#REF!</v>
      </c>
      <c r="BF1125" s="89"/>
      <c r="BG1125" s="98" t="e">
        <f t="shared" si="713"/>
        <v>#REF!</v>
      </c>
      <c r="BH1125" s="98" t="e">
        <f t="shared" si="714"/>
        <v>#REF!</v>
      </c>
      <c r="BI1125" s="89"/>
      <c r="BJ1125" s="98" t="str">
        <f t="shared" si="715"/>
        <v/>
      </c>
      <c r="BK1125" s="98" t="str">
        <f t="shared" si="716"/>
        <v/>
      </c>
      <c r="BL1125" s="89"/>
      <c r="BM1125" s="98" t="str">
        <f t="shared" si="717"/>
        <v/>
      </c>
      <c r="BN1125" s="98" t="str">
        <f t="shared" si="718"/>
        <v/>
      </c>
      <c r="BO1125" s="89"/>
      <c r="BP1125" s="98" t="str">
        <f t="shared" si="719"/>
        <v/>
      </c>
      <c r="BQ1125" s="98" t="str">
        <f t="shared" si="720"/>
        <v/>
      </c>
      <c r="BR1125" s="89"/>
      <c r="BS1125" s="98" t="str">
        <f t="shared" si="721"/>
        <v/>
      </c>
      <c r="BT1125" s="98" t="str">
        <f t="shared" si="722"/>
        <v/>
      </c>
      <c r="BU1125" s="89"/>
      <c r="BV1125" s="63"/>
    </row>
    <row r="1126" spans="1:74" s="59" customFormat="1" x14ac:dyDescent="0.25">
      <c r="A1126" s="83">
        <v>19</v>
      </c>
      <c r="B1126" s="109" t="str">
        <f t="shared" si="700"/>
        <v xml:space="preserve">: </v>
      </c>
      <c r="C1126" s="106"/>
      <c r="D1126" s="106"/>
      <c r="E1126" s="108"/>
      <c r="F1126" s="106"/>
      <c r="G1126" s="108"/>
      <c r="H1126" s="107"/>
      <c r="I1126" s="106"/>
      <c r="J1126" s="106"/>
      <c r="K1126" s="104"/>
      <c r="L1126" s="104"/>
      <c r="M1126" s="104"/>
      <c r="N1126" s="105"/>
      <c r="O1126" s="105"/>
      <c r="P1126" s="104"/>
      <c r="Q1126" s="64"/>
      <c r="R1126" s="103"/>
      <c r="S1126" s="101" t="str">
        <f t="shared" si="701"/>
        <v/>
      </c>
      <c r="T1126" s="102" t="str">
        <f t="shared" si="702"/>
        <v/>
      </c>
      <c r="U1126" s="101" t="str">
        <f t="shared" si="703"/>
        <v/>
      </c>
      <c r="V1126" s="100" t="str">
        <f t="shared" si="704"/>
        <v/>
      </c>
      <c r="W1126" s="89"/>
      <c r="X1126" s="89"/>
      <c r="Z1126" s="63"/>
      <c r="AP1126" s="63"/>
      <c r="AQ1126" s="89"/>
      <c r="AR1126" s="89"/>
      <c r="AS1126" s="99"/>
      <c r="AT1126" s="89"/>
      <c r="AU1126" s="98" t="e">
        <f t="shared" si="705"/>
        <v>#REF!</v>
      </c>
      <c r="AV1126" s="98" t="e">
        <f t="shared" si="706"/>
        <v>#REF!</v>
      </c>
      <c r="AW1126" s="89"/>
      <c r="AX1126" s="98" t="e">
        <f t="shared" si="707"/>
        <v>#REF!</v>
      </c>
      <c r="AY1126" s="98" t="e">
        <f t="shared" si="708"/>
        <v>#REF!</v>
      </c>
      <c r="AZ1126" s="89"/>
      <c r="BA1126" s="98" t="e">
        <f t="shared" si="709"/>
        <v>#REF!</v>
      </c>
      <c r="BB1126" s="98" t="e">
        <f t="shared" si="710"/>
        <v>#REF!</v>
      </c>
      <c r="BC1126" s="89"/>
      <c r="BD1126" s="98" t="e">
        <f t="shared" si="711"/>
        <v>#REF!</v>
      </c>
      <c r="BE1126" s="98" t="e">
        <f t="shared" si="712"/>
        <v>#REF!</v>
      </c>
      <c r="BF1126" s="89"/>
      <c r="BG1126" s="98" t="e">
        <f t="shared" si="713"/>
        <v>#REF!</v>
      </c>
      <c r="BH1126" s="98" t="e">
        <f t="shared" si="714"/>
        <v>#REF!</v>
      </c>
      <c r="BI1126" s="89"/>
      <c r="BJ1126" s="98" t="str">
        <f t="shared" si="715"/>
        <v/>
      </c>
      <c r="BK1126" s="98" t="str">
        <f t="shared" si="716"/>
        <v/>
      </c>
      <c r="BL1126" s="89"/>
      <c r="BM1126" s="98" t="str">
        <f t="shared" si="717"/>
        <v/>
      </c>
      <c r="BN1126" s="98" t="str">
        <f t="shared" si="718"/>
        <v/>
      </c>
      <c r="BO1126" s="89"/>
      <c r="BP1126" s="98" t="str">
        <f t="shared" si="719"/>
        <v/>
      </c>
      <c r="BQ1126" s="98" t="str">
        <f t="shared" si="720"/>
        <v/>
      </c>
      <c r="BR1126" s="89"/>
      <c r="BS1126" s="98" t="str">
        <f t="shared" si="721"/>
        <v/>
      </c>
      <c r="BT1126" s="98" t="str">
        <f t="shared" si="722"/>
        <v/>
      </c>
      <c r="BU1126" s="89"/>
      <c r="BV1126" s="63"/>
    </row>
    <row r="1127" spans="1:74" s="59" customFormat="1" x14ac:dyDescent="0.25">
      <c r="A1127" s="83">
        <v>20</v>
      </c>
      <c r="B1127" s="109" t="str">
        <f t="shared" si="700"/>
        <v xml:space="preserve">: </v>
      </c>
      <c r="C1127" s="106"/>
      <c r="D1127" s="106"/>
      <c r="E1127" s="108"/>
      <c r="F1127" s="106"/>
      <c r="G1127" s="108"/>
      <c r="H1127" s="107"/>
      <c r="I1127" s="106"/>
      <c r="J1127" s="106"/>
      <c r="K1127" s="104"/>
      <c r="L1127" s="104"/>
      <c r="M1127" s="104"/>
      <c r="N1127" s="105"/>
      <c r="O1127" s="105"/>
      <c r="P1127" s="104"/>
      <c r="Q1127" s="64"/>
      <c r="R1127" s="103"/>
      <c r="S1127" s="101" t="str">
        <f t="shared" si="701"/>
        <v/>
      </c>
      <c r="T1127" s="102" t="str">
        <f t="shared" si="702"/>
        <v/>
      </c>
      <c r="U1127" s="101" t="str">
        <f t="shared" si="703"/>
        <v/>
      </c>
      <c r="V1127" s="100" t="str">
        <f t="shared" si="704"/>
        <v/>
      </c>
      <c r="W1127" s="89"/>
      <c r="X1127" s="89"/>
      <c r="Z1127" s="63"/>
      <c r="AP1127" s="63"/>
      <c r="AQ1127" s="89"/>
      <c r="AR1127" s="89"/>
      <c r="AS1127" s="99"/>
      <c r="AT1127" s="89"/>
      <c r="AU1127" s="98" t="e">
        <f t="shared" si="705"/>
        <v>#REF!</v>
      </c>
      <c r="AV1127" s="98" t="e">
        <f t="shared" si="706"/>
        <v>#REF!</v>
      </c>
      <c r="AW1127" s="89"/>
      <c r="AX1127" s="98" t="e">
        <f t="shared" si="707"/>
        <v>#REF!</v>
      </c>
      <c r="AY1127" s="98" t="e">
        <f t="shared" si="708"/>
        <v>#REF!</v>
      </c>
      <c r="AZ1127" s="89"/>
      <c r="BA1127" s="98" t="e">
        <f t="shared" si="709"/>
        <v>#REF!</v>
      </c>
      <c r="BB1127" s="98" t="e">
        <f t="shared" si="710"/>
        <v>#REF!</v>
      </c>
      <c r="BC1127" s="89"/>
      <c r="BD1127" s="98" t="e">
        <f t="shared" si="711"/>
        <v>#REF!</v>
      </c>
      <c r="BE1127" s="98" t="e">
        <f t="shared" si="712"/>
        <v>#REF!</v>
      </c>
      <c r="BF1127" s="89"/>
      <c r="BG1127" s="98" t="e">
        <f t="shared" si="713"/>
        <v>#REF!</v>
      </c>
      <c r="BH1127" s="98" t="e">
        <f t="shared" si="714"/>
        <v>#REF!</v>
      </c>
      <c r="BI1127" s="89"/>
      <c r="BJ1127" s="98" t="str">
        <f t="shared" si="715"/>
        <v/>
      </c>
      <c r="BK1127" s="98" t="str">
        <f t="shared" si="716"/>
        <v/>
      </c>
      <c r="BL1127" s="89"/>
      <c r="BM1127" s="98" t="str">
        <f t="shared" si="717"/>
        <v/>
      </c>
      <c r="BN1127" s="98" t="str">
        <f t="shared" si="718"/>
        <v/>
      </c>
      <c r="BO1127" s="89"/>
      <c r="BP1127" s="98" t="str">
        <f t="shared" si="719"/>
        <v/>
      </c>
      <c r="BQ1127" s="98" t="str">
        <f t="shared" si="720"/>
        <v/>
      </c>
      <c r="BR1127" s="89"/>
      <c r="BS1127" s="98" t="str">
        <f t="shared" si="721"/>
        <v/>
      </c>
      <c r="BT1127" s="98" t="str">
        <f t="shared" si="722"/>
        <v/>
      </c>
      <c r="BU1127" s="89"/>
      <c r="BV1127" s="63"/>
    </row>
    <row r="1128" spans="1:74" s="59" customFormat="1" x14ac:dyDescent="0.25">
      <c r="A1128" s="83"/>
      <c r="B1128" s="91" t="s">
        <v>64</v>
      </c>
      <c r="C1128" s="92"/>
      <c r="D1128" s="92"/>
      <c r="E1128" s="92"/>
      <c r="F1128" s="92"/>
      <c r="G1128" s="92"/>
      <c r="I1128" s="89"/>
      <c r="J1128" s="94"/>
      <c r="K1128" s="64"/>
      <c r="L1128" s="64"/>
      <c r="M1128" s="64" t="s">
        <v>63</v>
      </c>
      <c r="N1128" s="64"/>
      <c r="O1128" s="64"/>
      <c r="P1128" s="64"/>
      <c r="Q1128" s="64"/>
      <c r="R1128" s="94" t="s">
        <v>62</v>
      </c>
      <c r="S1128" s="97" t="e">
        <f>AVERAGE(S1108:S1127)</f>
        <v>#DIV/0!</v>
      </c>
      <c r="T1128" s="97" t="e">
        <f>IF(S1136="Y",SUM(T1108:T1127)/SUM(O1108:O1127),AVERAGE(T1108:T1127))</f>
        <v>#DIV/0!</v>
      </c>
      <c r="U1128" s="96" t="e">
        <f>SUM(U1108:U1127)/SUM(O1108:O1127)</f>
        <v>#DIV/0!</v>
      </c>
      <c r="V1128" s="89"/>
      <c r="W1128" s="89"/>
      <c r="X1128" s="89"/>
      <c r="Z1128" s="95"/>
      <c r="AP1128" s="63"/>
      <c r="AQ1128" s="89"/>
      <c r="AR1128" s="89"/>
      <c r="AS1128" s="89"/>
      <c r="AT1128" s="94" t="s">
        <v>62</v>
      </c>
      <c r="AU1128" s="93" t="e">
        <f>AVERAGE(AU1108:AU1127)</f>
        <v>#REF!</v>
      </c>
      <c r="AV1128" s="93" t="e">
        <f>SUM(AV1108:AV1127)/COUNTIF(AV1108:AV1127,"&gt;0")</f>
        <v>#REF!</v>
      </c>
      <c r="AW1128" s="89"/>
      <c r="AX1128" s="93" t="e">
        <f>AVERAGE(AX1108:AX1127)</f>
        <v>#REF!</v>
      </c>
      <c r="AY1128" s="93" t="e">
        <f>SUM(AY1108:AY1127)/COUNTIF(AY1108:AY1127,"&gt;0")</f>
        <v>#REF!</v>
      </c>
      <c r="AZ1128" s="89"/>
      <c r="BA1128" s="93" t="e">
        <f>AVERAGE(BA1108:BA1127)</f>
        <v>#REF!</v>
      </c>
      <c r="BB1128" s="93" t="e">
        <f>SUM(BB1108:BB1127)/COUNTIF(BB1108:BB1127,"&gt;0")</f>
        <v>#REF!</v>
      </c>
      <c r="BC1128" s="89"/>
      <c r="BD1128" s="93" t="e">
        <f>AVERAGE(BD1108:BD1127)</f>
        <v>#REF!</v>
      </c>
      <c r="BE1128" s="93" t="e">
        <f>SUM(BE1108:BE1127)/COUNTIF(BE1108:BE1127,"&gt;0")</f>
        <v>#REF!</v>
      </c>
      <c r="BF1128" s="89"/>
      <c r="BG1128" s="93" t="e">
        <f>AVERAGE(BG1108:BG1127)</f>
        <v>#REF!</v>
      </c>
      <c r="BH1128" s="93" t="e">
        <f>SUM(BH1108:BH1127)/COUNTIF(BH1108:BH1127,"&gt;0")</f>
        <v>#REF!</v>
      </c>
      <c r="BI1128" s="94"/>
      <c r="BJ1128" s="93" t="e">
        <f>AVERAGE(BJ1108:BJ1127)</f>
        <v>#DIV/0!</v>
      </c>
      <c r="BK1128" s="93" t="e">
        <f>SUM(BK1108:BK1127)/COUNTIF(BK1108:BK1127,"&gt;0")</f>
        <v>#DIV/0!</v>
      </c>
      <c r="BL1128" s="89"/>
      <c r="BM1128" s="93" t="e">
        <f>AVERAGE(BM1108:BM1127)</f>
        <v>#DIV/0!</v>
      </c>
      <c r="BN1128" s="93" t="e">
        <f>SUM(BN1108:BN1127)/COUNTIF(BN1108:BN1127,"&gt;0")</f>
        <v>#DIV/0!</v>
      </c>
      <c r="BO1128" s="89"/>
      <c r="BP1128" s="93" t="e">
        <f>AVERAGE(BP1108:BP1127)</f>
        <v>#DIV/0!</v>
      </c>
      <c r="BQ1128" s="93" t="e">
        <f>SUM(BQ1108:BQ1127)/COUNTIF(BQ1108:BQ1127,"&gt;0")</f>
        <v>#DIV/0!</v>
      </c>
      <c r="BR1128" s="89"/>
      <c r="BS1128" s="93" t="e">
        <f>AVERAGE(BS1108:BS1127)</f>
        <v>#DIV/0!</v>
      </c>
      <c r="BT1128" s="93" t="e">
        <f>SUM(BT1108:BT1127)/COUNTIF(BT1108:BT1127,"&gt;0")</f>
        <v>#DIV/0!</v>
      </c>
      <c r="BU1128" s="89"/>
      <c r="BV1128" s="63"/>
    </row>
    <row r="1129" spans="1:74" s="59" customFormat="1" x14ac:dyDescent="0.25">
      <c r="A1129" s="83"/>
      <c r="B1129" s="91" t="s">
        <v>61</v>
      </c>
      <c r="C1129" s="92" t="s">
        <v>60</v>
      </c>
      <c r="D1129" s="399"/>
      <c r="E1129" s="400"/>
      <c r="F1129" s="400"/>
      <c r="G1129" s="400"/>
      <c r="H1129" s="400"/>
      <c r="I1129" s="400"/>
      <c r="J1129" s="400"/>
      <c r="K1129" s="401"/>
      <c r="L1129" s="64"/>
      <c r="M1129" s="64"/>
      <c r="N1129" s="64"/>
      <c r="O1129" s="64"/>
      <c r="P1129" s="64"/>
      <c r="Q1129" s="64"/>
      <c r="R1129" s="77" t="s">
        <v>57</v>
      </c>
      <c r="S1129" s="88" t="e">
        <f>S1128+V1129*S1132</f>
        <v>#DIV/0!</v>
      </c>
      <c r="T1129" s="88" t="e">
        <f>T1128+V1129*T1132</f>
        <v>#DIV/0!</v>
      </c>
      <c r="U1129" s="88" t="e">
        <f>U1128+V1129*U1132</f>
        <v>#DIV/0!</v>
      </c>
      <c r="V1129" s="86">
        <v>1</v>
      </c>
      <c r="W1129" s="64" t="s">
        <v>59</v>
      </c>
      <c r="X1129" s="89"/>
      <c r="Y1129" s="89" t="s">
        <v>58</v>
      </c>
      <c r="Z1129" s="87"/>
      <c r="AP1129" s="63"/>
      <c r="AQ1129" s="89"/>
      <c r="AR1129" s="89"/>
      <c r="AS1129" s="89"/>
      <c r="AT1129" s="77" t="s">
        <v>57</v>
      </c>
      <c r="AU1129" s="76" t="e">
        <f>AU1128+(AU1134*AU1131)</f>
        <v>#REF!</v>
      </c>
      <c r="AV1129" s="76" t="e">
        <f>AV1128+(AV1134*AU1131)</f>
        <v>#REF!</v>
      </c>
      <c r="AW1129" s="89"/>
      <c r="AX1129" s="76" t="e">
        <f>AX1128+(AX1134*AX1131)</f>
        <v>#REF!</v>
      </c>
      <c r="AY1129" s="76" t="e">
        <f>AY1128+(AY1134*AX1131)</f>
        <v>#REF!</v>
      </c>
      <c r="AZ1129" s="89"/>
      <c r="BA1129" s="76" t="e">
        <f>BA1128+(BA1134*BA1131)</f>
        <v>#REF!</v>
      </c>
      <c r="BB1129" s="76" t="e">
        <f>BB1128+(BB1134*BA1131)</f>
        <v>#REF!</v>
      </c>
      <c r="BC1129" s="89"/>
      <c r="BD1129" s="76" t="e">
        <f>BD1128+(BD1134*BD1131)</f>
        <v>#REF!</v>
      </c>
      <c r="BE1129" s="76" t="e">
        <f>BE1128+(BE1134*BD1131)</f>
        <v>#REF!</v>
      </c>
      <c r="BF1129" s="89"/>
      <c r="BG1129" s="76" t="e">
        <f>BG1128+(BG1134*BG1131)</f>
        <v>#REF!</v>
      </c>
      <c r="BH1129" s="76" t="e">
        <f>BH1128+(BH1134*BG1131)</f>
        <v>#REF!</v>
      </c>
      <c r="BI1129" s="77"/>
      <c r="BJ1129" s="76" t="e">
        <f>BJ1128+(BJ1134*BJ1131)</f>
        <v>#DIV/0!</v>
      </c>
      <c r="BK1129" s="76" t="e">
        <f>BK1128+(BK1134*BJ1131)</f>
        <v>#DIV/0!</v>
      </c>
      <c r="BL1129" s="89"/>
      <c r="BM1129" s="76" t="e">
        <f>BM1128+(BM1134*BM1131)</f>
        <v>#DIV/0!</v>
      </c>
      <c r="BN1129" s="76" t="e">
        <f>BN1128+(BN1134*BM1131)</f>
        <v>#DIV/0!</v>
      </c>
      <c r="BO1129" s="89"/>
      <c r="BP1129" s="76" t="e">
        <f>BP1128+(BP1134*BP1131)</f>
        <v>#DIV/0!</v>
      </c>
      <c r="BQ1129" s="76" t="e">
        <f>BQ1128+(BQ1134*BP1131)</f>
        <v>#DIV/0!</v>
      </c>
      <c r="BR1129" s="89"/>
      <c r="BS1129" s="76" t="e">
        <f>BS1128+(BS1134*BS1131)</f>
        <v>#DIV/0!</v>
      </c>
      <c r="BT1129" s="76" t="e">
        <f>BT1128+(BT1134*BS1131)</f>
        <v>#DIV/0!</v>
      </c>
      <c r="BU1129" s="89"/>
      <c r="BV1129" s="63"/>
    </row>
    <row r="1130" spans="1:74" s="59" customFormat="1" x14ac:dyDescent="0.25">
      <c r="A1130" s="83"/>
      <c r="B1130" s="91" t="s">
        <v>56</v>
      </c>
      <c r="C1130" s="83"/>
      <c r="D1130" s="402"/>
      <c r="E1130" s="403"/>
      <c r="F1130" s="403"/>
      <c r="G1130" s="403"/>
      <c r="H1130" s="403"/>
      <c r="I1130" s="403"/>
      <c r="J1130" s="403"/>
      <c r="K1130" s="404"/>
      <c r="L1130" s="89"/>
      <c r="M1130" s="89"/>
      <c r="N1130" s="64"/>
      <c r="O1130" s="64"/>
      <c r="P1130" s="64"/>
      <c r="Q1130" s="64"/>
      <c r="R1130" s="77" t="s">
        <v>54</v>
      </c>
      <c r="S1130" s="88" t="e">
        <f>IF($Y1130="Y",MIN(S1108:S1127),S1128-$V1130*S1132)</f>
        <v>#DIV/0!</v>
      </c>
      <c r="T1130" s="88" t="e">
        <f>IF($Y1130="Y",MIN(T1108:T1127),T1128-$V1130*T1132)</f>
        <v>#DIV/0!</v>
      </c>
      <c r="U1130" s="88" t="e">
        <f>IF($Y1130="Y",MIN(U1108:U1127),U1128-$V1130*U1132)</f>
        <v>#DIV/0!</v>
      </c>
      <c r="V1130" s="86">
        <v>1</v>
      </c>
      <c r="W1130" s="64" t="s">
        <v>55</v>
      </c>
      <c r="X1130" s="89"/>
      <c r="Y1130" s="90" t="s">
        <v>47</v>
      </c>
      <c r="Z1130" s="87"/>
      <c r="AP1130" s="63"/>
      <c r="AQ1130" s="89"/>
      <c r="AR1130" s="89"/>
      <c r="AS1130" s="89"/>
      <c r="AT1130" s="77" t="s">
        <v>54</v>
      </c>
      <c r="AU1130" s="76" t="e">
        <f>AU1128-(AU1134*AU1132)</f>
        <v>#REF!</v>
      </c>
      <c r="AV1130" s="76" t="e">
        <f>AV1128-(AV1134*AU1132)</f>
        <v>#REF!</v>
      </c>
      <c r="AW1130" s="89"/>
      <c r="AX1130" s="76" t="e">
        <f>AX1128-(AX1134*AX1132)</f>
        <v>#REF!</v>
      </c>
      <c r="AY1130" s="76" t="e">
        <f>AY1128-(AY1134*AX1132)</f>
        <v>#REF!</v>
      </c>
      <c r="AZ1130" s="89"/>
      <c r="BA1130" s="76" t="e">
        <f>BA1128-(BA1134*BA1132)</f>
        <v>#REF!</v>
      </c>
      <c r="BB1130" s="76" t="e">
        <f>BB1128-(BB1134*BA1132)</f>
        <v>#REF!</v>
      </c>
      <c r="BC1130" s="89"/>
      <c r="BD1130" s="76" t="e">
        <f>BD1128-(BD1134*BD1132)</f>
        <v>#REF!</v>
      </c>
      <c r="BE1130" s="76" t="e">
        <f>BE1128-(BE1134*BD1132)</f>
        <v>#REF!</v>
      </c>
      <c r="BF1130" s="89"/>
      <c r="BG1130" s="76" t="e">
        <f>BG1128-(BG1134*BG1132)</f>
        <v>#REF!</v>
      </c>
      <c r="BH1130" s="76" t="e">
        <f>BH1128-(BH1134*BG1132)</f>
        <v>#REF!</v>
      </c>
      <c r="BI1130" s="77"/>
      <c r="BJ1130" s="76" t="e">
        <f>BJ1128-(BJ1134*BJ1132)</f>
        <v>#DIV/0!</v>
      </c>
      <c r="BK1130" s="76" t="e">
        <f>BK1128-(BK1134*BJ1132)</f>
        <v>#DIV/0!</v>
      </c>
      <c r="BL1130" s="89"/>
      <c r="BM1130" s="76" t="e">
        <f>BM1128-(BM1134*BM1132)</f>
        <v>#DIV/0!</v>
      </c>
      <c r="BN1130" s="76" t="e">
        <f>BN1128-(BN1134*BM1132)</f>
        <v>#DIV/0!</v>
      </c>
      <c r="BO1130" s="89"/>
      <c r="BP1130" s="76" t="e">
        <f>BP1128-(BP1134*BP1132)</f>
        <v>#DIV/0!</v>
      </c>
      <c r="BQ1130" s="76" t="e">
        <f>BQ1128-(BQ1134*BP1132)</f>
        <v>#DIV/0!</v>
      </c>
      <c r="BR1130" s="89"/>
      <c r="BS1130" s="76" t="e">
        <f>BS1128-(BS1134*BS1132)</f>
        <v>#DIV/0!</v>
      </c>
      <c r="BT1130" s="76" t="e">
        <f>BT1128-(BT1134*BS1132)</f>
        <v>#DIV/0!</v>
      </c>
      <c r="BU1130" s="89"/>
      <c r="BV1130" s="63"/>
    </row>
    <row r="1131" spans="1:74" s="59" customFormat="1" ht="14.25" x14ac:dyDescent="0.2">
      <c r="A1131" s="83"/>
      <c r="B1131" s="83"/>
      <c r="C1131" s="83"/>
      <c r="D1131" s="402"/>
      <c r="E1131" s="403"/>
      <c r="F1131" s="403"/>
      <c r="G1131" s="403"/>
      <c r="H1131" s="403"/>
      <c r="I1131" s="403"/>
      <c r="J1131" s="403"/>
      <c r="K1131" s="404"/>
      <c r="L1131" s="64"/>
      <c r="M1131" s="64"/>
      <c r="N1131" s="64"/>
      <c r="O1131" s="64"/>
      <c r="P1131" s="64"/>
      <c r="Q1131" s="64"/>
      <c r="R1131" s="77" t="s">
        <v>51</v>
      </c>
      <c r="S1131" s="88" t="e">
        <f>IF((0.67*S1132)&gt;S1128,"no","yes")</f>
        <v>#DIV/0!</v>
      </c>
      <c r="T1131" s="88" t="e">
        <f>IF((0.67*T1132)&gt;T1128,"no","yes")</f>
        <v>#DIV/0!</v>
      </c>
      <c r="U1131" s="88" t="e">
        <f>IF((0.67*U1132)&gt;U1128,"no","yes")</f>
        <v>#DIV/0!</v>
      </c>
      <c r="V1131" s="64"/>
      <c r="W1131" s="64"/>
      <c r="X1131" s="64"/>
      <c r="Z1131" s="87"/>
      <c r="AP1131" s="63"/>
      <c r="AQ1131" s="64"/>
      <c r="AR1131" s="64"/>
      <c r="AS1131" s="360" t="s">
        <v>53</v>
      </c>
      <c r="AT1131" s="361"/>
      <c r="AU1131" s="86">
        <v>1</v>
      </c>
      <c r="AV1131" s="64"/>
      <c r="AW1131" s="64"/>
      <c r="AX1131" s="86">
        <v>1</v>
      </c>
      <c r="AY1131" s="64"/>
      <c r="AZ1131" s="64"/>
      <c r="BA1131" s="86">
        <v>1</v>
      </c>
      <c r="BB1131" s="64"/>
      <c r="BC1131" s="64"/>
      <c r="BD1131" s="86">
        <v>1</v>
      </c>
      <c r="BE1131" s="64"/>
      <c r="BF1131" s="64"/>
      <c r="BG1131" s="86">
        <v>1</v>
      </c>
      <c r="BH1131" s="64"/>
      <c r="BI1131" s="77"/>
      <c r="BJ1131" s="86">
        <v>1</v>
      </c>
      <c r="BK1131" s="64"/>
      <c r="BL1131" s="64"/>
      <c r="BM1131" s="86">
        <v>1</v>
      </c>
      <c r="BN1131" s="64"/>
      <c r="BO1131" s="64"/>
      <c r="BP1131" s="86">
        <v>1</v>
      </c>
      <c r="BQ1131" s="64"/>
      <c r="BR1131" s="64"/>
      <c r="BS1131" s="86">
        <v>1</v>
      </c>
      <c r="BT1131" s="64"/>
      <c r="BU1131" s="64"/>
      <c r="BV1131" s="63"/>
    </row>
    <row r="1132" spans="1:74" s="59" customFormat="1" ht="14.25" x14ac:dyDescent="0.2">
      <c r="A1132" s="83"/>
      <c r="B1132" s="83"/>
      <c r="C1132" s="83"/>
      <c r="D1132" s="402"/>
      <c r="E1132" s="403"/>
      <c r="F1132" s="403"/>
      <c r="G1132" s="403"/>
      <c r="H1132" s="403"/>
      <c r="I1132" s="403"/>
      <c r="J1132" s="403"/>
      <c r="K1132" s="404"/>
      <c r="L1132" s="64"/>
      <c r="M1132" s="64"/>
      <c r="N1132" s="64"/>
      <c r="O1132" s="64"/>
      <c r="P1132" s="64"/>
      <c r="Q1132" s="64"/>
      <c r="R1132" s="77" t="s">
        <v>50</v>
      </c>
      <c r="S1132" s="88" t="e">
        <f>_xlfn.STDEV.P(S1108:S1127)</f>
        <v>#DIV/0!</v>
      </c>
      <c r="T1132" s="88" t="e">
        <f t="array" ref="T1132">IF(S1136="Y",SQRT(SUM(IFERROR(O1108:O1127*(S1108:S1127-(T1128))^2,0))/((COUNTIFS(O1108:O1127,"&lt;&gt;"&amp;"")-1)/COUNTIFS(O1108:O1127,"&lt;&gt;"&amp;"")*SUM(O1108:O1127))),_xlfn.STDEV.P(T1108:T1127))</f>
        <v>#DIV/0!</v>
      </c>
      <c r="U1132" s="88" t="e">
        <f t="array" ref="U1132">SQRT(SUM(IFERROR(O1108:O1127*(S1108:S1127-(U1128))^2,0))/((COUNTIFS(O1108:O1127,"&lt;&gt;"&amp;"")-1)/COUNTIFS(O1108:O1127,"&lt;&gt;"&amp;"")*SUM(O1108:O1127)))</f>
        <v>#DIV/0!</v>
      </c>
      <c r="V1132" s="64"/>
      <c r="W1132" s="64"/>
      <c r="X1132" s="64"/>
      <c r="Z1132" s="87"/>
      <c r="AP1132" s="63"/>
      <c r="AQ1132" s="64"/>
      <c r="AR1132" s="64"/>
      <c r="AS1132" s="360"/>
      <c r="AT1132" s="361"/>
      <c r="AU1132" s="86">
        <v>1</v>
      </c>
      <c r="AV1132" s="64"/>
      <c r="AW1132" s="64"/>
      <c r="AX1132" s="86">
        <v>1</v>
      </c>
      <c r="AY1132" s="64"/>
      <c r="AZ1132" s="64"/>
      <c r="BA1132" s="86">
        <v>1</v>
      </c>
      <c r="BB1132" s="64"/>
      <c r="BC1132" s="64"/>
      <c r="BD1132" s="86">
        <v>1</v>
      </c>
      <c r="BE1132" s="64"/>
      <c r="BF1132" s="64"/>
      <c r="BG1132" s="86">
        <v>1</v>
      </c>
      <c r="BH1132" s="64"/>
      <c r="BI1132" s="77"/>
      <c r="BJ1132" s="86">
        <v>1</v>
      </c>
      <c r="BK1132" s="64"/>
      <c r="BL1132" s="64"/>
      <c r="BM1132" s="86">
        <v>1</v>
      </c>
      <c r="BN1132" s="64"/>
      <c r="BO1132" s="64"/>
      <c r="BP1132" s="86">
        <v>1</v>
      </c>
      <c r="BQ1132" s="64"/>
      <c r="BR1132" s="64"/>
      <c r="BS1132" s="86">
        <v>1</v>
      </c>
      <c r="BT1132" s="64"/>
      <c r="BU1132" s="64"/>
      <c r="BV1132" s="63"/>
    </row>
    <row r="1133" spans="1:74" s="59" customFormat="1" x14ac:dyDescent="0.25">
      <c r="A1133" s="64"/>
      <c r="B1133" s="64"/>
      <c r="C1133" s="83"/>
      <c r="D1133" s="402"/>
      <c r="E1133" s="403"/>
      <c r="F1133" s="403"/>
      <c r="G1133" s="403"/>
      <c r="H1133" s="403"/>
      <c r="I1133" s="403"/>
      <c r="J1133" s="403"/>
      <c r="K1133" s="404"/>
      <c r="L1133" s="64"/>
      <c r="M1133" s="64"/>
      <c r="N1133" s="64"/>
      <c r="O1133" s="64"/>
      <c r="P1133" s="64"/>
      <c r="Q1133" s="64"/>
      <c r="R1133" s="73" t="s">
        <v>48</v>
      </c>
      <c r="S1133" s="85">
        <f>COUNTIF(S1108:S1127,"&gt;0")</f>
        <v>0</v>
      </c>
      <c r="T1133" s="85">
        <f>COUNTIF(T1108:T1127,"&gt;0")</f>
        <v>0</v>
      </c>
      <c r="U1133" s="81"/>
      <c r="V1133" s="84" t="s">
        <v>52</v>
      </c>
      <c r="W1133" s="64"/>
      <c r="X1133" s="64"/>
      <c r="Z1133" s="63"/>
      <c r="AP1133" s="63"/>
      <c r="AQ1133" s="64"/>
      <c r="AR1133" s="64"/>
      <c r="AS1133" s="64"/>
      <c r="AT1133" s="77" t="s">
        <v>51</v>
      </c>
      <c r="AU1133" s="76" t="e">
        <f>IF((0.67*AU1134)&gt;AU1128,"no","yes")</f>
        <v>#REF!</v>
      </c>
      <c r="AV1133" s="76" t="e">
        <f>IF((0.67*AV1134)&gt;AV1128,"no","yes")</f>
        <v>#REF!</v>
      </c>
      <c r="AW1133" s="64"/>
      <c r="AX1133" s="76" t="e">
        <f>IF((0.67*AX1134)&gt;AX1128,"no","yes")</f>
        <v>#REF!</v>
      </c>
      <c r="AY1133" s="76" t="e">
        <f>IF((0.67*AY1134)&gt;AY1128,"no","yes")</f>
        <v>#REF!</v>
      </c>
      <c r="AZ1133" s="64"/>
      <c r="BA1133" s="76" t="e">
        <f>IF((0.67*BA1134)&gt;BA1128,"no","yes")</f>
        <v>#REF!</v>
      </c>
      <c r="BB1133" s="76" t="e">
        <f>IF((0.67*BB1134)&gt;BB1128,"no","yes")</f>
        <v>#REF!</v>
      </c>
      <c r="BC1133" s="64"/>
      <c r="BD1133" s="76" t="e">
        <f>IF((0.67*BD1134)&gt;BD1128,"no","yes")</f>
        <v>#REF!</v>
      </c>
      <c r="BE1133" s="76" t="e">
        <f>IF((0.67*BE1134)&gt;BE1128,"no","yes")</f>
        <v>#REF!</v>
      </c>
      <c r="BF1133" s="64"/>
      <c r="BG1133" s="76" t="e">
        <f>IF((0.67*BG1134)&gt;BG1128,"no","yes")</f>
        <v>#REF!</v>
      </c>
      <c r="BH1133" s="76" t="e">
        <f>IF((0.67*BH1134)&gt;BH1128,"no","yes")</f>
        <v>#REF!</v>
      </c>
      <c r="BI1133" s="73"/>
      <c r="BJ1133" s="76" t="e">
        <f>IF((0.67*BJ1134)&gt;BJ1128,"no","yes")</f>
        <v>#DIV/0!</v>
      </c>
      <c r="BK1133" s="76" t="e">
        <f>IF((0.67*BK1134)&gt;BK1128,"no","yes")</f>
        <v>#DIV/0!</v>
      </c>
      <c r="BL1133" s="64"/>
      <c r="BM1133" s="76" t="e">
        <f>IF((0.67*BM1134)&gt;BM1128,"no","yes")</f>
        <v>#DIV/0!</v>
      </c>
      <c r="BN1133" s="76" t="e">
        <f>IF((0.67*BN1134)&gt;BN1128,"no","yes")</f>
        <v>#DIV/0!</v>
      </c>
      <c r="BO1133" s="64"/>
      <c r="BP1133" s="76" t="e">
        <f>IF((0.67*BP1134)&gt;BP1128,"no","yes")</f>
        <v>#DIV/0!</v>
      </c>
      <c r="BQ1133" s="76" t="e">
        <f>IF((0.67*BQ1134)&gt;BQ1128,"no","yes")</f>
        <v>#DIV/0!</v>
      </c>
      <c r="BR1133" s="64"/>
      <c r="BS1133" s="76" t="e">
        <f>IF((0.67*BS1134)&gt;BS1128,"no","yes")</f>
        <v>#DIV/0!</v>
      </c>
      <c r="BT1133" s="76" t="e">
        <f>IF((0.67*BT1134)&gt;BT1128,"no","yes")</f>
        <v>#DIV/0!</v>
      </c>
      <c r="BU1133" s="64"/>
      <c r="BV1133" s="63"/>
    </row>
    <row r="1134" spans="1:74" s="59" customFormat="1" ht="14.25" x14ac:dyDescent="0.2">
      <c r="C1134" s="83"/>
      <c r="D1134" s="402"/>
      <c r="E1134" s="403"/>
      <c r="F1134" s="403"/>
      <c r="G1134" s="403"/>
      <c r="H1134" s="403"/>
      <c r="I1134" s="403"/>
      <c r="J1134" s="403"/>
      <c r="K1134" s="404"/>
      <c r="L1134" s="64"/>
      <c r="M1134" s="64"/>
      <c r="N1134" s="64"/>
      <c r="O1134" s="64"/>
      <c r="P1134" s="64"/>
      <c r="Q1134" s="64"/>
      <c r="R1134" s="64"/>
      <c r="S1134" s="82"/>
      <c r="T1134" s="81"/>
      <c r="U1134" s="81"/>
      <c r="V1134" s="80"/>
      <c r="W1134" s="79"/>
      <c r="X1134" s="78"/>
      <c r="Z1134" s="63"/>
      <c r="AP1134" s="63"/>
      <c r="AQ1134" s="64"/>
      <c r="AR1134" s="64"/>
      <c r="AS1134" s="64"/>
      <c r="AT1134" s="77" t="s">
        <v>50</v>
      </c>
      <c r="AU1134" s="76" t="e">
        <f>_xlfn.STDEV.P(AU1108:AU1127)</f>
        <v>#REF!</v>
      </c>
      <c r="AV1134" s="76" t="e">
        <f>_xlfn.STDEV.P(AV1108:AV1127)</f>
        <v>#REF!</v>
      </c>
      <c r="AW1134" s="64"/>
      <c r="AX1134" s="76" t="e">
        <f>_xlfn.STDEV.P(AX1108:AX1127)</f>
        <v>#REF!</v>
      </c>
      <c r="AY1134" s="76" t="e">
        <f>_xlfn.STDEV.P(AY1108:AY1127)</f>
        <v>#REF!</v>
      </c>
      <c r="AZ1134" s="64"/>
      <c r="BA1134" s="76" t="e">
        <f>_xlfn.STDEV.P(BA1108:BA1127)</f>
        <v>#REF!</v>
      </c>
      <c r="BB1134" s="76" t="e">
        <f>_xlfn.STDEV.P(BB1108:BB1127)</f>
        <v>#REF!</v>
      </c>
      <c r="BC1134" s="64"/>
      <c r="BD1134" s="76" t="e">
        <f>_xlfn.STDEV.P(BD1108:BD1127)</f>
        <v>#REF!</v>
      </c>
      <c r="BE1134" s="76" t="e">
        <f>_xlfn.STDEV.P(BE1108:BE1127)</f>
        <v>#REF!</v>
      </c>
      <c r="BF1134" s="64"/>
      <c r="BG1134" s="76" t="e">
        <f>_xlfn.STDEV.P(BG1108:BG1127)</f>
        <v>#REF!</v>
      </c>
      <c r="BH1134" s="76" t="e">
        <f>_xlfn.STDEV.P(BH1108:BH1127)</f>
        <v>#REF!</v>
      </c>
      <c r="BI1134" s="64"/>
      <c r="BJ1134" s="76" t="e">
        <f>_xlfn.STDEV.P(BJ1108:BJ1127)</f>
        <v>#DIV/0!</v>
      </c>
      <c r="BK1134" s="76" t="e">
        <f>_xlfn.STDEV.P(BK1108:BK1127)</f>
        <v>#DIV/0!</v>
      </c>
      <c r="BL1134" s="64"/>
      <c r="BM1134" s="76" t="e">
        <f>_xlfn.STDEV.P(BM1108:BM1127)</f>
        <v>#DIV/0!</v>
      </c>
      <c r="BN1134" s="76" t="e">
        <f>_xlfn.STDEV.P(BN1108:BN1127)</f>
        <v>#DIV/0!</v>
      </c>
      <c r="BO1134" s="64"/>
      <c r="BP1134" s="76" t="e">
        <f>_xlfn.STDEV.P(BP1108:BP1127)</f>
        <v>#DIV/0!</v>
      </c>
      <c r="BQ1134" s="76" t="e">
        <f>_xlfn.STDEV.P(BQ1108:BQ1127)</f>
        <v>#DIV/0!</v>
      </c>
      <c r="BR1134" s="64"/>
      <c r="BS1134" s="76" t="e">
        <f>_xlfn.STDEV.P(BS1108:BS1127)</f>
        <v>#DIV/0!</v>
      </c>
      <c r="BT1134" s="76" t="e">
        <f>_xlfn.STDEV.P(BT1108:BT1127)</f>
        <v>#DIV/0!</v>
      </c>
      <c r="BV1134" s="63"/>
    </row>
    <row r="1135" spans="1:74" s="59" customFormat="1" x14ac:dyDescent="0.2">
      <c r="A1135" s="75" t="str">
        <f ca="1">HYPERLINK("#"&amp;"'"&amp;A$1&amp;"'!a1","Back to top")</f>
        <v>Back to top</v>
      </c>
      <c r="B1135" s="75"/>
      <c r="C1135" s="64"/>
      <c r="D1135" s="405"/>
      <c r="E1135" s="406"/>
      <c r="F1135" s="406"/>
      <c r="G1135" s="406"/>
      <c r="H1135" s="406"/>
      <c r="I1135" s="406"/>
      <c r="J1135" s="406"/>
      <c r="K1135" s="407"/>
      <c r="S1135" s="74" t="s">
        <v>49</v>
      </c>
      <c r="U1135" s="64"/>
      <c r="V1135" s="70"/>
      <c r="W1135" s="69"/>
      <c r="X1135" s="68"/>
      <c r="Z1135" s="63"/>
      <c r="AP1135" s="63"/>
      <c r="AQ1135" s="64"/>
      <c r="AR1135" s="64"/>
      <c r="AS1135" s="64"/>
      <c r="AT1135" s="73" t="s">
        <v>48</v>
      </c>
      <c r="AU1135" s="72">
        <f>COUNTIF(AU1108:AU1127,"&gt;0")</f>
        <v>0</v>
      </c>
      <c r="AV1135" s="72">
        <f>COUNTIF(AV1108:AV1127,"&gt;0")</f>
        <v>0</v>
      </c>
      <c r="AW1135" s="64"/>
      <c r="AX1135" s="72">
        <f>COUNTIF(AX1108:AX1127,"&gt;0")</f>
        <v>0</v>
      </c>
      <c r="AY1135" s="72">
        <f>COUNTIF(AY1108:AY1127,"&gt;0")</f>
        <v>0</v>
      </c>
      <c r="AZ1135" s="64"/>
      <c r="BA1135" s="72">
        <f>COUNTIF(BA1108:BA1127,"&gt;0")</f>
        <v>0</v>
      </c>
      <c r="BB1135" s="72">
        <f>COUNTIF(BB1108:BB1127,"&gt;0")</f>
        <v>0</v>
      </c>
      <c r="BC1135" s="64"/>
      <c r="BD1135" s="72">
        <f>COUNTIF(BD1108:BD1127,"&gt;0")</f>
        <v>0</v>
      </c>
      <c r="BE1135" s="72">
        <f>COUNTIF(BE1108:BE1127,"&gt;0")</f>
        <v>0</v>
      </c>
      <c r="BF1135" s="64"/>
      <c r="BG1135" s="72">
        <f>COUNTIF(BG1108:BG1127,"&gt;0")</f>
        <v>0</v>
      </c>
      <c r="BH1135" s="72">
        <f>COUNTIF(BH1108:BH1127,"&gt;0")</f>
        <v>0</v>
      </c>
      <c r="BI1135" s="64"/>
      <c r="BJ1135" s="72">
        <f>COUNTIF(BJ1108:BJ1127,"&gt;0")</f>
        <v>0</v>
      </c>
      <c r="BK1135" s="72">
        <f>COUNTIF(BK1108:BK1127,"&gt;0")</f>
        <v>0</v>
      </c>
      <c r="BL1135" s="64"/>
      <c r="BM1135" s="72">
        <f>COUNTIF(BM1108:BM1127,"&gt;0")</f>
        <v>0</v>
      </c>
      <c r="BN1135" s="72">
        <f>COUNTIF(BN1108:BN1127,"&gt;0")</f>
        <v>0</v>
      </c>
      <c r="BO1135" s="64"/>
      <c r="BP1135" s="72">
        <f>COUNTIF(BP1108:BP1127,"&gt;0")</f>
        <v>0</v>
      </c>
      <c r="BQ1135" s="72">
        <f>COUNTIF(BQ1108:BQ1127,"&gt;0")</f>
        <v>0</v>
      </c>
      <c r="BR1135" s="64"/>
      <c r="BS1135" s="72">
        <f>COUNTIF(BS1108:BS1127,"&gt;0")</f>
        <v>0</v>
      </c>
      <c r="BT1135" s="72">
        <f>COUNTIF(BT1108:BT1127,"&gt;0")</f>
        <v>0</v>
      </c>
      <c r="BV1135" s="63"/>
    </row>
    <row r="1136" spans="1:74" s="59" customFormat="1" ht="14.25" x14ac:dyDescent="0.2">
      <c r="A1136" s="75"/>
      <c r="B1136" s="75"/>
      <c r="C1136" s="64"/>
      <c r="D1136" s="135"/>
      <c r="E1136" s="135"/>
      <c r="F1136" s="135"/>
      <c r="G1136" s="135"/>
      <c r="H1136" s="135"/>
      <c r="I1136" s="135"/>
      <c r="J1136" s="135"/>
      <c r="K1136" s="135"/>
      <c r="S1136" s="71" t="s">
        <v>47</v>
      </c>
      <c r="U1136" s="64"/>
      <c r="V1136" s="70"/>
      <c r="W1136" s="69"/>
      <c r="X1136" s="68"/>
      <c r="Z1136" s="63"/>
      <c r="AP1136" s="63"/>
      <c r="BV1136" s="63"/>
    </row>
    <row r="1137" spans="1:74" s="59" customFormat="1" ht="14.25" x14ac:dyDescent="0.2">
      <c r="A1137" s="75"/>
      <c r="B1137" s="75"/>
      <c r="C1137" s="64"/>
      <c r="D1137" s="135"/>
      <c r="E1137" s="135"/>
      <c r="F1137" s="135"/>
      <c r="G1137" s="135"/>
      <c r="H1137" s="135"/>
      <c r="I1137" s="135"/>
      <c r="J1137" s="135"/>
      <c r="K1137" s="135"/>
      <c r="U1137" s="64"/>
      <c r="V1137" s="67"/>
      <c r="W1137" s="66"/>
      <c r="X1137" s="65"/>
      <c r="Z1137" s="63"/>
      <c r="AP1137" s="63"/>
      <c r="BV1137" s="63"/>
    </row>
    <row r="1138" spans="1:74" s="59" customFormat="1" ht="18" x14ac:dyDescent="0.25">
      <c r="U1138" s="64"/>
      <c r="V1138" s="64"/>
      <c r="W1138" s="64"/>
      <c r="X1138" s="64"/>
      <c r="Z1138" s="63"/>
      <c r="AP1138" s="60"/>
      <c r="AQ1138" s="62"/>
      <c r="AR1138" s="62"/>
      <c r="AS1138" s="61"/>
      <c r="AT1138" s="61"/>
      <c r="AU1138" s="61"/>
      <c r="AV1138" s="61"/>
      <c r="AW1138" s="61"/>
      <c r="AX1138" s="61"/>
      <c r="AY1138" s="61"/>
      <c r="AZ1138" s="61"/>
      <c r="BA1138" s="61"/>
      <c r="BB1138" s="61"/>
      <c r="BC1138" s="61"/>
      <c r="BD1138" s="61"/>
      <c r="BE1138" s="61"/>
      <c r="BF1138" s="61"/>
      <c r="BG1138" s="61"/>
      <c r="BH1138" s="61"/>
      <c r="BI1138" s="61"/>
      <c r="BJ1138" s="61"/>
      <c r="BK1138" s="61"/>
      <c r="BL1138" s="61"/>
      <c r="BM1138" s="61"/>
      <c r="BN1138" s="61"/>
      <c r="BO1138" s="61"/>
      <c r="BP1138" s="61"/>
      <c r="BQ1138" s="61"/>
      <c r="BR1138" s="61"/>
      <c r="BS1138" s="61"/>
      <c r="BT1138" s="61"/>
      <c r="BU1138" s="61"/>
      <c r="BV1138" s="60"/>
    </row>
    <row r="1139" spans="1:74" s="59" customFormat="1" ht="14.25" x14ac:dyDescent="0.2">
      <c r="Z1139" s="63"/>
      <c r="AP1139" s="63"/>
      <c r="BV1139" s="63"/>
    </row>
    <row r="1140" spans="1:74" s="2" customFormat="1" ht="15.75" x14ac:dyDescent="0.25">
      <c r="A1140" s="134">
        <f>1+A1105</f>
        <v>31</v>
      </c>
      <c r="B1140" s="134"/>
      <c r="C1140" s="133" t="s">
        <v>97</v>
      </c>
      <c r="D1140" s="132"/>
      <c r="E1140" s="132"/>
      <c r="F1140" s="132"/>
      <c r="G1140" s="132"/>
      <c r="H1140" s="132"/>
      <c r="K1140" s="132"/>
      <c r="L1140" s="132"/>
      <c r="M1140" s="131"/>
      <c r="N1140" s="131"/>
      <c r="O1140" s="131"/>
      <c r="AQ1140" s="130">
        <f>A1140</f>
        <v>31</v>
      </c>
      <c r="AR1140" s="130" t="str">
        <f>C1140</f>
        <v>VARIABLE31</v>
      </c>
    </row>
    <row r="1141" spans="1:74" s="59" customFormat="1" x14ac:dyDescent="0.25">
      <c r="A1141" s="83"/>
      <c r="B1141" s="83"/>
      <c r="C1141" s="83"/>
      <c r="D1141" s="129"/>
      <c r="E1141" s="129"/>
      <c r="F1141" s="129"/>
      <c r="G1141" s="129"/>
      <c r="H1141" s="129"/>
      <c r="K1141" s="129"/>
      <c r="L1141" s="129"/>
      <c r="M1141" s="64"/>
      <c r="N1141" s="64"/>
      <c r="O1141" s="64"/>
      <c r="Z1141" s="63"/>
      <c r="AP1141" s="63"/>
      <c r="AQ1141" s="89"/>
      <c r="AR1141" s="89"/>
      <c r="AS1141" s="89"/>
      <c r="AT1141" s="89"/>
      <c r="AU1141" s="128" t="e">
        <f>IF($AT$44="Region",'[1]Advanced Controls'!$A$59,'[1]AEZ Data'!$A$78)</f>
        <v>#REF!</v>
      </c>
      <c r="AV1141" s="128"/>
      <c r="AW1141" s="89"/>
      <c r="AX1141" s="128" t="e">
        <f>IF($AT$44="Region",'[1]Advanced Controls'!$A$60,'[1]AEZ Data'!$A$80)</f>
        <v>#REF!</v>
      </c>
      <c r="AY1141" s="128"/>
      <c r="AZ1141" s="89"/>
      <c r="BA1141" s="128" t="e">
        <f>IF($AT$44="Region",'[1]Advanced Controls'!$A$61,'[1]AEZ Data'!$A$79)</f>
        <v>#REF!</v>
      </c>
      <c r="BB1141" s="128"/>
      <c r="BC1141" s="89"/>
      <c r="BD1141" s="128" t="e">
        <f>IF($AT$44="Region",'[1]Advanced Controls'!$A$62,'[1]AEZ Data'!$A$81)</f>
        <v>#REF!</v>
      </c>
      <c r="BE1141" s="128"/>
      <c r="BF1141" s="89"/>
      <c r="BG1141" s="128" t="e">
        <f>IF($AT$44="Region",'[1]Advanced Controls'!$A$63,'[1]AEZ Data'!$A$82)</f>
        <v>#REF!</v>
      </c>
      <c r="BH1141" s="128"/>
      <c r="BI1141" s="89"/>
      <c r="BJ1141" s="128" t="s">
        <v>90</v>
      </c>
      <c r="BK1141" s="128"/>
      <c r="BL1141" s="89"/>
      <c r="BM1141" s="128" t="s">
        <v>89</v>
      </c>
      <c r="BN1141" s="128"/>
      <c r="BO1141" s="89"/>
      <c r="BP1141" s="128" t="s">
        <v>88</v>
      </c>
      <c r="BQ1141" s="128"/>
      <c r="BR1141" s="89"/>
      <c r="BS1141" s="128" t="s">
        <v>87</v>
      </c>
      <c r="BT1141" s="128"/>
      <c r="BU1141" s="89"/>
      <c r="BV1141" s="63"/>
    </row>
    <row r="1142" spans="1:74" s="59" customFormat="1" ht="45.75" thickBot="1" x14ac:dyDescent="0.3">
      <c r="A1142" s="92" t="s">
        <v>86</v>
      </c>
      <c r="B1142" s="127" t="s">
        <v>85</v>
      </c>
      <c r="C1142" s="124" t="s">
        <v>84</v>
      </c>
      <c r="D1142" s="126" t="s">
        <v>83</v>
      </c>
      <c r="E1142" s="126" t="s">
        <v>82</v>
      </c>
      <c r="F1142" s="124" t="s">
        <v>81</v>
      </c>
      <c r="G1142" s="125" t="s">
        <v>80</v>
      </c>
      <c r="H1142" s="124" t="s">
        <v>79</v>
      </c>
      <c r="I1142" s="124" t="s">
        <v>78</v>
      </c>
      <c r="J1142" s="124" t="s">
        <v>77</v>
      </c>
      <c r="K1142" s="123" t="s">
        <v>76</v>
      </c>
      <c r="L1142" s="122" t="s">
        <v>75</v>
      </c>
      <c r="M1142" s="121" t="s">
        <v>74</v>
      </c>
      <c r="N1142" s="119" t="s">
        <v>73</v>
      </c>
      <c r="O1142" s="120" t="s">
        <v>72</v>
      </c>
      <c r="P1142" s="119" t="s">
        <v>71</v>
      </c>
      <c r="Q1142" s="114"/>
      <c r="R1142" s="118" t="s">
        <v>70</v>
      </c>
      <c r="S1142" s="117" t="s">
        <v>66</v>
      </c>
      <c r="T1142" s="117" t="s">
        <v>65</v>
      </c>
      <c r="U1142" s="117" t="s">
        <v>69</v>
      </c>
      <c r="V1142" s="116" t="s">
        <v>68</v>
      </c>
      <c r="W1142" s="114"/>
      <c r="X1142" s="114"/>
      <c r="Z1142" s="63"/>
      <c r="AP1142" s="63"/>
      <c r="AQ1142" s="114"/>
      <c r="AR1142" s="114"/>
      <c r="AS1142" s="116" t="s">
        <v>67</v>
      </c>
      <c r="AT1142" s="114"/>
      <c r="AU1142" s="115" t="s">
        <v>66</v>
      </c>
      <c r="AV1142" s="115" t="s">
        <v>65</v>
      </c>
      <c r="AW1142" s="114"/>
      <c r="AX1142" s="115" t="s">
        <v>66</v>
      </c>
      <c r="AY1142" s="115" t="s">
        <v>65</v>
      </c>
      <c r="AZ1142" s="114"/>
      <c r="BA1142" s="115" t="s">
        <v>66</v>
      </c>
      <c r="BB1142" s="115" t="s">
        <v>65</v>
      </c>
      <c r="BC1142" s="114"/>
      <c r="BD1142" s="115" t="s">
        <v>66</v>
      </c>
      <c r="BE1142" s="115" t="s">
        <v>65</v>
      </c>
      <c r="BF1142" s="114"/>
      <c r="BG1142" s="115" t="s">
        <v>66</v>
      </c>
      <c r="BH1142" s="115" t="s">
        <v>65</v>
      </c>
      <c r="BI1142" s="114"/>
      <c r="BJ1142" s="115" t="s">
        <v>66</v>
      </c>
      <c r="BK1142" s="115" t="s">
        <v>65</v>
      </c>
      <c r="BL1142" s="114"/>
      <c r="BM1142" s="115" t="s">
        <v>66</v>
      </c>
      <c r="BN1142" s="115" t="s">
        <v>65</v>
      </c>
      <c r="BO1142" s="114"/>
      <c r="BP1142" s="115" t="s">
        <v>66</v>
      </c>
      <c r="BQ1142" s="115" t="s">
        <v>65</v>
      </c>
      <c r="BR1142" s="114"/>
      <c r="BS1142" s="115" t="s">
        <v>66</v>
      </c>
      <c r="BT1142" s="115" t="s">
        <v>65</v>
      </c>
      <c r="BU1142" s="114"/>
      <c r="BV1142" s="63"/>
    </row>
    <row r="1143" spans="1:74" s="59" customFormat="1" x14ac:dyDescent="0.25">
      <c r="A1143" s="83">
        <v>1</v>
      </c>
      <c r="B1143" s="109" t="str">
        <f t="shared" ref="B1143:B1162" si="723">CONCATENATE(E1143,": ",C1143)</f>
        <v xml:space="preserve">: </v>
      </c>
      <c r="C1143" s="108"/>
      <c r="D1143" s="108"/>
      <c r="E1143" s="108"/>
      <c r="F1143" s="113"/>
      <c r="G1143" s="108"/>
      <c r="H1143" s="107"/>
      <c r="I1143" s="106"/>
      <c r="J1143" s="106"/>
      <c r="K1143" s="110"/>
      <c r="L1143" s="110"/>
      <c r="M1143" s="111"/>
      <c r="N1143" s="105"/>
      <c r="O1143" s="105"/>
      <c r="P1143" s="104"/>
      <c r="Q1143" s="64"/>
      <c r="R1143" s="103"/>
      <c r="S1143" s="101" t="str">
        <f t="shared" ref="S1143:S1162" si="724">IF(R1143="Y","",IF(AND(M1143="",K1143=""),"",IF(M1143="",K1143,M1143)))</f>
        <v/>
      </c>
      <c r="T1143" s="102" t="str">
        <f t="shared" ref="T1143:T1162" si="725">IF(S1143="","",IF($S$1171="Y",U1143,IF(S1143&gt;=$S$1163-$AB$35*$S$1167,IF(S1143&lt;=$S$1163+$AB$35*$S$1167,S1143,""),"")))</f>
        <v/>
      </c>
      <c r="U1143" s="101" t="str">
        <f t="shared" ref="U1143:U1162" si="726">IF(R1143="Y","",IF(AND(M1143="",K1143=""),"",IF(M1143="",K1143*O1143,M1143*O1143)))</f>
        <v/>
      </c>
      <c r="V1143" s="100" t="str">
        <f t="shared" ref="V1143:V1162" si="727">IF(AND(N1143="",L1143=""),"",IF(N1143="",L1143,N1143))</f>
        <v/>
      </c>
      <c r="W1143" s="89"/>
      <c r="X1143" s="89"/>
      <c r="Z1143" s="63"/>
      <c r="AP1143" s="63"/>
      <c r="AQ1143" s="89"/>
      <c r="AR1143" s="89"/>
      <c r="AS1143" s="112" t="str">
        <f>$U1143</f>
        <v/>
      </c>
      <c r="AT1143" s="89"/>
      <c r="AU1143" s="98" t="e">
        <f t="shared" ref="AU1143:AU1162" si="728">IF($AT$44="region",IF($E1143=AU$762,$S1143,""),IF($G1143=AU$762,$S1143,""))</f>
        <v>#REF!</v>
      </c>
      <c r="AV1143" s="98" t="e">
        <f t="shared" ref="AV1143:AV1162" si="729">IF($AT$44="Region",IF($E1143=AU$762,$T1143,""),IF($G1143=AU$762,$T1143,""))</f>
        <v>#REF!</v>
      </c>
      <c r="AW1143" s="89"/>
      <c r="AX1143" s="98" t="e">
        <f t="shared" ref="AX1143:AX1162" si="730">IF($AT$44="region",IF($E1143=AX$762,$S1143,""),IF($G1143=AX$762,$S1143,""))</f>
        <v>#REF!</v>
      </c>
      <c r="AY1143" s="98" t="e">
        <f t="shared" ref="AY1143:AY1162" si="731">IF($AT$44="Region",IF($E1143=AX$762,$T1143,""),IF($G1143=AX$762,$T1143,""))</f>
        <v>#REF!</v>
      </c>
      <c r="AZ1143" s="89"/>
      <c r="BA1143" s="98" t="e">
        <f t="shared" ref="BA1143:BA1162" si="732">IF($AT$44="region",IF($E1143=BA$762,$S1143,""),IF($G1143=BA$762,$S1143,""))</f>
        <v>#REF!</v>
      </c>
      <c r="BB1143" s="98" t="e">
        <f t="shared" ref="BB1143:BB1162" si="733">IF($AT$44="Region",IF($E1143=BA$762,$T1143,""),IF($G1143=BA$762,$T1143,""))</f>
        <v>#REF!</v>
      </c>
      <c r="BC1143" s="89"/>
      <c r="BD1143" s="98" t="e">
        <f t="shared" ref="BD1143:BD1162" si="734">IF($AT$44="region",IF($E1143=BD$762,$S1143,""),IF($G1143=BD$762,$S1143,""))</f>
        <v>#REF!</v>
      </c>
      <c r="BE1143" s="98" t="e">
        <f t="shared" ref="BE1143:BE1162" si="735">IF($AT$44="Region",IF($E1143=BD$762,$T1143,""),IF($G1143=BD$762,$T1143,""))</f>
        <v>#REF!</v>
      </c>
      <c r="BF1143" s="89"/>
      <c r="BG1143" s="98" t="e">
        <f t="shared" ref="BG1143:BG1162" si="736">IF($AT$44="region",IF($E1143=BG$762,$S1143,""),IF($G1143=BG$762,$S1143,""))</f>
        <v>#REF!</v>
      </c>
      <c r="BH1143" s="98" t="e">
        <f t="shared" ref="BH1143:BH1162" si="737">IF($AT$44="Region",IF($E1143=BG$762,$T1143,""),IF($G1143=BG$762,$T1143,""))</f>
        <v>#REF!</v>
      </c>
      <c r="BI1143" s="89"/>
      <c r="BJ1143" s="98" t="str">
        <f t="shared" ref="BJ1143:BJ1162" si="738">IF($E1143=$BJ$47,S1143,"")</f>
        <v/>
      </c>
      <c r="BK1143" s="98" t="str">
        <f t="shared" ref="BK1143:BK1162" si="739">IF($E1143=$BJ$47,T1143,"")</f>
        <v/>
      </c>
      <c r="BL1143" s="89"/>
      <c r="BM1143" s="98" t="str">
        <f t="shared" ref="BM1143:BM1162" si="740">IF($E1143=$BM$47,S1143,"")</f>
        <v/>
      </c>
      <c r="BN1143" s="98" t="str">
        <f t="shared" ref="BN1143:BN1162" si="741">IF($E1143=$BM$47,T1143,"")</f>
        <v/>
      </c>
      <c r="BO1143" s="89"/>
      <c r="BP1143" s="98" t="str">
        <f t="shared" ref="BP1143:BP1162" si="742">IF($E1143=$BP$47,S1143,"")</f>
        <v/>
      </c>
      <c r="BQ1143" s="98" t="str">
        <f t="shared" ref="BQ1143:BQ1162" si="743">IF($E1143=$BP$47,T1143,"")</f>
        <v/>
      </c>
      <c r="BR1143" s="89"/>
      <c r="BS1143" s="98" t="str">
        <f t="shared" ref="BS1143:BS1162" si="744">IF($E1143=$BS$47,S1143,"")</f>
        <v/>
      </c>
      <c r="BT1143" s="98" t="str">
        <f t="shared" ref="BT1143:BT1162" si="745">IF($E1143=$BS$47,T1143,"")</f>
        <v/>
      </c>
      <c r="BU1143" s="89"/>
      <c r="BV1143" s="63"/>
    </row>
    <row r="1144" spans="1:74" s="59" customFormat="1" x14ac:dyDescent="0.25">
      <c r="A1144" s="83">
        <v>2</v>
      </c>
      <c r="B1144" s="109" t="str">
        <f t="shared" si="723"/>
        <v xml:space="preserve">: </v>
      </c>
      <c r="C1144" s="108"/>
      <c r="D1144" s="108"/>
      <c r="E1144" s="108"/>
      <c r="F1144" s="108"/>
      <c r="G1144" s="108"/>
      <c r="H1144" s="107"/>
      <c r="I1144" s="106"/>
      <c r="J1144" s="106"/>
      <c r="K1144" s="105"/>
      <c r="L1144" s="110"/>
      <c r="M1144" s="111"/>
      <c r="N1144" s="105"/>
      <c r="O1144" s="105"/>
      <c r="P1144" s="104"/>
      <c r="Q1144" s="64"/>
      <c r="R1144" s="103"/>
      <c r="S1144" s="101" t="str">
        <f t="shared" si="724"/>
        <v/>
      </c>
      <c r="T1144" s="102" t="str">
        <f t="shared" si="725"/>
        <v/>
      </c>
      <c r="U1144" s="101" t="str">
        <f t="shared" si="726"/>
        <v/>
      </c>
      <c r="V1144" s="100" t="str">
        <f t="shared" si="727"/>
        <v/>
      </c>
      <c r="W1144" s="89"/>
      <c r="X1144" s="89"/>
      <c r="Z1144" s="63"/>
      <c r="AP1144" s="63"/>
      <c r="AQ1144" s="89"/>
      <c r="AR1144" s="89"/>
      <c r="AS1144" s="99"/>
      <c r="AT1144" s="89"/>
      <c r="AU1144" s="98" t="e">
        <f t="shared" si="728"/>
        <v>#REF!</v>
      </c>
      <c r="AV1144" s="98" t="e">
        <f t="shared" si="729"/>
        <v>#REF!</v>
      </c>
      <c r="AW1144" s="89"/>
      <c r="AX1144" s="98" t="e">
        <f t="shared" si="730"/>
        <v>#REF!</v>
      </c>
      <c r="AY1144" s="98" t="e">
        <f t="shared" si="731"/>
        <v>#REF!</v>
      </c>
      <c r="AZ1144" s="89"/>
      <c r="BA1144" s="98" t="e">
        <f t="shared" si="732"/>
        <v>#REF!</v>
      </c>
      <c r="BB1144" s="98" t="e">
        <f t="shared" si="733"/>
        <v>#REF!</v>
      </c>
      <c r="BC1144" s="89"/>
      <c r="BD1144" s="98" t="e">
        <f t="shared" si="734"/>
        <v>#REF!</v>
      </c>
      <c r="BE1144" s="98" t="e">
        <f t="shared" si="735"/>
        <v>#REF!</v>
      </c>
      <c r="BF1144" s="89"/>
      <c r="BG1144" s="98" t="e">
        <f t="shared" si="736"/>
        <v>#REF!</v>
      </c>
      <c r="BH1144" s="98" t="e">
        <f t="shared" si="737"/>
        <v>#REF!</v>
      </c>
      <c r="BI1144" s="89"/>
      <c r="BJ1144" s="98" t="str">
        <f t="shared" si="738"/>
        <v/>
      </c>
      <c r="BK1144" s="98" t="str">
        <f t="shared" si="739"/>
        <v/>
      </c>
      <c r="BL1144" s="89"/>
      <c r="BM1144" s="98" t="str">
        <f t="shared" si="740"/>
        <v/>
      </c>
      <c r="BN1144" s="98" t="str">
        <f t="shared" si="741"/>
        <v/>
      </c>
      <c r="BO1144" s="89"/>
      <c r="BP1144" s="98" t="str">
        <f t="shared" si="742"/>
        <v/>
      </c>
      <c r="BQ1144" s="98" t="str">
        <f t="shared" si="743"/>
        <v/>
      </c>
      <c r="BR1144" s="89"/>
      <c r="BS1144" s="98" t="str">
        <f t="shared" si="744"/>
        <v/>
      </c>
      <c r="BT1144" s="98" t="str">
        <f t="shared" si="745"/>
        <v/>
      </c>
      <c r="BU1144" s="89"/>
      <c r="BV1144" s="63"/>
    </row>
    <row r="1145" spans="1:74" s="59" customFormat="1" x14ac:dyDescent="0.25">
      <c r="A1145" s="83">
        <v>3</v>
      </c>
      <c r="B1145" s="109" t="str">
        <f t="shared" si="723"/>
        <v xml:space="preserve">: </v>
      </c>
      <c r="C1145" s="106"/>
      <c r="D1145" s="106"/>
      <c r="E1145" s="108"/>
      <c r="F1145" s="106"/>
      <c r="G1145" s="108"/>
      <c r="H1145" s="107"/>
      <c r="I1145" s="106"/>
      <c r="J1145" s="106"/>
      <c r="K1145" s="104"/>
      <c r="L1145" s="110"/>
      <c r="M1145" s="111"/>
      <c r="N1145" s="105"/>
      <c r="O1145" s="105"/>
      <c r="P1145" s="104"/>
      <c r="Q1145" s="64"/>
      <c r="R1145" s="103"/>
      <c r="S1145" s="101" t="str">
        <f t="shared" si="724"/>
        <v/>
      </c>
      <c r="T1145" s="102" t="str">
        <f t="shared" si="725"/>
        <v/>
      </c>
      <c r="U1145" s="101" t="str">
        <f t="shared" si="726"/>
        <v/>
      </c>
      <c r="V1145" s="100" t="str">
        <f t="shared" si="727"/>
        <v/>
      </c>
      <c r="W1145" s="89"/>
      <c r="X1145" s="89"/>
      <c r="Z1145" s="63"/>
      <c r="AP1145" s="63"/>
      <c r="AQ1145" s="89"/>
      <c r="AR1145" s="89"/>
      <c r="AS1145" s="64"/>
      <c r="AT1145" s="89"/>
      <c r="AU1145" s="98" t="e">
        <f t="shared" si="728"/>
        <v>#REF!</v>
      </c>
      <c r="AV1145" s="98" t="e">
        <f t="shared" si="729"/>
        <v>#REF!</v>
      </c>
      <c r="AW1145" s="89"/>
      <c r="AX1145" s="98" t="e">
        <f t="shared" si="730"/>
        <v>#REF!</v>
      </c>
      <c r="AY1145" s="98" t="e">
        <f t="shared" si="731"/>
        <v>#REF!</v>
      </c>
      <c r="AZ1145" s="89"/>
      <c r="BA1145" s="98" t="e">
        <f t="shared" si="732"/>
        <v>#REF!</v>
      </c>
      <c r="BB1145" s="98" t="e">
        <f t="shared" si="733"/>
        <v>#REF!</v>
      </c>
      <c r="BC1145" s="89"/>
      <c r="BD1145" s="98" t="e">
        <f t="shared" si="734"/>
        <v>#REF!</v>
      </c>
      <c r="BE1145" s="98" t="e">
        <f t="shared" si="735"/>
        <v>#REF!</v>
      </c>
      <c r="BF1145" s="89"/>
      <c r="BG1145" s="98" t="e">
        <f t="shared" si="736"/>
        <v>#REF!</v>
      </c>
      <c r="BH1145" s="98" t="e">
        <f t="shared" si="737"/>
        <v>#REF!</v>
      </c>
      <c r="BI1145" s="89"/>
      <c r="BJ1145" s="98" t="str">
        <f t="shared" si="738"/>
        <v/>
      </c>
      <c r="BK1145" s="98" t="str">
        <f t="shared" si="739"/>
        <v/>
      </c>
      <c r="BL1145" s="89"/>
      <c r="BM1145" s="98" t="str">
        <f t="shared" si="740"/>
        <v/>
      </c>
      <c r="BN1145" s="98" t="str">
        <f t="shared" si="741"/>
        <v/>
      </c>
      <c r="BO1145" s="89"/>
      <c r="BP1145" s="98" t="str">
        <f t="shared" si="742"/>
        <v/>
      </c>
      <c r="BQ1145" s="98" t="str">
        <f t="shared" si="743"/>
        <v/>
      </c>
      <c r="BR1145" s="89"/>
      <c r="BS1145" s="98" t="str">
        <f t="shared" si="744"/>
        <v/>
      </c>
      <c r="BT1145" s="98" t="str">
        <f t="shared" si="745"/>
        <v/>
      </c>
      <c r="BU1145" s="89"/>
      <c r="BV1145" s="63"/>
    </row>
    <row r="1146" spans="1:74" s="59" customFormat="1" x14ac:dyDescent="0.25">
      <c r="A1146" s="83">
        <v>4</v>
      </c>
      <c r="B1146" s="109" t="str">
        <f t="shared" si="723"/>
        <v xml:space="preserve">: </v>
      </c>
      <c r="C1146" s="106"/>
      <c r="D1146" s="106"/>
      <c r="E1146" s="108"/>
      <c r="F1146" s="106"/>
      <c r="G1146" s="108"/>
      <c r="H1146" s="107"/>
      <c r="I1146" s="106"/>
      <c r="J1146" s="106"/>
      <c r="K1146" s="104"/>
      <c r="L1146" s="110"/>
      <c r="M1146" s="111"/>
      <c r="N1146" s="105"/>
      <c r="O1146" s="105"/>
      <c r="P1146" s="104"/>
      <c r="Q1146" s="64"/>
      <c r="R1146" s="103"/>
      <c r="S1146" s="101" t="str">
        <f t="shared" si="724"/>
        <v/>
      </c>
      <c r="T1146" s="102" t="str">
        <f t="shared" si="725"/>
        <v/>
      </c>
      <c r="U1146" s="101" t="str">
        <f t="shared" si="726"/>
        <v/>
      </c>
      <c r="V1146" s="100" t="str">
        <f t="shared" si="727"/>
        <v/>
      </c>
      <c r="W1146" s="89"/>
      <c r="X1146" s="89"/>
      <c r="Z1146" s="63"/>
      <c r="AP1146" s="63"/>
      <c r="AQ1146" s="89"/>
      <c r="AR1146" s="89"/>
      <c r="AS1146" s="99"/>
      <c r="AT1146" s="89"/>
      <c r="AU1146" s="98" t="e">
        <f t="shared" si="728"/>
        <v>#REF!</v>
      </c>
      <c r="AV1146" s="98" t="e">
        <f t="shared" si="729"/>
        <v>#REF!</v>
      </c>
      <c r="AW1146" s="89"/>
      <c r="AX1146" s="98" t="e">
        <f t="shared" si="730"/>
        <v>#REF!</v>
      </c>
      <c r="AY1146" s="98" t="e">
        <f t="shared" si="731"/>
        <v>#REF!</v>
      </c>
      <c r="AZ1146" s="89"/>
      <c r="BA1146" s="98" t="e">
        <f t="shared" si="732"/>
        <v>#REF!</v>
      </c>
      <c r="BB1146" s="98" t="e">
        <f t="shared" si="733"/>
        <v>#REF!</v>
      </c>
      <c r="BC1146" s="89"/>
      <c r="BD1146" s="98" t="e">
        <f t="shared" si="734"/>
        <v>#REF!</v>
      </c>
      <c r="BE1146" s="98" t="e">
        <f t="shared" si="735"/>
        <v>#REF!</v>
      </c>
      <c r="BF1146" s="89"/>
      <c r="BG1146" s="98" t="e">
        <f t="shared" si="736"/>
        <v>#REF!</v>
      </c>
      <c r="BH1146" s="98" t="e">
        <f t="shared" si="737"/>
        <v>#REF!</v>
      </c>
      <c r="BI1146" s="89"/>
      <c r="BJ1146" s="98" t="str">
        <f t="shared" si="738"/>
        <v/>
      </c>
      <c r="BK1146" s="98" t="str">
        <f t="shared" si="739"/>
        <v/>
      </c>
      <c r="BL1146" s="89"/>
      <c r="BM1146" s="98" t="str">
        <f t="shared" si="740"/>
        <v/>
      </c>
      <c r="BN1146" s="98" t="str">
        <f t="shared" si="741"/>
        <v/>
      </c>
      <c r="BO1146" s="89"/>
      <c r="BP1146" s="98" t="str">
        <f t="shared" si="742"/>
        <v/>
      </c>
      <c r="BQ1146" s="98" t="str">
        <f t="shared" si="743"/>
        <v/>
      </c>
      <c r="BR1146" s="89"/>
      <c r="BS1146" s="98" t="str">
        <f t="shared" si="744"/>
        <v/>
      </c>
      <c r="BT1146" s="98" t="str">
        <f t="shared" si="745"/>
        <v/>
      </c>
      <c r="BU1146" s="89"/>
      <c r="BV1146" s="63"/>
    </row>
    <row r="1147" spans="1:74" s="59" customFormat="1" x14ac:dyDescent="0.25">
      <c r="A1147" s="83">
        <v>5</v>
      </c>
      <c r="B1147" s="109" t="str">
        <f t="shared" si="723"/>
        <v xml:space="preserve">: </v>
      </c>
      <c r="C1147" s="106"/>
      <c r="D1147" s="106"/>
      <c r="E1147" s="108"/>
      <c r="F1147" s="106"/>
      <c r="G1147" s="108"/>
      <c r="H1147" s="107"/>
      <c r="I1147" s="106"/>
      <c r="J1147" s="106"/>
      <c r="K1147" s="104"/>
      <c r="L1147" s="110"/>
      <c r="M1147" s="111"/>
      <c r="N1147" s="105"/>
      <c r="O1147" s="105"/>
      <c r="P1147" s="104"/>
      <c r="Q1147" s="64"/>
      <c r="R1147" s="103"/>
      <c r="S1147" s="101" t="str">
        <f t="shared" si="724"/>
        <v/>
      </c>
      <c r="T1147" s="102" t="str">
        <f t="shared" si="725"/>
        <v/>
      </c>
      <c r="U1147" s="101" t="str">
        <f t="shared" si="726"/>
        <v/>
      </c>
      <c r="V1147" s="100" t="str">
        <f t="shared" si="727"/>
        <v/>
      </c>
      <c r="W1147" s="89"/>
      <c r="X1147" s="89"/>
      <c r="Z1147" s="63"/>
      <c r="AP1147" s="63"/>
      <c r="AQ1147" s="89"/>
      <c r="AR1147" s="89"/>
      <c r="AS1147" s="99"/>
      <c r="AT1147" s="89"/>
      <c r="AU1147" s="98" t="e">
        <f t="shared" si="728"/>
        <v>#REF!</v>
      </c>
      <c r="AV1147" s="98" t="e">
        <f t="shared" si="729"/>
        <v>#REF!</v>
      </c>
      <c r="AW1147" s="89"/>
      <c r="AX1147" s="98" t="e">
        <f t="shared" si="730"/>
        <v>#REF!</v>
      </c>
      <c r="AY1147" s="98" t="e">
        <f t="shared" si="731"/>
        <v>#REF!</v>
      </c>
      <c r="AZ1147" s="89"/>
      <c r="BA1147" s="98" t="e">
        <f t="shared" si="732"/>
        <v>#REF!</v>
      </c>
      <c r="BB1147" s="98" t="e">
        <f t="shared" si="733"/>
        <v>#REF!</v>
      </c>
      <c r="BC1147" s="89"/>
      <c r="BD1147" s="98" t="e">
        <f t="shared" si="734"/>
        <v>#REF!</v>
      </c>
      <c r="BE1147" s="98" t="e">
        <f t="shared" si="735"/>
        <v>#REF!</v>
      </c>
      <c r="BF1147" s="89"/>
      <c r="BG1147" s="98" t="e">
        <f t="shared" si="736"/>
        <v>#REF!</v>
      </c>
      <c r="BH1147" s="98" t="e">
        <f t="shared" si="737"/>
        <v>#REF!</v>
      </c>
      <c r="BI1147" s="89"/>
      <c r="BJ1147" s="98" t="str">
        <f t="shared" si="738"/>
        <v/>
      </c>
      <c r="BK1147" s="98" t="str">
        <f t="shared" si="739"/>
        <v/>
      </c>
      <c r="BL1147" s="89"/>
      <c r="BM1147" s="98" t="str">
        <f t="shared" si="740"/>
        <v/>
      </c>
      <c r="BN1147" s="98" t="str">
        <f t="shared" si="741"/>
        <v/>
      </c>
      <c r="BO1147" s="89"/>
      <c r="BP1147" s="98" t="str">
        <f t="shared" si="742"/>
        <v/>
      </c>
      <c r="BQ1147" s="98" t="str">
        <f t="shared" si="743"/>
        <v/>
      </c>
      <c r="BR1147" s="89"/>
      <c r="BS1147" s="98" t="str">
        <f t="shared" si="744"/>
        <v/>
      </c>
      <c r="BT1147" s="98" t="str">
        <f t="shared" si="745"/>
        <v/>
      </c>
      <c r="BU1147" s="89"/>
      <c r="BV1147" s="63"/>
    </row>
    <row r="1148" spans="1:74" s="59" customFormat="1" x14ac:dyDescent="0.25">
      <c r="A1148" s="83">
        <v>6</v>
      </c>
      <c r="B1148" s="109" t="str">
        <f t="shared" si="723"/>
        <v xml:space="preserve">: </v>
      </c>
      <c r="C1148" s="106"/>
      <c r="D1148" s="106"/>
      <c r="E1148" s="108"/>
      <c r="F1148" s="106"/>
      <c r="G1148" s="108"/>
      <c r="H1148" s="107"/>
      <c r="I1148" s="106"/>
      <c r="J1148" s="106"/>
      <c r="K1148" s="104"/>
      <c r="L1148" s="110"/>
      <c r="M1148" s="111"/>
      <c r="N1148" s="105"/>
      <c r="O1148" s="105"/>
      <c r="P1148" s="104"/>
      <c r="Q1148" s="64"/>
      <c r="R1148" s="103"/>
      <c r="S1148" s="101" t="str">
        <f t="shared" si="724"/>
        <v/>
      </c>
      <c r="T1148" s="102" t="str">
        <f t="shared" si="725"/>
        <v/>
      </c>
      <c r="U1148" s="101" t="str">
        <f t="shared" si="726"/>
        <v/>
      </c>
      <c r="V1148" s="100" t="str">
        <f t="shared" si="727"/>
        <v/>
      </c>
      <c r="W1148" s="89"/>
      <c r="X1148" s="89"/>
      <c r="Z1148" s="63"/>
      <c r="AP1148" s="63"/>
      <c r="AQ1148" s="89"/>
      <c r="AR1148" s="89"/>
      <c r="AS1148" s="99"/>
      <c r="AT1148" s="89"/>
      <c r="AU1148" s="98" t="e">
        <f t="shared" si="728"/>
        <v>#REF!</v>
      </c>
      <c r="AV1148" s="98" t="e">
        <f t="shared" si="729"/>
        <v>#REF!</v>
      </c>
      <c r="AW1148" s="89"/>
      <c r="AX1148" s="98" t="e">
        <f t="shared" si="730"/>
        <v>#REF!</v>
      </c>
      <c r="AY1148" s="98" t="e">
        <f t="shared" si="731"/>
        <v>#REF!</v>
      </c>
      <c r="AZ1148" s="89"/>
      <c r="BA1148" s="98" t="e">
        <f t="shared" si="732"/>
        <v>#REF!</v>
      </c>
      <c r="BB1148" s="98" t="e">
        <f t="shared" si="733"/>
        <v>#REF!</v>
      </c>
      <c r="BC1148" s="89"/>
      <c r="BD1148" s="98" t="e">
        <f t="shared" si="734"/>
        <v>#REF!</v>
      </c>
      <c r="BE1148" s="98" t="e">
        <f t="shared" si="735"/>
        <v>#REF!</v>
      </c>
      <c r="BF1148" s="89"/>
      <c r="BG1148" s="98" t="e">
        <f t="shared" si="736"/>
        <v>#REF!</v>
      </c>
      <c r="BH1148" s="98" t="e">
        <f t="shared" si="737"/>
        <v>#REF!</v>
      </c>
      <c r="BI1148" s="89"/>
      <c r="BJ1148" s="98" t="str">
        <f t="shared" si="738"/>
        <v/>
      </c>
      <c r="BK1148" s="98" t="str">
        <f t="shared" si="739"/>
        <v/>
      </c>
      <c r="BL1148" s="89"/>
      <c r="BM1148" s="98" t="str">
        <f t="shared" si="740"/>
        <v/>
      </c>
      <c r="BN1148" s="98" t="str">
        <f t="shared" si="741"/>
        <v/>
      </c>
      <c r="BO1148" s="89"/>
      <c r="BP1148" s="98" t="str">
        <f t="shared" si="742"/>
        <v/>
      </c>
      <c r="BQ1148" s="98" t="str">
        <f t="shared" si="743"/>
        <v/>
      </c>
      <c r="BR1148" s="89"/>
      <c r="BS1148" s="98" t="str">
        <f t="shared" si="744"/>
        <v/>
      </c>
      <c r="BT1148" s="98" t="str">
        <f t="shared" si="745"/>
        <v/>
      </c>
      <c r="BU1148" s="89"/>
      <c r="BV1148" s="63"/>
    </row>
    <row r="1149" spans="1:74" s="59" customFormat="1" x14ac:dyDescent="0.25">
      <c r="A1149" s="83">
        <v>7</v>
      </c>
      <c r="B1149" s="109" t="str">
        <f t="shared" si="723"/>
        <v xml:space="preserve">: </v>
      </c>
      <c r="C1149" s="106"/>
      <c r="D1149" s="106"/>
      <c r="E1149" s="108"/>
      <c r="F1149" s="106"/>
      <c r="G1149" s="108"/>
      <c r="H1149" s="107"/>
      <c r="I1149" s="106"/>
      <c r="J1149" s="106"/>
      <c r="K1149" s="104"/>
      <c r="L1149" s="110"/>
      <c r="M1149" s="111"/>
      <c r="N1149" s="105"/>
      <c r="O1149" s="105"/>
      <c r="P1149" s="104"/>
      <c r="Q1149" s="64"/>
      <c r="R1149" s="103"/>
      <c r="S1149" s="101" t="str">
        <f t="shared" si="724"/>
        <v/>
      </c>
      <c r="T1149" s="102" t="str">
        <f t="shared" si="725"/>
        <v/>
      </c>
      <c r="U1149" s="101" t="str">
        <f t="shared" si="726"/>
        <v/>
      </c>
      <c r="V1149" s="100" t="str">
        <f t="shared" si="727"/>
        <v/>
      </c>
      <c r="W1149" s="89"/>
      <c r="X1149" s="89"/>
      <c r="Z1149" s="63"/>
      <c r="AP1149" s="63"/>
      <c r="AQ1149" s="89"/>
      <c r="AR1149" s="89"/>
      <c r="AS1149" s="99"/>
      <c r="AT1149" s="89"/>
      <c r="AU1149" s="98" t="e">
        <f t="shared" si="728"/>
        <v>#REF!</v>
      </c>
      <c r="AV1149" s="98" t="e">
        <f t="shared" si="729"/>
        <v>#REF!</v>
      </c>
      <c r="AW1149" s="89"/>
      <c r="AX1149" s="98" t="e">
        <f t="shared" si="730"/>
        <v>#REF!</v>
      </c>
      <c r="AY1149" s="98" t="e">
        <f t="shared" si="731"/>
        <v>#REF!</v>
      </c>
      <c r="AZ1149" s="89"/>
      <c r="BA1149" s="98" t="e">
        <f t="shared" si="732"/>
        <v>#REF!</v>
      </c>
      <c r="BB1149" s="98" t="e">
        <f t="shared" si="733"/>
        <v>#REF!</v>
      </c>
      <c r="BC1149" s="89"/>
      <c r="BD1149" s="98" t="e">
        <f t="shared" si="734"/>
        <v>#REF!</v>
      </c>
      <c r="BE1149" s="98" t="e">
        <f t="shared" si="735"/>
        <v>#REF!</v>
      </c>
      <c r="BF1149" s="89"/>
      <c r="BG1149" s="98" t="e">
        <f t="shared" si="736"/>
        <v>#REF!</v>
      </c>
      <c r="BH1149" s="98" t="e">
        <f t="shared" si="737"/>
        <v>#REF!</v>
      </c>
      <c r="BI1149" s="89"/>
      <c r="BJ1149" s="98" t="str">
        <f t="shared" si="738"/>
        <v/>
      </c>
      <c r="BK1149" s="98" t="str">
        <f t="shared" si="739"/>
        <v/>
      </c>
      <c r="BL1149" s="89"/>
      <c r="BM1149" s="98" t="str">
        <f t="shared" si="740"/>
        <v/>
      </c>
      <c r="BN1149" s="98" t="str">
        <f t="shared" si="741"/>
        <v/>
      </c>
      <c r="BO1149" s="89"/>
      <c r="BP1149" s="98" t="str">
        <f t="shared" si="742"/>
        <v/>
      </c>
      <c r="BQ1149" s="98" t="str">
        <f t="shared" si="743"/>
        <v/>
      </c>
      <c r="BR1149" s="89"/>
      <c r="BS1149" s="98" t="str">
        <f t="shared" si="744"/>
        <v/>
      </c>
      <c r="BT1149" s="98" t="str">
        <f t="shared" si="745"/>
        <v/>
      </c>
      <c r="BU1149" s="89"/>
      <c r="BV1149" s="63"/>
    </row>
    <row r="1150" spans="1:74" s="59" customFormat="1" x14ac:dyDescent="0.25">
      <c r="A1150" s="83">
        <v>8</v>
      </c>
      <c r="B1150" s="109" t="str">
        <f t="shared" si="723"/>
        <v xml:space="preserve">: </v>
      </c>
      <c r="C1150" s="106"/>
      <c r="D1150" s="106"/>
      <c r="E1150" s="108"/>
      <c r="F1150" s="106"/>
      <c r="G1150" s="108"/>
      <c r="H1150" s="107"/>
      <c r="I1150" s="106"/>
      <c r="J1150" s="106"/>
      <c r="K1150" s="104"/>
      <c r="L1150" s="110"/>
      <c r="M1150" s="111"/>
      <c r="N1150" s="105"/>
      <c r="O1150" s="105"/>
      <c r="P1150" s="104"/>
      <c r="Q1150" s="64"/>
      <c r="R1150" s="103"/>
      <c r="S1150" s="101" t="str">
        <f t="shared" si="724"/>
        <v/>
      </c>
      <c r="T1150" s="102" t="str">
        <f t="shared" si="725"/>
        <v/>
      </c>
      <c r="U1150" s="101" t="str">
        <f t="shared" si="726"/>
        <v/>
      </c>
      <c r="V1150" s="100" t="str">
        <f t="shared" si="727"/>
        <v/>
      </c>
      <c r="W1150" s="89"/>
      <c r="X1150" s="89"/>
      <c r="Z1150" s="63"/>
      <c r="AP1150" s="63"/>
      <c r="AQ1150" s="89"/>
      <c r="AR1150" s="89"/>
      <c r="AS1150" s="99"/>
      <c r="AT1150" s="89"/>
      <c r="AU1150" s="98" t="e">
        <f t="shared" si="728"/>
        <v>#REF!</v>
      </c>
      <c r="AV1150" s="98" t="e">
        <f t="shared" si="729"/>
        <v>#REF!</v>
      </c>
      <c r="AW1150" s="89"/>
      <c r="AX1150" s="98" t="e">
        <f t="shared" si="730"/>
        <v>#REF!</v>
      </c>
      <c r="AY1150" s="98" t="e">
        <f t="shared" si="731"/>
        <v>#REF!</v>
      </c>
      <c r="AZ1150" s="89"/>
      <c r="BA1150" s="98" t="e">
        <f t="shared" si="732"/>
        <v>#REF!</v>
      </c>
      <c r="BB1150" s="98" t="e">
        <f t="shared" si="733"/>
        <v>#REF!</v>
      </c>
      <c r="BC1150" s="89"/>
      <c r="BD1150" s="98" t="e">
        <f t="shared" si="734"/>
        <v>#REF!</v>
      </c>
      <c r="BE1150" s="98" t="e">
        <f t="shared" si="735"/>
        <v>#REF!</v>
      </c>
      <c r="BF1150" s="89"/>
      <c r="BG1150" s="98" t="e">
        <f t="shared" si="736"/>
        <v>#REF!</v>
      </c>
      <c r="BH1150" s="98" t="e">
        <f t="shared" si="737"/>
        <v>#REF!</v>
      </c>
      <c r="BI1150" s="89"/>
      <c r="BJ1150" s="98" t="str">
        <f t="shared" si="738"/>
        <v/>
      </c>
      <c r="BK1150" s="98" t="str">
        <f t="shared" si="739"/>
        <v/>
      </c>
      <c r="BL1150" s="89"/>
      <c r="BM1150" s="98" t="str">
        <f t="shared" si="740"/>
        <v/>
      </c>
      <c r="BN1150" s="98" t="str">
        <f t="shared" si="741"/>
        <v/>
      </c>
      <c r="BO1150" s="89"/>
      <c r="BP1150" s="98" t="str">
        <f t="shared" si="742"/>
        <v/>
      </c>
      <c r="BQ1150" s="98" t="str">
        <f t="shared" si="743"/>
        <v/>
      </c>
      <c r="BR1150" s="89"/>
      <c r="BS1150" s="98" t="str">
        <f t="shared" si="744"/>
        <v/>
      </c>
      <c r="BT1150" s="98" t="str">
        <f t="shared" si="745"/>
        <v/>
      </c>
      <c r="BU1150" s="89"/>
      <c r="BV1150" s="63"/>
    </row>
    <row r="1151" spans="1:74" s="59" customFormat="1" x14ac:dyDescent="0.25">
      <c r="A1151" s="83">
        <v>9</v>
      </c>
      <c r="B1151" s="109" t="str">
        <f t="shared" si="723"/>
        <v xml:space="preserve">: </v>
      </c>
      <c r="C1151" s="106"/>
      <c r="D1151" s="106"/>
      <c r="E1151" s="108"/>
      <c r="F1151" s="106"/>
      <c r="G1151" s="108"/>
      <c r="H1151" s="107"/>
      <c r="I1151" s="106"/>
      <c r="J1151" s="106"/>
      <c r="K1151" s="104"/>
      <c r="L1151" s="110"/>
      <c r="M1151" s="111"/>
      <c r="N1151" s="105"/>
      <c r="O1151" s="105"/>
      <c r="P1151" s="104"/>
      <c r="Q1151" s="64"/>
      <c r="R1151" s="103"/>
      <c r="S1151" s="101" t="str">
        <f t="shared" si="724"/>
        <v/>
      </c>
      <c r="T1151" s="102" t="str">
        <f t="shared" si="725"/>
        <v/>
      </c>
      <c r="U1151" s="101" t="str">
        <f t="shared" si="726"/>
        <v/>
      </c>
      <c r="V1151" s="100" t="str">
        <f t="shared" si="727"/>
        <v/>
      </c>
      <c r="W1151" s="89"/>
      <c r="X1151" s="89"/>
      <c r="Z1151" s="63"/>
      <c r="AP1151" s="63"/>
      <c r="AQ1151" s="89"/>
      <c r="AR1151" s="89"/>
      <c r="AS1151" s="99"/>
      <c r="AT1151" s="89"/>
      <c r="AU1151" s="98" t="e">
        <f t="shared" si="728"/>
        <v>#REF!</v>
      </c>
      <c r="AV1151" s="98" t="e">
        <f t="shared" si="729"/>
        <v>#REF!</v>
      </c>
      <c r="AW1151" s="89"/>
      <c r="AX1151" s="98" t="e">
        <f t="shared" si="730"/>
        <v>#REF!</v>
      </c>
      <c r="AY1151" s="98" t="e">
        <f t="shared" si="731"/>
        <v>#REF!</v>
      </c>
      <c r="AZ1151" s="89"/>
      <c r="BA1151" s="98" t="e">
        <f t="shared" si="732"/>
        <v>#REF!</v>
      </c>
      <c r="BB1151" s="98" t="e">
        <f t="shared" si="733"/>
        <v>#REF!</v>
      </c>
      <c r="BC1151" s="89"/>
      <c r="BD1151" s="98" t="e">
        <f t="shared" si="734"/>
        <v>#REF!</v>
      </c>
      <c r="BE1151" s="98" t="e">
        <f t="shared" si="735"/>
        <v>#REF!</v>
      </c>
      <c r="BF1151" s="89"/>
      <c r="BG1151" s="98" t="e">
        <f t="shared" si="736"/>
        <v>#REF!</v>
      </c>
      <c r="BH1151" s="98" t="e">
        <f t="shared" si="737"/>
        <v>#REF!</v>
      </c>
      <c r="BI1151" s="89"/>
      <c r="BJ1151" s="98" t="str">
        <f t="shared" si="738"/>
        <v/>
      </c>
      <c r="BK1151" s="98" t="str">
        <f t="shared" si="739"/>
        <v/>
      </c>
      <c r="BL1151" s="89"/>
      <c r="BM1151" s="98" t="str">
        <f t="shared" si="740"/>
        <v/>
      </c>
      <c r="BN1151" s="98" t="str">
        <f t="shared" si="741"/>
        <v/>
      </c>
      <c r="BO1151" s="89"/>
      <c r="BP1151" s="98" t="str">
        <f t="shared" si="742"/>
        <v/>
      </c>
      <c r="BQ1151" s="98" t="str">
        <f t="shared" si="743"/>
        <v/>
      </c>
      <c r="BR1151" s="89"/>
      <c r="BS1151" s="98" t="str">
        <f t="shared" si="744"/>
        <v/>
      </c>
      <c r="BT1151" s="98" t="str">
        <f t="shared" si="745"/>
        <v/>
      </c>
      <c r="BU1151" s="89"/>
      <c r="BV1151" s="63"/>
    </row>
    <row r="1152" spans="1:74" s="59" customFormat="1" x14ac:dyDescent="0.25">
      <c r="A1152" s="83">
        <v>10</v>
      </c>
      <c r="B1152" s="109" t="str">
        <f t="shared" si="723"/>
        <v xml:space="preserve">: </v>
      </c>
      <c r="C1152" s="106"/>
      <c r="D1152" s="106"/>
      <c r="E1152" s="108"/>
      <c r="F1152" s="106"/>
      <c r="G1152" s="108"/>
      <c r="H1152" s="107"/>
      <c r="I1152" s="106"/>
      <c r="J1152" s="106"/>
      <c r="K1152" s="104"/>
      <c r="L1152" s="110"/>
      <c r="M1152" s="111"/>
      <c r="N1152" s="105"/>
      <c r="O1152" s="105"/>
      <c r="P1152" s="104"/>
      <c r="Q1152" s="64"/>
      <c r="R1152" s="103"/>
      <c r="S1152" s="101" t="str">
        <f t="shared" si="724"/>
        <v/>
      </c>
      <c r="T1152" s="102" t="str">
        <f t="shared" si="725"/>
        <v/>
      </c>
      <c r="U1152" s="101" t="str">
        <f t="shared" si="726"/>
        <v/>
      </c>
      <c r="V1152" s="100" t="str">
        <f t="shared" si="727"/>
        <v/>
      </c>
      <c r="W1152" s="89"/>
      <c r="X1152" s="89"/>
      <c r="Z1152" s="63"/>
      <c r="AP1152" s="63"/>
      <c r="AQ1152" s="89"/>
      <c r="AR1152" s="89"/>
      <c r="AS1152" s="99"/>
      <c r="AT1152" s="89"/>
      <c r="AU1152" s="98" t="e">
        <f t="shared" si="728"/>
        <v>#REF!</v>
      </c>
      <c r="AV1152" s="98" t="e">
        <f t="shared" si="729"/>
        <v>#REF!</v>
      </c>
      <c r="AW1152" s="89"/>
      <c r="AX1152" s="98" t="e">
        <f t="shared" si="730"/>
        <v>#REF!</v>
      </c>
      <c r="AY1152" s="98" t="e">
        <f t="shared" si="731"/>
        <v>#REF!</v>
      </c>
      <c r="AZ1152" s="89"/>
      <c r="BA1152" s="98" t="e">
        <f t="shared" si="732"/>
        <v>#REF!</v>
      </c>
      <c r="BB1152" s="98" t="e">
        <f t="shared" si="733"/>
        <v>#REF!</v>
      </c>
      <c r="BC1152" s="89"/>
      <c r="BD1152" s="98" t="e">
        <f t="shared" si="734"/>
        <v>#REF!</v>
      </c>
      <c r="BE1152" s="98" t="e">
        <f t="shared" si="735"/>
        <v>#REF!</v>
      </c>
      <c r="BF1152" s="89"/>
      <c r="BG1152" s="98" t="e">
        <f t="shared" si="736"/>
        <v>#REF!</v>
      </c>
      <c r="BH1152" s="98" t="e">
        <f t="shared" si="737"/>
        <v>#REF!</v>
      </c>
      <c r="BI1152" s="89"/>
      <c r="BJ1152" s="98" t="str">
        <f t="shared" si="738"/>
        <v/>
      </c>
      <c r="BK1152" s="98" t="str">
        <f t="shared" si="739"/>
        <v/>
      </c>
      <c r="BL1152" s="89"/>
      <c r="BM1152" s="98" t="str">
        <f t="shared" si="740"/>
        <v/>
      </c>
      <c r="BN1152" s="98" t="str">
        <f t="shared" si="741"/>
        <v/>
      </c>
      <c r="BO1152" s="89"/>
      <c r="BP1152" s="98" t="str">
        <f t="shared" si="742"/>
        <v/>
      </c>
      <c r="BQ1152" s="98" t="str">
        <f t="shared" si="743"/>
        <v/>
      </c>
      <c r="BR1152" s="89"/>
      <c r="BS1152" s="98" t="str">
        <f t="shared" si="744"/>
        <v/>
      </c>
      <c r="BT1152" s="98" t="str">
        <f t="shared" si="745"/>
        <v/>
      </c>
      <c r="BU1152" s="89"/>
      <c r="BV1152" s="63"/>
    </row>
    <row r="1153" spans="1:74" s="59" customFormat="1" x14ac:dyDescent="0.25">
      <c r="A1153" s="83">
        <v>11</v>
      </c>
      <c r="B1153" s="109" t="str">
        <f t="shared" si="723"/>
        <v xml:space="preserve">: </v>
      </c>
      <c r="C1153" s="106"/>
      <c r="D1153" s="106"/>
      <c r="E1153" s="108"/>
      <c r="F1153" s="106"/>
      <c r="G1153" s="108"/>
      <c r="H1153" s="107"/>
      <c r="I1153" s="106"/>
      <c r="J1153" s="106"/>
      <c r="K1153" s="104"/>
      <c r="L1153" s="110"/>
      <c r="M1153" s="111"/>
      <c r="N1153" s="105"/>
      <c r="O1153" s="105"/>
      <c r="P1153" s="104"/>
      <c r="Q1153" s="64"/>
      <c r="R1153" s="103"/>
      <c r="S1153" s="101" t="str">
        <f t="shared" si="724"/>
        <v/>
      </c>
      <c r="T1153" s="102" t="str">
        <f t="shared" si="725"/>
        <v/>
      </c>
      <c r="U1153" s="101" t="str">
        <f t="shared" si="726"/>
        <v/>
      </c>
      <c r="V1153" s="100" t="str">
        <f t="shared" si="727"/>
        <v/>
      </c>
      <c r="W1153" s="89"/>
      <c r="X1153" s="89"/>
      <c r="Z1153" s="63"/>
      <c r="AP1153" s="63"/>
      <c r="AQ1153" s="89"/>
      <c r="AR1153" s="89"/>
      <c r="AS1153" s="99"/>
      <c r="AT1153" s="89"/>
      <c r="AU1153" s="98" t="e">
        <f t="shared" si="728"/>
        <v>#REF!</v>
      </c>
      <c r="AV1153" s="98" t="e">
        <f t="shared" si="729"/>
        <v>#REF!</v>
      </c>
      <c r="AW1153" s="89"/>
      <c r="AX1153" s="98" t="e">
        <f t="shared" si="730"/>
        <v>#REF!</v>
      </c>
      <c r="AY1153" s="98" t="e">
        <f t="shared" si="731"/>
        <v>#REF!</v>
      </c>
      <c r="AZ1153" s="89"/>
      <c r="BA1153" s="98" t="e">
        <f t="shared" si="732"/>
        <v>#REF!</v>
      </c>
      <c r="BB1153" s="98" t="e">
        <f t="shared" si="733"/>
        <v>#REF!</v>
      </c>
      <c r="BC1153" s="89"/>
      <c r="BD1153" s="98" t="e">
        <f t="shared" si="734"/>
        <v>#REF!</v>
      </c>
      <c r="BE1153" s="98" t="e">
        <f t="shared" si="735"/>
        <v>#REF!</v>
      </c>
      <c r="BF1153" s="89"/>
      <c r="BG1153" s="98" t="e">
        <f t="shared" si="736"/>
        <v>#REF!</v>
      </c>
      <c r="BH1153" s="98" t="e">
        <f t="shared" si="737"/>
        <v>#REF!</v>
      </c>
      <c r="BI1153" s="89"/>
      <c r="BJ1153" s="98" t="str">
        <f t="shared" si="738"/>
        <v/>
      </c>
      <c r="BK1153" s="98" t="str">
        <f t="shared" si="739"/>
        <v/>
      </c>
      <c r="BL1153" s="89"/>
      <c r="BM1153" s="98" t="str">
        <f t="shared" si="740"/>
        <v/>
      </c>
      <c r="BN1153" s="98" t="str">
        <f t="shared" si="741"/>
        <v/>
      </c>
      <c r="BO1153" s="89"/>
      <c r="BP1153" s="98" t="str">
        <f t="shared" si="742"/>
        <v/>
      </c>
      <c r="BQ1153" s="98" t="str">
        <f t="shared" si="743"/>
        <v/>
      </c>
      <c r="BR1153" s="89"/>
      <c r="BS1153" s="98" t="str">
        <f t="shared" si="744"/>
        <v/>
      </c>
      <c r="BT1153" s="98" t="str">
        <f t="shared" si="745"/>
        <v/>
      </c>
      <c r="BU1153" s="89"/>
      <c r="BV1153" s="63"/>
    </row>
    <row r="1154" spans="1:74" s="59" customFormat="1" x14ac:dyDescent="0.25">
      <c r="A1154" s="83">
        <v>12</v>
      </c>
      <c r="B1154" s="109" t="str">
        <f t="shared" si="723"/>
        <v xml:space="preserve">: </v>
      </c>
      <c r="C1154" s="106"/>
      <c r="D1154" s="106"/>
      <c r="E1154" s="108"/>
      <c r="F1154" s="106"/>
      <c r="G1154" s="108"/>
      <c r="H1154" s="107"/>
      <c r="I1154" s="106"/>
      <c r="J1154" s="106"/>
      <c r="K1154" s="104"/>
      <c r="L1154" s="110"/>
      <c r="M1154" s="111"/>
      <c r="N1154" s="105"/>
      <c r="O1154" s="105"/>
      <c r="P1154" s="104"/>
      <c r="Q1154" s="64"/>
      <c r="R1154" s="103"/>
      <c r="S1154" s="101" t="str">
        <f t="shared" si="724"/>
        <v/>
      </c>
      <c r="T1154" s="102" t="str">
        <f t="shared" si="725"/>
        <v/>
      </c>
      <c r="U1154" s="101" t="str">
        <f t="shared" si="726"/>
        <v/>
      </c>
      <c r="V1154" s="100" t="str">
        <f t="shared" si="727"/>
        <v/>
      </c>
      <c r="W1154" s="89"/>
      <c r="X1154" s="89"/>
      <c r="Z1154" s="63"/>
      <c r="AP1154" s="63"/>
      <c r="AQ1154" s="89"/>
      <c r="AR1154" s="89"/>
      <c r="AS1154" s="99"/>
      <c r="AT1154" s="89"/>
      <c r="AU1154" s="98" t="e">
        <f t="shared" si="728"/>
        <v>#REF!</v>
      </c>
      <c r="AV1154" s="98" t="e">
        <f t="shared" si="729"/>
        <v>#REF!</v>
      </c>
      <c r="AW1154" s="89"/>
      <c r="AX1154" s="98" t="e">
        <f t="shared" si="730"/>
        <v>#REF!</v>
      </c>
      <c r="AY1154" s="98" t="e">
        <f t="shared" si="731"/>
        <v>#REF!</v>
      </c>
      <c r="AZ1154" s="89"/>
      <c r="BA1154" s="98" t="e">
        <f t="shared" si="732"/>
        <v>#REF!</v>
      </c>
      <c r="BB1154" s="98" t="e">
        <f t="shared" si="733"/>
        <v>#REF!</v>
      </c>
      <c r="BC1154" s="89"/>
      <c r="BD1154" s="98" t="e">
        <f t="shared" si="734"/>
        <v>#REF!</v>
      </c>
      <c r="BE1154" s="98" t="e">
        <f t="shared" si="735"/>
        <v>#REF!</v>
      </c>
      <c r="BF1154" s="89"/>
      <c r="BG1154" s="98" t="e">
        <f t="shared" si="736"/>
        <v>#REF!</v>
      </c>
      <c r="BH1154" s="98" t="e">
        <f t="shared" si="737"/>
        <v>#REF!</v>
      </c>
      <c r="BI1154" s="89"/>
      <c r="BJ1154" s="98" t="str">
        <f t="shared" si="738"/>
        <v/>
      </c>
      <c r="BK1154" s="98" t="str">
        <f t="shared" si="739"/>
        <v/>
      </c>
      <c r="BL1154" s="89"/>
      <c r="BM1154" s="98" t="str">
        <f t="shared" si="740"/>
        <v/>
      </c>
      <c r="BN1154" s="98" t="str">
        <f t="shared" si="741"/>
        <v/>
      </c>
      <c r="BO1154" s="89"/>
      <c r="BP1154" s="98" t="str">
        <f t="shared" si="742"/>
        <v/>
      </c>
      <c r="BQ1154" s="98" t="str">
        <f t="shared" si="743"/>
        <v/>
      </c>
      <c r="BR1154" s="89"/>
      <c r="BS1154" s="98" t="str">
        <f t="shared" si="744"/>
        <v/>
      </c>
      <c r="BT1154" s="98" t="str">
        <f t="shared" si="745"/>
        <v/>
      </c>
      <c r="BU1154" s="89"/>
      <c r="BV1154" s="63"/>
    </row>
    <row r="1155" spans="1:74" s="59" customFormat="1" x14ac:dyDescent="0.25">
      <c r="A1155" s="83">
        <v>13</v>
      </c>
      <c r="B1155" s="109" t="str">
        <f t="shared" si="723"/>
        <v xml:space="preserve">: </v>
      </c>
      <c r="C1155" s="106"/>
      <c r="D1155" s="106"/>
      <c r="E1155" s="108"/>
      <c r="F1155" s="106"/>
      <c r="G1155" s="108"/>
      <c r="H1155" s="107"/>
      <c r="I1155" s="106"/>
      <c r="J1155" s="106"/>
      <c r="K1155" s="104"/>
      <c r="L1155" s="110"/>
      <c r="M1155" s="104"/>
      <c r="N1155" s="105"/>
      <c r="O1155" s="105"/>
      <c r="P1155" s="104"/>
      <c r="Q1155" s="64"/>
      <c r="R1155" s="103"/>
      <c r="S1155" s="101" t="str">
        <f t="shared" si="724"/>
        <v/>
      </c>
      <c r="T1155" s="102" t="str">
        <f t="shared" si="725"/>
        <v/>
      </c>
      <c r="U1155" s="101" t="str">
        <f t="shared" si="726"/>
        <v/>
      </c>
      <c r="V1155" s="100" t="str">
        <f t="shared" si="727"/>
        <v/>
      </c>
      <c r="W1155" s="89"/>
      <c r="X1155" s="89"/>
      <c r="Z1155" s="63"/>
      <c r="AP1155" s="63"/>
      <c r="AQ1155" s="89"/>
      <c r="AR1155" s="89"/>
      <c r="AS1155" s="99"/>
      <c r="AT1155" s="89"/>
      <c r="AU1155" s="98" t="e">
        <f t="shared" si="728"/>
        <v>#REF!</v>
      </c>
      <c r="AV1155" s="98" t="e">
        <f t="shared" si="729"/>
        <v>#REF!</v>
      </c>
      <c r="AW1155" s="89"/>
      <c r="AX1155" s="98" t="e">
        <f t="shared" si="730"/>
        <v>#REF!</v>
      </c>
      <c r="AY1155" s="98" t="e">
        <f t="shared" si="731"/>
        <v>#REF!</v>
      </c>
      <c r="AZ1155" s="89"/>
      <c r="BA1155" s="98" t="e">
        <f t="shared" si="732"/>
        <v>#REF!</v>
      </c>
      <c r="BB1155" s="98" t="e">
        <f t="shared" si="733"/>
        <v>#REF!</v>
      </c>
      <c r="BC1155" s="89"/>
      <c r="BD1155" s="98" t="e">
        <f t="shared" si="734"/>
        <v>#REF!</v>
      </c>
      <c r="BE1155" s="98" t="e">
        <f t="shared" si="735"/>
        <v>#REF!</v>
      </c>
      <c r="BF1155" s="89"/>
      <c r="BG1155" s="98" t="e">
        <f t="shared" si="736"/>
        <v>#REF!</v>
      </c>
      <c r="BH1155" s="98" t="e">
        <f t="shared" si="737"/>
        <v>#REF!</v>
      </c>
      <c r="BI1155" s="89"/>
      <c r="BJ1155" s="98" t="str">
        <f t="shared" si="738"/>
        <v/>
      </c>
      <c r="BK1155" s="98" t="str">
        <f t="shared" si="739"/>
        <v/>
      </c>
      <c r="BL1155" s="89"/>
      <c r="BM1155" s="98" t="str">
        <f t="shared" si="740"/>
        <v/>
      </c>
      <c r="BN1155" s="98" t="str">
        <f t="shared" si="741"/>
        <v/>
      </c>
      <c r="BO1155" s="89"/>
      <c r="BP1155" s="98" t="str">
        <f t="shared" si="742"/>
        <v/>
      </c>
      <c r="BQ1155" s="98" t="str">
        <f t="shared" si="743"/>
        <v/>
      </c>
      <c r="BR1155" s="89"/>
      <c r="BS1155" s="98" t="str">
        <f t="shared" si="744"/>
        <v/>
      </c>
      <c r="BT1155" s="98" t="str">
        <f t="shared" si="745"/>
        <v/>
      </c>
      <c r="BU1155" s="89"/>
      <c r="BV1155" s="63"/>
    </row>
    <row r="1156" spans="1:74" s="59" customFormat="1" x14ac:dyDescent="0.25">
      <c r="A1156" s="83">
        <v>14</v>
      </c>
      <c r="B1156" s="109" t="str">
        <f t="shared" si="723"/>
        <v xml:space="preserve">: </v>
      </c>
      <c r="C1156" s="106"/>
      <c r="D1156" s="106"/>
      <c r="E1156" s="108"/>
      <c r="F1156" s="106"/>
      <c r="G1156" s="108"/>
      <c r="H1156" s="107"/>
      <c r="I1156" s="106"/>
      <c r="J1156" s="106"/>
      <c r="K1156" s="104"/>
      <c r="L1156" s="110"/>
      <c r="M1156" s="104"/>
      <c r="N1156" s="105"/>
      <c r="O1156" s="105"/>
      <c r="P1156" s="104"/>
      <c r="Q1156" s="64"/>
      <c r="R1156" s="103"/>
      <c r="S1156" s="101" t="str">
        <f t="shared" si="724"/>
        <v/>
      </c>
      <c r="T1156" s="102" t="str">
        <f t="shared" si="725"/>
        <v/>
      </c>
      <c r="U1156" s="101" t="str">
        <f t="shared" si="726"/>
        <v/>
      </c>
      <c r="V1156" s="100" t="str">
        <f t="shared" si="727"/>
        <v/>
      </c>
      <c r="W1156" s="89"/>
      <c r="X1156" s="89"/>
      <c r="Z1156" s="63"/>
      <c r="AP1156" s="63"/>
      <c r="AQ1156" s="89"/>
      <c r="AR1156" s="89"/>
      <c r="AS1156" s="99"/>
      <c r="AT1156" s="89"/>
      <c r="AU1156" s="98" t="e">
        <f t="shared" si="728"/>
        <v>#REF!</v>
      </c>
      <c r="AV1156" s="98" t="e">
        <f t="shared" si="729"/>
        <v>#REF!</v>
      </c>
      <c r="AW1156" s="89"/>
      <c r="AX1156" s="98" t="e">
        <f t="shared" si="730"/>
        <v>#REF!</v>
      </c>
      <c r="AY1156" s="98" t="e">
        <f t="shared" si="731"/>
        <v>#REF!</v>
      </c>
      <c r="AZ1156" s="89"/>
      <c r="BA1156" s="98" t="e">
        <f t="shared" si="732"/>
        <v>#REF!</v>
      </c>
      <c r="BB1156" s="98" t="e">
        <f t="shared" si="733"/>
        <v>#REF!</v>
      </c>
      <c r="BC1156" s="89"/>
      <c r="BD1156" s="98" t="e">
        <f t="shared" si="734"/>
        <v>#REF!</v>
      </c>
      <c r="BE1156" s="98" t="e">
        <f t="shared" si="735"/>
        <v>#REF!</v>
      </c>
      <c r="BF1156" s="89"/>
      <c r="BG1156" s="98" t="e">
        <f t="shared" si="736"/>
        <v>#REF!</v>
      </c>
      <c r="BH1156" s="98" t="e">
        <f t="shared" si="737"/>
        <v>#REF!</v>
      </c>
      <c r="BI1156" s="89"/>
      <c r="BJ1156" s="98" t="str">
        <f t="shared" si="738"/>
        <v/>
      </c>
      <c r="BK1156" s="98" t="str">
        <f t="shared" si="739"/>
        <v/>
      </c>
      <c r="BL1156" s="89"/>
      <c r="BM1156" s="98" t="str">
        <f t="shared" si="740"/>
        <v/>
      </c>
      <c r="BN1156" s="98" t="str">
        <f t="shared" si="741"/>
        <v/>
      </c>
      <c r="BO1156" s="89"/>
      <c r="BP1156" s="98" t="str">
        <f t="shared" si="742"/>
        <v/>
      </c>
      <c r="BQ1156" s="98" t="str">
        <f t="shared" si="743"/>
        <v/>
      </c>
      <c r="BR1156" s="89"/>
      <c r="BS1156" s="98" t="str">
        <f t="shared" si="744"/>
        <v/>
      </c>
      <c r="BT1156" s="98" t="str">
        <f t="shared" si="745"/>
        <v/>
      </c>
      <c r="BU1156" s="89"/>
      <c r="BV1156" s="63"/>
    </row>
    <row r="1157" spans="1:74" s="59" customFormat="1" x14ac:dyDescent="0.25">
      <c r="A1157" s="83">
        <v>15</v>
      </c>
      <c r="B1157" s="109" t="str">
        <f t="shared" si="723"/>
        <v xml:space="preserve">: </v>
      </c>
      <c r="C1157" s="106"/>
      <c r="D1157" s="106"/>
      <c r="E1157" s="108"/>
      <c r="F1157" s="106"/>
      <c r="G1157" s="108"/>
      <c r="H1157" s="107"/>
      <c r="I1157" s="106"/>
      <c r="J1157" s="106"/>
      <c r="K1157" s="104"/>
      <c r="L1157" s="110"/>
      <c r="M1157" s="104"/>
      <c r="N1157" s="105"/>
      <c r="O1157" s="105"/>
      <c r="P1157" s="104"/>
      <c r="Q1157" s="64"/>
      <c r="R1157" s="103"/>
      <c r="S1157" s="101" t="str">
        <f t="shared" si="724"/>
        <v/>
      </c>
      <c r="T1157" s="102" t="str">
        <f t="shared" si="725"/>
        <v/>
      </c>
      <c r="U1157" s="101" t="str">
        <f t="shared" si="726"/>
        <v/>
      </c>
      <c r="V1157" s="100" t="str">
        <f t="shared" si="727"/>
        <v/>
      </c>
      <c r="W1157" s="89"/>
      <c r="X1157" s="89"/>
      <c r="Z1157" s="63"/>
      <c r="AP1157" s="63"/>
      <c r="AQ1157" s="89"/>
      <c r="AR1157" s="89"/>
      <c r="AS1157" s="99"/>
      <c r="AT1157" s="89"/>
      <c r="AU1157" s="98" t="e">
        <f t="shared" si="728"/>
        <v>#REF!</v>
      </c>
      <c r="AV1157" s="98" t="e">
        <f t="shared" si="729"/>
        <v>#REF!</v>
      </c>
      <c r="AW1157" s="89"/>
      <c r="AX1157" s="98" t="e">
        <f t="shared" si="730"/>
        <v>#REF!</v>
      </c>
      <c r="AY1157" s="98" t="e">
        <f t="shared" si="731"/>
        <v>#REF!</v>
      </c>
      <c r="AZ1157" s="89"/>
      <c r="BA1157" s="98" t="e">
        <f t="shared" si="732"/>
        <v>#REF!</v>
      </c>
      <c r="BB1157" s="98" t="e">
        <f t="shared" si="733"/>
        <v>#REF!</v>
      </c>
      <c r="BC1157" s="89"/>
      <c r="BD1157" s="98" t="e">
        <f t="shared" si="734"/>
        <v>#REF!</v>
      </c>
      <c r="BE1157" s="98" t="e">
        <f t="shared" si="735"/>
        <v>#REF!</v>
      </c>
      <c r="BF1157" s="89"/>
      <c r="BG1157" s="98" t="e">
        <f t="shared" si="736"/>
        <v>#REF!</v>
      </c>
      <c r="BH1157" s="98" t="e">
        <f t="shared" si="737"/>
        <v>#REF!</v>
      </c>
      <c r="BI1157" s="89"/>
      <c r="BJ1157" s="98" t="str">
        <f t="shared" si="738"/>
        <v/>
      </c>
      <c r="BK1157" s="98" t="str">
        <f t="shared" si="739"/>
        <v/>
      </c>
      <c r="BL1157" s="89"/>
      <c r="BM1157" s="98" t="str">
        <f t="shared" si="740"/>
        <v/>
      </c>
      <c r="BN1157" s="98" t="str">
        <f t="shared" si="741"/>
        <v/>
      </c>
      <c r="BO1157" s="89"/>
      <c r="BP1157" s="98" t="str">
        <f t="shared" si="742"/>
        <v/>
      </c>
      <c r="BQ1157" s="98" t="str">
        <f t="shared" si="743"/>
        <v/>
      </c>
      <c r="BR1157" s="89"/>
      <c r="BS1157" s="98" t="str">
        <f t="shared" si="744"/>
        <v/>
      </c>
      <c r="BT1157" s="98" t="str">
        <f t="shared" si="745"/>
        <v/>
      </c>
      <c r="BU1157" s="89"/>
      <c r="BV1157" s="63"/>
    </row>
    <row r="1158" spans="1:74" s="59" customFormat="1" x14ac:dyDescent="0.25">
      <c r="A1158" s="83">
        <v>16</v>
      </c>
      <c r="B1158" s="109" t="str">
        <f t="shared" si="723"/>
        <v xml:space="preserve">: </v>
      </c>
      <c r="C1158" s="106"/>
      <c r="D1158" s="106"/>
      <c r="E1158" s="108"/>
      <c r="F1158" s="106"/>
      <c r="G1158" s="108"/>
      <c r="H1158" s="107"/>
      <c r="I1158" s="106"/>
      <c r="J1158" s="106"/>
      <c r="K1158" s="104"/>
      <c r="L1158" s="110"/>
      <c r="M1158" s="104"/>
      <c r="N1158" s="105"/>
      <c r="O1158" s="105"/>
      <c r="P1158" s="104"/>
      <c r="Q1158" s="64"/>
      <c r="R1158" s="103"/>
      <c r="S1158" s="101" t="str">
        <f t="shared" si="724"/>
        <v/>
      </c>
      <c r="T1158" s="102" t="str">
        <f t="shared" si="725"/>
        <v/>
      </c>
      <c r="U1158" s="101" t="str">
        <f t="shared" si="726"/>
        <v/>
      </c>
      <c r="V1158" s="100" t="str">
        <f t="shared" si="727"/>
        <v/>
      </c>
      <c r="W1158" s="89"/>
      <c r="X1158" s="89"/>
      <c r="Z1158" s="63"/>
      <c r="AP1158" s="63"/>
      <c r="AQ1158" s="89"/>
      <c r="AR1158" s="89"/>
      <c r="AS1158" s="99"/>
      <c r="AT1158" s="89"/>
      <c r="AU1158" s="98" t="e">
        <f t="shared" si="728"/>
        <v>#REF!</v>
      </c>
      <c r="AV1158" s="98" t="e">
        <f t="shared" si="729"/>
        <v>#REF!</v>
      </c>
      <c r="AW1158" s="89"/>
      <c r="AX1158" s="98" t="e">
        <f t="shared" si="730"/>
        <v>#REF!</v>
      </c>
      <c r="AY1158" s="98" t="e">
        <f t="shared" si="731"/>
        <v>#REF!</v>
      </c>
      <c r="AZ1158" s="89"/>
      <c r="BA1158" s="98" t="e">
        <f t="shared" si="732"/>
        <v>#REF!</v>
      </c>
      <c r="BB1158" s="98" t="e">
        <f t="shared" si="733"/>
        <v>#REF!</v>
      </c>
      <c r="BC1158" s="89"/>
      <c r="BD1158" s="98" t="e">
        <f t="shared" si="734"/>
        <v>#REF!</v>
      </c>
      <c r="BE1158" s="98" t="e">
        <f t="shared" si="735"/>
        <v>#REF!</v>
      </c>
      <c r="BF1158" s="89"/>
      <c r="BG1158" s="98" t="e">
        <f t="shared" si="736"/>
        <v>#REF!</v>
      </c>
      <c r="BH1158" s="98" t="e">
        <f t="shared" si="737"/>
        <v>#REF!</v>
      </c>
      <c r="BI1158" s="89"/>
      <c r="BJ1158" s="98" t="str">
        <f t="shared" si="738"/>
        <v/>
      </c>
      <c r="BK1158" s="98" t="str">
        <f t="shared" si="739"/>
        <v/>
      </c>
      <c r="BL1158" s="89"/>
      <c r="BM1158" s="98" t="str">
        <f t="shared" si="740"/>
        <v/>
      </c>
      <c r="BN1158" s="98" t="str">
        <f t="shared" si="741"/>
        <v/>
      </c>
      <c r="BO1158" s="89"/>
      <c r="BP1158" s="98" t="str">
        <f t="shared" si="742"/>
        <v/>
      </c>
      <c r="BQ1158" s="98" t="str">
        <f t="shared" si="743"/>
        <v/>
      </c>
      <c r="BR1158" s="89"/>
      <c r="BS1158" s="98" t="str">
        <f t="shared" si="744"/>
        <v/>
      </c>
      <c r="BT1158" s="98" t="str">
        <f t="shared" si="745"/>
        <v/>
      </c>
      <c r="BU1158" s="89"/>
      <c r="BV1158" s="63"/>
    </row>
    <row r="1159" spans="1:74" s="59" customFormat="1" x14ac:dyDescent="0.25">
      <c r="A1159" s="83">
        <v>17</v>
      </c>
      <c r="B1159" s="109" t="str">
        <f t="shared" si="723"/>
        <v xml:space="preserve">: </v>
      </c>
      <c r="C1159" s="106"/>
      <c r="D1159" s="106"/>
      <c r="E1159" s="108"/>
      <c r="F1159" s="106"/>
      <c r="G1159" s="108"/>
      <c r="H1159" s="107"/>
      <c r="I1159" s="106"/>
      <c r="J1159" s="106"/>
      <c r="K1159" s="104"/>
      <c r="L1159" s="110"/>
      <c r="M1159" s="104"/>
      <c r="N1159" s="105"/>
      <c r="O1159" s="105"/>
      <c r="P1159" s="104"/>
      <c r="Q1159" s="64"/>
      <c r="R1159" s="103"/>
      <c r="S1159" s="101" t="str">
        <f t="shared" si="724"/>
        <v/>
      </c>
      <c r="T1159" s="102" t="str">
        <f t="shared" si="725"/>
        <v/>
      </c>
      <c r="U1159" s="101" t="str">
        <f t="shared" si="726"/>
        <v/>
      </c>
      <c r="V1159" s="100" t="str">
        <f t="shared" si="727"/>
        <v/>
      </c>
      <c r="W1159" s="89"/>
      <c r="X1159" s="89"/>
      <c r="Z1159" s="63"/>
      <c r="AP1159" s="63"/>
      <c r="AQ1159" s="89"/>
      <c r="AR1159" s="89"/>
      <c r="AS1159" s="99"/>
      <c r="AT1159" s="89"/>
      <c r="AU1159" s="98" t="e">
        <f t="shared" si="728"/>
        <v>#REF!</v>
      </c>
      <c r="AV1159" s="98" t="e">
        <f t="shared" si="729"/>
        <v>#REF!</v>
      </c>
      <c r="AW1159" s="89"/>
      <c r="AX1159" s="98" t="e">
        <f t="shared" si="730"/>
        <v>#REF!</v>
      </c>
      <c r="AY1159" s="98" t="e">
        <f t="shared" si="731"/>
        <v>#REF!</v>
      </c>
      <c r="AZ1159" s="89"/>
      <c r="BA1159" s="98" t="e">
        <f t="shared" si="732"/>
        <v>#REF!</v>
      </c>
      <c r="BB1159" s="98" t="e">
        <f t="shared" si="733"/>
        <v>#REF!</v>
      </c>
      <c r="BC1159" s="89"/>
      <c r="BD1159" s="98" t="e">
        <f t="shared" si="734"/>
        <v>#REF!</v>
      </c>
      <c r="BE1159" s="98" t="e">
        <f t="shared" si="735"/>
        <v>#REF!</v>
      </c>
      <c r="BF1159" s="89"/>
      <c r="BG1159" s="98" t="e">
        <f t="shared" si="736"/>
        <v>#REF!</v>
      </c>
      <c r="BH1159" s="98" t="e">
        <f t="shared" si="737"/>
        <v>#REF!</v>
      </c>
      <c r="BI1159" s="89"/>
      <c r="BJ1159" s="98" t="str">
        <f t="shared" si="738"/>
        <v/>
      </c>
      <c r="BK1159" s="98" t="str">
        <f t="shared" si="739"/>
        <v/>
      </c>
      <c r="BL1159" s="89"/>
      <c r="BM1159" s="98" t="str">
        <f t="shared" si="740"/>
        <v/>
      </c>
      <c r="BN1159" s="98" t="str">
        <f t="shared" si="741"/>
        <v/>
      </c>
      <c r="BO1159" s="89"/>
      <c r="BP1159" s="98" t="str">
        <f t="shared" si="742"/>
        <v/>
      </c>
      <c r="BQ1159" s="98" t="str">
        <f t="shared" si="743"/>
        <v/>
      </c>
      <c r="BR1159" s="89"/>
      <c r="BS1159" s="98" t="str">
        <f t="shared" si="744"/>
        <v/>
      </c>
      <c r="BT1159" s="98" t="str">
        <f t="shared" si="745"/>
        <v/>
      </c>
      <c r="BU1159" s="89"/>
      <c r="BV1159" s="63"/>
    </row>
    <row r="1160" spans="1:74" s="59" customFormat="1" x14ac:dyDescent="0.25">
      <c r="A1160" s="83">
        <v>18</v>
      </c>
      <c r="B1160" s="109" t="str">
        <f t="shared" si="723"/>
        <v xml:space="preserve">: </v>
      </c>
      <c r="C1160" s="106"/>
      <c r="D1160" s="106"/>
      <c r="E1160" s="108"/>
      <c r="F1160" s="106"/>
      <c r="G1160" s="108"/>
      <c r="H1160" s="107"/>
      <c r="I1160" s="106"/>
      <c r="J1160" s="106"/>
      <c r="K1160" s="104"/>
      <c r="L1160" s="104"/>
      <c r="M1160" s="104"/>
      <c r="N1160" s="105"/>
      <c r="O1160" s="105"/>
      <c r="P1160" s="104"/>
      <c r="Q1160" s="64"/>
      <c r="R1160" s="103"/>
      <c r="S1160" s="101" t="str">
        <f t="shared" si="724"/>
        <v/>
      </c>
      <c r="T1160" s="102" t="str">
        <f t="shared" si="725"/>
        <v/>
      </c>
      <c r="U1160" s="101" t="str">
        <f t="shared" si="726"/>
        <v/>
      </c>
      <c r="V1160" s="100" t="str">
        <f t="shared" si="727"/>
        <v/>
      </c>
      <c r="W1160" s="89"/>
      <c r="X1160" s="89"/>
      <c r="Z1160" s="63"/>
      <c r="AP1160" s="63"/>
      <c r="AQ1160" s="89"/>
      <c r="AR1160" s="89"/>
      <c r="AS1160" s="99"/>
      <c r="AT1160" s="89"/>
      <c r="AU1160" s="98" t="e">
        <f t="shared" si="728"/>
        <v>#REF!</v>
      </c>
      <c r="AV1160" s="98" t="e">
        <f t="shared" si="729"/>
        <v>#REF!</v>
      </c>
      <c r="AW1160" s="89"/>
      <c r="AX1160" s="98" t="e">
        <f t="shared" si="730"/>
        <v>#REF!</v>
      </c>
      <c r="AY1160" s="98" t="e">
        <f t="shared" si="731"/>
        <v>#REF!</v>
      </c>
      <c r="AZ1160" s="89"/>
      <c r="BA1160" s="98" t="e">
        <f t="shared" si="732"/>
        <v>#REF!</v>
      </c>
      <c r="BB1160" s="98" t="e">
        <f t="shared" si="733"/>
        <v>#REF!</v>
      </c>
      <c r="BC1160" s="89"/>
      <c r="BD1160" s="98" t="e">
        <f t="shared" si="734"/>
        <v>#REF!</v>
      </c>
      <c r="BE1160" s="98" t="e">
        <f t="shared" si="735"/>
        <v>#REF!</v>
      </c>
      <c r="BF1160" s="89"/>
      <c r="BG1160" s="98" t="e">
        <f t="shared" si="736"/>
        <v>#REF!</v>
      </c>
      <c r="BH1160" s="98" t="e">
        <f t="shared" si="737"/>
        <v>#REF!</v>
      </c>
      <c r="BI1160" s="89"/>
      <c r="BJ1160" s="98" t="str">
        <f t="shared" si="738"/>
        <v/>
      </c>
      <c r="BK1160" s="98" t="str">
        <f t="shared" si="739"/>
        <v/>
      </c>
      <c r="BL1160" s="89"/>
      <c r="BM1160" s="98" t="str">
        <f t="shared" si="740"/>
        <v/>
      </c>
      <c r="BN1160" s="98" t="str">
        <f t="shared" si="741"/>
        <v/>
      </c>
      <c r="BO1160" s="89"/>
      <c r="BP1160" s="98" t="str">
        <f t="shared" si="742"/>
        <v/>
      </c>
      <c r="BQ1160" s="98" t="str">
        <f t="shared" si="743"/>
        <v/>
      </c>
      <c r="BR1160" s="89"/>
      <c r="BS1160" s="98" t="str">
        <f t="shared" si="744"/>
        <v/>
      </c>
      <c r="BT1160" s="98" t="str">
        <f t="shared" si="745"/>
        <v/>
      </c>
      <c r="BU1160" s="89"/>
      <c r="BV1160" s="63"/>
    </row>
    <row r="1161" spans="1:74" s="59" customFormat="1" x14ac:dyDescent="0.25">
      <c r="A1161" s="83">
        <v>19</v>
      </c>
      <c r="B1161" s="109" t="str">
        <f t="shared" si="723"/>
        <v xml:space="preserve">: </v>
      </c>
      <c r="C1161" s="106"/>
      <c r="D1161" s="106"/>
      <c r="E1161" s="108"/>
      <c r="F1161" s="106"/>
      <c r="G1161" s="108"/>
      <c r="H1161" s="107"/>
      <c r="I1161" s="106"/>
      <c r="J1161" s="106"/>
      <c r="K1161" s="104"/>
      <c r="L1161" s="104"/>
      <c r="M1161" s="104"/>
      <c r="N1161" s="105"/>
      <c r="O1161" s="105"/>
      <c r="P1161" s="104"/>
      <c r="Q1161" s="64"/>
      <c r="R1161" s="103"/>
      <c r="S1161" s="101" t="str">
        <f t="shared" si="724"/>
        <v/>
      </c>
      <c r="T1161" s="102" t="str">
        <f t="shared" si="725"/>
        <v/>
      </c>
      <c r="U1161" s="101" t="str">
        <f t="shared" si="726"/>
        <v/>
      </c>
      <c r="V1161" s="100" t="str">
        <f t="shared" si="727"/>
        <v/>
      </c>
      <c r="W1161" s="89"/>
      <c r="X1161" s="89"/>
      <c r="Z1161" s="63"/>
      <c r="AP1161" s="63"/>
      <c r="AQ1161" s="89"/>
      <c r="AR1161" s="89"/>
      <c r="AS1161" s="99"/>
      <c r="AT1161" s="89"/>
      <c r="AU1161" s="98" t="e">
        <f t="shared" si="728"/>
        <v>#REF!</v>
      </c>
      <c r="AV1161" s="98" t="e">
        <f t="shared" si="729"/>
        <v>#REF!</v>
      </c>
      <c r="AW1161" s="89"/>
      <c r="AX1161" s="98" t="e">
        <f t="shared" si="730"/>
        <v>#REF!</v>
      </c>
      <c r="AY1161" s="98" t="e">
        <f t="shared" si="731"/>
        <v>#REF!</v>
      </c>
      <c r="AZ1161" s="89"/>
      <c r="BA1161" s="98" t="e">
        <f t="shared" si="732"/>
        <v>#REF!</v>
      </c>
      <c r="BB1161" s="98" t="e">
        <f t="shared" si="733"/>
        <v>#REF!</v>
      </c>
      <c r="BC1161" s="89"/>
      <c r="BD1161" s="98" t="e">
        <f t="shared" si="734"/>
        <v>#REF!</v>
      </c>
      <c r="BE1161" s="98" t="e">
        <f t="shared" si="735"/>
        <v>#REF!</v>
      </c>
      <c r="BF1161" s="89"/>
      <c r="BG1161" s="98" t="e">
        <f t="shared" si="736"/>
        <v>#REF!</v>
      </c>
      <c r="BH1161" s="98" t="e">
        <f t="shared" si="737"/>
        <v>#REF!</v>
      </c>
      <c r="BI1161" s="89"/>
      <c r="BJ1161" s="98" t="str">
        <f t="shared" si="738"/>
        <v/>
      </c>
      <c r="BK1161" s="98" t="str">
        <f t="shared" si="739"/>
        <v/>
      </c>
      <c r="BL1161" s="89"/>
      <c r="BM1161" s="98" t="str">
        <f t="shared" si="740"/>
        <v/>
      </c>
      <c r="BN1161" s="98" t="str">
        <f t="shared" si="741"/>
        <v/>
      </c>
      <c r="BO1161" s="89"/>
      <c r="BP1161" s="98" t="str">
        <f t="shared" si="742"/>
        <v/>
      </c>
      <c r="BQ1161" s="98" t="str">
        <f t="shared" si="743"/>
        <v/>
      </c>
      <c r="BR1161" s="89"/>
      <c r="BS1161" s="98" t="str">
        <f t="shared" si="744"/>
        <v/>
      </c>
      <c r="BT1161" s="98" t="str">
        <f t="shared" si="745"/>
        <v/>
      </c>
      <c r="BU1161" s="89"/>
      <c r="BV1161" s="63"/>
    </row>
    <row r="1162" spans="1:74" s="59" customFormat="1" x14ac:dyDescent="0.25">
      <c r="A1162" s="83">
        <v>20</v>
      </c>
      <c r="B1162" s="109" t="str">
        <f t="shared" si="723"/>
        <v xml:space="preserve">: </v>
      </c>
      <c r="C1162" s="106"/>
      <c r="D1162" s="106"/>
      <c r="E1162" s="108"/>
      <c r="F1162" s="106"/>
      <c r="G1162" s="108"/>
      <c r="H1162" s="107"/>
      <c r="I1162" s="106"/>
      <c r="J1162" s="106"/>
      <c r="K1162" s="104"/>
      <c r="L1162" s="104"/>
      <c r="M1162" s="104"/>
      <c r="N1162" s="105"/>
      <c r="O1162" s="105"/>
      <c r="P1162" s="104"/>
      <c r="Q1162" s="64"/>
      <c r="R1162" s="103"/>
      <c r="S1162" s="101" t="str">
        <f t="shared" si="724"/>
        <v/>
      </c>
      <c r="T1162" s="102" t="str">
        <f t="shared" si="725"/>
        <v/>
      </c>
      <c r="U1162" s="101" t="str">
        <f t="shared" si="726"/>
        <v/>
      </c>
      <c r="V1162" s="100" t="str">
        <f t="shared" si="727"/>
        <v/>
      </c>
      <c r="W1162" s="89"/>
      <c r="X1162" s="89"/>
      <c r="Z1162" s="63"/>
      <c r="AP1162" s="63"/>
      <c r="AQ1162" s="89"/>
      <c r="AR1162" s="89"/>
      <c r="AS1162" s="99"/>
      <c r="AT1162" s="89"/>
      <c r="AU1162" s="98" t="e">
        <f t="shared" si="728"/>
        <v>#REF!</v>
      </c>
      <c r="AV1162" s="98" t="e">
        <f t="shared" si="729"/>
        <v>#REF!</v>
      </c>
      <c r="AW1162" s="89"/>
      <c r="AX1162" s="98" t="e">
        <f t="shared" si="730"/>
        <v>#REF!</v>
      </c>
      <c r="AY1162" s="98" t="e">
        <f t="shared" si="731"/>
        <v>#REF!</v>
      </c>
      <c r="AZ1162" s="89"/>
      <c r="BA1162" s="98" t="e">
        <f t="shared" si="732"/>
        <v>#REF!</v>
      </c>
      <c r="BB1162" s="98" t="e">
        <f t="shared" si="733"/>
        <v>#REF!</v>
      </c>
      <c r="BC1162" s="89"/>
      <c r="BD1162" s="98" t="e">
        <f t="shared" si="734"/>
        <v>#REF!</v>
      </c>
      <c r="BE1162" s="98" t="e">
        <f t="shared" si="735"/>
        <v>#REF!</v>
      </c>
      <c r="BF1162" s="89"/>
      <c r="BG1162" s="98" t="e">
        <f t="shared" si="736"/>
        <v>#REF!</v>
      </c>
      <c r="BH1162" s="98" t="e">
        <f t="shared" si="737"/>
        <v>#REF!</v>
      </c>
      <c r="BI1162" s="89"/>
      <c r="BJ1162" s="98" t="str">
        <f t="shared" si="738"/>
        <v/>
      </c>
      <c r="BK1162" s="98" t="str">
        <f t="shared" si="739"/>
        <v/>
      </c>
      <c r="BL1162" s="89"/>
      <c r="BM1162" s="98" t="str">
        <f t="shared" si="740"/>
        <v/>
      </c>
      <c r="BN1162" s="98" t="str">
        <f t="shared" si="741"/>
        <v/>
      </c>
      <c r="BO1162" s="89"/>
      <c r="BP1162" s="98" t="str">
        <f t="shared" si="742"/>
        <v/>
      </c>
      <c r="BQ1162" s="98" t="str">
        <f t="shared" si="743"/>
        <v/>
      </c>
      <c r="BR1162" s="89"/>
      <c r="BS1162" s="98" t="str">
        <f t="shared" si="744"/>
        <v/>
      </c>
      <c r="BT1162" s="98" t="str">
        <f t="shared" si="745"/>
        <v/>
      </c>
      <c r="BU1162" s="89"/>
      <c r="BV1162" s="63"/>
    </row>
    <row r="1163" spans="1:74" s="59" customFormat="1" x14ac:dyDescent="0.25">
      <c r="A1163" s="83"/>
      <c r="B1163" s="91" t="s">
        <v>64</v>
      </c>
      <c r="C1163" s="92"/>
      <c r="D1163" s="92"/>
      <c r="E1163" s="92"/>
      <c r="F1163" s="92"/>
      <c r="G1163" s="92"/>
      <c r="I1163" s="89"/>
      <c r="J1163" s="94"/>
      <c r="K1163" s="64"/>
      <c r="L1163" s="64"/>
      <c r="M1163" s="64" t="s">
        <v>63</v>
      </c>
      <c r="N1163" s="64"/>
      <c r="O1163" s="64"/>
      <c r="P1163" s="64"/>
      <c r="Q1163" s="64"/>
      <c r="R1163" s="94" t="s">
        <v>62</v>
      </c>
      <c r="S1163" s="97" t="e">
        <f>AVERAGE(S1143:S1162)</f>
        <v>#DIV/0!</v>
      </c>
      <c r="T1163" s="97" t="e">
        <f>IF(S1171="Y",SUM(T1143:T1162)/SUM(O1143:O1162),AVERAGE(T1143:T1162))</f>
        <v>#DIV/0!</v>
      </c>
      <c r="U1163" s="96" t="e">
        <f>SUM(U1143:U1162)/SUM(O1143:O1162)</f>
        <v>#DIV/0!</v>
      </c>
      <c r="V1163" s="89"/>
      <c r="W1163" s="89"/>
      <c r="X1163" s="89"/>
      <c r="Z1163" s="95"/>
      <c r="AP1163" s="63"/>
      <c r="AQ1163" s="89"/>
      <c r="AR1163" s="89"/>
      <c r="AS1163" s="89"/>
      <c r="AT1163" s="94" t="s">
        <v>62</v>
      </c>
      <c r="AU1163" s="93" t="e">
        <f>AVERAGE(AU1143:AU1162)</f>
        <v>#REF!</v>
      </c>
      <c r="AV1163" s="93" t="e">
        <f>SUM(AV1143:AV1162)/COUNTIF(AV1143:AV1162,"&gt;0")</f>
        <v>#REF!</v>
      </c>
      <c r="AW1163" s="89"/>
      <c r="AX1163" s="93" t="e">
        <f>AVERAGE(AX1143:AX1162)</f>
        <v>#REF!</v>
      </c>
      <c r="AY1163" s="93" t="e">
        <f>SUM(AY1143:AY1162)/COUNTIF(AY1143:AY1162,"&gt;0")</f>
        <v>#REF!</v>
      </c>
      <c r="AZ1163" s="89"/>
      <c r="BA1163" s="93" t="e">
        <f>AVERAGE(BA1143:BA1162)</f>
        <v>#REF!</v>
      </c>
      <c r="BB1163" s="93" t="e">
        <f>SUM(BB1143:BB1162)/COUNTIF(BB1143:BB1162,"&gt;0")</f>
        <v>#REF!</v>
      </c>
      <c r="BC1163" s="89"/>
      <c r="BD1163" s="93" t="e">
        <f>AVERAGE(BD1143:BD1162)</f>
        <v>#REF!</v>
      </c>
      <c r="BE1163" s="93" t="e">
        <f>SUM(BE1143:BE1162)/COUNTIF(BE1143:BE1162,"&gt;0")</f>
        <v>#REF!</v>
      </c>
      <c r="BF1163" s="89"/>
      <c r="BG1163" s="93" t="e">
        <f>AVERAGE(BG1143:BG1162)</f>
        <v>#REF!</v>
      </c>
      <c r="BH1163" s="93" t="e">
        <f>SUM(BH1143:BH1162)/COUNTIF(BH1143:BH1162,"&gt;0")</f>
        <v>#REF!</v>
      </c>
      <c r="BI1163" s="94"/>
      <c r="BJ1163" s="93" t="e">
        <f>AVERAGE(BJ1143:BJ1162)</f>
        <v>#DIV/0!</v>
      </c>
      <c r="BK1163" s="93" t="e">
        <f>SUM(BK1143:BK1162)/COUNTIF(BK1143:BK1162,"&gt;0")</f>
        <v>#DIV/0!</v>
      </c>
      <c r="BL1163" s="89"/>
      <c r="BM1163" s="93" t="e">
        <f>AVERAGE(BM1143:BM1162)</f>
        <v>#DIV/0!</v>
      </c>
      <c r="BN1163" s="93" t="e">
        <f>SUM(BN1143:BN1162)/COUNTIF(BN1143:BN1162,"&gt;0")</f>
        <v>#DIV/0!</v>
      </c>
      <c r="BO1163" s="89"/>
      <c r="BP1163" s="93" t="e">
        <f>AVERAGE(BP1143:BP1162)</f>
        <v>#DIV/0!</v>
      </c>
      <c r="BQ1163" s="93" t="e">
        <f>SUM(BQ1143:BQ1162)/COUNTIF(BQ1143:BQ1162,"&gt;0")</f>
        <v>#DIV/0!</v>
      </c>
      <c r="BR1163" s="89"/>
      <c r="BS1163" s="93" t="e">
        <f>AVERAGE(BS1143:BS1162)</f>
        <v>#DIV/0!</v>
      </c>
      <c r="BT1163" s="93" t="e">
        <f>SUM(BT1143:BT1162)/COUNTIF(BT1143:BT1162,"&gt;0")</f>
        <v>#DIV/0!</v>
      </c>
      <c r="BU1163" s="89"/>
      <c r="BV1163" s="63"/>
    </row>
    <row r="1164" spans="1:74" s="59" customFormat="1" x14ac:dyDescent="0.25">
      <c r="A1164" s="83"/>
      <c r="B1164" s="91" t="s">
        <v>61</v>
      </c>
      <c r="C1164" s="92" t="s">
        <v>60</v>
      </c>
      <c r="D1164" s="399"/>
      <c r="E1164" s="400"/>
      <c r="F1164" s="400"/>
      <c r="G1164" s="400"/>
      <c r="H1164" s="400"/>
      <c r="I1164" s="400"/>
      <c r="J1164" s="400"/>
      <c r="K1164" s="401"/>
      <c r="L1164" s="64"/>
      <c r="M1164" s="64"/>
      <c r="N1164" s="64"/>
      <c r="O1164" s="64"/>
      <c r="P1164" s="64"/>
      <c r="Q1164" s="64"/>
      <c r="R1164" s="77" t="s">
        <v>57</v>
      </c>
      <c r="S1164" s="88" t="e">
        <f>S1163+V1164*S1167</f>
        <v>#DIV/0!</v>
      </c>
      <c r="T1164" s="88" t="e">
        <f>T1163+V1164*T1167</f>
        <v>#DIV/0!</v>
      </c>
      <c r="U1164" s="88" t="e">
        <f>U1163+V1164*U1167</f>
        <v>#DIV/0!</v>
      </c>
      <c r="V1164" s="86">
        <v>1</v>
      </c>
      <c r="W1164" s="64" t="s">
        <v>59</v>
      </c>
      <c r="X1164" s="89"/>
      <c r="Y1164" s="89" t="s">
        <v>58</v>
      </c>
      <c r="Z1164" s="87"/>
      <c r="AP1164" s="63"/>
      <c r="AQ1164" s="89"/>
      <c r="AR1164" s="89"/>
      <c r="AS1164" s="89"/>
      <c r="AT1164" s="77" t="s">
        <v>57</v>
      </c>
      <c r="AU1164" s="76" t="e">
        <f>AU1163+(AU1169*AU1166)</f>
        <v>#REF!</v>
      </c>
      <c r="AV1164" s="76" t="e">
        <f>AV1163+(AV1169*AU1166)</f>
        <v>#REF!</v>
      </c>
      <c r="AW1164" s="89"/>
      <c r="AX1164" s="76" t="e">
        <f>AX1163+(AX1169*AX1166)</f>
        <v>#REF!</v>
      </c>
      <c r="AY1164" s="76" t="e">
        <f>AY1163+(AY1169*AX1166)</f>
        <v>#REF!</v>
      </c>
      <c r="AZ1164" s="89"/>
      <c r="BA1164" s="76" t="e">
        <f>BA1163+(BA1169*BA1166)</f>
        <v>#REF!</v>
      </c>
      <c r="BB1164" s="76" t="e">
        <f>BB1163+(BB1169*BA1166)</f>
        <v>#REF!</v>
      </c>
      <c r="BC1164" s="89"/>
      <c r="BD1164" s="76" t="e">
        <f>BD1163+(BD1169*BD1166)</f>
        <v>#REF!</v>
      </c>
      <c r="BE1164" s="76" t="e">
        <f>BE1163+(BE1169*BD1166)</f>
        <v>#REF!</v>
      </c>
      <c r="BF1164" s="89"/>
      <c r="BG1164" s="76" t="e">
        <f>BG1163+(BG1169*BG1166)</f>
        <v>#REF!</v>
      </c>
      <c r="BH1164" s="76" t="e">
        <f>BH1163+(BH1169*BG1166)</f>
        <v>#REF!</v>
      </c>
      <c r="BI1164" s="77"/>
      <c r="BJ1164" s="76" t="e">
        <f>BJ1163+(BJ1169*BJ1166)</f>
        <v>#DIV/0!</v>
      </c>
      <c r="BK1164" s="76" t="e">
        <f>BK1163+(BK1169*BJ1166)</f>
        <v>#DIV/0!</v>
      </c>
      <c r="BL1164" s="89"/>
      <c r="BM1164" s="76" t="e">
        <f>BM1163+(BM1169*BM1166)</f>
        <v>#DIV/0!</v>
      </c>
      <c r="BN1164" s="76" t="e">
        <f>BN1163+(BN1169*BM1166)</f>
        <v>#DIV/0!</v>
      </c>
      <c r="BO1164" s="89"/>
      <c r="BP1164" s="76" t="e">
        <f>BP1163+(BP1169*BP1166)</f>
        <v>#DIV/0!</v>
      </c>
      <c r="BQ1164" s="76" t="e">
        <f>BQ1163+(BQ1169*BP1166)</f>
        <v>#DIV/0!</v>
      </c>
      <c r="BR1164" s="89"/>
      <c r="BS1164" s="76" t="e">
        <f>BS1163+(BS1169*BS1166)</f>
        <v>#DIV/0!</v>
      </c>
      <c r="BT1164" s="76" t="e">
        <f>BT1163+(BT1169*BS1166)</f>
        <v>#DIV/0!</v>
      </c>
      <c r="BU1164" s="89"/>
      <c r="BV1164" s="63"/>
    </row>
    <row r="1165" spans="1:74" s="59" customFormat="1" x14ac:dyDescent="0.25">
      <c r="A1165" s="83"/>
      <c r="B1165" s="91" t="s">
        <v>56</v>
      </c>
      <c r="C1165" s="83"/>
      <c r="D1165" s="402"/>
      <c r="E1165" s="403"/>
      <c r="F1165" s="403"/>
      <c r="G1165" s="403"/>
      <c r="H1165" s="403"/>
      <c r="I1165" s="403"/>
      <c r="J1165" s="403"/>
      <c r="K1165" s="404"/>
      <c r="L1165" s="89"/>
      <c r="M1165" s="89"/>
      <c r="N1165" s="64"/>
      <c r="O1165" s="64"/>
      <c r="P1165" s="64"/>
      <c r="Q1165" s="64"/>
      <c r="R1165" s="77" t="s">
        <v>54</v>
      </c>
      <c r="S1165" s="88" t="e">
        <f>IF($Y1165="Y",MIN(S1143:S1162),S1163-$V1165*S1167)</f>
        <v>#DIV/0!</v>
      </c>
      <c r="T1165" s="88" t="e">
        <f>IF($Y1165="Y",MIN(T1143:T1162),T1163-$V1165*T1167)</f>
        <v>#DIV/0!</v>
      </c>
      <c r="U1165" s="88" t="e">
        <f>IF($Y1165="Y",MIN(U1143:U1162),U1163-$V1165*U1167)</f>
        <v>#DIV/0!</v>
      </c>
      <c r="V1165" s="86">
        <v>1</v>
      </c>
      <c r="W1165" s="64" t="s">
        <v>55</v>
      </c>
      <c r="X1165" s="89"/>
      <c r="Y1165" s="90" t="s">
        <v>47</v>
      </c>
      <c r="Z1165" s="87"/>
      <c r="AP1165" s="63"/>
      <c r="AQ1165" s="89"/>
      <c r="AR1165" s="89"/>
      <c r="AS1165" s="89"/>
      <c r="AT1165" s="77" t="s">
        <v>54</v>
      </c>
      <c r="AU1165" s="76" t="e">
        <f>AU1163-(AU1169*AU1167)</f>
        <v>#REF!</v>
      </c>
      <c r="AV1165" s="76" t="e">
        <f>AV1163-(AV1169*AU1167)</f>
        <v>#REF!</v>
      </c>
      <c r="AW1165" s="89"/>
      <c r="AX1165" s="76" t="e">
        <f>AX1163-(AX1169*AX1167)</f>
        <v>#REF!</v>
      </c>
      <c r="AY1165" s="76" t="e">
        <f>AY1163-(AY1169*AX1167)</f>
        <v>#REF!</v>
      </c>
      <c r="AZ1165" s="89"/>
      <c r="BA1165" s="76" t="e">
        <f>BA1163-(BA1169*BA1167)</f>
        <v>#REF!</v>
      </c>
      <c r="BB1165" s="76" t="e">
        <f>BB1163-(BB1169*BA1167)</f>
        <v>#REF!</v>
      </c>
      <c r="BC1165" s="89"/>
      <c r="BD1165" s="76" t="e">
        <f>BD1163-(BD1169*BD1167)</f>
        <v>#REF!</v>
      </c>
      <c r="BE1165" s="76" t="e">
        <f>BE1163-(BE1169*BD1167)</f>
        <v>#REF!</v>
      </c>
      <c r="BF1165" s="89"/>
      <c r="BG1165" s="76" t="e">
        <f>BG1163-(BG1169*BG1167)</f>
        <v>#REF!</v>
      </c>
      <c r="BH1165" s="76" t="e">
        <f>BH1163-(BH1169*BG1167)</f>
        <v>#REF!</v>
      </c>
      <c r="BI1165" s="77"/>
      <c r="BJ1165" s="76" t="e">
        <f>BJ1163-(BJ1169*BJ1167)</f>
        <v>#DIV/0!</v>
      </c>
      <c r="BK1165" s="76" t="e">
        <f>BK1163-(BK1169*BJ1167)</f>
        <v>#DIV/0!</v>
      </c>
      <c r="BL1165" s="89"/>
      <c r="BM1165" s="76" t="e">
        <f>BM1163-(BM1169*BM1167)</f>
        <v>#DIV/0!</v>
      </c>
      <c r="BN1165" s="76" t="e">
        <f>BN1163-(BN1169*BM1167)</f>
        <v>#DIV/0!</v>
      </c>
      <c r="BO1165" s="89"/>
      <c r="BP1165" s="76" t="e">
        <f>BP1163-(BP1169*BP1167)</f>
        <v>#DIV/0!</v>
      </c>
      <c r="BQ1165" s="76" t="e">
        <f>BQ1163-(BQ1169*BP1167)</f>
        <v>#DIV/0!</v>
      </c>
      <c r="BR1165" s="89"/>
      <c r="BS1165" s="76" t="e">
        <f>BS1163-(BS1169*BS1167)</f>
        <v>#DIV/0!</v>
      </c>
      <c r="BT1165" s="76" t="e">
        <f>BT1163-(BT1169*BS1167)</f>
        <v>#DIV/0!</v>
      </c>
      <c r="BU1165" s="89"/>
      <c r="BV1165" s="63"/>
    </row>
    <row r="1166" spans="1:74" s="59" customFormat="1" ht="14.25" x14ac:dyDescent="0.2">
      <c r="A1166" s="83"/>
      <c r="B1166" s="83"/>
      <c r="C1166" s="83"/>
      <c r="D1166" s="402"/>
      <c r="E1166" s="403"/>
      <c r="F1166" s="403"/>
      <c r="G1166" s="403"/>
      <c r="H1166" s="403"/>
      <c r="I1166" s="403"/>
      <c r="J1166" s="403"/>
      <c r="K1166" s="404"/>
      <c r="L1166" s="64"/>
      <c r="M1166" s="64"/>
      <c r="N1166" s="64"/>
      <c r="O1166" s="64"/>
      <c r="P1166" s="64"/>
      <c r="Q1166" s="64"/>
      <c r="R1166" s="77" t="s">
        <v>51</v>
      </c>
      <c r="S1166" s="88" t="e">
        <f>IF((0.67*S1167)&gt;S1163,"no","yes")</f>
        <v>#DIV/0!</v>
      </c>
      <c r="T1166" s="88" t="e">
        <f>IF((0.67*T1167)&gt;T1163,"no","yes")</f>
        <v>#DIV/0!</v>
      </c>
      <c r="U1166" s="88" t="e">
        <f>IF((0.67*U1167)&gt;U1163,"no","yes")</f>
        <v>#DIV/0!</v>
      </c>
      <c r="V1166" s="64"/>
      <c r="W1166" s="64"/>
      <c r="X1166" s="64"/>
      <c r="Z1166" s="87"/>
      <c r="AP1166" s="63"/>
      <c r="AQ1166" s="64"/>
      <c r="AR1166" s="64"/>
      <c r="AS1166" s="360" t="s">
        <v>53</v>
      </c>
      <c r="AT1166" s="361"/>
      <c r="AU1166" s="86">
        <v>1</v>
      </c>
      <c r="AV1166" s="64"/>
      <c r="AW1166" s="64"/>
      <c r="AX1166" s="86">
        <v>1</v>
      </c>
      <c r="AY1166" s="64"/>
      <c r="AZ1166" s="64"/>
      <c r="BA1166" s="86">
        <v>1</v>
      </c>
      <c r="BB1166" s="64"/>
      <c r="BC1166" s="64"/>
      <c r="BD1166" s="86">
        <v>1</v>
      </c>
      <c r="BE1166" s="64"/>
      <c r="BF1166" s="64"/>
      <c r="BG1166" s="86">
        <v>1</v>
      </c>
      <c r="BH1166" s="64"/>
      <c r="BI1166" s="77"/>
      <c r="BJ1166" s="86">
        <v>1</v>
      </c>
      <c r="BK1166" s="64"/>
      <c r="BL1166" s="64"/>
      <c r="BM1166" s="86">
        <v>1</v>
      </c>
      <c r="BN1166" s="64"/>
      <c r="BO1166" s="64"/>
      <c r="BP1166" s="86">
        <v>1</v>
      </c>
      <c r="BQ1166" s="64"/>
      <c r="BR1166" s="64"/>
      <c r="BS1166" s="86">
        <v>1</v>
      </c>
      <c r="BT1166" s="64"/>
      <c r="BU1166" s="64"/>
      <c r="BV1166" s="63"/>
    </row>
    <row r="1167" spans="1:74" s="59" customFormat="1" ht="14.25" x14ac:dyDescent="0.2">
      <c r="A1167" s="83"/>
      <c r="B1167" s="83"/>
      <c r="C1167" s="83"/>
      <c r="D1167" s="402"/>
      <c r="E1167" s="403"/>
      <c r="F1167" s="403"/>
      <c r="G1167" s="403"/>
      <c r="H1167" s="403"/>
      <c r="I1167" s="403"/>
      <c r="J1167" s="403"/>
      <c r="K1167" s="404"/>
      <c r="L1167" s="64"/>
      <c r="M1167" s="64"/>
      <c r="N1167" s="64"/>
      <c r="O1167" s="64"/>
      <c r="P1167" s="64"/>
      <c r="Q1167" s="64"/>
      <c r="R1167" s="77" t="s">
        <v>50</v>
      </c>
      <c r="S1167" s="88" t="e">
        <f>_xlfn.STDEV.P(S1143:S1162)</f>
        <v>#DIV/0!</v>
      </c>
      <c r="T1167" s="88" t="e">
        <f t="array" ref="T1167">IF(S1171="Y",SQRT(SUM(IFERROR(O1143:O1162*(S1143:S1162-(T1163))^2,0))/((COUNTIFS(O1143:O1162,"&lt;&gt;"&amp;"")-1)/COUNTIFS(O1143:O1162,"&lt;&gt;"&amp;"")*SUM(O1143:O1162))),_xlfn.STDEV.P(T1143:T1162))</f>
        <v>#DIV/0!</v>
      </c>
      <c r="U1167" s="88" t="e">
        <f t="array" ref="U1167">SQRT(SUM(IFERROR(O1143:O1162*(S1143:S1162-(U1163))^2,0))/((COUNTIFS(O1143:O1162,"&lt;&gt;"&amp;"")-1)/COUNTIFS(O1143:O1162,"&lt;&gt;"&amp;"")*SUM(O1143:O1162)))</f>
        <v>#DIV/0!</v>
      </c>
      <c r="V1167" s="64"/>
      <c r="W1167" s="64"/>
      <c r="X1167" s="64"/>
      <c r="Z1167" s="87"/>
      <c r="AP1167" s="63"/>
      <c r="AQ1167" s="64"/>
      <c r="AR1167" s="64"/>
      <c r="AS1167" s="360"/>
      <c r="AT1167" s="361"/>
      <c r="AU1167" s="86">
        <v>1</v>
      </c>
      <c r="AV1167" s="64"/>
      <c r="AW1167" s="64"/>
      <c r="AX1167" s="86">
        <v>1</v>
      </c>
      <c r="AY1167" s="64"/>
      <c r="AZ1167" s="64"/>
      <c r="BA1167" s="86">
        <v>1</v>
      </c>
      <c r="BB1167" s="64"/>
      <c r="BC1167" s="64"/>
      <c r="BD1167" s="86">
        <v>1</v>
      </c>
      <c r="BE1167" s="64"/>
      <c r="BF1167" s="64"/>
      <c r="BG1167" s="86">
        <v>1</v>
      </c>
      <c r="BH1167" s="64"/>
      <c r="BI1167" s="77"/>
      <c r="BJ1167" s="86">
        <v>1</v>
      </c>
      <c r="BK1167" s="64"/>
      <c r="BL1167" s="64"/>
      <c r="BM1167" s="86">
        <v>1</v>
      </c>
      <c r="BN1167" s="64"/>
      <c r="BO1167" s="64"/>
      <c r="BP1167" s="86">
        <v>1</v>
      </c>
      <c r="BQ1167" s="64"/>
      <c r="BR1167" s="64"/>
      <c r="BS1167" s="86">
        <v>1</v>
      </c>
      <c r="BT1167" s="64"/>
      <c r="BU1167" s="64"/>
      <c r="BV1167" s="63"/>
    </row>
    <row r="1168" spans="1:74" s="59" customFormat="1" x14ac:dyDescent="0.25">
      <c r="A1168" s="64"/>
      <c r="B1168" s="64"/>
      <c r="C1168" s="83"/>
      <c r="D1168" s="402"/>
      <c r="E1168" s="403"/>
      <c r="F1168" s="403"/>
      <c r="G1168" s="403"/>
      <c r="H1168" s="403"/>
      <c r="I1168" s="403"/>
      <c r="J1168" s="403"/>
      <c r="K1168" s="404"/>
      <c r="L1168" s="64"/>
      <c r="M1168" s="64"/>
      <c r="N1168" s="64"/>
      <c r="O1168" s="64"/>
      <c r="P1168" s="64"/>
      <c r="Q1168" s="64"/>
      <c r="R1168" s="73" t="s">
        <v>48</v>
      </c>
      <c r="S1168" s="85">
        <f>COUNTIF(S1143:S1162,"&gt;0")</f>
        <v>0</v>
      </c>
      <c r="T1168" s="85">
        <f>COUNTIF(T1143:T1162,"&gt;0")</f>
        <v>0</v>
      </c>
      <c r="U1168" s="81"/>
      <c r="V1168" s="84" t="s">
        <v>52</v>
      </c>
      <c r="W1168" s="64"/>
      <c r="X1168" s="64"/>
      <c r="Z1168" s="63"/>
      <c r="AP1168" s="63"/>
      <c r="AQ1168" s="64"/>
      <c r="AR1168" s="64"/>
      <c r="AS1168" s="64"/>
      <c r="AT1168" s="77" t="s">
        <v>51</v>
      </c>
      <c r="AU1168" s="76" t="e">
        <f>IF((0.67*AU1169)&gt;AU1163,"no","yes")</f>
        <v>#REF!</v>
      </c>
      <c r="AV1168" s="76" t="e">
        <f>IF((0.67*AV1169)&gt;AV1163,"no","yes")</f>
        <v>#REF!</v>
      </c>
      <c r="AW1168" s="64"/>
      <c r="AX1168" s="76" t="e">
        <f>IF((0.67*AX1169)&gt;AX1163,"no","yes")</f>
        <v>#REF!</v>
      </c>
      <c r="AY1168" s="76" t="e">
        <f>IF((0.67*AY1169)&gt;AY1163,"no","yes")</f>
        <v>#REF!</v>
      </c>
      <c r="AZ1168" s="64"/>
      <c r="BA1168" s="76" t="e">
        <f>IF((0.67*BA1169)&gt;BA1163,"no","yes")</f>
        <v>#REF!</v>
      </c>
      <c r="BB1168" s="76" t="e">
        <f>IF((0.67*BB1169)&gt;BB1163,"no","yes")</f>
        <v>#REF!</v>
      </c>
      <c r="BC1168" s="64"/>
      <c r="BD1168" s="76" t="e">
        <f>IF((0.67*BD1169)&gt;BD1163,"no","yes")</f>
        <v>#REF!</v>
      </c>
      <c r="BE1168" s="76" t="e">
        <f>IF((0.67*BE1169)&gt;BE1163,"no","yes")</f>
        <v>#REF!</v>
      </c>
      <c r="BF1168" s="64"/>
      <c r="BG1168" s="76" t="e">
        <f>IF((0.67*BG1169)&gt;BG1163,"no","yes")</f>
        <v>#REF!</v>
      </c>
      <c r="BH1168" s="76" t="e">
        <f>IF((0.67*BH1169)&gt;BH1163,"no","yes")</f>
        <v>#REF!</v>
      </c>
      <c r="BI1168" s="73"/>
      <c r="BJ1168" s="76" t="e">
        <f>IF((0.67*BJ1169)&gt;BJ1163,"no","yes")</f>
        <v>#DIV/0!</v>
      </c>
      <c r="BK1168" s="76" t="e">
        <f>IF((0.67*BK1169)&gt;BK1163,"no","yes")</f>
        <v>#DIV/0!</v>
      </c>
      <c r="BL1168" s="64"/>
      <c r="BM1168" s="76" t="e">
        <f>IF((0.67*BM1169)&gt;BM1163,"no","yes")</f>
        <v>#DIV/0!</v>
      </c>
      <c r="BN1168" s="76" t="e">
        <f>IF((0.67*BN1169)&gt;BN1163,"no","yes")</f>
        <v>#DIV/0!</v>
      </c>
      <c r="BO1168" s="64"/>
      <c r="BP1168" s="76" t="e">
        <f>IF((0.67*BP1169)&gt;BP1163,"no","yes")</f>
        <v>#DIV/0!</v>
      </c>
      <c r="BQ1168" s="76" t="e">
        <f>IF((0.67*BQ1169)&gt;BQ1163,"no","yes")</f>
        <v>#DIV/0!</v>
      </c>
      <c r="BR1168" s="64"/>
      <c r="BS1168" s="76" t="e">
        <f>IF((0.67*BS1169)&gt;BS1163,"no","yes")</f>
        <v>#DIV/0!</v>
      </c>
      <c r="BT1168" s="76" t="e">
        <f>IF((0.67*BT1169)&gt;BT1163,"no","yes")</f>
        <v>#DIV/0!</v>
      </c>
      <c r="BU1168" s="64"/>
      <c r="BV1168" s="63"/>
    </row>
    <row r="1169" spans="1:74" s="59" customFormat="1" ht="14.25" x14ac:dyDescent="0.2">
      <c r="C1169" s="83"/>
      <c r="D1169" s="402"/>
      <c r="E1169" s="403"/>
      <c r="F1169" s="403"/>
      <c r="G1169" s="403"/>
      <c r="H1169" s="403"/>
      <c r="I1169" s="403"/>
      <c r="J1169" s="403"/>
      <c r="K1169" s="404"/>
      <c r="L1169" s="64"/>
      <c r="M1169" s="64"/>
      <c r="N1169" s="64"/>
      <c r="O1169" s="64"/>
      <c r="P1169" s="64"/>
      <c r="Q1169" s="64"/>
      <c r="R1169" s="64"/>
      <c r="S1169" s="82"/>
      <c r="T1169" s="81"/>
      <c r="U1169" s="81"/>
      <c r="V1169" s="80"/>
      <c r="W1169" s="79"/>
      <c r="X1169" s="78"/>
      <c r="Z1169" s="63"/>
      <c r="AP1169" s="63"/>
      <c r="AQ1169" s="64"/>
      <c r="AR1169" s="64"/>
      <c r="AS1169" s="64"/>
      <c r="AT1169" s="77" t="s">
        <v>50</v>
      </c>
      <c r="AU1169" s="76" t="e">
        <f>_xlfn.STDEV.P(AU1143:AU1162)</f>
        <v>#REF!</v>
      </c>
      <c r="AV1169" s="76" t="e">
        <f>_xlfn.STDEV.P(AV1143:AV1162)</f>
        <v>#REF!</v>
      </c>
      <c r="AW1169" s="64"/>
      <c r="AX1169" s="76" t="e">
        <f>_xlfn.STDEV.P(AX1143:AX1162)</f>
        <v>#REF!</v>
      </c>
      <c r="AY1169" s="76" t="e">
        <f>_xlfn.STDEV.P(AY1143:AY1162)</f>
        <v>#REF!</v>
      </c>
      <c r="AZ1169" s="64"/>
      <c r="BA1169" s="76" t="e">
        <f>_xlfn.STDEV.P(BA1143:BA1162)</f>
        <v>#REF!</v>
      </c>
      <c r="BB1169" s="76" t="e">
        <f>_xlfn.STDEV.P(BB1143:BB1162)</f>
        <v>#REF!</v>
      </c>
      <c r="BC1169" s="64"/>
      <c r="BD1169" s="76" t="e">
        <f>_xlfn.STDEV.P(BD1143:BD1162)</f>
        <v>#REF!</v>
      </c>
      <c r="BE1169" s="76" t="e">
        <f>_xlfn.STDEV.P(BE1143:BE1162)</f>
        <v>#REF!</v>
      </c>
      <c r="BF1169" s="64"/>
      <c r="BG1169" s="76" t="e">
        <f>_xlfn.STDEV.P(BG1143:BG1162)</f>
        <v>#REF!</v>
      </c>
      <c r="BH1169" s="76" t="e">
        <f>_xlfn.STDEV.P(BH1143:BH1162)</f>
        <v>#REF!</v>
      </c>
      <c r="BI1169" s="64"/>
      <c r="BJ1169" s="76" t="e">
        <f>_xlfn.STDEV.P(BJ1143:BJ1162)</f>
        <v>#DIV/0!</v>
      </c>
      <c r="BK1169" s="76" t="e">
        <f>_xlfn.STDEV.P(BK1143:BK1162)</f>
        <v>#DIV/0!</v>
      </c>
      <c r="BL1169" s="64"/>
      <c r="BM1169" s="76" t="e">
        <f>_xlfn.STDEV.P(BM1143:BM1162)</f>
        <v>#DIV/0!</v>
      </c>
      <c r="BN1169" s="76" t="e">
        <f>_xlfn.STDEV.P(BN1143:BN1162)</f>
        <v>#DIV/0!</v>
      </c>
      <c r="BO1169" s="64"/>
      <c r="BP1169" s="76" t="e">
        <f>_xlfn.STDEV.P(BP1143:BP1162)</f>
        <v>#DIV/0!</v>
      </c>
      <c r="BQ1169" s="76" t="e">
        <f>_xlfn.STDEV.P(BQ1143:BQ1162)</f>
        <v>#DIV/0!</v>
      </c>
      <c r="BR1169" s="64"/>
      <c r="BS1169" s="76" t="e">
        <f>_xlfn.STDEV.P(BS1143:BS1162)</f>
        <v>#DIV/0!</v>
      </c>
      <c r="BT1169" s="76" t="e">
        <f>_xlfn.STDEV.P(BT1143:BT1162)</f>
        <v>#DIV/0!</v>
      </c>
      <c r="BV1169" s="63"/>
    </row>
    <row r="1170" spans="1:74" s="59" customFormat="1" x14ac:dyDescent="0.2">
      <c r="A1170" s="75" t="str">
        <f ca="1">HYPERLINK("#"&amp;"'"&amp;A$1&amp;"'!a1","Back to top")</f>
        <v>Back to top</v>
      </c>
      <c r="B1170" s="75"/>
      <c r="C1170" s="64"/>
      <c r="D1170" s="405"/>
      <c r="E1170" s="406"/>
      <c r="F1170" s="406"/>
      <c r="G1170" s="406"/>
      <c r="H1170" s="406"/>
      <c r="I1170" s="406"/>
      <c r="J1170" s="406"/>
      <c r="K1170" s="407"/>
      <c r="S1170" s="74" t="s">
        <v>49</v>
      </c>
      <c r="U1170" s="64"/>
      <c r="V1170" s="70"/>
      <c r="W1170" s="69"/>
      <c r="X1170" s="68"/>
      <c r="Z1170" s="63"/>
      <c r="AP1170" s="63"/>
      <c r="AQ1170" s="64"/>
      <c r="AR1170" s="64"/>
      <c r="AS1170" s="64"/>
      <c r="AT1170" s="73" t="s">
        <v>48</v>
      </c>
      <c r="AU1170" s="72">
        <f>COUNTIF(AU1143:AU1162,"&gt;0")</f>
        <v>0</v>
      </c>
      <c r="AV1170" s="72">
        <f>COUNTIF(AV1143:AV1162,"&gt;0")</f>
        <v>0</v>
      </c>
      <c r="AW1170" s="64"/>
      <c r="AX1170" s="72">
        <f>COUNTIF(AX1143:AX1162,"&gt;0")</f>
        <v>0</v>
      </c>
      <c r="AY1170" s="72">
        <f>COUNTIF(AY1143:AY1162,"&gt;0")</f>
        <v>0</v>
      </c>
      <c r="AZ1170" s="64"/>
      <c r="BA1170" s="72">
        <f>COUNTIF(BA1143:BA1162,"&gt;0")</f>
        <v>0</v>
      </c>
      <c r="BB1170" s="72">
        <f>COUNTIF(BB1143:BB1162,"&gt;0")</f>
        <v>0</v>
      </c>
      <c r="BC1170" s="64"/>
      <c r="BD1170" s="72">
        <f>COUNTIF(BD1143:BD1162,"&gt;0")</f>
        <v>0</v>
      </c>
      <c r="BE1170" s="72">
        <f>COUNTIF(BE1143:BE1162,"&gt;0")</f>
        <v>0</v>
      </c>
      <c r="BF1170" s="64"/>
      <c r="BG1170" s="72">
        <f>COUNTIF(BG1143:BG1162,"&gt;0")</f>
        <v>0</v>
      </c>
      <c r="BH1170" s="72">
        <f>COUNTIF(BH1143:BH1162,"&gt;0")</f>
        <v>0</v>
      </c>
      <c r="BI1170" s="64"/>
      <c r="BJ1170" s="72">
        <f>COUNTIF(BJ1143:BJ1162,"&gt;0")</f>
        <v>0</v>
      </c>
      <c r="BK1170" s="72">
        <f>COUNTIF(BK1143:BK1162,"&gt;0")</f>
        <v>0</v>
      </c>
      <c r="BL1170" s="64"/>
      <c r="BM1170" s="72">
        <f>COUNTIF(BM1143:BM1162,"&gt;0")</f>
        <v>0</v>
      </c>
      <c r="BN1170" s="72">
        <f>COUNTIF(BN1143:BN1162,"&gt;0")</f>
        <v>0</v>
      </c>
      <c r="BO1170" s="64"/>
      <c r="BP1170" s="72">
        <f>COUNTIF(BP1143:BP1162,"&gt;0")</f>
        <v>0</v>
      </c>
      <c r="BQ1170" s="72">
        <f>COUNTIF(BQ1143:BQ1162,"&gt;0")</f>
        <v>0</v>
      </c>
      <c r="BR1170" s="64"/>
      <c r="BS1170" s="72">
        <f>COUNTIF(BS1143:BS1162,"&gt;0")</f>
        <v>0</v>
      </c>
      <c r="BT1170" s="72">
        <f>COUNTIF(BT1143:BT1162,"&gt;0")</f>
        <v>0</v>
      </c>
      <c r="BV1170" s="63"/>
    </row>
    <row r="1171" spans="1:74" s="59" customFormat="1" ht="14.25" x14ac:dyDescent="0.2">
      <c r="S1171" s="71" t="s">
        <v>47</v>
      </c>
      <c r="U1171" s="64"/>
      <c r="V1171" s="70"/>
      <c r="W1171" s="69"/>
      <c r="X1171" s="68"/>
      <c r="Z1171" s="63"/>
      <c r="AP1171" s="63"/>
      <c r="BV1171" s="63"/>
    </row>
    <row r="1172" spans="1:74" s="59" customFormat="1" ht="14.25" x14ac:dyDescent="0.2">
      <c r="U1172" s="64"/>
      <c r="V1172" s="67"/>
      <c r="W1172" s="66"/>
      <c r="X1172" s="65"/>
      <c r="Z1172" s="63"/>
      <c r="AP1172" s="63"/>
      <c r="BV1172" s="63"/>
    </row>
    <row r="1173" spans="1:74" s="59" customFormat="1" ht="18" x14ac:dyDescent="0.25">
      <c r="U1173" s="64"/>
      <c r="V1173" s="64"/>
      <c r="W1173" s="64"/>
      <c r="X1173" s="64"/>
      <c r="Z1173" s="63"/>
      <c r="AP1173" s="60"/>
      <c r="AQ1173" s="62"/>
      <c r="AR1173" s="62"/>
      <c r="AS1173" s="61"/>
      <c r="AT1173" s="61"/>
      <c r="AU1173" s="61"/>
      <c r="AV1173" s="61"/>
      <c r="AW1173" s="61"/>
      <c r="AX1173" s="61"/>
      <c r="AY1173" s="61"/>
      <c r="AZ1173" s="61"/>
      <c r="BA1173" s="61"/>
      <c r="BB1173" s="61"/>
      <c r="BC1173" s="61"/>
      <c r="BD1173" s="61"/>
      <c r="BE1173" s="61"/>
      <c r="BF1173" s="61"/>
      <c r="BG1173" s="61"/>
      <c r="BH1173" s="61"/>
      <c r="BI1173" s="61"/>
      <c r="BJ1173" s="61"/>
      <c r="BK1173" s="61"/>
      <c r="BL1173" s="61"/>
      <c r="BM1173" s="61"/>
      <c r="BN1173" s="61"/>
      <c r="BO1173" s="61"/>
      <c r="BP1173" s="61"/>
      <c r="BQ1173" s="61"/>
      <c r="BR1173" s="61"/>
      <c r="BS1173" s="61"/>
      <c r="BT1173" s="61"/>
      <c r="BU1173" s="61"/>
      <c r="BV1173" s="60"/>
    </row>
    <row r="1174" spans="1:74" x14ac:dyDescent="0.2">
      <c r="U1174" s="59"/>
      <c r="V1174" s="59"/>
      <c r="W1174" s="59"/>
      <c r="X1174" s="59"/>
      <c r="Z1174" s="2"/>
    </row>
    <row r="1175" spans="1:74" s="2" customFormat="1" ht="15.75" x14ac:dyDescent="0.25">
      <c r="A1175" s="134">
        <f>1+A1140</f>
        <v>32</v>
      </c>
      <c r="B1175" s="134"/>
      <c r="C1175" s="133" t="s">
        <v>96</v>
      </c>
      <c r="D1175" s="132"/>
      <c r="E1175" s="132"/>
      <c r="F1175" s="132"/>
      <c r="G1175" s="132"/>
      <c r="H1175" s="132"/>
      <c r="K1175" s="132"/>
      <c r="L1175" s="132"/>
      <c r="M1175" s="131"/>
      <c r="N1175" s="131"/>
      <c r="O1175" s="131"/>
      <c r="Z1175" s="63"/>
      <c r="AQ1175" s="130">
        <f>A1175</f>
        <v>32</v>
      </c>
      <c r="AR1175" s="130" t="str">
        <f>C1175</f>
        <v>VARIABLE32</v>
      </c>
    </row>
    <row r="1176" spans="1:74" s="59" customFormat="1" x14ac:dyDescent="0.25">
      <c r="A1176" s="83"/>
      <c r="B1176" s="83"/>
      <c r="C1176" s="83"/>
      <c r="D1176" s="129"/>
      <c r="E1176" s="129"/>
      <c r="F1176" s="129"/>
      <c r="G1176" s="129"/>
      <c r="H1176" s="129"/>
      <c r="K1176" s="129"/>
      <c r="L1176" s="129"/>
      <c r="M1176" s="64"/>
      <c r="N1176" s="64"/>
      <c r="O1176" s="64"/>
      <c r="Z1176" s="63"/>
      <c r="AP1176" s="63"/>
      <c r="AQ1176" s="89"/>
      <c r="AR1176" s="89"/>
      <c r="AS1176" s="89"/>
      <c r="AT1176" s="89"/>
      <c r="AU1176" s="128" t="e">
        <f>IF($AT$44="Region",'[1]Advanced Controls'!$A$59,'[1]AEZ Data'!$A$78)</f>
        <v>#REF!</v>
      </c>
      <c r="AV1176" s="128"/>
      <c r="AW1176" s="89"/>
      <c r="AX1176" s="128" t="e">
        <f>IF($AT$44="Region",'[1]Advanced Controls'!$A$60,'[1]AEZ Data'!$A$80)</f>
        <v>#REF!</v>
      </c>
      <c r="AY1176" s="128"/>
      <c r="AZ1176" s="89"/>
      <c r="BA1176" s="128" t="e">
        <f>IF($AT$44="Region",'[1]Advanced Controls'!$A$61,'[1]AEZ Data'!$A$79)</f>
        <v>#REF!</v>
      </c>
      <c r="BB1176" s="128"/>
      <c r="BC1176" s="89"/>
      <c r="BD1176" s="128" t="e">
        <f>IF($AT$44="Region",'[1]Advanced Controls'!$A$62,'[1]AEZ Data'!$A$81)</f>
        <v>#REF!</v>
      </c>
      <c r="BE1176" s="128"/>
      <c r="BF1176" s="89"/>
      <c r="BG1176" s="128" t="e">
        <f>IF($AT$44="Region",'[1]Advanced Controls'!$A$63,'[1]AEZ Data'!$A$82)</f>
        <v>#REF!</v>
      </c>
      <c r="BH1176" s="128"/>
      <c r="BI1176" s="89"/>
      <c r="BJ1176" s="128" t="s">
        <v>90</v>
      </c>
      <c r="BK1176" s="128"/>
      <c r="BL1176" s="89"/>
      <c r="BM1176" s="128" t="s">
        <v>89</v>
      </c>
      <c r="BN1176" s="128"/>
      <c r="BO1176" s="89"/>
      <c r="BP1176" s="128" t="s">
        <v>88</v>
      </c>
      <c r="BQ1176" s="128"/>
      <c r="BR1176" s="89"/>
      <c r="BS1176" s="128" t="s">
        <v>87</v>
      </c>
      <c r="BT1176" s="128"/>
      <c r="BU1176" s="89"/>
      <c r="BV1176" s="63"/>
    </row>
    <row r="1177" spans="1:74" s="59" customFormat="1" ht="45.75" thickBot="1" x14ac:dyDescent="0.3">
      <c r="A1177" s="92" t="s">
        <v>86</v>
      </c>
      <c r="B1177" s="127" t="s">
        <v>85</v>
      </c>
      <c r="C1177" s="124" t="s">
        <v>84</v>
      </c>
      <c r="D1177" s="126" t="s">
        <v>83</v>
      </c>
      <c r="E1177" s="126" t="s">
        <v>82</v>
      </c>
      <c r="F1177" s="124" t="s">
        <v>81</v>
      </c>
      <c r="G1177" s="125" t="s">
        <v>80</v>
      </c>
      <c r="H1177" s="124" t="s">
        <v>79</v>
      </c>
      <c r="I1177" s="124" t="s">
        <v>78</v>
      </c>
      <c r="J1177" s="124" t="s">
        <v>77</v>
      </c>
      <c r="K1177" s="123" t="s">
        <v>76</v>
      </c>
      <c r="L1177" s="122" t="s">
        <v>75</v>
      </c>
      <c r="M1177" s="121" t="s">
        <v>74</v>
      </c>
      <c r="N1177" s="119" t="s">
        <v>73</v>
      </c>
      <c r="O1177" s="120" t="s">
        <v>72</v>
      </c>
      <c r="P1177" s="119" t="s">
        <v>71</v>
      </c>
      <c r="Q1177" s="114"/>
      <c r="R1177" s="118" t="s">
        <v>70</v>
      </c>
      <c r="S1177" s="117" t="s">
        <v>66</v>
      </c>
      <c r="T1177" s="117" t="s">
        <v>65</v>
      </c>
      <c r="U1177" s="117" t="s">
        <v>69</v>
      </c>
      <c r="V1177" s="116" t="s">
        <v>68</v>
      </c>
      <c r="W1177" s="114"/>
      <c r="X1177" s="114"/>
      <c r="Z1177" s="63"/>
      <c r="AP1177" s="63"/>
      <c r="AQ1177" s="114"/>
      <c r="AR1177" s="114"/>
      <c r="AS1177" s="116" t="s">
        <v>67</v>
      </c>
      <c r="AT1177" s="114"/>
      <c r="AU1177" s="115" t="s">
        <v>66</v>
      </c>
      <c r="AV1177" s="115" t="s">
        <v>65</v>
      </c>
      <c r="AW1177" s="114"/>
      <c r="AX1177" s="115" t="s">
        <v>66</v>
      </c>
      <c r="AY1177" s="115" t="s">
        <v>65</v>
      </c>
      <c r="AZ1177" s="114"/>
      <c r="BA1177" s="115" t="s">
        <v>66</v>
      </c>
      <c r="BB1177" s="115" t="s">
        <v>65</v>
      </c>
      <c r="BC1177" s="114"/>
      <c r="BD1177" s="115" t="s">
        <v>66</v>
      </c>
      <c r="BE1177" s="115" t="s">
        <v>65</v>
      </c>
      <c r="BF1177" s="114"/>
      <c r="BG1177" s="115" t="s">
        <v>66</v>
      </c>
      <c r="BH1177" s="115" t="s">
        <v>65</v>
      </c>
      <c r="BI1177" s="114"/>
      <c r="BJ1177" s="115" t="s">
        <v>66</v>
      </c>
      <c r="BK1177" s="115" t="s">
        <v>65</v>
      </c>
      <c r="BL1177" s="114"/>
      <c r="BM1177" s="115" t="s">
        <v>66</v>
      </c>
      <c r="BN1177" s="115" t="s">
        <v>65</v>
      </c>
      <c r="BO1177" s="114"/>
      <c r="BP1177" s="115" t="s">
        <v>66</v>
      </c>
      <c r="BQ1177" s="115" t="s">
        <v>65</v>
      </c>
      <c r="BR1177" s="114"/>
      <c r="BS1177" s="115" t="s">
        <v>66</v>
      </c>
      <c r="BT1177" s="115" t="s">
        <v>65</v>
      </c>
      <c r="BU1177" s="114"/>
      <c r="BV1177" s="63"/>
    </row>
    <row r="1178" spans="1:74" s="59" customFormat="1" x14ac:dyDescent="0.25">
      <c r="A1178" s="83">
        <v>1</v>
      </c>
      <c r="B1178" s="109" t="str">
        <f t="shared" ref="B1178:B1197" si="746">CONCATENATE(E1178,": ",C1178)</f>
        <v xml:space="preserve">: </v>
      </c>
      <c r="C1178" s="108"/>
      <c r="D1178" s="108"/>
      <c r="E1178" s="108"/>
      <c r="F1178" s="113"/>
      <c r="G1178" s="108"/>
      <c r="H1178" s="107"/>
      <c r="I1178" s="106"/>
      <c r="J1178" s="106"/>
      <c r="K1178" s="110"/>
      <c r="L1178" s="110"/>
      <c r="M1178" s="111"/>
      <c r="N1178" s="105"/>
      <c r="O1178" s="105"/>
      <c r="P1178" s="104"/>
      <c r="Q1178" s="64"/>
      <c r="R1178" s="103"/>
      <c r="S1178" s="101" t="str">
        <f t="shared" ref="S1178:S1197" si="747">IF(R1178="Y","",IF(AND(M1178="",K1178=""),"",IF(M1178="",K1178,M1178)))</f>
        <v/>
      </c>
      <c r="T1178" s="102" t="str">
        <f t="shared" ref="T1178:T1197" si="748">IF(S1178="","",IF($S$1206="Y",U1178,IF(S1178&gt;=$S$1198-$AB$35*$S$1202,IF(S1178&lt;=$S$1198+$AB$35*$S$1202,S1178,""),"")))</f>
        <v/>
      </c>
      <c r="U1178" s="101" t="str">
        <f t="shared" ref="U1178:U1197" si="749">IF(R1178="Y","",IF(AND(M1178="",K1178=""),"",IF(M1178="",K1178*O1178,M1178*O1178)))</f>
        <v/>
      </c>
      <c r="V1178" s="100" t="str">
        <f t="shared" ref="V1178:V1197" si="750">IF(AND(N1178="",L1178=""),"",IF(N1178="",L1178,N1178))</f>
        <v/>
      </c>
      <c r="W1178" s="89"/>
      <c r="X1178" s="89"/>
      <c r="Z1178" s="63"/>
      <c r="AP1178" s="63"/>
      <c r="AQ1178" s="89"/>
      <c r="AR1178" s="89"/>
      <c r="AS1178" s="112" t="str">
        <f>$U1178</f>
        <v/>
      </c>
      <c r="AT1178" s="89"/>
      <c r="AU1178" s="98" t="e">
        <f t="shared" ref="AU1178:AU1197" si="751">IF($AT$44="region",IF($E1178=AU$762,$S1178,""),IF($G1178=AU$762,$S1178,""))</f>
        <v>#REF!</v>
      </c>
      <c r="AV1178" s="98" t="e">
        <f t="shared" ref="AV1178:AV1197" si="752">IF($AT$44="Region",IF($E1178=AU$762,$T1178,""),IF($G1178=AU$762,$T1178,""))</f>
        <v>#REF!</v>
      </c>
      <c r="AW1178" s="89"/>
      <c r="AX1178" s="98" t="e">
        <f t="shared" ref="AX1178:AX1197" si="753">IF($AT$44="region",IF($E1178=AX$762,$S1178,""),IF($G1178=AX$762,$S1178,""))</f>
        <v>#REF!</v>
      </c>
      <c r="AY1178" s="98" t="e">
        <f t="shared" ref="AY1178:AY1197" si="754">IF($AT$44="Region",IF($E1178=AX$762,$T1178,""),IF($G1178=AX$762,$T1178,""))</f>
        <v>#REF!</v>
      </c>
      <c r="AZ1178" s="89"/>
      <c r="BA1178" s="98" t="e">
        <f t="shared" ref="BA1178:BA1197" si="755">IF($AT$44="region",IF($E1178=BA$762,$S1178,""),IF($G1178=BA$762,$S1178,""))</f>
        <v>#REF!</v>
      </c>
      <c r="BB1178" s="98" t="e">
        <f t="shared" ref="BB1178:BB1197" si="756">IF($AT$44="Region",IF($E1178=BA$762,$T1178,""),IF($G1178=BA$762,$T1178,""))</f>
        <v>#REF!</v>
      </c>
      <c r="BC1178" s="89"/>
      <c r="BD1178" s="98" t="e">
        <f t="shared" ref="BD1178:BD1197" si="757">IF($AT$44="region",IF($E1178=BD$762,$S1178,""),IF($G1178=BD$762,$S1178,""))</f>
        <v>#REF!</v>
      </c>
      <c r="BE1178" s="98" t="e">
        <f t="shared" ref="BE1178:BE1197" si="758">IF($AT$44="Region",IF($E1178=BD$762,$T1178,""),IF($G1178=BD$762,$T1178,""))</f>
        <v>#REF!</v>
      </c>
      <c r="BF1178" s="89"/>
      <c r="BG1178" s="98" t="e">
        <f t="shared" ref="BG1178:BG1197" si="759">IF($AT$44="region",IF($E1178=BG$762,$S1178,""),IF($G1178=BG$762,$S1178,""))</f>
        <v>#REF!</v>
      </c>
      <c r="BH1178" s="98" t="e">
        <f t="shared" ref="BH1178:BH1197" si="760">IF($AT$44="Region",IF($E1178=BG$762,$T1178,""),IF($G1178=BG$762,$T1178,""))</f>
        <v>#REF!</v>
      </c>
      <c r="BI1178" s="89"/>
      <c r="BJ1178" s="98" t="str">
        <f t="shared" ref="BJ1178:BJ1197" si="761">IF($E1178=$BJ$47,S1178,"")</f>
        <v/>
      </c>
      <c r="BK1178" s="98" t="str">
        <f t="shared" ref="BK1178:BK1197" si="762">IF($E1178=$BJ$47,T1178,"")</f>
        <v/>
      </c>
      <c r="BL1178" s="89"/>
      <c r="BM1178" s="98" t="str">
        <f t="shared" ref="BM1178:BM1197" si="763">IF($E1178=$BM$47,S1178,"")</f>
        <v/>
      </c>
      <c r="BN1178" s="98" t="str">
        <f t="shared" ref="BN1178:BN1197" si="764">IF($E1178=$BM$47,T1178,"")</f>
        <v/>
      </c>
      <c r="BO1178" s="89"/>
      <c r="BP1178" s="98" t="str">
        <f t="shared" ref="BP1178:BP1197" si="765">IF($E1178=$BP$47,S1178,"")</f>
        <v/>
      </c>
      <c r="BQ1178" s="98" t="str">
        <f t="shared" ref="BQ1178:BQ1197" si="766">IF($E1178=$BP$47,T1178,"")</f>
        <v/>
      </c>
      <c r="BR1178" s="89"/>
      <c r="BS1178" s="98" t="str">
        <f t="shared" ref="BS1178:BS1197" si="767">IF($E1178=$BS$47,S1178,"")</f>
        <v/>
      </c>
      <c r="BT1178" s="98" t="str">
        <f t="shared" ref="BT1178:BT1197" si="768">IF($E1178=$BS$47,T1178,"")</f>
        <v/>
      </c>
      <c r="BU1178" s="89"/>
      <c r="BV1178" s="63"/>
    </row>
    <row r="1179" spans="1:74" s="59" customFormat="1" x14ac:dyDescent="0.25">
      <c r="A1179" s="83">
        <v>2</v>
      </c>
      <c r="B1179" s="109" t="str">
        <f t="shared" si="746"/>
        <v xml:space="preserve">: </v>
      </c>
      <c r="C1179" s="108"/>
      <c r="D1179" s="108"/>
      <c r="E1179" s="108"/>
      <c r="F1179" s="108"/>
      <c r="G1179" s="108"/>
      <c r="H1179" s="107"/>
      <c r="I1179" s="106"/>
      <c r="J1179" s="106"/>
      <c r="K1179" s="105"/>
      <c r="L1179" s="110"/>
      <c r="M1179" s="111"/>
      <c r="N1179" s="105"/>
      <c r="O1179" s="105"/>
      <c r="P1179" s="104"/>
      <c r="Q1179" s="64"/>
      <c r="R1179" s="103"/>
      <c r="S1179" s="101" t="str">
        <f t="shared" si="747"/>
        <v/>
      </c>
      <c r="T1179" s="102" t="str">
        <f t="shared" si="748"/>
        <v/>
      </c>
      <c r="U1179" s="101" t="str">
        <f t="shared" si="749"/>
        <v/>
      </c>
      <c r="V1179" s="100" t="str">
        <f t="shared" si="750"/>
        <v/>
      </c>
      <c r="W1179" s="89"/>
      <c r="X1179" s="89"/>
      <c r="Z1179" s="63"/>
      <c r="AP1179" s="63"/>
      <c r="AQ1179" s="89"/>
      <c r="AR1179" s="89"/>
      <c r="AS1179" s="99"/>
      <c r="AT1179" s="89"/>
      <c r="AU1179" s="98" t="e">
        <f t="shared" si="751"/>
        <v>#REF!</v>
      </c>
      <c r="AV1179" s="98" t="e">
        <f t="shared" si="752"/>
        <v>#REF!</v>
      </c>
      <c r="AW1179" s="89"/>
      <c r="AX1179" s="98" t="e">
        <f t="shared" si="753"/>
        <v>#REF!</v>
      </c>
      <c r="AY1179" s="98" t="e">
        <f t="shared" si="754"/>
        <v>#REF!</v>
      </c>
      <c r="AZ1179" s="89"/>
      <c r="BA1179" s="98" t="e">
        <f t="shared" si="755"/>
        <v>#REF!</v>
      </c>
      <c r="BB1179" s="98" t="e">
        <f t="shared" si="756"/>
        <v>#REF!</v>
      </c>
      <c r="BC1179" s="89"/>
      <c r="BD1179" s="98" t="e">
        <f t="shared" si="757"/>
        <v>#REF!</v>
      </c>
      <c r="BE1179" s="98" t="e">
        <f t="shared" si="758"/>
        <v>#REF!</v>
      </c>
      <c r="BF1179" s="89"/>
      <c r="BG1179" s="98" t="e">
        <f t="shared" si="759"/>
        <v>#REF!</v>
      </c>
      <c r="BH1179" s="98" t="e">
        <f t="shared" si="760"/>
        <v>#REF!</v>
      </c>
      <c r="BI1179" s="89"/>
      <c r="BJ1179" s="98" t="str">
        <f t="shared" si="761"/>
        <v/>
      </c>
      <c r="BK1179" s="98" t="str">
        <f t="shared" si="762"/>
        <v/>
      </c>
      <c r="BL1179" s="89"/>
      <c r="BM1179" s="98" t="str">
        <f t="shared" si="763"/>
        <v/>
      </c>
      <c r="BN1179" s="98" t="str">
        <f t="shared" si="764"/>
        <v/>
      </c>
      <c r="BO1179" s="89"/>
      <c r="BP1179" s="98" t="str">
        <f t="shared" si="765"/>
        <v/>
      </c>
      <c r="BQ1179" s="98" t="str">
        <f t="shared" si="766"/>
        <v/>
      </c>
      <c r="BR1179" s="89"/>
      <c r="BS1179" s="98" t="str">
        <f t="shared" si="767"/>
        <v/>
      </c>
      <c r="BT1179" s="98" t="str">
        <f t="shared" si="768"/>
        <v/>
      </c>
      <c r="BU1179" s="89"/>
      <c r="BV1179" s="63"/>
    </row>
    <row r="1180" spans="1:74" s="59" customFormat="1" x14ac:dyDescent="0.25">
      <c r="A1180" s="83">
        <v>3</v>
      </c>
      <c r="B1180" s="109" t="str">
        <f t="shared" si="746"/>
        <v xml:space="preserve">: </v>
      </c>
      <c r="C1180" s="106"/>
      <c r="D1180" s="106"/>
      <c r="E1180" s="108"/>
      <c r="F1180" s="106"/>
      <c r="G1180" s="108"/>
      <c r="H1180" s="107"/>
      <c r="I1180" s="106"/>
      <c r="J1180" s="106"/>
      <c r="K1180" s="104"/>
      <c r="L1180" s="110"/>
      <c r="M1180" s="111"/>
      <c r="N1180" s="105"/>
      <c r="O1180" s="105"/>
      <c r="P1180" s="104"/>
      <c r="Q1180" s="64"/>
      <c r="R1180" s="103"/>
      <c r="S1180" s="101" t="str">
        <f t="shared" si="747"/>
        <v/>
      </c>
      <c r="T1180" s="102" t="str">
        <f t="shared" si="748"/>
        <v/>
      </c>
      <c r="U1180" s="101" t="str">
        <f t="shared" si="749"/>
        <v/>
      </c>
      <c r="V1180" s="100" t="str">
        <f t="shared" si="750"/>
        <v/>
      </c>
      <c r="W1180" s="89"/>
      <c r="X1180" s="89"/>
      <c r="Z1180" s="63"/>
      <c r="AP1180" s="63"/>
      <c r="AQ1180" s="89"/>
      <c r="AR1180" s="89"/>
      <c r="AS1180" s="64"/>
      <c r="AT1180" s="89"/>
      <c r="AU1180" s="98" t="e">
        <f t="shared" si="751"/>
        <v>#REF!</v>
      </c>
      <c r="AV1180" s="98" t="e">
        <f t="shared" si="752"/>
        <v>#REF!</v>
      </c>
      <c r="AW1180" s="89"/>
      <c r="AX1180" s="98" t="e">
        <f t="shared" si="753"/>
        <v>#REF!</v>
      </c>
      <c r="AY1180" s="98" t="e">
        <f t="shared" si="754"/>
        <v>#REF!</v>
      </c>
      <c r="AZ1180" s="89"/>
      <c r="BA1180" s="98" t="e">
        <f t="shared" si="755"/>
        <v>#REF!</v>
      </c>
      <c r="BB1180" s="98" t="e">
        <f t="shared" si="756"/>
        <v>#REF!</v>
      </c>
      <c r="BC1180" s="89"/>
      <c r="BD1180" s="98" t="e">
        <f t="shared" si="757"/>
        <v>#REF!</v>
      </c>
      <c r="BE1180" s="98" t="e">
        <f t="shared" si="758"/>
        <v>#REF!</v>
      </c>
      <c r="BF1180" s="89"/>
      <c r="BG1180" s="98" t="e">
        <f t="shared" si="759"/>
        <v>#REF!</v>
      </c>
      <c r="BH1180" s="98" t="e">
        <f t="shared" si="760"/>
        <v>#REF!</v>
      </c>
      <c r="BI1180" s="89"/>
      <c r="BJ1180" s="98" t="str">
        <f t="shared" si="761"/>
        <v/>
      </c>
      <c r="BK1180" s="98" t="str">
        <f t="shared" si="762"/>
        <v/>
      </c>
      <c r="BL1180" s="89"/>
      <c r="BM1180" s="98" t="str">
        <f t="shared" si="763"/>
        <v/>
      </c>
      <c r="BN1180" s="98" t="str">
        <f t="shared" si="764"/>
        <v/>
      </c>
      <c r="BO1180" s="89"/>
      <c r="BP1180" s="98" t="str">
        <f t="shared" si="765"/>
        <v/>
      </c>
      <c r="BQ1180" s="98" t="str">
        <f t="shared" si="766"/>
        <v/>
      </c>
      <c r="BR1180" s="89"/>
      <c r="BS1180" s="98" t="str">
        <f t="shared" si="767"/>
        <v/>
      </c>
      <c r="BT1180" s="98" t="str">
        <f t="shared" si="768"/>
        <v/>
      </c>
      <c r="BU1180" s="89"/>
      <c r="BV1180" s="63"/>
    </row>
    <row r="1181" spans="1:74" s="59" customFormat="1" x14ac:dyDescent="0.25">
      <c r="A1181" s="83">
        <v>4</v>
      </c>
      <c r="B1181" s="109" t="str">
        <f t="shared" si="746"/>
        <v xml:space="preserve">: </v>
      </c>
      <c r="C1181" s="106"/>
      <c r="D1181" s="106"/>
      <c r="E1181" s="108"/>
      <c r="F1181" s="106"/>
      <c r="G1181" s="108"/>
      <c r="H1181" s="107"/>
      <c r="I1181" s="106"/>
      <c r="J1181" s="106"/>
      <c r="K1181" s="104"/>
      <c r="L1181" s="110"/>
      <c r="M1181" s="111"/>
      <c r="N1181" s="105"/>
      <c r="O1181" s="105"/>
      <c r="P1181" s="104"/>
      <c r="Q1181" s="64"/>
      <c r="R1181" s="103"/>
      <c r="S1181" s="101" t="str">
        <f t="shared" si="747"/>
        <v/>
      </c>
      <c r="T1181" s="102" t="str">
        <f t="shared" si="748"/>
        <v/>
      </c>
      <c r="U1181" s="101" t="str">
        <f t="shared" si="749"/>
        <v/>
      </c>
      <c r="V1181" s="100" t="str">
        <f t="shared" si="750"/>
        <v/>
      </c>
      <c r="W1181" s="89"/>
      <c r="X1181" s="89"/>
      <c r="Z1181" s="63"/>
      <c r="AP1181" s="63"/>
      <c r="AQ1181" s="89"/>
      <c r="AR1181" s="89"/>
      <c r="AS1181" s="99"/>
      <c r="AT1181" s="89"/>
      <c r="AU1181" s="98" t="e">
        <f t="shared" si="751"/>
        <v>#REF!</v>
      </c>
      <c r="AV1181" s="98" t="e">
        <f t="shared" si="752"/>
        <v>#REF!</v>
      </c>
      <c r="AW1181" s="89"/>
      <c r="AX1181" s="98" t="e">
        <f t="shared" si="753"/>
        <v>#REF!</v>
      </c>
      <c r="AY1181" s="98" t="e">
        <f t="shared" si="754"/>
        <v>#REF!</v>
      </c>
      <c r="AZ1181" s="89"/>
      <c r="BA1181" s="98" t="e">
        <f t="shared" si="755"/>
        <v>#REF!</v>
      </c>
      <c r="BB1181" s="98" t="e">
        <f t="shared" si="756"/>
        <v>#REF!</v>
      </c>
      <c r="BC1181" s="89"/>
      <c r="BD1181" s="98" t="e">
        <f t="shared" si="757"/>
        <v>#REF!</v>
      </c>
      <c r="BE1181" s="98" t="e">
        <f t="shared" si="758"/>
        <v>#REF!</v>
      </c>
      <c r="BF1181" s="89"/>
      <c r="BG1181" s="98" t="e">
        <f t="shared" si="759"/>
        <v>#REF!</v>
      </c>
      <c r="BH1181" s="98" t="e">
        <f t="shared" si="760"/>
        <v>#REF!</v>
      </c>
      <c r="BI1181" s="89"/>
      <c r="BJ1181" s="98" t="str">
        <f t="shared" si="761"/>
        <v/>
      </c>
      <c r="BK1181" s="98" t="str">
        <f t="shared" si="762"/>
        <v/>
      </c>
      <c r="BL1181" s="89"/>
      <c r="BM1181" s="98" t="str">
        <f t="shared" si="763"/>
        <v/>
      </c>
      <c r="BN1181" s="98" t="str">
        <f t="shared" si="764"/>
        <v/>
      </c>
      <c r="BO1181" s="89"/>
      <c r="BP1181" s="98" t="str">
        <f t="shared" si="765"/>
        <v/>
      </c>
      <c r="BQ1181" s="98" t="str">
        <f t="shared" si="766"/>
        <v/>
      </c>
      <c r="BR1181" s="89"/>
      <c r="BS1181" s="98" t="str">
        <f t="shared" si="767"/>
        <v/>
      </c>
      <c r="BT1181" s="98" t="str">
        <f t="shared" si="768"/>
        <v/>
      </c>
      <c r="BU1181" s="89"/>
      <c r="BV1181" s="63"/>
    </row>
    <row r="1182" spans="1:74" s="59" customFormat="1" x14ac:dyDescent="0.25">
      <c r="A1182" s="83">
        <v>5</v>
      </c>
      <c r="B1182" s="109" t="str">
        <f t="shared" si="746"/>
        <v xml:space="preserve">: </v>
      </c>
      <c r="C1182" s="106"/>
      <c r="D1182" s="106"/>
      <c r="E1182" s="108"/>
      <c r="F1182" s="106"/>
      <c r="G1182" s="108"/>
      <c r="H1182" s="107"/>
      <c r="I1182" s="106"/>
      <c r="J1182" s="106"/>
      <c r="K1182" s="104"/>
      <c r="L1182" s="110"/>
      <c r="M1182" s="111"/>
      <c r="N1182" s="105"/>
      <c r="O1182" s="105"/>
      <c r="P1182" s="104"/>
      <c r="Q1182" s="64"/>
      <c r="R1182" s="103"/>
      <c r="S1182" s="101" t="str">
        <f t="shared" si="747"/>
        <v/>
      </c>
      <c r="T1182" s="102" t="str">
        <f t="shared" si="748"/>
        <v/>
      </c>
      <c r="U1182" s="101" t="str">
        <f t="shared" si="749"/>
        <v/>
      </c>
      <c r="V1182" s="100" t="str">
        <f t="shared" si="750"/>
        <v/>
      </c>
      <c r="W1182" s="89"/>
      <c r="X1182" s="89"/>
      <c r="Z1182" s="63"/>
      <c r="AP1182" s="63"/>
      <c r="AQ1182" s="89"/>
      <c r="AR1182" s="89"/>
      <c r="AS1182" s="99"/>
      <c r="AT1182" s="89"/>
      <c r="AU1182" s="98" t="e">
        <f t="shared" si="751"/>
        <v>#REF!</v>
      </c>
      <c r="AV1182" s="98" t="e">
        <f t="shared" si="752"/>
        <v>#REF!</v>
      </c>
      <c r="AW1182" s="89"/>
      <c r="AX1182" s="98" t="e">
        <f t="shared" si="753"/>
        <v>#REF!</v>
      </c>
      <c r="AY1182" s="98" t="e">
        <f t="shared" si="754"/>
        <v>#REF!</v>
      </c>
      <c r="AZ1182" s="89"/>
      <c r="BA1182" s="98" t="e">
        <f t="shared" si="755"/>
        <v>#REF!</v>
      </c>
      <c r="BB1182" s="98" t="e">
        <f t="shared" si="756"/>
        <v>#REF!</v>
      </c>
      <c r="BC1182" s="89"/>
      <c r="BD1182" s="98" t="e">
        <f t="shared" si="757"/>
        <v>#REF!</v>
      </c>
      <c r="BE1182" s="98" t="e">
        <f t="shared" si="758"/>
        <v>#REF!</v>
      </c>
      <c r="BF1182" s="89"/>
      <c r="BG1182" s="98" t="e">
        <f t="shared" si="759"/>
        <v>#REF!</v>
      </c>
      <c r="BH1182" s="98" t="e">
        <f t="shared" si="760"/>
        <v>#REF!</v>
      </c>
      <c r="BI1182" s="89"/>
      <c r="BJ1182" s="98" t="str">
        <f t="shared" si="761"/>
        <v/>
      </c>
      <c r="BK1182" s="98" t="str">
        <f t="shared" si="762"/>
        <v/>
      </c>
      <c r="BL1182" s="89"/>
      <c r="BM1182" s="98" t="str">
        <f t="shared" si="763"/>
        <v/>
      </c>
      <c r="BN1182" s="98" t="str">
        <f t="shared" si="764"/>
        <v/>
      </c>
      <c r="BO1182" s="89"/>
      <c r="BP1182" s="98" t="str">
        <f t="shared" si="765"/>
        <v/>
      </c>
      <c r="BQ1182" s="98" t="str">
        <f t="shared" si="766"/>
        <v/>
      </c>
      <c r="BR1182" s="89"/>
      <c r="BS1182" s="98" t="str">
        <f t="shared" si="767"/>
        <v/>
      </c>
      <c r="BT1182" s="98" t="str">
        <f t="shared" si="768"/>
        <v/>
      </c>
      <c r="BU1182" s="89"/>
      <c r="BV1182" s="63"/>
    </row>
    <row r="1183" spans="1:74" s="59" customFormat="1" x14ac:dyDescent="0.25">
      <c r="A1183" s="83">
        <v>6</v>
      </c>
      <c r="B1183" s="109" t="str">
        <f t="shared" si="746"/>
        <v xml:space="preserve">: </v>
      </c>
      <c r="C1183" s="106"/>
      <c r="D1183" s="106"/>
      <c r="E1183" s="108"/>
      <c r="F1183" s="106"/>
      <c r="G1183" s="108"/>
      <c r="H1183" s="107"/>
      <c r="I1183" s="106"/>
      <c r="J1183" s="106"/>
      <c r="K1183" s="104"/>
      <c r="L1183" s="110"/>
      <c r="M1183" s="111"/>
      <c r="N1183" s="105"/>
      <c r="O1183" s="105"/>
      <c r="P1183" s="104"/>
      <c r="Q1183" s="64"/>
      <c r="R1183" s="103"/>
      <c r="S1183" s="101" t="str">
        <f t="shared" si="747"/>
        <v/>
      </c>
      <c r="T1183" s="102" t="str">
        <f t="shared" si="748"/>
        <v/>
      </c>
      <c r="U1183" s="101" t="str">
        <f t="shared" si="749"/>
        <v/>
      </c>
      <c r="V1183" s="100" t="str">
        <f t="shared" si="750"/>
        <v/>
      </c>
      <c r="W1183" s="89"/>
      <c r="X1183" s="89"/>
      <c r="Z1183" s="63"/>
      <c r="AP1183" s="63"/>
      <c r="AQ1183" s="89"/>
      <c r="AR1183" s="89"/>
      <c r="AS1183" s="99"/>
      <c r="AT1183" s="89"/>
      <c r="AU1183" s="98" t="e">
        <f t="shared" si="751"/>
        <v>#REF!</v>
      </c>
      <c r="AV1183" s="98" t="e">
        <f t="shared" si="752"/>
        <v>#REF!</v>
      </c>
      <c r="AW1183" s="89"/>
      <c r="AX1183" s="98" t="e">
        <f t="shared" si="753"/>
        <v>#REF!</v>
      </c>
      <c r="AY1183" s="98" t="e">
        <f t="shared" si="754"/>
        <v>#REF!</v>
      </c>
      <c r="AZ1183" s="89"/>
      <c r="BA1183" s="98" t="e">
        <f t="shared" si="755"/>
        <v>#REF!</v>
      </c>
      <c r="BB1183" s="98" t="e">
        <f t="shared" si="756"/>
        <v>#REF!</v>
      </c>
      <c r="BC1183" s="89"/>
      <c r="BD1183" s="98" t="e">
        <f t="shared" si="757"/>
        <v>#REF!</v>
      </c>
      <c r="BE1183" s="98" t="e">
        <f t="shared" si="758"/>
        <v>#REF!</v>
      </c>
      <c r="BF1183" s="89"/>
      <c r="BG1183" s="98" t="e">
        <f t="shared" si="759"/>
        <v>#REF!</v>
      </c>
      <c r="BH1183" s="98" t="e">
        <f t="shared" si="760"/>
        <v>#REF!</v>
      </c>
      <c r="BI1183" s="89"/>
      <c r="BJ1183" s="98" t="str">
        <f t="shared" si="761"/>
        <v/>
      </c>
      <c r="BK1183" s="98" t="str">
        <f t="shared" si="762"/>
        <v/>
      </c>
      <c r="BL1183" s="89"/>
      <c r="BM1183" s="98" t="str">
        <f t="shared" si="763"/>
        <v/>
      </c>
      <c r="BN1183" s="98" t="str">
        <f t="shared" si="764"/>
        <v/>
      </c>
      <c r="BO1183" s="89"/>
      <c r="BP1183" s="98" t="str">
        <f t="shared" si="765"/>
        <v/>
      </c>
      <c r="BQ1183" s="98" t="str">
        <f t="shared" si="766"/>
        <v/>
      </c>
      <c r="BR1183" s="89"/>
      <c r="BS1183" s="98" t="str">
        <f t="shared" si="767"/>
        <v/>
      </c>
      <c r="BT1183" s="98" t="str">
        <f t="shared" si="768"/>
        <v/>
      </c>
      <c r="BU1183" s="89"/>
      <c r="BV1183" s="63"/>
    </row>
    <row r="1184" spans="1:74" s="59" customFormat="1" x14ac:dyDescent="0.25">
      <c r="A1184" s="83">
        <v>7</v>
      </c>
      <c r="B1184" s="109" t="str">
        <f t="shared" si="746"/>
        <v xml:space="preserve">: </v>
      </c>
      <c r="C1184" s="106"/>
      <c r="D1184" s="106"/>
      <c r="E1184" s="108"/>
      <c r="F1184" s="106"/>
      <c r="G1184" s="108"/>
      <c r="H1184" s="107"/>
      <c r="I1184" s="106"/>
      <c r="J1184" s="106"/>
      <c r="K1184" s="104"/>
      <c r="L1184" s="110"/>
      <c r="M1184" s="111"/>
      <c r="N1184" s="105"/>
      <c r="O1184" s="105"/>
      <c r="P1184" s="104"/>
      <c r="Q1184" s="64"/>
      <c r="R1184" s="103"/>
      <c r="S1184" s="101" t="str">
        <f t="shared" si="747"/>
        <v/>
      </c>
      <c r="T1184" s="102" t="str">
        <f t="shared" si="748"/>
        <v/>
      </c>
      <c r="U1184" s="101" t="str">
        <f t="shared" si="749"/>
        <v/>
      </c>
      <c r="V1184" s="100" t="str">
        <f t="shared" si="750"/>
        <v/>
      </c>
      <c r="W1184" s="89"/>
      <c r="X1184" s="89"/>
      <c r="Z1184" s="63"/>
      <c r="AP1184" s="63"/>
      <c r="AQ1184" s="89"/>
      <c r="AR1184" s="89"/>
      <c r="AS1184" s="99"/>
      <c r="AT1184" s="89"/>
      <c r="AU1184" s="98" t="e">
        <f t="shared" si="751"/>
        <v>#REF!</v>
      </c>
      <c r="AV1184" s="98" t="e">
        <f t="shared" si="752"/>
        <v>#REF!</v>
      </c>
      <c r="AW1184" s="89"/>
      <c r="AX1184" s="98" t="e">
        <f t="shared" si="753"/>
        <v>#REF!</v>
      </c>
      <c r="AY1184" s="98" t="e">
        <f t="shared" si="754"/>
        <v>#REF!</v>
      </c>
      <c r="AZ1184" s="89"/>
      <c r="BA1184" s="98" t="e">
        <f t="shared" si="755"/>
        <v>#REF!</v>
      </c>
      <c r="BB1184" s="98" t="e">
        <f t="shared" si="756"/>
        <v>#REF!</v>
      </c>
      <c r="BC1184" s="89"/>
      <c r="BD1184" s="98" t="e">
        <f t="shared" si="757"/>
        <v>#REF!</v>
      </c>
      <c r="BE1184" s="98" t="e">
        <f t="shared" si="758"/>
        <v>#REF!</v>
      </c>
      <c r="BF1184" s="89"/>
      <c r="BG1184" s="98" t="e">
        <f t="shared" si="759"/>
        <v>#REF!</v>
      </c>
      <c r="BH1184" s="98" t="e">
        <f t="shared" si="760"/>
        <v>#REF!</v>
      </c>
      <c r="BI1184" s="89"/>
      <c r="BJ1184" s="98" t="str">
        <f t="shared" si="761"/>
        <v/>
      </c>
      <c r="BK1184" s="98" t="str">
        <f t="shared" si="762"/>
        <v/>
      </c>
      <c r="BL1184" s="89"/>
      <c r="BM1184" s="98" t="str">
        <f t="shared" si="763"/>
        <v/>
      </c>
      <c r="BN1184" s="98" t="str">
        <f t="shared" si="764"/>
        <v/>
      </c>
      <c r="BO1184" s="89"/>
      <c r="BP1184" s="98" t="str">
        <f t="shared" si="765"/>
        <v/>
      </c>
      <c r="BQ1184" s="98" t="str">
        <f t="shared" si="766"/>
        <v/>
      </c>
      <c r="BR1184" s="89"/>
      <c r="BS1184" s="98" t="str">
        <f t="shared" si="767"/>
        <v/>
      </c>
      <c r="BT1184" s="98" t="str">
        <f t="shared" si="768"/>
        <v/>
      </c>
      <c r="BU1184" s="89"/>
      <c r="BV1184" s="63"/>
    </row>
    <row r="1185" spans="1:74" s="59" customFormat="1" x14ac:dyDescent="0.25">
      <c r="A1185" s="83">
        <v>8</v>
      </c>
      <c r="B1185" s="109" t="str">
        <f t="shared" si="746"/>
        <v xml:space="preserve">: </v>
      </c>
      <c r="C1185" s="106"/>
      <c r="D1185" s="106"/>
      <c r="E1185" s="108"/>
      <c r="F1185" s="106"/>
      <c r="G1185" s="108"/>
      <c r="H1185" s="107"/>
      <c r="I1185" s="106"/>
      <c r="J1185" s="106"/>
      <c r="K1185" s="104"/>
      <c r="L1185" s="110"/>
      <c r="M1185" s="111"/>
      <c r="N1185" s="105"/>
      <c r="O1185" s="105"/>
      <c r="P1185" s="104"/>
      <c r="Q1185" s="64"/>
      <c r="R1185" s="103"/>
      <c r="S1185" s="101" t="str">
        <f t="shared" si="747"/>
        <v/>
      </c>
      <c r="T1185" s="102" t="str">
        <f t="shared" si="748"/>
        <v/>
      </c>
      <c r="U1185" s="101" t="str">
        <f t="shared" si="749"/>
        <v/>
      </c>
      <c r="V1185" s="100" t="str">
        <f t="shared" si="750"/>
        <v/>
      </c>
      <c r="W1185" s="89"/>
      <c r="X1185" s="89"/>
      <c r="Z1185" s="63"/>
      <c r="AP1185" s="63"/>
      <c r="AQ1185" s="89"/>
      <c r="AR1185" s="89"/>
      <c r="AS1185" s="99"/>
      <c r="AT1185" s="89"/>
      <c r="AU1185" s="98" t="e">
        <f t="shared" si="751"/>
        <v>#REF!</v>
      </c>
      <c r="AV1185" s="98" t="e">
        <f t="shared" si="752"/>
        <v>#REF!</v>
      </c>
      <c r="AW1185" s="89"/>
      <c r="AX1185" s="98" t="e">
        <f t="shared" si="753"/>
        <v>#REF!</v>
      </c>
      <c r="AY1185" s="98" t="e">
        <f t="shared" si="754"/>
        <v>#REF!</v>
      </c>
      <c r="AZ1185" s="89"/>
      <c r="BA1185" s="98" t="e">
        <f t="shared" si="755"/>
        <v>#REF!</v>
      </c>
      <c r="BB1185" s="98" t="e">
        <f t="shared" si="756"/>
        <v>#REF!</v>
      </c>
      <c r="BC1185" s="89"/>
      <c r="BD1185" s="98" t="e">
        <f t="shared" si="757"/>
        <v>#REF!</v>
      </c>
      <c r="BE1185" s="98" t="e">
        <f t="shared" si="758"/>
        <v>#REF!</v>
      </c>
      <c r="BF1185" s="89"/>
      <c r="BG1185" s="98" t="e">
        <f t="shared" si="759"/>
        <v>#REF!</v>
      </c>
      <c r="BH1185" s="98" t="e">
        <f t="shared" si="760"/>
        <v>#REF!</v>
      </c>
      <c r="BI1185" s="89"/>
      <c r="BJ1185" s="98" t="str">
        <f t="shared" si="761"/>
        <v/>
      </c>
      <c r="BK1185" s="98" t="str">
        <f t="shared" si="762"/>
        <v/>
      </c>
      <c r="BL1185" s="89"/>
      <c r="BM1185" s="98" t="str">
        <f t="shared" si="763"/>
        <v/>
      </c>
      <c r="BN1185" s="98" t="str">
        <f t="shared" si="764"/>
        <v/>
      </c>
      <c r="BO1185" s="89"/>
      <c r="BP1185" s="98" t="str">
        <f t="shared" si="765"/>
        <v/>
      </c>
      <c r="BQ1185" s="98" t="str">
        <f t="shared" si="766"/>
        <v/>
      </c>
      <c r="BR1185" s="89"/>
      <c r="BS1185" s="98" t="str">
        <f t="shared" si="767"/>
        <v/>
      </c>
      <c r="BT1185" s="98" t="str">
        <f t="shared" si="768"/>
        <v/>
      </c>
      <c r="BU1185" s="89"/>
      <c r="BV1185" s="63"/>
    </row>
    <row r="1186" spans="1:74" s="59" customFormat="1" x14ac:dyDescent="0.25">
      <c r="A1186" s="83">
        <v>9</v>
      </c>
      <c r="B1186" s="109" t="str">
        <f t="shared" si="746"/>
        <v xml:space="preserve">: </v>
      </c>
      <c r="C1186" s="106"/>
      <c r="D1186" s="106"/>
      <c r="E1186" s="108"/>
      <c r="F1186" s="106"/>
      <c r="G1186" s="108"/>
      <c r="H1186" s="107"/>
      <c r="I1186" s="106"/>
      <c r="J1186" s="106"/>
      <c r="K1186" s="104"/>
      <c r="L1186" s="110"/>
      <c r="M1186" s="111"/>
      <c r="N1186" s="105"/>
      <c r="O1186" s="105"/>
      <c r="P1186" s="104"/>
      <c r="Q1186" s="64"/>
      <c r="R1186" s="103"/>
      <c r="S1186" s="101" t="str">
        <f t="shared" si="747"/>
        <v/>
      </c>
      <c r="T1186" s="102" t="str">
        <f t="shared" si="748"/>
        <v/>
      </c>
      <c r="U1186" s="101" t="str">
        <f t="shared" si="749"/>
        <v/>
      </c>
      <c r="V1186" s="100" t="str">
        <f t="shared" si="750"/>
        <v/>
      </c>
      <c r="W1186" s="89"/>
      <c r="X1186" s="89"/>
      <c r="Z1186" s="63"/>
      <c r="AP1186" s="63"/>
      <c r="AQ1186" s="89"/>
      <c r="AR1186" s="89"/>
      <c r="AS1186" s="99"/>
      <c r="AT1186" s="89"/>
      <c r="AU1186" s="98" t="e">
        <f t="shared" si="751"/>
        <v>#REF!</v>
      </c>
      <c r="AV1186" s="98" t="e">
        <f t="shared" si="752"/>
        <v>#REF!</v>
      </c>
      <c r="AW1186" s="89"/>
      <c r="AX1186" s="98" t="e">
        <f t="shared" si="753"/>
        <v>#REF!</v>
      </c>
      <c r="AY1186" s="98" t="e">
        <f t="shared" si="754"/>
        <v>#REF!</v>
      </c>
      <c r="AZ1186" s="89"/>
      <c r="BA1186" s="98" t="e">
        <f t="shared" si="755"/>
        <v>#REF!</v>
      </c>
      <c r="BB1186" s="98" t="e">
        <f t="shared" si="756"/>
        <v>#REF!</v>
      </c>
      <c r="BC1186" s="89"/>
      <c r="BD1186" s="98" t="e">
        <f t="shared" si="757"/>
        <v>#REF!</v>
      </c>
      <c r="BE1186" s="98" t="e">
        <f t="shared" si="758"/>
        <v>#REF!</v>
      </c>
      <c r="BF1186" s="89"/>
      <c r="BG1186" s="98" t="e">
        <f t="shared" si="759"/>
        <v>#REF!</v>
      </c>
      <c r="BH1186" s="98" t="e">
        <f t="shared" si="760"/>
        <v>#REF!</v>
      </c>
      <c r="BI1186" s="89"/>
      <c r="BJ1186" s="98" t="str">
        <f t="shared" si="761"/>
        <v/>
      </c>
      <c r="BK1186" s="98" t="str">
        <f t="shared" si="762"/>
        <v/>
      </c>
      <c r="BL1186" s="89"/>
      <c r="BM1186" s="98" t="str">
        <f t="shared" si="763"/>
        <v/>
      </c>
      <c r="BN1186" s="98" t="str">
        <f t="shared" si="764"/>
        <v/>
      </c>
      <c r="BO1186" s="89"/>
      <c r="BP1186" s="98" t="str">
        <f t="shared" si="765"/>
        <v/>
      </c>
      <c r="BQ1186" s="98" t="str">
        <f t="shared" si="766"/>
        <v/>
      </c>
      <c r="BR1186" s="89"/>
      <c r="BS1186" s="98" t="str">
        <f t="shared" si="767"/>
        <v/>
      </c>
      <c r="BT1186" s="98" t="str">
        <f t="shared" si="768"/>
        <v/>
      </c>
      <c r="BU1186" s="89"/>
      <c r="BV1186" s="63"/>
    </row>
    <row r="1187" spans="1:74" s="59" customFormat="1" x14ac:dyDescent="0.25">
      <c r="A1187" s="83">
        <v>10</v>
      </c>
      <c r="B1187" s="109" t="str">
        <f t="shared" si="746"/>
        <v xml:space="preserve">: </v>
      </c>
      <c r="C1187" s="106"/>
      <c r="D1187" s="106"/>
      <c r="E1187" s="108"/>
      <c r="F1187" s="106"/>
      <c r="G1187" s="108"/>
      <c r="H1187" s="107"/>
      <c r="I1187" s="106"/>
      <c r="J1187" s="106"/>
      <c r="K1187" s="104"/>
      <c r="L1187" s="110"/>
      <c r="M1187" s="111"/>
      <c r="N1187" s="105"/>
      <c r="O1187" s="105"/>
      <c r="P1187" s="104"/>
      <c r="Q1187" s="64"/>
      <c r="R1187" s="103"/>
      <c r="S1187" s="101" t="str">
        <f t="shared" si="747"/>
        <v/>
      </c>
      <c r="T1187" s="102" t="str">
        <f t="shared" si="748"/>
        <v/>
      </c>
      <c r="U1187" s="101" t="str">
        <f t="shared" si="749"/>
        <v/>
      </c>
      <c r="V1187" s="100" t="str">
        <f t="shared" si="750"/>
        <v/>
      </c>
      <c r="W1187" s="89"/>
      <c r="X1187" s="89"/>
      <c r="Z1187" s="63"/>
      <c r="AP1187" s="63"/>
      <c r="AQ1187" s="89"/>
      <c r="AR1187" s="89"/>
      <c r="AS1187" s="99"/>
      <c r="AT1187" s="89"/>
      <c r="AU1187" s="98" t="e">
        <f t="shared" si="751"/>
        <v>#REF!</v>
      </c>
      <c r="AV1187" s="98" t="e">
        <f t="shared" si="752"/>
        <v>#REF!</v>
      </c>
      <c r="AW1187" s="89"/>
      <c r="AX1187" s="98" t="e">
        <f t="shared" si="753"/>
        <v>#REF!</v>
      </c>
      <c r="AY1187" s="98" t="e">
        <f t="shared" si="754"/>
        <v>#REF!</v>
      </c>
      <c r="AZ1187" s="89"/>
      <c r="BA1187" s="98" t="e">
        <f t="shared" si="755"/>
        <v>#REF!</v>
      </c>
      <c r="BB1187" s="98" t="e">
        <f t="shared" si="756"/>
        <v>#REF!</v>
      </c>
      <c r="BC1187" s="89"/>
      <c r="BD1187" s="98" t="e">
        <f t="shared" si="757"/>
        <v>#REF!</v>
      </c>
      <c r="BE1187" s="98" t="e">
        <f t="shared" si="758"/>
        <v>#REF!</v>
      </c>
      <c r="BF1187" s="89"/>
      <c r="BG1187" s="98" t="e">
        <f t="shared" si="759"/>
        <v>#REF!</v>
      </c>
      <c r="BH1187" s="98" t="e">
        <f t="shared" si="760"/>
        <v>#REF!</v>
      </c>
      <c r="BI1187" s="89"/>
      <c r="BJ1187" s="98" t="str">
        <f t="shared" si="761"/>
        <v/>
      </c>
      <c r="BK1187" s="98" t="str">
        <f t="shared" si="762"/>
        <v/>
      </c>
      <c r="BL1187" s="89"/>
      <c r="BM1187" s="98" t="str">
        <f t="shared" si="763"/>
        <v/>
      </c>
      <c r="BN1187" s="98" t="str">
        <f t="shared" si="764"/>
        <v/>
      </c>
      <c r="BO1187" s="89"/>
      <c r="BP1187" s="98" t="str">
        <f t="shared" si="765"/>
        <v/>
      </c>
      <c r="BQ1187" s="98" t="str">
        <f t="shared" si="766"/>
        <v/>
      </c>
      <c r="BR1187" s="89"/>
      <c r="BS1187" s="98" t="str">
        <f t="shared" si="767"/>
        <v/>
      </c>
      <c r="BT1187" s="98" t="str">
        <f t="shared" si="768"/>
        <v/>
      </c>
      <c r="BU1187" s="89"/>
      <c r="BV1187" s="63"/>
    </row>
    <row r="1188" spans="1:74" s="59" customFormat="1" x14ac:dyDescent="0.25">
      <c r="A1188" s="83">
        <v>11</v>
      </c>
      <c r="B1188" s="109" t="str">
        <f t="shared" si="746"/>
        <v xml:space="preserve">: </v>
      </c>
      <c r="C1188" s="106"/>
      <c r="D1188" s="106"/>
      <c r="E1188" s="108"/>
      <c r="F1188" s="106"/>
      <c r="G1188" s="108"/>
      <c r="H1188" s="107"/>
      <c r="I1188" s="106"/>
      <c r="J1188" s="106"/>
      <c r="K1188" s="104"/>
      <c r="L1188" s="110"/>
      <c r="M1188" s="111"/>
      <c r="N1188" s="105"/>
      <c r="O1188" s="105"/>
      <c r="P1188" s="104"/>
      <c r="Q1188" s="64"/>
      <c r="R1188" s="103"/>
      <c r="S1188" s="101" t="str">
        <f t="shared" si="747"/>
        <v/>
      </c>
      <c r="T1188" s="102" t="str">
        <f t="shared" si="748"/>
        <v/>
      </c>
      <c r="U1188" s="101" t="str">
        <f t="shared" si="749"/>
        <v/>
      </c>
      <c r="V1188" s="100" t="str">
        <f t="shared" si="750"/>
        <v/>
      </c>
      <c r="W1188" s="89"/>
      <c r="X1188" s="89"/>
      <c r="Z1188" s="63"/>
      <c r="AP1188" s="63"/>
      <c r="AQ1188" s="89"/>
      <c r="AR1188" s="89"/>
      <c r="AS1188" s="99"/>
      <c r="AT1188" s="89"/>
      <c r="AU1188" s="98" t="e">
        <f t="shared" si="751"/>
        <v>#REF!</v>
      </c>
      <c r="AV1188" s="98" t="e">
        <f t="shared" si="752"/>
        <v>#REF!</v>
      </c>
      <c r="AW1188" s="89"/>
      <c r="AX1188" s="98" t="e">
        <f t="shared" si="753"/>
        <v>#REF!</v>
      </c>
      <c r="AY1188" s="98" t="e">
        <f t="shared" si="754"/>
        <v>#REF!</v>
      </c>
      <c r="AZ1188" s="89"/>
      <c r="BA1188" s="98" t="e">
        <f t="shared" si="755"/>
        <v>#REF!</v>
      </c>
      <c r="BB1188" s="98" t="e">
        <f t="shared" si="756"/>
        <v>#REF!</v>
      </c>
      <c r="BC1188" s="89"/>
      <c r="BD1188" s="98" t="e">
        <f t="shared" si="757"/>
        <v>#REF!</v>
      </c>
      <c r="BE1188" s="98" t="e">
        <f t="shared" si="758"/>
        <v>#REF!</v>
      </c>
      <c r="BF1188" s="89"/>
      <c r="BG1188" s="98" t="e">
        <f t="shared" si="759"/>
        <v>#REF!</v>
      </c>
      <c r="BH1188" s="98" t="e">
        <f t="shared" si="760"/>
        <v>#REF!</v>
      </c>
      <c r="BI1188" s="89"/>
      <c r="BJ1188" s="98" t="str">
        <f t="shared" si="761"/>
        <v/>
      </c>
      <c r="BK1188" s="98" t="str">
        <f t="shared" si="762"/>
        <v/>
      </c>
      <c r="BL1188" s="89"/>
      <c r="BM1188" s="98" t="str">
        <f t="shared" si="763"/>
        <v/>
      </c>
      <c r="BN1188" s="98" t="str">
        <f t="shared" si="764"/>
        <v/>
      </c>
      <c r="BO1188" s="89"/>
      <c r="BP1188" s="98" t="str">
        <f t="shared" si="765"/>
        <v/>
      </c>
      <c r="BQ1188" s="98" t="str">
        <f t="shared" si="766"/>
        <v/>
      </c>
      <c r="BR1188" s="89"/>
      <c r="BS1188" s="98" t="str">
        <f t="shared" si="767"/>
        <v/>
      </c>
      <c r="BT1188" s="98" t="str">
        <f t="shared" si="768"/>
        <v/>
      </c>
      <c r="BU1188" s="89"/>
      <c r="BV1188" s="63"/>
    </row>
    <row r="1189" spans="1:74" s="59" customFormat="1" x14ac:dyDescent="0.25">
      <c r="A1189" s="83">
        <v>12</v>
      </c>
      <c r="B1189" s="109" t="str">
        <f t="shared" si="746"/>
        <v xml:space="preserve">: </v>
      </c>
      <c r="C1189" s="106"/>
      <c r="D1189" s="106"/>
      <c r="E1189" s="108"/>
      <c r="F1189" s="106"/>
      <c r="G1189" s="108"/>
      <c r="H1189" s="107"/>
      <c r="I1189" s="106"/>
      <c r="J1189" s="106"/>
      <c r="K1189" s="104"/>
      <c r="L1189" s="110"/>
      <c r="M1189" s="111"/>
      <c r="N1189" s="105"/>
      <c r="O1189" s="105"/>
      <c r="P1189" s="104"/>
      <c r="Q1189" s="64"/>
      <c r="R1189" s="103"/>
      <c r="S1189" s="101" t="str">
        <f t="shared" si="747"/>
        <v/>
      </c>
      <c r="T1189" s="102" t="str">
        <f t="shared" si="748"/>
        <v/>
      </c>
      <c r="U1189" s="101" t="str">
        <f t="shared" si="749"/>
        <v/>
      </c>
      <c r="V1189" s="100" t="str">
        <f t="shared" si="750"/>
        <v/>
      </c>
      <c r="W1189" s="89"/>
      <c r="X1189" s="89"/>
      <c r="Z1189" s="63"/>
      <c r="AP1189" s="63"/>
      <c r="AQ1189" s="89"/>
      <c r="AR1189" s="89"/>
      <c r="AS1189" s="99"/>
      <c r="AT1189" s="89"/>
      <c r="AU1189" s="98" t="e">
        <f t="shared" si="751"/>
        <v>#REF!</v>
      </c>
      <c r="AV1189" s="98" t="e">
        <f t="shared" si="752"/>
        <v>#REF!</v>
      </c>
      <c r="AW1189" s="89"/>
      <c r="AX1189" s="98" t="e">
        <f t="shared" si="753"/>
        <v>#REF!</v>
      </c>
      <c r="AY1189" s="98" t="e">
        <f t="shared" si="754"/>
        <v>#REF!</v>
      </c>
      <c r="AZ1189" s="89"/>
      <c r="BA1189" s="98" t="e">
        <f t="shared" si="755"/>
        <v>#REF!</v>
      </c>
      <c r="BB1189" s="98" t="e">
        <f t="shared" si="756"/>
        <v>#REF!</v>
      </c>
      <c r="BC1189" s="89"/>
      <c r="BD1189" s="98" t="e">
        <f t="shared" si="757"/>
        <v>#REF!</v>
      </c>
      <c r="BE1189" s="98" t="e">
        <f t="shared" si="758"/>
        <v>#REF!</v>
      </c>
      <c r="BF1189" s="89"/>
      <c r="BG1189" s="98" t="e">
        <f t="shared" si="759"/>
        <v>#REF!</v>
      </c>
      <c r="BH1189" s="98" t="e">
        <f t="shared" si="760"/>
        <v>#REF!</v>
      </c>
      <c r="BI1189" s="89"/>
      <c r="BJ1189" s="98" t="str">
        <f t="shared" si="761"/>
        <v/>
      </c>
      <c r="BK1189" s="98" t="str">
        <f t="shared" si="762"/>
        <v/>
      </c>
      <c r="BL1189" s="89"/>
      <c r="BM1189" s="98" t="str">
        <f t="shared" si="763"/>
        <v/>
      </c>
      <c r="BN1189" s="98" t="str">
        <f t="shared" si="764"/>
        <v/>
      </c>
      <c r="BO1189" s="89"/>
      <c r="BP1189" s="98" t="str">
        <f t="shared" si="765"/>
        <v/>
      </c>
      <c r="BQ1189" s="98" t="str">
        <f t="shared" si="766"/>
        <v/>
      </c>
      <c r="BR1189" s="89"/>
      <c r="BS1189" s="98" t="str">
        <f t="shared" si="767"/>
        <v/>
      </c>
      <c r="BT1189" s="98" t="str">
        <f t="shared" si="768"/>
        <v/>
      </c>
      <c r="BU1189" s="89"/>
      <c r="BV1189" s="63"/>
    </row>
    <row r="1190" spans="1:74" s="59" customFormat="1" x14ac:dyDescent="0.25">
      <c r="A1190" s="83">
        <v>13</v>
      </c>
      <c r="B1190" s="109" t="str">
        <f t="shared" si="746"/>
        <v xml:space="preserve">: </v>
      </c>
      <c r="C1190" s="106"/>
      <c r="D1190" s="106"/>
      <c r="E1190" s="108"/>
      <c r="F1190" s="106"/>
      <c r="G1190" s="108"/>
      <c r="H1190" s="107"/>
      <c r="I1190" s="106"/>
      <c r="J1190" s="106"/>
      <c r="K1190" s="104"/>
      <c r="L1190" s="110"/>
      <c r="M1190" s="104"/>
      <c r="N1190" s="105"/>
      <c r="O1190" s="105"/>
      <c r="P1190" s="104"/>
      <c r="Q1190" s="64"/>
      <c r="R1190" s="103"/>
      <c r="S1190" s="101" t="str">
        <f t="shared" si="747"/>
        <v/>
      </c>
      <c r="T1190" s="102" t="str">
        <f t="shared" si="748"/>
        <v/>
      </c>
      <c r="U1190" s="101" t="str">
        <f t="shared" si="749"/>
        <v/>
      </c>
      <c r="V1190" s="100" t="str">
        <f t="shared" si="750"/>
        <v/>
      </c>
      <c r="W1190" s="89"/>
      <c r="X1190" s="89"/>
      <c r="Z1190" s="63"/>
      <c r="AP1190" s="63"/>
      <c r="AQ1190" s="89"/>
      <c r="AR1190" s="89"/>
      <c r="AS1190" s="99"/>
      <c r="AT1190" s="89"/>
      <c r="AU1190" s="98" t="e">
        <f t="shared" si="751"/>
        <v>#REF!</v>
      </c>
      <c r="AV1190" s="98" t="e">
        <f t="shared" si="752"/>
        <v>#REF!</v>
      </c>
      <c r="AW1190" s="89"/>
      <c r="AX1190" s="98" t="e">
        <f t="shared" si="753"/>
        <v>#REF!</v>
      </c>
      <c r="AY1190" s="98" t="e">
        <f t="shared" si="754"/>
        <v>#REF!</v>
      </c>
      <c r="AZ1190" s="89"/>
      <c r="BA1190" s="98" t="e">
        <f t="shared" si="755"/>
        <v>#REF!</v>
      </c>
      <c r="BB1190" s="98" t="e">
        <f t="shared" si="756"/>
        <v>#REF!</v>
      </c>
      <c r="BC1190" s="89"/>
      <c r="BD1190" s="98" t="e">
        <f t="shared" si="757"/>
        <v>#REF!</v>
      </c>
      <c r="BE1190" s="98" t="e">
        <f t="shared" si="758"/>
        <v>#REF!</v>
      </c>
      <c r="BF1190" s="89"/>
      <c r="BG1190" s="98" t="e">
        <f t="shared" si="759"/>
        <v>#REF!</v>
      </c>
      <c r="BH1190" s="98" t="e">
        <f t="shared" si="760"/>
        <v>#REF!</v>
      </c>
      <c r="BI1190" s="89"/>
      <c r="BJ1190" s="98" t="str">
        <f t="shared" si="761"/>
        <v/>
      </c>
      <c r="BK1190" s="98" t="str">
        <f t="shared" si="762"/>
        <v/>
      </c>
      <c r="BL1190" s="89"/>
      <c r="BM1190" s="98" t="str">
        <f t="shared" si="763"/>
        <v/>
      </c>
      <c r="BN1190" s="98" t="str">
        <f t="shared" si="764"/>
        <v/>
      </c>
      <c r="BO1190" s="89"/>
      <c r="BP1190" s="98" t="str">
        <f t="shared" si="765"/>
        <v/>
      </c>
      <c r="BQ1190" s="98" t="str">
        <f t="shared" si="766"/>
        <v/>
      </c>
      <c r="BR1190" s="89"/>
      <c r="BS1190" s="98" t="str">
        <f t="shared" si="767"/>
        <v/>
      </c>
      <c r="BT1190" s="98" t="str">
        <f t="shared" si="768"/>
        <v/>
      </c>
      <c r="BU1190" s="89"/>
      <c r="BV1190" s="63"/>
    </row>
    <row r="1191" spans="1:74" s="59" customFormat="1" x14ac:dyDescent="0.25">
      <c r="A1191" s="83">
        <v>14</v>
      </c>
      <c r="B1191" s="109" t="str">
        <f t="shared" si="746"/>
        <v xml:space="preserve">: </v>
      </c>
      <c r="C1191" s="106"/>
      <c r="D1191" s="106"/>
      <c r="E1191" s="108"/>
      <c r="F1191" s="106"/>
      <c r="G1191" s="108"/>
      <c r="H1191" s="107"/>
      <c r="I1191" s="106"/>
      <c r="J1191" s="106"/>
      <c r="K1191" s="104"/>
      <c r="L1191" s="110"/>
      <c r="M1191" s="104"/>
      <c r="N1191" s="105"/>
      <c r="O1191" s="105"/>
      <c r="P1191" s="104"/>
      <c r="Q1191" s="64"/>
      <c r="R1191" s="103"/>
      <c r="S1191" s="101" t="str">
        <f t="shared" si="747"/>
        <v/>
      </c>
      <c r="T1191" s="102" t="str">
        <f t="shared" si="748"/>
        <v/>
      </c>
      <c r="U1191" s="101" t="str">
        <f t="shared" si="749"/>
        <v/>
      </c>
      <c r="V1191" s="100" t="str">
        <f t="shared" si="750"/>
        <v/>
      </c>
      <c r="W1191" s="89"/>
      <c r="X1191" s="89"/>
      <c r="Z1191" s="63"/>
      <c r="AP1191" s="63"/>
      <c r="AQ1191" s="89"/>
      <c r="AR1191" s="89"/>
      <c r="AS1191" s="99"/>
      <c r="AT1191" s="89"/>
      <c r="AU1191" s="98" t="e">
        <f t="shared" si="751"/>
        <v>#REF!</v>
      </c>
      <c r="AV1191" s="98" t="e">
        <f t="shared" si="752"/>
        <v>#REF!</v>
      </c>
      <c r="AW1191" s="89"/>
      <c r="AX1191" s="98" t="e">
        <f t="shared" si="753"/>
        <v>#REF!</v>
      </c>
      <c r="AY1191" s="98" t="e">
        <f t="shared" si="754"/>
        <v>#REF!</v>
      </c>
      <c r="AZ1191" s="89"/>
      <c r="BA1191" s="98" t="e">
        <f t="shared" si="755"/>
        <v>#REF!</v>
      </c>
      <c r="BB1191" s="98" t="e">
        <f t="shared" si="756"/>
        <v>#REF!</v>
      </c>
      <c r="BC1191" s="89"/>
      <c r="BD1191" s="98" t="e">
        <f t="shared" si="757"/>
        <v>#REF!</v>
      </c>
      <c r="BE1191" s="98" t="e">
        <f t="shared" si="758"/>
        <v>#REF!</v>
      </c>
      <c r="BF1191" s="89"/>
      <c r="BG1191" s="98" t="e">
        <f t="shared" si="759"/>
        <v>#REF!</v>
      </c>
      <c r="BH1191" s="98" t="e">
        <f t="shared" si="760"/>
        <v>#REF!</v>
      </c>
      <c r="BI1191" s="89"/>
      <c r="BJ1191" s="98" t="str">
        <f t="shared" si="761"/>
        <v/>
      </c>
      <c r="BK1191" s="98" t="str">
        <f t="shared" si="762"/>
        <v/>
      </c>
      <c r="BL1191" s="89"/>
      <c r="BM1191" s="98" t="str">
        <f t="shared" si="763"/>
        <v/>
      </c>
      <c r="BN1191" s="98" t="str">
        <f t="shared" si="764"/>
        <v/>
      </c>
      <c r="BO1191" s="89"/>
      <c r="BP1191" s="98" t="str">
        <f t="shared" si="765"/>
        <v/>
      </c>
      <c r="BQ1191" s="98" t="str">
        <f t="shared" si="766"/>
        <v/>
      </c>
      <c r="BR1191" s="89"/>
      <c r="BS1191" s="98" t="str">
        <f t="shared" si="767"/>
        <v/>
      </c>
      <c r="BT1191" s="98" t="str">
        <f t="shared" si="768"/>
        <v/>
      </c>
      <c r="BU1191" s="89"/>
      <c r="BV1191" s="63"/>
    </row>
    <row r="1192" spans="1:74" s="59" customFormat="1" x14ac:dyDescent="0.25">
      <c r="A1192" s="83">
        <v>15</v>
      </c>
      <c r="B1192" s="109" t="str">
        <f t="shared" si="746"/>
        <v xml:space="preserve">: </v>
      </c>
      <c r="C1192" s="106"/>
      <c r="D1192" s="106"/>
      <c r="E1192" s="108"/>
      <c r="F1192" s="106"/>
      <c r="G1192" s="108"/>
      <c r="H1192" s="107"/>
      <c r="I1192" s="106"/>
      <c r="J1192" s="106"/>
      <c r="K1192" s="104"/>
      <c r="L1192" s="110"/>
      <c r="M1192" s="104"/>
      <c r="N1192" s="105"/>
      <c r="O1192" s="105"/>
      <c r="P1192" s="104"/>
      <c r="Q1192" s="64"/>
      <c r="R1192" s="103"/>
      <c r="S1192" s="101" t="str">
        <f t="shared" si="747"/>
        <v/>
      </c>
      <c r="T1192" s="102" t="str">
        <f t="shared" si="748"/>
        <v/>
      </c>
      <c r="U1192" s="101" t="str">
        <f t="shared" si="749"/>
        <v/>
      </c>
      <c r="V1192" s="100" t="str">
        <f t="shared" si="750"/>
        <v/>
      </c>
      <c r="W1192" s="89"/>
      <c r="X1192" s="89"/>
      <c r="Z1192" s="63"/>
      <c r="AP1192" s="63"/>
      <c r="AQ1192" s="89"/>
      <c r="AR1192" s="89"/>
      <c r="AS1192" s="99"/>
      <c r="AT1192" s="89"/>
      <c r="AU1192" s="98" t="e">
        <f t="shared" si="751"/>
        <v>#REF!</v>
      </c>
      <c r="AV1192" s="98" t="e">
        <f t="shared" si="752"/>
        <v>#REF!</v>
      </c>
      <c r="AW1192" s="89"/>
      <c r="AX1192" s="98" t="e">
        <f t="shared" si="753"/>
        <v>#REF!</v>
      </c>
      <c r="AY1192" s="98" t="e">
        <f t="shared" si="754"/>
        <v>#REF!</v>
      </c>
      <c r="AZ1192" s="89"/>
      <c r="BA1192" s="98" t="e">
        <f t="shared" si="755"/>
        <v>#REF!</v>
      </c>
      <c r="BB1192" s="98" t="e">
        <f t="shared" si="756"/>
        <v>#REF!</v>
      </c>
      <c r="BC1192" s="89"/>
      <c r="BD1192" s="98" t="e">
        <f t="shared" si="757"/>
        <v>#REF!</v>
      </c>
      <c r="BE1192" s="98" t="e">
        <f t="shared" si="758"/>
        <v>#REF!</v>
      </c>
      <c r="BF1192" s="89"/>
      <c r="BG1192" s="98" t="e">
        <f t="shared" si="759"/>
        <v>#REF!</v>
      </c>
      <c r="BH1192" s="98" t="e">
        <f t="shared" si="760"/>
        <v>#REF!</v>
      </c>
      <c r="BI1192" s="89"/>
      <c r="BJ1192" s="98" t="str">
        <f t="shared" si="761"/>
        <v/>
      </c>
      <c r="BK1192" s="98" t="str">
        <f t="shared" si="762"/>
        <v/>
      </c>
      <c r="BL1192" s="89"/>
      <c r="BM1192" s="98" t="str">
        <f t="shared" si="763"/>
        <v/>
      </c>
      <c r="BN1192" s="98" t="str">
        <f t="shared" si="764"/>
        <v/>
      </c>
      <c r="BO1192" s="89"/>
      <c r="BP1192" s="98" t="str">
        <f t="shared" si="765"/>
        <v/>
      </c>
      <c r="BQ1192" s="98" t="str">
        <f t="shared" si="766"/>
        <v/>
      </c>
      <c r="BR1192" s="89"/>
      <c r="BS1192" s="98" t="str">
        <f t="shared" si="767"/>
        <v/>
      </c>
      <c r="BT1192" s="98" t="str">
        <f t="shared" si="768"/>
        <v/>
      </c>
      <c r="BU1192" s="89"/>
      <c r="BV1192" s="63"/>
    </row>
    <row r="1193" spans="1:74" s="59" customFormat="1" x14ac:dyDescent="0.25">
      <c r="A1193" s="83">
        <v>16</v>
      </c>
      <c r="B1193" s="109" t="str">
        <f t="shared" si="746"/>
        <v xml:space="preserve">: </v>
      </c>
      <c r="C1193" s="106"/>
      <c r="D1193" s="106"/>
      <c r="E1193" s="108"/>
      <c r="F1193" s="106"/>
      <c r="G1193" s="108"/>
      <c r="H1193" s="107"/>
      <c r="I1193" s="106"/>
      <c r="J1193" s="106"/>
      <c r="K1193" s="104"/>
      <c r="L1193" s="110"/>
      <c r="M1193" s="104"/>
      <c r="N1193" s="105"/>
      <c r="O1193" s="105"/>
      <c r="P1193" s="104"/>
      <c r="Q1193" s="64"/>
      <c r="R1193" s="103"/>
      <c r="S1193" s="101" t="str">
        <f t="shared" si="747"/>
        <v/>
      </c>
      <c r="T1193" s="102" t="str">
        <f t="shared" si="748"/>
        <v/>
      </c>
      <c r="U1193" s="101" t="str">
        <f t="shared" si="749"/>
        <v/>
      </c>
      <c r="V1193" s="100" t="str">
        <f t="shared" si="750"/>
        <v/>
      </c>
      <c r="W1193" s="89"/>
      <c r="X1193" s="89"/>
      <c r="Z1193" s="63"/>
      <c r="AP1193" s="63"/>
      <c r="AQ1193" s="89"/>
      <c r="AR1193" s="89"/>
      <c r="AS1193" s="99"/>
      <c r="AT1193" s="89"/>
      <c r="AU1193" s="98" t="e">
        <f t="shared" si="751"/>
        <v>#REF!</v>
      </c>
      <c r="AV1193" s="98" t="e">
        <f t="shared" si="752"/>
        <v>#REF!</v>
      </c>
      <c r="AW1193" s="89"/>
      <c r="AX1193" s="98" t="e">
        <f t="shared" si="753"/>
        <v>#REF!</v>
      </c>
      <c r="AY1193" s="98" t="e">
        <f t="shared" si="754"/>
        <v>#REF!</v>
      </c>
      <c r="AZ1193" s="89"/>
      <c r="BA1193" s="98" t="e">
        <f t="shared" si="755"/>
        <v>#REF!</v>
      </c>
      <c r="BB1193" s="98" t="e">
        <f t="shared" si="756"/>
        <v>#REF!</v>
      </c>
      <c r="BC1193" s="89"/>
      <c r="BD1193" s="98" t="e">
        <f t="shared" si="757"/>
        <v>#REF!</v>
      </c>
      <c r="BE1193" s="98" t="e">
        <f t="shared" si="758"/>
        <v>#REF!</v>
      </c>
      <c r="BF1193" s="89"/>
      <c r="BG1193" s="98" t="e">
        <f t="shared" si="759"/>
        <v>#REF!</v>
      </c>
      <c r="BH1193" s="98" t="e">
        <f t="shared" si="760"/>
        <v>#REF!</v>
      </c>
      <c r="BI1193" s="89"/>
      <c r="BJ1193" s="98" t="str">
        <f t="shared" si="761"/>
        <v/>
      </c>
      <c r="BK1193" s="98" t="str">
        <f t="shared" si="762"/>
        <v/>
      </c>
      <c r="BL1193" s="89"/>
      <c r="BM1193" s="98" t="str">
        <f t="shared" si="763"/>
        <v/>
      </c>
      <c r="BN1193" s="98" t="str">
        <f t="shared" si="764"/>
        <v/>
      </c>
      <c r="BO1193" s="89"/>
      <c r="BP1193" s="98" t="str">
        <f t="shared" si="765"/>
        <v/>
      </c>
      <c r="BQ1193" s="98" t="str">
        <f t="shared" si="766"/>
        <v/>
      </c>
      <c r="BR1193" s="89"/>
      <c r="BS1193" s="98" t="str">
        <f t="shared" si="767"/>
        <v/>
      </c>
      <c r="BT1193" s="98" t="str">
        <f t="shared" si="768"/>
        <v/>
      </c>
      <c r="BU1193" s="89"/>
      <c r="BV1193" s="63"/>
    </row>
    <row r="1194" spans="1:74" s="59" customFormat="1" x14ac:dyDescent="0.25">
      <c r="A1194" s="83">
        <v>17</v>
      </c>
      <c r="B1194" s="109" t="str">
        <f t="shared" si="746"/>
        <v xml:space="preserve">: </v>
      </c>
      <c r="C1194" s="106"/>
      <c r="D1194" s="106"/>
      <c r="E1194" s="108"/>
      <c r="F1194" s="106"/>
      <c r="G1194" s="108"/>
      <c r="H1194" s="107"/>
      <c r="I1194" s="106"/>
      <c r="J1194" s="106"/>
      <c r="K1194" s="104"/>
      <c r="L1194" s="110"/>
      <c r="M1194" s="104"/>
      <c r="N1194" s="105"/>
      <c r="O1194" s="105"/>
      <c r="P1194" s="104"/>
      <c r="Q1194" s="64"/>
      <c r="R1194" s="103"/>
      <c r="S1194" s="101" t="str">
        <f t="shared" si="747"/>
        <v/>
      </c>
      <c r="T1194" s="102" t="str">
        <f t="shared" si="748"/>
        <v/>
      </c>
      <c r="U1194" s="101" t="str">
        <f t="shared" si="749"/>
        <v/>
      </c>
      <c r="V1194" s="100" t="str">
        <f t="shared" si="750"/>
        <v/>
      </c>
      <c r="W1194" s="89"/>
      <c r="X1194" s="89"/>
      <c r="Z1194" s="63"/>
      <c r="AP1194" s="63"/>
      <c r="AQ1194" s="89"/>
      <c r="AR1194" s="89"/>
      <c r="AS1194" s="99"/>
      <c r="AT1194" s="89"/>
      <c r="AU1194" s="98" t="e">
        <f t="shared" si="751"/>
        <v>#REF!</v>
      </c>
      <c r="AV1194" s="98" t="e">
        <f t="shared" si="752"/>
        <v>#REF!</v>
      </c>
      <c r="AW1194" s="89"/>
      <c r="AX1194" s="98" t="e">
        <f t="shared" si="753"/>
        <v>#REF!</v>
      </c>
      <c r="AY1194" s="98" t="e">
        <f t="shared" si="754"/>
        <v>#REF!</v>
      </c>
      <c r="AZ1194" s="89"/>
      <c r="BA1194" s="98" t="e">
        <f t="shared" si="755"/>
        <v>#REF!</v>
      </c>
      <c r="BB1194" s="98" t="e">
        <f t="shared" si="756"/>
        <v>#REF!</v>
      </c>
      <c r="BC1194" s="89"/>
      <c r="BD1194" s="98" t="e">
        <f t="shared" si="757"/>
        <v>#REF!</v>
      </c>
      <c r="BE1194" s="98" t="e">
        <f t="shared" si="758"/>
        <v>#REF!</v>
      </c>
      <c r="BF1194" s="89"/>
      <c r="BG1194" s="98" t="e">
        <f t="shared" si="759"/>
        <v>#REF!</v>
      </c>
      <c r="BH1194" s="98" t="e">
        <f t="shared" si="760"/>
        <v>#REF!</v>
      </c>
      <c r="BI1194" s="89"/>
      <c r="BJ1194" s="98" t="str">
        <f t="shared" si="761"/>
        <v/>
      </c>
      <c r="BK1194" s="98" t="str">
        <f t="shared" si="762"/>
        <v/>
      </c>
      <c r="BL1194" s="89"/>
      <c r="BM1194" s="98" t="str">
        <f t="shared" si="763"/>
        <v/>
      </c>
      <c r="BN1194" s="98" t="str">
        <f t="shared" si="764"/>
        <v/>
      </c>
      <c r="BO1194" s="89"/>
      <c r="BP1194" s="98" t="str">
        <f t="shared" si="765"/>
        <v/>
      </c>
      <c r="BQ1194" s="98" t="str">
        <f t="shared" si="766"/>
        <v/>
      </c>
      <c r="BR1194" s="89"/>
      <c r="BS1194" s="98" t="str">
        <f t="shared" si="767"/>
        <v/>
      </c>
      <c r="BT1194" s="98" t="str">
        <f t="shared" si="768"/>
        <v/>
      </c>
      <c r="BU1194" s="89"/>
      <c r="BV1194" s="63"/>
    </row>
    <row r="1195" spans="1:74" s="59" customFormat="1" x14ac:dyDescent="0.25">
      <c r="A1195" s="83">
        <v>18</v>
      </c>
      <c r="B1195" s="109" t="str">
        <f t="shared" si="746"/>
        <v xml:space="preserve">: </v>
      </c>
      <c r="C1195" s="106"/>
      <c r="D1195" s="106"/>
      <c r="E1195" s="108"/>
      <c r="F1195" s="106"/>
      <c r="G1195" s="108"/>
      <c r="H1195" s="107"/>
      <c r="I1195" s="106"/>
      <c r="J1195" s="106"/>
      <c r="K1195" s="104"/>
      <c r="L1195" s="104"/>
      <c r="M1195" s="104"/>
      <c r="N1195" s="105"/>
      <c r="O1195" s="105"/>
      <c r="P1195" s="104"/>
      <c r="Q1195" s="64"/>
      <c r="R1195" s="103"/>
      <c r="S1195" s="101" t="str">
        <f t="shared" si="747"/>
        <v/>
      </c>
      <c r="T1195" s="102" t="str">
        <f t="shared" si="748"/>
        <v/>
      </c>
      <c r="U1195" s="101" t="str">
        <f t="shared" si="749"/>
        <v/>
      </c>
      <c r="V1195" s="100" t="str">
        <f t="shared" si="750"/>
        <v/>
      </c>
      <c r="W1195" s="89"/>
      <c r="X1195" s="89"/>
      <c r="Z1195" s="63"/>
      <c r="AP1195" s="63"/>
      <c r="AQ1195" s="89"/>
      <c r="AR1195" s="89"/>
      <c r="AS1195" s="99"/>
      <c r="AT1195" s="89"/>
      <c r="AU1195" s="98" t="e">
        <f t="shared" si="751"/>
        <v>#REF!</v>
      </c>
      <c r="AV1195" s="98" t="e">
        <f t="shared" si="752"/>
        <v>#REF!</v>
      </c>
      <c r="AW1195" s="89"/>
      <c r="AX1195" s="98" t="e">
        <f t="shared" si="753"/>
        <v>#REF!</v>
      </c>
      <c r="AY1195" s="98" t="e">
        <f t="shared" si="754"/>
        <v>#REF!</v>
      </c>
      <c r="AZ1195" s="89"/>
      <c r="BA1195" s="98" t="e">
        <f t="shared" si="755"/>
        <v>#REF!</v>
      </c>
      <c r="BB1195" s="98" t="e">
        <f t="shared" si="756"/>
        <v>#REF!</v>
      </c>
      <c r="BC1195" s="89"/>
      <c r="BD1195" s="98" t="e">
        <f t="shared" si="757"/>
        <v>#REF!</v>
      </c>
      <c r="BE1195" s="98" t="e">
        <f t="shared" si="758"/>
        <v>#REF!</v>
      </c>
      <c r="BF1195" s="89"/>
      <c r="BG1195" s="98" t="e">
        <f t="shared" si="759"/>
        <v>#REF!</v>
      </c>
      <c r="BH1195" s="98" t="e">
        <f t="shared" si="760"/>
        <v>#REF!</v>
      </c>
      <c r="BI1195" s="89"/>
      <c r="BJ1195" s="98" t="str">
        <f t="shared" si="761"/>
        <v/>
      </c>
      <c r="BK1195" s="98" t="str">
        <f t="shared" si="762"/>
        <v/>
      </c>
      <c r="BL1195" s="89"/>
      <c r="BM1195" s="98" t="str">
        <f t="shared" si="763"/>
        <v/>
      </c>
      <c r="BN1195" s="98" t="str">
        <f t="shared" si="764"/>
        <v/>
      </c>
      <c r="BO1195" s="89"/>
      <c r="BP1195" s="98" t="str">
        <f t="shared" si="765"/>
        <v/>
      </c>
      <c r="BQ1195" s="98" t="str">
        <f t="shared" si="766"/>
        <v/>
      </c>
      <c r="BR1195" s="89"/>
      <c r="BS1195" s="98" t="str">
        <f t="shared" si="767"/>
        <v/>
      </c>
      <c r="BT1195" s="98" t="str">
        <f t="shared" si="768"/>
        <v/>
      </c>
      <c r="BU1195" s="89"/>
      <c r="BV1195" s="63"/>
    </row>
    <row r="1196" spans="1:74" s="59" customFormat="1" x14ac:dyDescent="0.25">
      <c r="A1196" s="83">
        <v>19</v>
      </c>
      <c r="B1196" s="109" t="str">
        <f t="shared" si="746"/>
        <v xml:space="preserve">: </v>
      </c>
      <c r="C1196" s="106"/>
      <c r="D1196" s="106"/>
      <c r="E1196" s="108"/>
      <c r="F1196" s="106"/>
      <c r="G1196" s="108"/>
      <c r="H1196" s="107"/>
      <c r="I1196" s="106"/>
      <c r="J1196" s="106"/>
      <c r="K1196" s="104"/>
      <c r="L1196" s="104"/>
      <c r="M1196" s="104"/>
      <c r="N1196" s="105"/>
      <c r="O1196" s="105"/>
      <c r="P1196" s="104"/>
      <c r="Q1196" s="64"/>
      <c r="R1196" s="103"/>
      <c r="S1196" s="101" t="str">
        <f t="shared" si="747"/>
        <v/>
      </c>
      <c r="T1196" s="102" t="str">
        <f t="shared" si="748"/>
        <v/>
      </c>
      <c r="U1196" s="101" t="str">
        <f t="shared" si="749"/>
        <v/>
      </c>
      <c r="V1196" s="100" t="str">
        <f t="shared" si="750"/>
        <v/>
      </c>
      <c r="W1196" s="89"/>
      <c r="X1196" s="89"/>
      <c r="Z1196" s="63"/>
      <c r="AP1196" s="63"/>
      <c r="AQ1196" s="89"/>
      <c r="AR1196" s="89"/>
      <c r="AS1196" s="99"/>
      <c r="AT1196" s="89"/>
      <c r="AU1196" s="98" t="e">
        <f t="shared" si="751"/>
        <v>#REF!</v>
      </c>
      <c r="AV1196" s="98" t="e">
        <f t="shared" si="752"/>
        <v>#REF!</v>
      </c>
      <c r="AW1196" s="89"/>
      <c r="AX1196" s="98" t="e">
        <f t="shared" si="753"/>
        <v>#REF!</v>
      </c>
      <c r="AY1196" s="98" t="e">
        <f t="shared" si="754"/>
        <v>#REF!</v>
      </c>
      <c r="AZ1196" s="89"/>
      <c r="BA1196" s="98" t="e">
        <f t="shared" si="755"/>
        <v>#REF!</v>
      </c>
      <c r="BB1196" s="98" t="e">
        <f t="shared" si="756"/>
        <v>#REF!</v>
      </c>
      <c r="BC1196" s="89"/>
      <c r="BD1196" s="98" t="e">
        <f t="shared" si="757"/>
        <v>#REF!</v>
      </c>
      <c r="BE1196" s="98" t="e">
        <f t="shared" si="758"/>
        <v>#REF!</v>
      </c>
      <c r="BF1196" s="89"/>
      <c r="BG1196" s="98" t="e">
        <f t="shared" si="759"/>
        <v>#REF!</v>
      </c>
      <c r="BH1196" s="98" t="e">
        <f t="shared" si="760"/>
        <v>#REF!</v>
      </c>
      <c r="BI1196" s="89"/>
      <c r="BJ1196" s="98" t="str">
        <f t="shared" si="761"/>
        <v/>
      </c>
      <c r="BK1196" s="98" t="str">
        <f t="shared" si="762"/>
        <v/>
      </c>
      <c r="BL1196" s="89"/>
      <c r="BM1196" s="98" t="str">
        <f t="shared" si="763"/>
        <v/>
      </c>
      <c r="BN1196" s="98" t="str">
        <f t="shared" si="764"/>
        <v/>
      </c>
      <c r="BO1196" s="89"/>
      <c r="BP1196" s="98" t="str">
        <f t="shared" si="765"/>
        <v/>
      </c>
      <c r="BQ1196" s="98" t="str">
        <f t="shared" si="766"/>
        <v/>
      </c>
      <c r="BR1196" s="89"/>
      <c r="BS1196" s="98" t="str">
        <f t="shared" si="767"/>
        <v/>
      </c>
      <c r="BT1196" s="98" t="str">
        <f t="shared" si="768"/>
        <v/>
      </c>
      <c r="BU1196" s="89"/>
      <c r="BV1196" s="63"/>
    </row>
    <row r="1197" spans="1:74" s="59" customFormat="1" x14ac:dyDescent="0.25">
      <c r="A1197" s="83">
        <v>20</v>
      </c>
      <c r="B1197" s="109" t="str">
        <f t="shared" si="746"/>
        <v xml:space="preserve">: </v>
      </c>
      <c r="C1197" s="106"/>
      <c r="D1197" s="106"/>
      <c r="E1197" s="108"/>
      <c r="F1197" s="106"/>
      <c r="G1197" s="108"/>
      <c r="H1197" s="107"/>
      <c r="I1197" s="106"/>
      <c r="J1197" s="106"/>
      <c r="K1197" s="104"/>
      <c r="L1197" s="104"/>
      <c r="M1197" s="104"/>
      <c r="N1197" s="105"/>
      <c r="O1197" s="105"/>
      <c r="P1197" s="104"/>
      <c r="Q1197" s="64"/>
      <c r="R1197" s="103"/>
      <c r="S1197" s="101" t="str">
        <f t="shared" si="747"/>
        <v/>
      </c>
      <c r="T1197" s="102" t="str">
        <f t="shared" si="748"/>
        <v/>
      </c>
      <c r="U1197" s="101" t="str">
        <f t="shared" si="749"/>
        <v/>
      </c>
      <c r="V1197" s="100" t="str">
        <f t="shared" si="750"/>
        <v/>
      </c>
      <c r="W1197" s="89"/>
      <c r="X1197" s="89"/>
      <c r="Z1197" s="63"/>
      <c r="AP1197" s="63"/>
      <c r="AQ1197" s="89"/>
      <c r="AR1197" s="89"/>
      <c r="AS1197" s="99"/>
      <c r="AT1197" s="89"/>
      <c r="AU1197" s="98" t="e">
        <f t="shared" si="751"/>
        <v>#REF!</v>
      </c>
      <c r="AV1197" s="98" t="e">
        <f t="shared" si="752"/>
        <v>#REF!</v>
      </c>
      <c r="AW1197" s="89"/>
      <c r="AX1197" s="98" t="e">
        <f t="shared" si="753"/>
        <v>#REF!</v>
      </c>
      <c r="AY1197" s="98" t="e">
        <f t="shared" si="754"/>
        <v>#REF!</v>
      </c>
      <c r="AZ1197" s="89"/>
      <c r="BA1197" s="98" t="e">
        <f t="shared" si="755"/>
        <v>#REF!</v>
      </c>
      <c r="BB1197" s="98" t="e">
        <f t="shared" si="756"/>
        <v>#REF!</v>
      </c>
      <c r="BC1197" s="89"/>
      <c r="BD1197" s="98" t="e">
        <f t="shared" si="757"/>
        <v>#REF!</v>
      </c>
      <c r="BE1197" s="98" t="e">
        <f t="shared" si="758"/>
        <v>#REF!</v>
      </c>
      <c r="BF1197" s="89"/>
      <c r="BG1197" s="98" t="e">
        <f t="shared" si="759"/>
        <v>#REF!</v>
      </c>
      <c r="BH1197" s="98" t="e">
        <f t="shared" si="760"/>
        <v>#REF!</v>
      </c>
      <c r="BI1197" s="89"/>
      <c r="BJ1197" s="98" t="str">
        <f t="shared" si="761"/>
        <v/>
      </c>
      <c r="BK1197" s="98" t="str">
        <f t="shared" si="762"/>
        <v/>
      </c>
      <c r="BL1197" s="89"/>
      <c r="BM1197" s="98" t="str">
        <f t="shared" si="763"/>
        <v/>
      </c>
      <c r="BN1197" s="98" t="str">
        <f t="shared" si="764"/>
        <v/>
      </c>
      <c r="BO1197" s="89"/>
      <c r="BP1197" s="98" t="str">
        <f t="shared" si="765"/>
        <v/>
      </c>
      <c r="BQ1197" s="98" t="str">
        <f t="shared" si="766"/>
        <v/>
      </c>
      <c r="BR1197" s="89"/>
      <c r="BS1197" s="98" t="str">
        <f t="shared" si="767"/>
        <v/>
      </c>
      <c r="BT1197" s="98" t="str">
        <f t="shared" si="768"/>
        <v/>
      </c>
      <c r="BU1197" s="89"/>
      <c r="BV1197" s="63"/>
    </row>
    <row r="1198" spans="1:74" s="59" customFormat="1" x14ac:dyDescent="0.25">
      <c r="A1198" s="83"/>
      <c r="B1198" s="91" t="s">
        <v>64</v>
      </c>
      <c r="C1198" s="92"/>
      <c r="D1198" s="92"/>
      <c r="E1198" s="92"/>
      <c r="F1198" s="92"/>
      <c r="G1198" s="92"/>
      <c r="I1198" s="89"/>
      <c r="J1198" s="94"/>
      <c r="K1198" s="64"/>
      <c r="L1198" s="64"/>
      <c r="M1198" s="64" t="s">
        <v>63</v>
      </c>
      <c r="N1198" s="64"/>
      <c r="O1198" s="64"/>
      <c r="P1198" s="64"/>
      <c r="Q1198" s="64"/>
      <c r="R1198" s="94" t="s">
        <v>62</v>
      </c>
      <c r="S1198" s="97" t="e">
        <f>AVERAGE(S1178:S1197)</f>
        <v>#DIV/0!</v>
      </c>
      <c r="T1198" s="97" t="e">
        <f>IF(S1206="Y",SUM(T1178:T1197)/SUM(O1178:O1197),AVERAGE(T1178:T1197))</f>
        <v>#DIV/0!</v>
      </c>
      <c r="U1198" s="96" t="e">
        <f>SUM(U1178:U1197)/SUM(O1178:O1197)</f>
        <v>#DIV/0!</v>
      </c>
      <c r="V1198" s="89"/>
      <c r="W1198" s="89"/>
      <c r="X1198" s="89"/>
      <c r="Z1198" s="63"/>
      <c r="AP1198" s="63"/>
      <c r="AQ1198" s="89"/>
      <c r="AR1198" s="89"/>
      <c r="AS1198" s="89"/>
      <c r="AT1198" s="94" t="s">
        <v>62</v>
      </c>
      <c r="AU1198" s="93" t="e">
        <f>AVERAGE(AU1178:AU1197)</f>
        <v>#REF!</v>
      </c>
      <c r="AV1198" s="93" t="e">
        <f>SUM(AV1178:AV1197)/COUNTIF(AV1178:AV1197,"&gt;0")</f>
        <v>#REF!</v>
      </c>
      <c r="AW1198" s="89"/>
      <c r="AX1198" s="93" t="e">
        <f>AVERAGE(AX1178:AX1197)</f>
        <v>#REF!</v>
      </c>
      <c r="AY1198" s="93" t="e">
        <f>SUM(AY1178:AY1197)/COUNTIF(AY1178:AY1197,"&gt;0")</f>
        <v>#REF!</v>
      </c>
      <c r="AZ1198" s="89"/>
      <c r="BA1198" s="93" t="e">
        <f>AVERAGE(BA1178:BA1197)</f>
        <v>#REF!</v>
      </c>
      <c r="BB1198" s="93" t="e">
        <f>SUM(BB1178:BB1197)/COUNTIF(BB1178:BB1197,"&gt;0")</f>
        <v>#REF!</v>
      </c>
      <c r="BC1198" s="89"/>
      <c r="BD1198" s="93" t="e">
        <f>AVERAGE(BD1178:BD1197)</f>
        <v>#REF!</v>
      </c>
      <c r="BE1198" s="93" t="e">
        <f>SUM(BE1178:BE1197)/COUNTIF(BE1178:BE1197,"&gt;0")</f>
        <v>#REF!</v>
      </c>
      <c r="BF1198" s="89"/>
      <c r="BG1198" s="93" t="e">
        <f>AVERAGE(BG1178:BG1197)</f>
        <v>#REF!</v>
      </c>
      <c r="BH1198" s="93" t="e">
        <f>SUM(BH1178:BH1197)/COUNTIF(BH1178:BH1197,"&gt;0")</f>
        <v>#REF!</v>
      </c>
      <c r="BI1198" s="94"/>
      <c r="BJ1198" s="93" t="e">
        <f>AVERAGE(BJ1178:BJ1197)</f>
        <v>#DIV/0!</v>
      </c>
      <c r="BK1198" s="93" t="e">
        <f>SUM(BK1178:BK1197)/COUNTIF(BK1178:BK1197,"&gt;0")</f>
        <v>#DIV/0!</v>
      </c>
      <c r="BL1198" s="89"/>
      <c r="BM1198" s="93" t="e">
        <f>AVERAGE(BM1178:BM1197)</f>
        <v>#DIV/0!</v>
      </c>
      <c r="BN1198" s="93" t="e">
        <f>SUM(BN1178:BN1197)/COUNTIF(BN1178:BN1197,"&gt;0")</f>
        <v>#DIV/0!</v>
      </c>
      <c r="BO1198" s="89"/>
      <c r="BP1198" s="93" t="e">
        <f>AVERAGE(BP1178:BP1197)</f>
        <v>#DIV/0!</v>
      </c>
      <c r="BQ1198" s="93" t="e">
        <f>SUM(BQ1178:BQ1197)/COUNTIF(BQ1178:BQ1197,"&gt;0")</f>
        <v>#DIV/0!</v>
      </c>
      <c r="BR1198" s="89"/>
      <c r="BS1198" s="93" t="e">
        <f>AVERAGE(BS1178:BS1197)</f>
        <v>#DIV/0!</v>
      </c>
      <c r="BT1198" s="93" t="e">
        <f>SUM(BT1178:BT1197)/COUNTIF(BT1178:BT1197,"&gt;0")</f>
        <v>#DIV/0!</v>
      </c>
      <c r="BU1198" s="89"/>
      <c r="BV1198" s="63"/>
    </row>
    <row r="1199" spans="1:74" s="59" customFormat="1" x14ac:dyDescent="0.25">
      <c r="A1199" s="83"/>
      <c r="B1199" s="91" t="s">
        <v>61</v>
      </c>
      <c r="C1199" s="92" t="s">
        <v>60</v>
      </c>
      <c r="D1199" s="372"/>
      <c r="E1199" s="373"/>
      <c r="F1199" s="373"/>
      <c r="G1199" s="373"/>
      <c r="H1199" s="373"/>
      <c r="I1199" s="373"/>
      <c r="J1199" s="373"/>
      <c r="K1199" s="374"/>
      <c r="L1199" s="64"/>
      <c r="M1199" s="64"/>
      <c r="N1199" s="64"/>
      <c r="O1199" s="64"/>
      <c r="P1199" s="64"/>
      <c r="Q1199" s="64"/>
      <c r="R1199" s="77" t="s">
        <v>57</v>
      </c>
      <c r="S1199" s="88" t="e">
        <f>S1198+V1199*S1202</f>
        <v>#DIV/0!</v>
      </c>
      <c r="T1199" s="88" t="e">
        <f>T1198+V1199*T1202</f>
        <v>#DIV/0!</v>
      </c>
      <c r="U1199" s="88" t="e">
        <f>U1198+V1199*U1202</f>
        <v>#DIV/0!</v>
      </c>
      <c r="V1199" s="86">
        <v>1</v>
      </c>
      <c r="W1199" s="64" t="s">
        <v>59</v>
      </c>
      <c r="X1199" s="89"/>
      <c r="Y1199" s="89" t="s">
        <v>58</v>
      </c>
      <c r="Z1199" s="63"/>
      <c r="AP1199" s="63"/>
      <c r="AQ1199" s="89"/>
      <c r="AR1199" s="89"/>
      <c r="AS1199" s="89"/>
      <c r="AT1199" s="77" t="s">
        <v>57</v>
      </c>
      <c r="AU1199" s="76" t="e">
        <f>AU1198+(AU1204*AU1201)</f>
        <v>#REF!</v>
      </c>
      <c r="AV1199" s="76" t="e">
        <f>AV1198+(AV1204*AU1201)</f>
        <v>#REF!</v>
      </c>
      <c r="AW1199" s="89"/>
      <c r="AX1199" s="76" t="e">
        <f>AX1198+(AX1204*AX1201)</f>
        <v>#REF!</v>
      </c>
      <c r="AY1199" s="76" t="e">
        <f>AY1198+(AY1204*AX1201)</f>
        <v>#REF!</v>
      </c>
      <c r="AZ1199" s="89"/>
      <c r="BA1199" s="76" t="e">
        <f>BA1198+(BA1204*BA1201)</f>
        <v>#REF!</v>
      </c>
      <c r="BB1199" s="76" t="e">
        <f>BB1198+(BB1204*BA1201)</f>
        <v>#REF!</v>
      </c>
      <c r="BC1199" s="89"/>
      <c r="BD1199" s="76" t="e">
        <f>BD1198+(BD1204*BD1201)</f>
        <v>#REF!</v>
      </c>
      <c r="BE1199" s="76" t="e">
        <f>BE1198+(BE1204*BD1201)</f>
        <v>#REF!</v>
      </c>
      <c r="BF1199" s="89"/>
      <c r="BG1199" s="76" t="e">
        <f>BG1198+(BG1204*BG1201)</f>
        <v>#REF!</v>
      </c>
      <c r="BH1199" s="76" t="e">
        <f>BH1198+(BH1204*BG1201)</f>
        <v>#REF!</v>
      </c>
      <c r="BI1199" s="77"/>
      <c r="BJ1199" s="76" t="e">
        <f>BJ1198+(BJ1204*BJ1201)</f>
        <v>#DIV/0!</v>
      </c>
      <c r="BK1199" s="76" t="e">
        <f>BK1198+(BK1204*BJ1201)</f>
        <v>#DIV/0!</v>
      </c>
      <c r="BL1199" s="89"/>
      <c r="BM1199" s="76" t="e">
        <f>BM1198+(BM1204*BM1201)</f>
        <v>#DIV/0!</v>
      </c>
      <c r="BN1199" s="76" t="e">
        <f>BN1198+(BN1204*BM1201)</f>
        <v>#DIV/0!</v>
      </c>
      <c r="BO1199" s="89"/>
      <c r="BP1199" s="76" t="e">
        <f>BP1198+(BP1204*BP1201)</f>
        <v>#DIV/0!</v>
      </c>
      <c r="BQ1199" s="76" t="e">
        <f>BQ1198+(BQ1204*BP1201)</f>
        <v>#DIV/0!</v>
      </c>
      <c r="BR1199" s="89"/>
      <c r="BS1199" s="76" t="e">
        <f>BS1198+(BS1204*BS1201)</f>
        <v>#DIV/0!</v>
      </c>
      <c r="BT1199" s="76" t="e">
        <f>BT1198+(BT1204*BS1201)</f>
        <v>#DIV/0!</v>
      </c>
      <c r="BU1199" s="89"/>
      <c r="BV1199" s="63"/>
    </row>
    <row r="1200" spans="1:74" s="59" customFormat="1" x14ac:dyDescent="0.25">
      <c r="A1200" s="83"/>
      <c r="B1200" s="91" t="s">
        <v>56</v>
      </c>
      <c r="C1200" s="83"/>
      <c r="D1200" s="375"/>
      <c r="E1200" s="376"/>
      <c r="F1200" s="376"/>
      <c r="G1200" s="376"/>
      <c r="H1200" s="376"/>
      <c r="I1200" s="376"/>
      <c r="J1200" s="376"/>
      <c r="K1200" s="377"/>
      <c r="L1200" s="89"/>
      <c r="M1200" s="89"/>
      <c r="N1200" s="64"/>
      <c r="O1200" s="64"/>
      <c r="P1200" s="64"/>
      <c r="Q1200" s="64"/>
      <c r="R1200" s="77" t="s">
        <v>54</v>
      </c>
      <c r="S1200" s="88" t="e">
        <f>IF($Y1200="Y",MIN(S1178:S1197),S1198-$V1200*S1202)</f>
        <v>#DIV/0!</v>
      </c>
      <c r="T1200" s="88" t="e">
        <f>IF($Y1200="Y",MIN(T1178:T1197),T1198-$V1200*T1202)</f>
        <v>#DIV/0!</v>
      </c>
      <c r="U1200" s="88" t="e">
        <f>IF($Y1200="Y",MIN(U1178:U1197),U1198-$V1200*U1202)</f>
        <v>#DIV/0!</v>
      </c>
      <c r="V1200" s="86">
        <v>1</v>
      </c>
      <c r="W1200" s="64" t="s">
        <v>55</v>
      </c>
      <c r="X1200" s="89"/>
      <c r="Y1200" s="90" t="s">
        <v>47</v>
      </c>
      <c r="Z1200" s="63"/>
      <c r="AP1200" s="63"/>
      <c r="AQ1200" s="89"/>
      <c r="AR1200" s="89"/>
      <c r="AS1200" s="89"/>
      <c r="AT1200" s="77" t="s">
        <v>54</v>
      </c>
      <c r="AU1200" s="76" t="e">
        <f>AU1198-(AU1204*AU1202)</f>
        <v>#REF!</v>
      </c>
      <c r="AV1200" s="76" t="e">
        <f>AV1198-(AV1204*AU1202)</f>
        <v>#REF!</v>
      </c>
      <c r="AW1200" s="89"/>
      <c r="AX1200" s="76" t="e">
        <f>AX1198-(AX1204*AX1202)</f>
        <v>#REF!</v>
      </c>
      <c r="AY1200" s="76" t="e">
        <f>AY1198-(AY1204*AX1202)</f>
        <v>#REF!</v>
      </c>
      <c r="AZ1200" s="89"/>
      <c r="BA1200" s="76" t="e">
        <f>BA1198-(BA1204*BA1202)</f>
        <v>#REF!</v>
      </c>
      <c r="BB1200" s="76" t="e">
        <f>BB1198-(BB1204*BA1202)</f>
        <v>#REF!</v>
      </c>
      <c r="BC1200" s="89"/>
      <c r="BD1200" s="76" t="e">
        <f>BD1198-(BD1204*BD1202)</f>
        <v>#REF!</v>
      </c>
      <c r="BE1200" s="76" t="e">
        <f>BE1198-(BE1204*BD1202)</f>
        <v>#REF!</v>
      </c>
      <c r="BF1200" s="89"/>
      <c r="BG1200" s="76" t="e">
        <f>BG1198-(BG1204*BG1202)</f>
        <v>#REF!</v>
      </c>
      <c r="BH1200" s="76" t="e">
        <f>BH1198-(BH1204*BG1202)</f>
        <v>#REF!</v>
      </c>
      <c r="BI1200" s="77"/>
      <c r="BJ1200" s="76" t="e">
        <f>BJ1198-(BJ1204*BJ1202)</f>
        <v>#DIV/0!</v>
      </c>
      <c r="BK1200" s="76" t="e">
        <f>BK1198-(BK1204*BJ1202)</f>
        <v>#DIV/0!</v>
      </c>
      <c r="BL1200" s="89"/>
      <c r="BM1200" s="76" t="e">
        <f>BM1198-(BM1204*BM1202)</f>
        <v>#DIV/0!</v>
      </c>
      <c r="BN1200" s="76" t="e">
        <f>BN1198-(BN1204*BM1202)</f>
        <v>#DIV/0!</v>
      </c>
      <c r="BO1200" s="89"/>
      <c r="BP1200" s="76" t="e">
        <f>BP1198-(BP1204*BP1202)</f>
        <v>#DIV/0!</v>
      </c>
      <c r="BQ1200" s="76" t="e">
        <f>BQ1198-(BQ1204*BP1202)</f>
        <v>#DIV/0!</v>
      </c>
      <c r="BR1200" s="89"/>
      <c r="BS1200" s="76" t="e">
        <f>BS1198-(BS1204*BS1202)</f>
        <v>#DIV/0!</v>
      </c>
      <c r="BT1200" s="76" t="e">
        <f>BT1198-(BT1204*BS1202)</f>
        <v>#DIV/0!</v>
      </c>
      <c r="BU1200" s="89"/>
      <c r="BV1200" s="63"/>
    </row>
    <row r="1201" spans="1:74" s="59" customFormat="1" ht="14.25" x14ac:dyDescent="0.2">
      <c r="A1201" s="83"/>
      <c r="B1201" s="83"/>
      <c r="C1201" s="83"/>
      <c r="D1201" s="375"/>
      <c r="E1201" s="376"/>
      <c r="F1201" s="376"/>
      <c r="G1201" s="376"/>
      <c r="H1201" s="376"/>
      <c r="I1201" s="376"/>
      <c r="J1201" s="376"/>
      <c r="K1201" s="377"/>
      <c r="L1201" s="64"/>
      <c r="M1201" s="64"/>
      <c r="N1201" s="64"/>
      <c r="O1201" s="64"/>
      <c r="P1201" s="64"/>
      <c r="Q1201" s="64"/>
      <c r="R1201" s="77" t="s">
        <v>51</v>
      </c>
      <c r="S1201" s="88" t="e">
        <f>IF((0.67*S1202)&gt;S1198,"no","yes")</f>
        <v>#DIV/0!</v>
      </c>
      <c r="T1201" s="88" t="e">
        <f>IF((0.67*T1202)&gt;T1198,"no","yes")</f>
        <v>#DIV/0!</v>
      </c>
      <c r="U1201" s="88" t="e">
        <f>IF((0.67*U1202)&gt;U1198,"no","yes")</f>
        <v>#DIV/0!</v>
      </c>
      <c r="V1201" s="64"/>
      <c r="W1201" s="64"/>
      <c r="X1201" s="64"/>
      <c r="Z1201" s="63"/>
      <c r="AP1201" s="63"/>
      <c r="AQ1201" s="64"/>
      <c r="AR1201" s="64"/>
      <c r="AS1201" s="360" t="s">
        <v>53</v>
      </c>
      <c r="AT1201" s="361"/>
      <c r="AU1201" s="86">
        <v>1</v>
      </c>
      <c r="AV1201" s="64"/>
      <c r="AW1201" s="64"/>
      <c r="AX1201" s="86">
        <v>1</v>
      </c>
      <c r="AY1201" s="64"/>
      <c r="AZ1201" s="64"/>
      <c r="BA1201" s="86">
        <v>1</v>
      </c>
      <c r="BB1201" s="64"/>
      <c r="BC1201" s="64"/>
      <c r="BD1201" s="86">
        <v>1</v>
      </c>
      <c r="BE1201" s="64"/>
      <c r="BF1201" s="64"/>
      <c r="BG1201" s="86">
        <v>1</v>
      </c>
      <c r="BH1201" s="64"/>
      <c r="BI1201" s="77"/>
      <c r="BJ1201" s="86">
        <v>1</v>
      </c>
      <c r="BK1201" s="64"/>
      <c r="BL1201" s="64"/>
      <c r="BM1201" s="86">
        <v>1</v>
      </c>
      <c r="BN1201" s="64"/>
      <c r="BO1201" s="64"/>
      <c r="BP1201" s="86">
        <v>1</v>
      </c>
      <c r="BQ1201" s="64"/>
      <c r="BR1201" s="64"/>
      <c r="BS1201" s="86">
        <v>1</v>
      </c>
      <c r="BT1201" s="64"/>
      <c r="BU1201" s="64"/>
      <c r="BV1201" s="63"/>
    </row>
    <row r="1202" spans="1:74" s="59" customFormat="1" ht="14.25" x14ac:dyDescent="0.2">
      <c r="A1202" s="83"/>
      <c r="B1202" s="83"/>
      <c r="C1202" s="83"/>
      <c r="D1202" s="375"/>
      <c r="E1202" s="376"/>
      <c r="F1202" s="376"/>
      <c r="G1202" s="376"/>
      <c r="H1202" s="376"/>
      <c r="I1202" s="376"/>
      <c r="J1202" s="376"/>
      <c r="K1202" s="377"/>
      <c r="L1202" s="64"/>
      <c r="M1202" s="64"/>
      <c r="N1202" s="64"/>
      <c r="O1202" s="64"/>
      <c r="P1202" s="64"/>
      <c r="Q1202" s="64"/>
      <c r="R1202" s="77" t="s">
        <v>50</v>
      </c>
      <c r="S1202" s="88" t="e">
        <f>_xlfn.STDEV.P(S1178:S1197)</f>
        <v>#DIV/0!</v>
      </c>
      <c r="T1202" s="88" t="e">
        <f t="array" ref="T1202">IF(S1206="Y",SQRT(SUM(IFERROR(O1178:O1197*(S1178:S1197-(T1198))^2,0))/((COUNTIFS(O1178:O1197,"&lt;&gt;"&amp;"")-1)/COUNTIFS(O1178:O1197,"&lt;&gt;"&amp;"")*SUM(O1178:O1197))),_xlfn.STDEV.P(T1178:T1197))</f>
        <v>#DIV/0!</v>
      </c>
      <c r="U1202" s="88" t="e">
        <f t="array" ref="U1202">SQRT(SUM(IFERROR(O1178:O1197*(S1178:S1197-(U1198))^2,0))/((COUNTIFS(O1178:O1197,"&lt;&gt;"&amp;"")-1)/COUNTIFS(O1178:O1197,"&lt;&gt;"&amp;"")*SUM(O1178:O1197)))</f>
        <v>#DIV/0!</v>
      </c>
      <c r="V1202" s="64"/>
      <c r="W1202" s="64"/>
      <c r="X1202" s="64"/>
      <c r="Z1202" s="63"/>
      <c r="AP1202" s="63"/>
      <c r="AQ1202" s="64"/>
      <c r="AR1202" s="64"/>
      <c r="AS1202" s="360"/>
      <c r="AT1202" s="361"/>
      <c r="AU1202" s="86">
        <v>1</v>
      </c>
      <c r="AV1202" s="64"/>
      <c r="AW1202" s="64"/>
      <c r="AX1202" s="86">
        <v>1</v>
      </c>
      <c r="AY1202" s="64"/>
      <c r="AZ1202" s="64"/>
      <c r="BA1202" s="86">
        <v>1</v>
      </c>
      <c r="BB1202" s="64"/>
      <c r="BC1202" s="64"/>
      <c r="BD1202" s="86">
        <v>1</v>
      </c>
      <c r="BE1202" s="64"/>
      <c r="BF1202" s="64"/>
      <c r="BG1202" s="86">
        <v>1</v>
      </c>
      <c r="BH1202" s="64"/>
      <c r="BI1202" s="77"/>
      <c r="BJ1202" s="86">
        <v>1</v>
      </c>
      <c r="BK1202" s="64"/>
      <c r="BL1202" s="64"/>
      <c r="BM1202" s="86">
        <v>1</v>
      </c>
      <c r="BN1202" s="64"/>
      <c r="BO1202" s="64"/>
      <c r="BP1202" s="86">
        <v>1</v>
      </c>
      <c r="BQ1202" s="64"/>
      <c r="BR1202" s="64"/>
      <c r="BS1202" s="86">
        <v>1</v>
      </c>
      <c r="BT1202" s="64"/>
      <c r="BU1202" s="64"/>
      <c r="BV1202" s="63"/>
    </row>
    <row r="1203" spans="1:74" s="59" customFormat="1" x14ac:dyDescent="0.25">
      <c r="A1203" s="64"/>
      <c r="B1203" s="64"/>
      <c r="C1203" s="83"/>
      <c r="D1203" s="375"/>
      <c r="E1203" s="376"/>
      <c r="F1203" s="376"/>
      <c r="G1203" s="376"/>
      <c r="H1203" s="376"/>
      <c r="I1203" s="376"/>
      <c r="J1203" s="376"/>
      <c r="K1203" s="377"/>
      <c r="L1203" s="64"/>
      <c r="M1203" s="64"/>
      <c r="N1203" s="64"/>
      <c r="O1203" s="64"/>
      <c r="P1203" s="64"/>
      <c r="Q1203" s="64"/>
      <c r="R1203" s="73" t="s">
        <v>48</v>
      </c>
      <c r="S1203" s="85">
        <f>COUNTIF(S1178:S1197,"&gt;0")</f>
        <v>0</v>
      </c>
      <c r="T1203" s="85">
        <f>COUNTIF(T1178:T1197,"&gt;0")</f>
        <v>0</v>
      </c>
      <c r="U1203" s="81"/>
      <c r="V1203" s="84" t="s">
        <v>52</v>
      </c>
      <c r="W1203" s="64"/>
      <c r="X1203" s="64"/>
      <c r="Z1203" s="63"/>
      <c r="AP1203" s="63"/>
      <c r="AQ1203" s="64"/>
      <c r="AR1203" s="64"/>
      <c r="AS1203" s="64"/>
      <c r="AT1203" s="77" t="s">
        <v>51</v>
      </c>
      <c r="AU1203" s="76" t="e">
        <f>IF((0.67*AU1204)&gt;AU1198,"no","yes")</f>
        <v>#REF!</v>
      </c>
      <c r="AV1203" s="76" t="e">
        <f>IF((0.67*AV1204)&gt;AV1198,"no","yes")</f>
        <v>#REF!</v>
      </c>
      <c r="AW1203" s="64"/>
      <c r="AX1203" s="76" t="e">
        <f>IF((0.67*AX1204)&gt;AX1198,"no","yes")</f>
        <v>#REF!</v>
      </c>
      <c r="AY1203" s="76" t="e">
        <f>IF((0.67*AY1204)&gt;AY1198,"no","yes")</f>
        <v>#REF!</v>
      </c>
      <c r="AZ1203" s="64"/>
      <c r="BA1203" s="76" t="e">
        <f>IF((0.67*BA1204)&gt;BA1198,"no","yes")</f>
        <v>#REF!</v>
      </c>
      <c r="BB1203" s="76" t="e">
        <f>IF((0.67*BB1204)&gt;BB1198,"no","yes")</f>
        <v>#REF!</v>
      </c>
      <c r="BC1203" s="64"/>
      <c r="BD1203" s="76" t="e">
        <f>IF((0.67*BD1204)&gt;BD1198,"no","yes")</f>
        <v>#REF!</v>
      </c>
      <c r="BE1203" s="76" t="e">
        <f>IF((0.67*BE1204)&gt;BE1198,"no","yes")</f>
        <v>#REF!</v>
      </c>
      <c r="BF1203" s="64"/>
      <c r="BG1203" s="76" t="e">
        <f>IF((0.67*BG1204)&gt;BG1198,"no","yes")</f>
        <v>#REF!</v>
      </c>
      <c r="BH1203" s="76" t="e">
        <f>IF((0.67*BH1204)&gt;BH1198,"no","yes")</f>
        <v>#REF!</v>
      </c>
      <c r="BI1203" s="73"/>
      <c r="BJ1203" s="76" t="e">
        <f>IF((0.67*BJ1204)&gt;BJ1198,"no","yes")</f>
        <v>#DIV/0!</v>
      </c>
      <c r="BK1203" s="76" t="e">
        <f>IF((0.67*BK1204)&gt;BK1198,"no","yes")</f>
        <v>#DIV/0!</v>
      </c>
      <c r="BL1203" s="64"/>
      <c r="BM1203" s="76" t="e">
        <f>IF((0.67*BM1204)&gt;BM1198,"no","yes")</f>
        <v>#DIV/0!</v>
      </c>
      <c r="BN1203" s="76" t="e">
        <f>IF((0.67*BN1204)&gt;BN1198,"no","yes")</f>
        <v>#DIV/0!</v>
      </c>
      <c r="BO1203" s="64"/>
      <c r="BP1203" s="76" t="e">
        <f>IF((0.67*BP1204)&gt;BP1198,"no","yes")</f>
        <v>#DIV/0!</v>
      </c>
      <c r="BQ1203" s="76" t="e">
        <f>IF((0.67*BQ1204)&gt;BQ1198,"no","yes")</f>
        <v>#DIV/0!</v>
      </c>
      <c r="BR1203" s="64"/>
      <c r="BS1203" s="76" t="e">
        <f>IF((0.67*BS1204)&gt;BS1198,"no","yes")</f>
        <v>#DIV/0!</v>
      </c>
      <c r="BT1203" s="76" t="e">
        <f>IF((0.67*BT1204)&gt;BT1198,"no","yes")</f>
        <v>#DIV/0!</v>
      </c>
      <c r="BU1203" s="64"/>
      <c r="BV1203" s="63"/>
    </row>
    <row r="1204" spans="1:74" s="59" customFormat="1" ht="14.25" x14ac:dyDescent="0.2">
      <c r="C1204" s="83"/>
      <c r="D1204" s="375"/>
      <c r="E1204" s="376"/>
      <c r="F1204" s="376"/>
      <c r="G1204" s="376"/>
      <c r="H1204" s="376"/>
      <c r="I1204" s="376"/>
      <c r="J1204" s="376"/>
      <c r="K1204" s="377"/>
      <c r="L1204" s="64"/>
      <c r="M1204" s="64"/>
      <c r="N1204" s="64"/>
      <c r="O1204" s="64"/>
      <c r="P1204" s="64"/>
      <c r="Q1204" s="64"/>
      <c r="R1204" s="64"/>
      <c r="S1204" s="82"/>
      <c r="T1204" s="81"/>
      <c r="U1204" s="81"/>
      <c r="V1204" s="80"/>
      <c r="W1204" s="79"/>
      <c r="X1204" s="78"/>
      <c r="Z1204" s="63"/>
      <c r="AP1204" s="63"/>
      <c r="AQ1204" s="64"/>
      <c r="AR1204" s="64"/>
      <c r="AS1204" s="64"/>
      <c r="AT1204" s="77" t="s">
        <v>50</v>
      </c>
      <c r="AU1204" s="76" t="e">
        <f>_xlfn.STDEV.P(AU1178:AU1197)</f>
        <v>#REF!</v>
      </c>
      <c r="AV1204" s="76" t="e">
        <f>_xlfn.STDEV.P(AV1178:AV1197)</f>
        <v>#REF!</v>
      </c>
      <c r="AW1204" s="64"/>
      <c r="AX1204" s="76" t="e">
        <f>_xlfn.STDEV.P(AX1178:AX1197)</f>
        <v>#REF!</v>
      </c>
      <c r="AY1204" s="76" t="e">
        <f>_xlfn.STDEV.P(AY1178:AY1197)</f>
        <v>#REF!</v>
      </c>
      <c r="AZ1204" s="64"/>
      <c r="BA1204" s="76" t="e">
        <f>_xlfn.STDEV.P(BA1178:BA1197)</f>
        <v>#REF!</v>
      </c>
      <c r="BB1204" s="76" t="e">
        <f>_xlfn.STDEV.P(BB1178:BB1197)</f>
        <v>#REF!</v>
      </c>
      <c r="BC1204" s="64"/>
      <c r="BD1204" s="76" t="e">
        <f>_xlfn.STDEV.P(BD1178:BD1197)</f>
        <v>#REF!</v>
      </c>
      <c r="BE1204" s="76" t="e">
        <f>_xlfn.STDEV.P(BE1178:BE1197)</f>
        <v>#REF!</v>
      </c>
      <c r="BF1204" s="64"/>
      <c r="BG1204" s="76" t="e">
        <f>_xlfn.STDEV.P(BG1178:BG1197)</f>
        <v>#REF!</v>
      </c>
      <c r="BH1204" s="76" t="e">
        <f>_xlfn.STDEV.P(BH1178:BH1197)</f>
        <v>#REF!</v>
      </c>
      <c r="BI1204" s="64"/>
      <c r="BJ1204" s="76" t="e">
        <f>_xlfn.STDEV.P(BJ1178:BJ1197)</f>
        <v>#DIV/0!</v>
      </c>
      <c r="BK1204" s="76" t="e">
        <f>_xlfn.STDEV.P(BK1178:BK1197)</f>
        <v>#DIV/0!</v>
      </c>
      <c r="BL1204" s="64"/>
      <c r="BM1204" s="76" t="e">
        <f>_xlfn.STDEV.P(BM1178:BM1197)</f>
        <v>#DIV/0!</v>
      </c>
      <c r="BN1204" s="76" t="e">
        <f>_xlfn.STDEV.P(BN1178:BN1197)</f>
        <v>#DIV/0!</v>
      </c>
      <c r="BO1204" s="64"/>
      <c r="BP1204" s="76" t="e">
        <f>_xlfn.STDEV.P(BP1178:BP1197)</f>
        <v>#DIV/0!</v>
      </c>
      <c r="BQ1204" s="76" t="e">
        <f>_xlfn.STDEV.P(BQ1178:BQ1197)</f>
        <v>#DIV/0!</v>
      </c>
      <c r="BR1204" s="64"/>
      <c r="BS1204" s="76" t="e">
        <f>_xlfn.STDEV.P(BS1178:BS1197)</f>
        <v>#DIV/0!</v>
      </c>
      <c r="BT1204" s="76" t="e">
        <f>_xlfn.STDEV.P(BT1178:BT1197)</f>
        <v>#DIV/0!</v>
      </c>
      <c r="BV1204" s="63"/>
    </row>
    <row r="1205" spans="1:74" s="59" customFormat="1" x14ac:dyDescent="0.2">
      <c r="C1205" s="83"/>
      <c r="D1205" s="375"/>
      <c r="E1205" s="376"/>
      <c r="F1205" s="376"/>
      <c r="G1205" s="376"/>
      <c r="H1205" s="376"/>
      <c r="I1205" s="376"/>
      <c r="J1205" s="376"/>
      <c r="K1205" s="377"/>
      <c r="L1205" s="64"/>
      <c r="M1205" s="64"/>
      <c r="N1205" s="64"/>
      <c r="O1205" s="64"/>
      <c r="P1205" s="64"/>
      <c r="Q1205" s="64"/>
      <c r="R1205" s="64"/>
      <c r="S1205" s="74" t="s">
        <v>49</v>
      </c>
      <c r="T1205" s="64"/>
      <c r="U1205" s="64"/>
      <c r="V1205" s="70"/>
      <c r="W1205" s="69"/>
      <c r="X1205" s="68"/>
      <c r="Z1205" s="63"/>
      <c r="AP1205" s="63"/>
      <c r="AQ1205" s="64"/>
      <c r="AR1205" s="64"/>
      <c r="AS1205" s="64"/>
      <c r="AT1205" s="73" t="s">
        <v>48</v>
      </c>
      <c r="AU1205" s="72">
        <f>COUNTIF(AU1178:AU1197,"&gt;0")</f>
        <v>0</v>
      </c>
      <c r="AV1205" s="72">
        <f>COUNTIF(AV1178:AV1197,"&gt;0")</f>
        <v>0</v>
      </c>
      <c r="AW1205" s="64"/>
      <c r="AX1205" s="72">
        <f>COUNTIF(AX1178:AX1197,"&gt;0")</f>
        <v>0</v>
      </c>
      <c r="AY1205" s="72">
        <f>COUNTIF(AY1178:AY1197,"&gt;0")</f>
        <v>0</v>
      </c>
      <c r="AZ1205" s="64"/>
      <c r="BA1205" s="72">
        <f>COUNTIF(BA1178:BA1197,"&gt;0")</f>
        <v>0</v>
      </c>
      <c r="BB1205" s="72">
        <f>COUNTIF(BB1178:BB1197,"&gt;0")</f>
        <v>0</v>
      </c>
      <c r="BC1205" s="64"/>
      <c r="BD1205" s="72">
        <f>COUNTIF(BD1178:BD1197,"&gt;0")</f>
        <v>0</v>
      </c>
      <c r="BE1205" s="72">
        <f>COUNTIF(BE1178:BE1197,"&gt;0")</f>
        <v>0</v>
      </c>
      <c r="BF1205" s="64"/>
      <c r="BG1205" s="72">
        <f>COUNTIF(BG1178:BG1197,"&gt;0")</f>
        <v>0</v>
      </c>
      <c r="BH1205" s="72">
        <f>COUNTIF(BH1178:BH1197,"&gt;0")</f>
        <v>0</v>
      </c>
      <c r="BI1205" s="64"/>
      <c r="BJ1205" s="72">
        <f>COUNTIF(BJ1178:BJ1197,"&gt;0")</f>
        <v>0</v>
      </c>
      <c r="BK1205" s="72">
        <f>COUNTIF(BK1178:BK1197,"&gt;0")</f>
        <v>0</v>
      </c>
      <c r="BL1205" s="64"/>
      <c r="BM1205" s="72">
        <f>COUNTIF(BM1178:BM1197,"&gt;0")</f>
        <v>0</v>
      </c>
      <c r="BN1205" s="72">
        <f>COUNTIF(BN1178:BN1197,"&gt;0")</f>
        <v>0</v>
      </c>
      <c r="BO1205" s="64"/>
      <c r="BP1205" s="72">
        <f>COUNTIF(BP1178:BP1197,"&gt;0")</f>
        <v>0</v>
      </c>
      <c r="BQ1205" s="72">
        <f>COUNTIF(BQ1178:BQ1197,"&gt;0")</f>
        <v>0</v>
      </c>
      <c r="BR1205" s="64"/>
      <c r="BS1205" s="72">
        <f>COUNTIF(BS1178:BS1197,"&gt;0")</f>
        <v>0</v>
      </c>
      <c r="BT1205" s="72">
        <f>COUNTIF(BT1178:BT1197,"&gt;0")</f>
        <v>0</v>
      </c>
      <c r="BV1205" s="63"/>
    </row>
    <row r="1206" spans="1:74" s="59" customFormat="1" ht="14.25" x14ac:dyDescent="0.2">
      <c r="C1206" s="83"/>
      <c r="D1206" s="375"/>
      <c r="E1206" s="376"/>
      <c r="F1206" s="376"/>
      <c r="G1206" s="376"/>
      <c r="H1206" s="376"/>
      <c r="I1206" s="376"/>
      <c r="J1206" s="376"/>
      <c r="K1206" s="377"/>
      <c r="L1206" s="64"/>
      <c r="M1206" s="64"/>
      <c r="N1206" s="64"/>
      <c r="O1206" s="64"/>
      <c r="P1206" s="64"/>
      <c r="Q1206" s="64"/>
      <c r="R1206" s="64"/>
      <c r="S1206" s="71" t="s">
        <v>47</v>
      </c>
      <c r="T1206" s="64"/>
      <c r="U1206" s="64"/>
      <c r="V1206" s="70"/>
      <c r="W1206" s="69"/>
      <c r="X1206" s="68"/>
      <c r="Z1206" s="63"/>
      <c r="AP1206" s="63"/>
      <c r="BV1206" s="63"/>
    </row>
    <row r="1207" spans="1:74" s="59" customFormat="1" ht="14.25" x14ac:dyDescent="0.2">
      <c r="C1207" s="83"/>
      <c r="D1207" s="375"/>
      <c r="E1207" s="376"/>
      <c r="F1207" s="376"/>
      <c r="G1207" s="376"/>
      <c r="H1207" s="376"/>
      <c r="I1207" s="376"/>
      <c r="J1207" s="376"/>
      <c r="K1207" s="377"/>
      <c r="L1207" s="64"/>
      <c r="M1207" s="64"/>
      <c r="N1207" s="64"/>
      <c r="O1207" s="64"/>
      <c r="P1207" s="64"/>
      <c r="Q1207" s="64"/>
      <c r="R1207" s="64"/>
      <c r="S1207" s="64"/>
      <c r="T1207" s="64"/>
      <c r="U1207" s="64"/>
      <c r="V1207" s="67"/>
      <c r="W1207" s="66"/>
      <c r="X1207" s="65"/>
      <c r="Z1207" s="63"/>
      <c r="AP1207" s="63"/>
      <c r="BV1207" s="63"/>
    </row>
    <row r="1208" spans="1:74" s="59" customFormat="1" ht="18" x14ac:dyDescent="0.25">
      <c r="A1208" s="75" t="str">
        <f ca="1">HYPERLINK("#"&amp;"'"&amp;A$1&amp;"'!a1","Back to top")</f>
        <v>Back to top</v>
      </c>
      <c r="B1208" s="75"/>
      <c r="C1208" s="64"/>
      <c r="D1208" s="378"/>
      <c r="E1208" s="379"/>
      <c r="F1208" s="379"/>
      <c r="G1208" s="379"/>
      <c r="H1208" s="379"/>
      <c r="I1208" s="379"/>
      <c r="J1208" s="379"/>
      <c r="K1208" s="380"/>
      <c r="U1208" s="64"/>
      <c r="V1208" s="64"/>
      <c r="W1208" s="64"/>
      <c r="X1208" s="64"/>
      <c r="Z1208" s="63"/>
      <c r="AP1208" s="60"/>
      <c r="AQ1208" s="62"/>
      <c r="AR1208" s="62"/>
      <c r="AS1208" s="61"/>
      <c r="AT1208" s="61"/>
      <c r="AU1208" s="61"/>
      <c r="AV1208" s="61"/>
      <c r="AW1208" s="61"/>
      <c r="AX1208" s="61"/>
      <c r="AY1208" s="61"/>
      <c r="AZ1208" s="61"/>
      <c r="BA1208" s="61"/>
      <c r="BB1208" s="61"/>
      <c r="BC1208" s="61"/>
      <c r="BD1208" s="61"/>
      <c r="BE1208" s="61"/>
      <c r="BF1208" s="61"/>
      <c r="BG1208" s="61"/>
      <c r="BH1208" s="61"/>
      <c r="BI1208" s="61"/>
      <c r="BJ1208" s="61"/>
      <c r="BK1208" s="61"/>
      <c r="BL1208" s="61"/>
      <c r="BM1208" s="61"/>
      <c r="BN1208" s="61"/>
      <c r="BO1208" s="61"/>
      <c r="BP1208" s="61"/>
      <c r="BQ1208" s="61"/>
      <c r="BR1208" s="61"/>
      <c r="BS1208" s="61"/>
      <c r="BT1208" s="61"/>
      <c r="BU1208" s="61"/>
      <c r="BV1208" s="60"/>
    </row>
    <row r="1209" spans="1:74" s="59" customFormat="1" ht="14.25" x14ac:dyDescent="0.2">
      <c r="Z1209" s="63"/>
      <c r="AP1209" s="63"/>
      <c r="BV1209" s="63"/>
    </row>
    <row r="1210" spans="1:74" s="59" customFormat="1" ht="14.25" x14ac:dyDescent="0.2">
      <c r="Z1210" s="63"/>
      <c r="AP1210" s="63"/>
      <c r="BV1210" s="63"/>
    </row>
    <row r="1211" spans="1:74" s="2" customFormat="1" ht="15.75" x14ac:dyDescent="0.25">
      <c r="A1211" s="134">
        <f>1+A1175</f>
        <v>33</v>
      </c>
      <c r="B1211" s="134"/>
      <c r="C1211" s="133" t="s">
        <v>95</v>
      </c>
      <c r="D1211" s="132"/>
      <c r="E1211" s="132"/>
      <c r="F1211" s="132"/>
      <c r="G1211" s="132"/>
      <c r="H1211" s="132"/>
      <c r="K1211" s="132"/>
      <c r="L1211" s="132"/>
      <c r="M1211" s="131"/>
      <c r="N1211" s="131"/>
      <c r="O1211" s="131"/>
      <c r="AQ1211" s="130">
        <f>A1211</f>
        <v>33</v>
      </c>
      <c r="AR1211" s="130" t="str">
        <f>C1211</f>
        <v>VARIABLE33</v>
      </c>
    </row>
    <row r="1212" spans="1:74" s="59" customFormat="1" x14ac:dyDescent="0.25">
      <c r="A1212" s="83"/>
      <c r="B1212" s="83"/>
      <c r="C1212" s="83"/>
      <c r="D1212" s="129"/>
      <c r="E1212" s="129"/>
      <c r="F1212" s="129"/>
      <c r="G1212" s="129"/>
      <c r="H1212" s="129"/>
      <c r="K1212" s="129"/>
      <c r="L1212" s="129"/>
      <c r="M1212" s="64"/>
      <c r="N1212" s="64"/>
      <c r="O1212" s="64"/>
      <c r="Z1212" s="63"/>
      <c r="AP1212" s="63"/>
      <c r="AQ1212" s="89"/>
      <c r="AR1212" s="89"/>
      <c r="AS1212" s="89"/>
      <c r="AT1212" s="89"/>
      <c r="AU1212" s="128" t="e">
        <f>IF($AT$44="Region",'[1]Advanced Controls'!$A$59,'[1]AEZ Data'!$A$78)</f>
        <v>#REF!</v>
      </c>
      <c r="AV1212" s="128"/>
      <c r="AW1212" s="89"/>
      <c r="AX1212" s="128" t="e">
        <f>IF($AT$44="Region",'[1]Advanced Controls'!$A$60,'[1]AEZ Data'!$A$80)</f>
        <v>#REF!</v>
      </c>
      <c r="AY1212" s="128"/>
      <c r="AZ1212" s="89"/>
      <c r="BA1212" s="128" t="e">
        <f>IF($AT$44="Region",'[1]Advanced Controls'!$A$61,'[1]AEZ Data'!$A$79)</f>
        <v>#REF!</v>
      </c>
      <c r="BB1212" s="128"/>
      <c r="BC1212" s="89"/>
      <c r="BD1212" s="128" t="e">
        <f>IF($AT$44="Region",'[1]Advanced Controls'!$A$62,'[1]AEZ Data'!$A$81)</f>
        <v>#REF!</v>
      </c>
      <c r="BE1212" s="128"/>
      <c r="BF1212" s="89"/>
      <c r="BG1212" s="128" t="e">
        <f>IF($AT$44="Region",'[1]Advanced Controls'!$A$63,'[1]AEZ Data'!$A$82)</f>
        <v>#REF!</v>
      </c>
      <c r="BH1212" s="128"/>
      <c r="BI1212" s="89"/>
      <c r="BJ1212" s="128" t="s">
        <v>90</v>
      </c>
      <c r="BK1212" s="128"/>
      <c r="BL1212" s="89"/>
      <c r="BM1212" s="128" t="s">
        <v>89</v>
      </c>
      <c r="BN1212" s="128"/>
      <c r="BO1212" s="89"/>
      <c r="BP1212" s="128" t="s">
        <v>88</v>
      </c>
      <c r="BQ1212" s="128"/>
      <c r="BR1212" s="89"/>
      <c r="BS1212" s="128" t="s">
        <v>87</v>
      </c>
      <c r="BT1212" s="128"/>
      <c r="BU1212" s="89"/>
      <c r="BV1212" s="63"/>
    </row>
    <row r="1213" spans="1:74" s="59" customFormat="1" ht="45.75" thickBot="1" x14ac:dyDescent="0.3">
      <c r="A1213" s="92" t="s">
        <v>86</v>
      </c>
      <c r="B1213" s="127" t="s">
        <v>85</v>
      </c>
      <c r="C1213" s="124" t="s">
        <v>84</v>
      </c>
      <c r="D1213" s="126" t="s">
        <v>83</v>
      </c>
      <c r="E1213" s="126" t="s">
        <v>82</v>
      </c>
      <c r="F1213" s="124" t="s">
        <v>81</v>
      </c>
      <c r="G1213" s="125" t="s">
        <v>80</v>
      </c>
      <c r="H1213" s="124" t="s">
        <v>79</v>
      </c>
      <c r="I1213" s="124" t="s">
        <v>78</v>
      </c>
      <c r="J1213" s="124" t="s">
        <v>77</v>
      </c>
      <c r="K1213" s="123" t="s">
        <v>76</v>
      </c>
      <c r="L1213" s="122" t="s">
        <v>75</v>
      </c>
      <c r="M1213" s="121" t="s">
        <v>74</v>
      </c>
      <c r="N1213" s="119" t="s">
        <v>73</v>
      </c>
      <c r="O1213" s="120" t="s">
        <v>72</v>
      </c>
      <c r="P1213" s="119" t="s">
        <v>71</v>
      </c>
      <c r="Q1213" s="114"/>
      <c r="R1213" s="118" t="s">
        <v>70</v>
      </c>
      <c r="S1213" s="117" t="s">
        <v>66</v>
      </c>
      <c r="T1213" s="117" t="s">
        <v>65</v>
      </c>
      <c r="U1213" s="117" t="s">
        <v>69</v>
      </c>
      <c r="V1213" s="116" t="s">
        <v>68</v>
      </c>
      <c r="W1213" s="114"/>
      <c r="X1213" s="114"/>
      <c r="Z1213" s="63"/>
      <c r="AP1213" s="63"/>
      <c r="AQ1213" s="114"/>
      <c r="AR1213" s="114"/>
      <c r="AS1213" s="116" t="s">
        <v>67</v>
      </c>
      <c r="AT1213" s="114"/>
      <c r="AU1213" s="115" t="s">
        <v>66</v>
      </c>
      <c r="AV1213" s="115" t="s">
        <v>65</v>
      </c>
      <c r="AW1213" s="114"/>
      <c r="AX1213" s="115" t="s">
        <v>66</v>
      </c>
      <c r="AY1213" s="115" t="s">
        <v>65</v>
      </c>
      <c r="AZ1213" s="114"/>
      <c r="BA1213" s="115" t="s">
        <v>66</v>
      </c>
      <c r="BB1213" s="115" t="s">
        <v>65</v>
      </c>
      <c r="BC1213" s="114"/>
      <c r="BD1213" s="115" t="s">
        <v>66</v>
      </c>
      <c r="BE1213" s="115" t="s">
        <v>65</v>
      </c>
      <c r="BF1213" s="114"/>
      <c r="BG1213" s="115" t="s">
        <v>66</v>
      </c>
      <c r="BH1213" s="115" t="s">
        <v>65</v>
      </c>
      <c r="BI1213" s="114"/>
      <c r="BJ1213" s="115" t="s">
        <v>66</v>
      </c>
      <c r="BK1213" s="115" t="s">
        <v>65</v>
      </c>
      <c r="BL1213" s="114"/>
      <c r="BM1213" s="115" t="s">
        <v>66</v>
      </c>
      <c r="BN1213" s="115" t="s">
        <v>65</v>
      </c>
      <c r="BO1213" s="114"/>
      <c r="BP1213" s="115" t="s">
        <v>66</v>
      </c>
      <c r="BQ1213" s="115" t="s">
        <v>65</v>
      </c>
      <c r="BR1213" s="114"/>
      <c r="BS1213" s="115" t="s">
        <v>66</v>
      </c>
      <c r="BT1213" s="115" t="s">
        <v>65</v>
      </c>
      <c r="BU1213" s="114"/>
      <c r="BV1213" s="63"/>
    </row>
    <row r="1214" spans="1:74" s="59" customFormat="1" x14ac:dyDescent="0.25">
      <c r="A1214" s="83">
        <v>1</v>
      </c>
      <c r="B1214" s="109" t="str">
        <f t="shared" ref="B1214:B1233" si="769">CONCATENATE(E1214,": ",C1214)</f>
        <v xml:space="preserve">: </v>
      </c>
      <c r="C1214" s="108"/>
      <c r="D1214" s="108"/>
      <c r="E1214" s="108"/>
      <c r="F1214" s="113"/>
      <c r="G1214" s="108"/>
      <c r="H1214" s="107"/>
      <c r="I1214" s="106"/>
      <c r="J1214" s="106"/>
      <c r="K1214" s="110"/>
      <c r="L1214" s="110"/>
      <c r="M1214" s="111"/>
      <c r="N1214" s="105"/>
      <c r="O1214" s="105"/>
      <c r="P1214" s="104"/>
      <c r="Q1214" s="64"/>
      <c r="R1214" s="103"/>
      <c r="S1214" s="101" t="str">
        <f t="shared" ref="S1214:S1233" si="770">IF(R1214="Y","",IF(AND(M1214="",K1214=""),"",IF(M1214="",K1214,M1214)))</f>
        <v/>
      </c>
      <c r="T1214" s="102" t="str">
        <f t="shared" ref="T1214:T1233" si="771">IF(S1214="","",IF($S$1242="Y",U1214,IF(S1214&gt;=$S$1234-$AB$35*$S$1238,IF(S1214&lt;=$S$1234+$AB$35*$S$1238,S1214,""),"")))</f>
        <v/>
      </c>
      <c r="U1214" s="101" t="str">
        <f t="shared" ref="U1214:U1233" si="772">IF(R1214="Y","",IF(AND(M1214="",K1214=""),"",IF(M1214="",K1214*O1214,M1214*O1214)))</f>
        <v/>
      </c>
      <c r="V1214" s="100" t="str">
        <f t="shared" ref="V1214:V1233" si="773">IF(AND(N1214="",L1214=""),"",IF(N1214="",L1214,N1214))</f>
        <v/>
      </c>
      <c r="W1214" s="89"/>
      <c r="X1214" s="89"/>
      <c r="Z1214" s="63"/>
      <c r="AP1214" s="63"/>
      <c r="AQ1214" s="89"/>
      <c r="AR1214" s="89"/>
      <c r="AS1214" s="112" t="str">
        <f>$U1214</f>
        <v/>
      </c>
      <c r="AT1214" s="89"/>
      <c r="AU1214" s="98" t="e">
        <f t="shared" ref="AU1214:AU1233" si="774">IF($AT$44="region",IF($E1214=AU$762,$S1214,""),IF($G1214=AU$762,$S1214,""))</f>
        <v>#REF!</v>
      </c>
      <c r="AV1214" s="98" t="e">
        <f t="shared" ref="AV1214:AV1233" si="775">IF($AT$44="Region",IF($E1214=AU$762,$T1214,""),IF($G1214=AU$762,$T1214,""))</f>
        <v>#REF!</v>
      </c>
      <c r="AW1214" s="89"/>
      <c r="AX1214" s="98" t="e">
        <f t="shared" ref="AX1214:AX1233" si="776">IF($AT$44="region",IF($E1214=AX$762,$S1214,""),IF($G1214=AX$762,$S1214,""))</f>
        <v>#REF!</v>
      </c>
      <c r="AY1214" s="98" t="e">
        <f t="shared" ref="AY1214:AY1233" si="777">IF($AT$44="Region",IF($E1214=AX$762,$T1214,""),IF($G1214=AX$762,$T1214,""))</f>
        <v>#REF!</v>
      </c>
      <c r="AZ1214" s="89"/>
      <c r="BA1214" s="98" t="e">
        <f t="shared" ref="BA1214:BA1233" si="778">IF($AT$44="region",IF($E1214=BA$762,$S1214,""),IF($G1214=BA$762,$S1214,""))</f>
        <v>#REF!</v>
      </c>
      <c r="BB1214" s="98" t="e">
        <f t="shared" ref="BB1214:BB1233" si="779">IF($AT$44="Region",IF($E1214=BA$762,$T1214,""),IF($G1214=BA$762,$T1214,""))</f>
        <v>#REF!</v>
      </c>
      <c r="BC1214" s="89"/>
      <c r="BD1214" s="98" t="e">
        <f t="shared" ref="BD1214:BD1233" si="780">IF($AT$44="region",IF($E1214=BD$762,$S1214,""),IF($G1214=BD$762,$S1214,""))</f>
        <v>#REF!</v>
      </c>
      <c r="BE1214" s="98" t="e">
        <f t="shared" ref="BE1214:BE1233" si="781">IF($AT$44="Region",IF($E1214=BD$762,$T1214,""),IF($G1214=BD$762,$T1214,""))</f>
        <v>#REF!</v>
      </c>
      <c r="BF1214" s="89"/>
      <c r="BG1214" s="98" t="e">
        <f t="shared" ref="BG1214:BG1233" si="782">IF($AT$44="region",IF($E1214=BG$762,$S1214,""),IF($G1214=BG$762,$S1214,""))</f>
        <v>#REF!</v>
      </c>
      <c r="BH1214" s="98" t="e">
        <f t="shared" ref="BH1214:BH1233" si="783">IF($AT$44="Region",IF($E1214=BG$762,$T1214,""),IF($G1214=BG$762,$T1214,""))</f>
        <v>#REF!</v>
      </c>
      <c r="BI1214" s="89"/>
      <c r="BJ1214" s="98" t="str">
        <f t="shared" ref="BJ1214:BJ1233" si="784">IF($E1214=$BJ$47,S1214,"")</f>
        <v/>
      </c>
      <c r="BK1214" s="98" t="str">
        <f t="shared" ref="BK1214:BK1233" si="785">IF($E1214=$BJ$47,T1214,"")</f>
        <v/>
      </c>
      <c r="BL1214" s="89"/>
      <c r="BM1214" s="98" t="str">
        <f t="shared" ref="BM1214:BM1233" si="786">IF($E1214=$BM$47,S1214,"")</f>
        <v/>
      </c>
      <c r="BN1214" s="98" t="str">
        <f t="shared" ref="BN1214:BN1233" si="787">IF($E1214=$BM$47,T1214,"")</f>
        <v/>
      </c>
      <c r="BO1214" s="89"/>
      <c r="BP1214" s="98" t="str">
        <f t="shared" ref="BP1214:BP1233" si="788">IF($E1214=$BP$47,S1214,"")</f>
        <v/>
      </c>
      <c r="BQ1214" s="98" t="str">
        <f t="shared" ref="BQ1214:BQ1233" si="789">IF($E1214=$BP$47,T1214,"")</f>
        <v/>
      </c>
      <c r="BR1214" s="89"/>
      <c r="BS1214" s="98" t="str">
        <f t="shared" ref="BS1214:BS1233" si="790">IF($E1214=$BS$47,S1214,"")</f>
        <v/>
      </c>
      <c r="BT1214" s="98" t="str">
        <f t="shared" ref="BT1214:BT1233" si="791">IF($E1214=$BS$47,T1214,"")</f>
        <v/>
      </c>
      <c r="BU1214" s="89"/>
      <c r="BV1214" s="63"/>
    </row>
    <row r="1215" spans="1:74" s="59" customFormat="1" x14ac:dyDescent="0.25">
      <c r="A1215" s="83">
        <v>2</v>
      </c>
      <c r="B1215" s="109" t="str">
        <f t="shared" si="769"/>
        <v xml:space="preserve">: </v>
      </c>
      <c r="C1215" s="108"/>
      <c r="D1215" s="108"/>
      <c r="E1215" s="108"/>
      <c r="F1215" s="108"/>
      <c r="G1215" s="108"/>
      <c r="H1215" s="107"/>
      <c r="I1215" s="106"/>
      <c r="J1215" s="106"/>
      <c r="K1215" s="105"/>
      <c r="L1215" s="110"/>
      <c r="M1215" s="111"/>
      <c r="N1215" s="105"/>
      <c r="O1215" s="105"/>
      <c r="P1215" s="104"/>
      <c r="Q1215" s="64"/>
      <c r="R1215" s="103"/>
      <c r="S1215" s="101" t="str">
        <f t="shared" si="770"/>
        <v/>
      </c>
      <c r="T1215" s="102" t="str">
        <f t="shared" si="771"/>
        <v/>
      </c>
      <c r="U1215" s="101" t="str">
        <f t="shared" si="772"/>
        <v/>
      </c>
      <c r="V1215" s="100" t="str">
        <f t="shared" si="773"/>
        <v/>
      </c>
      <c r="W1215" s="89"/>
      <c r="X1215" s="89"/>
      <c r="Z1215" s="63"/>
      <c r="AP1215" s="63"/>
      <c r="AQ1215" s="89"/>
      <c r="AR1215" s="89"/>
      <c r="AS1215" s="99"/>
      <c r="AT1215" s="89"/>
      <c r="AU1215" s="98" t="e">
        <f t="shared" si="774"/>
        <v>#REF!</v>
      </c>
      <c r="AV1215" s="98" t="e">
        <f t="shared" si="775"/>
        <v>#REF!</v>
      </c>
      <c r="AW1215" s="89"/>
      <c r="AX1215" s="98" t="e">
        <f t="shared" si="776"/>
        <v>#REF!</v>
      </c>
      <c r="AY1215" s="98" t="e">
        <f t="shared" si="777"/>
        <v>#REF!</v>
      </c>
      <c r="AZ1215" s="89"/>
      <c r="BA1215" s="98" t="e">
        <f t="shared" si="778"/>
        <v>#REF!</v>
      </c>
      <c r="BB1215" s="98" t="e">
        <f t="shared" si="779"/>
        <v>#REF!</v>
      </c>
      <c r="BC1215" s="89"/>
      <c r="BD1215" s="98" t="e">
        <f t="shared" si="780"/>
        <v>#REF!</v>
      </c>
      <c r="BE1215" s="98" t="e">
        <f t="shared" si="781"/>
        <v>#REF!</v>
      </c>
      <c r="BF1215" s="89"/>
      <c r="BG1215" s="98" t="e">
        <f t="shared" si="782"/>
        <v>#REF!</v>
      </c>
      <c r="BH1215" s="98" t="e">
        <f t="shared" si="783"/>
        <v>#REF!</v>
      </c>
      <c r="BI1215" s="89"/>
      <c r="BJ1215" s="98" t="str">
        <f t="shared" si="784"/>
        <v/>
      </c>
      <c r="BK1215" s="98" t="str">
        <f t="shared" si="785"/>
        <v/>
      </c>
      <c r="BL1215" s="89"/>
      <c r="BM1215" s="98" t="str">
        <f t="shared" si="786"/>
        <v/>
      </c>
      <c r="BN1215" s="98" t="str">
        <f t="shared" si="787"/>
        <v/>
      </c>
      <c r="BO1215" s="89"/>
      <c r="BP1215" s="98" t="str">
        <f t="shared" si="788"/>
        <v/>
      </c>
      <c r="BQ1215" s="98" t="str">
        <f t="shared" si="789"/>
        <v/>
      </c>
      <c r="BR1215" s="89"/>
      <c r="BS1215" s="98" t="str">
        <f t="shared" si="790"/>
        <v/>
      </c>
      <c r="BT1215" s="98" t="str">
        <f t="shared" si="791"/>
        <v/>
      </c>
      <c r="BU1215" s="89"/>
      <c r="BV1215" s="63"/>
    </row>
    <row r="1216" spans="1:74" s="59" customFormat="1" x14ac:dyDescent="0.25">
      <c r="A1216" s="83">
        <v>3</v>
      </c>
      <c r="B1216" s="109" t="str">
        <f t="shared" si="769"/>
        <v xml:space="preserve">: </v>
      </c>
      <c r="C1216" s="106"/>
      <c r="D1216" s="106"/>
      <c r="E1216" s="108"/>
      <c r="F1216" s="106"/>
      <c r="G1216" s="108"/>
      <c r="H1216" s="107"/>
      <c r="I1216" s="106"/>
      <c r="J1216" s="106"/>
      <c r="K1216" s="104"/>
      <c r="L1216" s="110"/>
      <c r="M1216" s="111"/>
      <c r="N1216" s="105"/>
      <c r="O1216" s="105"/>
      <c r="P1216" s="104"/>
      <c r="Q1216" s="64"/>
      <c r="R1216" s="103"/>
      <c r="S1216" s="101" t="str">
        <f t="shared" si="770"/>
        <v/>
      </c>
      <c r="T1216" s="102" t="str">
        <f t="shared" si="771"/>
        <v/>
      </c>
      <c r="U1216" s="101" t="str">
        <f t="shared" si="772"/>
        <v/>
      </c>
      <c r="V1216" s="100" t="str">
        <f t="shared" si="773"/>
        <v/>
      </c>
      <c r="W1216" s="89"/>
      <c r="X1216" s="89"/>
      <c r="Z1216" s="63"/>
      <c r="AP1216" s="63"/>
      <c r="AQ1216" s="89"/>
      <c r="AR1216" s="89"/>
      <c r="AS1216" s="64"/>
      <c r="AT1216" s="89"/>
      <c r="AU1216" s="98" t="e">
        <f t="shared" si="774"/>
        <v>#REF!</v>
      </c>
      <c r="AV1216" s="98" t="e">
        <f t="shared" si="775"/>
        <v>#REF!</v>
      </c>
      <c r="AW1216" s="89"/>
      <c r="AX1216" s="98" t="e">
        <f t="shared" si="776"/>
        <v>#REF!</v>
      </c>
      <c r="AY1216" s="98" t="e">
        <f t="shared" si="777"/>
        <v>#REF!</v>
      </c>
      <c r="AZ1216" s="89"/>
      <c r="BA1216" s="98" t="e">
        <f t="shared" si="778"/>
        <v>#REF!</v>
      </c>
      <c r="BB1216" s="98" t="e">
        <f t="shared" si="779"/>
        <v>#REF!</v>
      </c>
      <c r="BC1216" s="89"/>
      <c r="BD1216" s="98" t="e">
        <f t="shared" si="780"/>
        <v>#REF!</v>
      </c>
      <c r="BE1216" s="98" t="e">
        <f t="shared" si="781"/>
        <v>#REF!</v>
      </c>
      <c r="BF1216" s="89"/>
      <c r="BG1216" s="98" t="e">
        <f t="shared" si="782"/>
        <v>#REF!</v>
      </c>
      <c r="BH1216" s="98" t="e">
        <f t="shared" si="783"/>
        <v>#REF!</v>
      </c>
      <c r="BI1216" s="89"/>
      <c r="BJ1216" s="98" t="str">
        <f t="shared" si="784"/>
        <v/>
      </c>
      <c r="BK1216" s="98" t="str">
        <f t="shared" si="785"/>
        <v/>
      </c>
      <c r="BL1216" s="89"/>
      <c r="BM1216" s="98" t="str">
        <f t="shared" si="786"/>
        <v/>
      </c>
      <c r="BN1216" s="98" t="str">
        <f t="shared" si="787"/>
        <v/>
      </c>
      <c r="BO1216" s="89"/>
      <c r="BP1216" s="98" t="str">
        <f t="shared" si="788"/>
        <v/>
      </c>
      <c r="BQ1216" s="98" t="str">
        <f t="shared" si="789"/>
        <v/>
      </c>
      <c r="BR1216" s="89"/>
      <c r="BS1216" s="98" t="str">
        <f t="shared" si="790"/>
        <v/>
      </c>
      <c r="BT1216" s="98" t="str">
        <f t="shared" si="791"/>
        <v/>
      </c>
      <c r="BU1216" s="89"/>
      <c r="BV1216" s="63"/>
    </row>
    <row r="1217" spans="1:74" s="59" customFormat="1" x14ac:dyDescent="0.25">
      <c r="A1217" s="83">
        <v>4</v>
      </c>
      <c r="B1217" s="109" t="str">
        <f t="shared" si="769"/>
        <v xml:space="preserve">: </v>
      </c>
      <c r="C1217" s="106"/>
      <c r="D1217" s="106"/>
      <c r="E1217" s="108"/>
      <c r="F1217" s="106"/>
      <c r="G1217" s="108"/>
      <c r="H1217" s="107"/>
      <c r="I1217" s="106"/>
      <c r="J1217" s="106"/>
      <c r="K1217" s="104"/>
      <c r="L1217" s="110"/>
      <c r="M1217" s="111"/>
      <c r="N1217" s="105"/>
      <c r="O1217" s="105"/>
      <c r="P1217" s="104"/>
      <c r="Q1217" s="64"/>
      <c r="R1217" s="103"/>
      <c r="S1217" s="101" t="str">
        <f t="shared" si="770"/>
        <v/>
      </c>
      <c r="T1217" s="102" t="str">
        <f t="shared" si="771"/>
        <v/>
      </c>
      <c r="U1217" s="101" t="str">
        <f t="shared" si="772"/>
        <v/>
      </c>
      <c r="V1217" s="100" t="str">
        <f t="shared" si="773"/>
        <v/>
      </c>
      <c r="W1217" s="89"/>
      <c r="X1217" s="89"/>
      <c r="Z1217" s="63"/>
      <c r="AP1217" s="63"/>
      <c r="AQ1217" s="89"/>
      <c r="AR1217" s="89"/>
      <c r="AS1217" s="99"/>
      <c r="AT1217" s="89"/>
      <c r="AU1217" s="98" t="e">
        <f t="shared" si="774"/>
        <v>#REF!</v>
      </c>
      <c r="AV1217" s="98" t="e">
        <f t="shared" si="775"/>
        <v>#REF!</v>
      </c>
      <c r="AW1217" s="89"/>
      <c r="AX1217" s="98" t="e">
        <f t="shared" si="776"/>
        <v>#REF!</v>
      </c>
      <c r="AY1217" s="98" t="e">
        <f t="shared" si="777"/>
        <v>#REF!</v>
      </c>
      <c r="AZ1217" s="89"/>
      <c r="BA1217" s="98" t="e">
        <f t="shared" si="778"/>
        <v>#REF!</v>
      </c>
      <c r="BB1217" s="98" t="e">
        <f t="shared" si="779"/>
        <v>#REF!</v>
      </c>
      <c r="BC1217" s="89"/>
      <c r="BD1217" s="98" t="e">
        <f t="shared" si="780"/>
        <v>#REF!</v>
      </c>
      <c r="BE1217" s="98" t="e">
        <f t="shared" si="781"/>
        <v>#REF!</v>
      </c>
      <c r="BF1217" s="89"/>
      <c r="BG1217" s="98" t="e">
        <f t="shared" si="782"/>
        <v>#REF!</v>
      </c>
      <c r="BH1217" s="98" t="e">
        <f t="shared" si="783"/>
        <v>#REF!</v>
      </c>
      <c r="BI1217" s="89"/>
      <c r="BJ1217" s="98" t="str">
        <f t="shared" si="784"/>
        <v/>
      </c>
      <c r="BK1217" s="98" t="str">
        <f t="shared" si="785"/>
        <v/>
      </c>
      <c r="BL1217" s="89"/>
      <c r="BM1217" s="98" t="str">
        <f t="shared" si="786"/>
        <v/>
      </c>
      <c r="BN1217" s="98" t="str">
        <f t="shared" si="787"/>
        <v/>
      </c>
      <c r="BO1217" s="89"/>
      <c r="BP1217" s="98" t="str">
        <f t="shared" si="788"/>
        <v/>
      </c>
      <c r="BQ1217" s="98" t="str">
        <f t="shared" si="789"/>
        <v/>
      </c>
      <c r="BR1217" s="89"/>
      <c r="BS1217" s="98" t="str">
        <f t="shared" si="790"/>
        <v/>
      </c>
      <c r="BT1217" s="98" t="str">
        <f t="shared" si="791"/>
        <v/>
      </c>
      <c r="BU1217" s="89"/>
      <c r="BV1217" s="63"/>
    </row>
    <row r="1218" spans="1:74" s="59" customFormat="1" x14ac:dyDescent="0.25">
      <c r="A1218" s="83">
        <v>5</v>
      </c>
      <c r="B1218" s="109" t="str">
        <f t="shared" si="769"/>
        <v xml:space="preserve">: </v>
      </c>
      <c r="C1218" s="106"/>
      <c r="D1218" s="106"/>
      <c r="E1218" s="108"/>
      <c r="F1218" s="106"/>
      <c r="G1218" s="108"/>
      <c r="H1218" s="107"/>
      <c r="I1218" s="106"/>
      <c r="J1218" s="106"/>
      <c r="K1218" s="104"/>
      <c r="L1218" s="110"/>
      <c r="M1218" s="111"/>
      <c r="N1218" s="105"/>
      <c r="O1218" s="105"/>
      <c r="P1218" s="104"/>
      <c r="Q1218" s="64"/>
      <c r="R1218" s="103"/>
      <c r="S1218" s="101" t="str">
        <f t="shared" si="770"/>
        <v/>
      </c>
      <c r="T1218" s="102" t="str">
        <f t="shared" si="771"/>
        <v/>
      </c>
      <c r="U1218" s="101" t="str">
        <f t="shared" si="772"/>
        <v/>
      </c>
      <c r="V1218" s="100" t="str">
        <f t="shared" si="773"/>
        <v/>
      </c>
      <c r="W1218" s="89"/>
      <c r="X1218" s="89"/>
      <c r="Z1218" s="63"/>
      <c r="AP1218" s="63"/>
      <c r="AQ1218" s="89"/>
      <c r="AR1218" s="89"/>
      <c r="AS1218" s="99"/>
      <c r="AT1218" s="89"/>
      <c r="AU1218" s="98" t="e">
        <f t="shared" si="774"/>
        <v>#REF!</v>
      </c>
      <c r="AV1218" s="98" t="e">
        <f t="shared" si="775"/>
        <v>#REF!</v>
      </c>
      <c r="AW1218" s="89"/>
      <c r="AX1218" s="98" t="e">
        <f t="shared" si="776"/>
        <v>#REF!</v>
      </c>
      <c r="AY1218" s="98" t="e">
        <f t="shared" si="777"/>
        <v>#REF!</v>
      </c>
      <c r="AZ1218" s="89"/>
      <c r="BA1218" s="98" t="e">
        <f t="shared" si="778"/>
        <v>#REF!</v>
      </c>
      <c r="BB1218" s="98" t="e">
        <f t="shared" si="779"/>
        <v>#REF!</v>
      </c>
      <c r="BC1218" s="89"/>
      <c r="BD1218" s="98" t="e">
        <f t="shared" si="780"/>
        <v>#REF!</v>
      </c>
      <c r="BE1218" s="98" t="e">
        <f t="shared" si="781"/>
        <v>#REF!</v>
      </c>
      <c r="BF1218" s="89"/>
      <c r="BG1218" s="98" t="e">
        <f t="shared" si="782"/>
        <v>#REF!</v>
      </c>
      <c r="BH1218" s="98" t="e">
        <f t="shared" si="783"/>
        <v>#REF!</v>
      </c>
      <c r="BI1218" s="89"/>
      <c r="BJ1218" s="98" t="str">
        <f t="shared" si="784"/>
        <v/>
      </c>
      <c r="BK1218" s="98" t="str">
        <f t="shared" si="785"/>
        <v/>
      </c>
      <c r="BL1218" s="89"/>
      <c r="BM1218" s="98" t="str">
        <f t="shared" si="786"/>
        <v/>
      </c>
      <c r="BN1218" s="98" t="str">
        <f t="shared" si="787"/>
        <v/>
      </c>
      <c r="BO1218" s="89"/>
      <c r="BP1218" s="98" t="str">
        <f t="shared" si="788"/>
        <v/>
      </c>
      <c r="BQ1218" s="98" t="str">
        <f t="shared" si="789"/>
        <v/>
      </c>
      <c r="BR1218" s="89"/>
      <c r="BS1218" s="98" t="str">
        <f t="shared" si="790"/>
        <v/>
      </c>
      <c r="BT1218" s="98" t="str">
        <f t="shared" si="791"/>
        <v/>
      </c>
      <c r="BU1218" s="89"/>
      <c r="BV1218" s="63"/>
    </row>
    <row r="1219" spans="1:74" s="59" customFormat="1" x14ac:dyDescent="0.25">
      <c r="A1219" s="83">
        <v>6</v>
      </c>
      <c r="B1219" s="109" t="str">
        <f t="shared" si="769"/>
        <v xml:space="preserve">: </v>
      </c>
      <c r="C1219" s="106"/>
      <c r="D1219" s="106"/>
      <c r="E1219" s="108"/>
      <c r="F1219" s="106"/>
      <c r="G1219" s="108"/>
      <c r="H1219" s="107"/>
      <c r="I1219" s="106"/>
      <c r="J1219" s="106"/>
      <c r="K1219" s="104"/>
      <c r="L1219" s="110"/>
      <c r="M1219" s="111"/>
      <c r="N1219" s="105"/>
      <c r="O1219" s="105"/>
      <c r="P1219" s="104"/>
      <c r="Q1219" s="64"/>
      <c r="R1219" s="103"/>
      <c r="S1219" s="101" t="str">
        <f t="shared" si="770"/>
        <v/>
      </c>
      <c r="T1219" s="102" t="str">
        <f t="shared" si="771"/>
        <v/>
      </c>
      <c r="U1219" s="101" t="str">
        <f t="shared" si="772"/>
        <v/>
      </c>
      <c r="V1219" s="100" t="str">
        <f t="shared" si="773"/>
        <v/>
      </c>
      <c r="W1219" s="89"/>
      <c r="X1219" s="89"/>
      <c r="Z1219" s="63"/>
      <c r="AP1219" s="63"/>
      <c r="AQ1219" s="89"/>
      <c r="AR1219" s="89"/>
      <c r="AS1219" s="99"/>
      <c r="AT1219" s="89"/>
      <c r="AU1219" s="98" t="e">
        <f t="shared" si="774"/>
        <v>#REF!</v>
      </c>
      <c r="AV1219" s="98" t="e">
        <f t="shared" si="775"/>
        <v>#REF!</v>
      </c>
      <c r="AW1219" s="89"/>
      <c r="AX1219" s="98" t="e">
        <f t="shared" si="776"/>
        <v>#REF!</v>
      </c>
      <c r="AY1219" s="98" t="e">
        <f t="shared" si="777"/>
        <v>#REF!</v>
      </c>
      <c r="AZ1219" s="89"/>
      <c r="BA1219" s="98" t="e">
        <f t="shared" si="778"/>
        <v>#REF!</v>
      </c>
      <c r="BB1219" s="98" t="e">
        <f t="shared" si="779"/>
        <v>#REF!</v>
      </c>
      <c r="BC1219" s="89"/>
      <c r="BD1219" s="98" t="e">
        <f t="shared" si="780"/>
        <v>#REF!</v>
      </c>
      <c r="BE1219" s="98" t="e">
        <f t="shared" si="781"/>
        <v>#REF!</v>
      </c>
      <c r="BF1219" s="89"/>
      <c r="BG1219" s="98" t="e">
        <f t="shared" si="782"/>
        <v>#REF!</v>
      </c>
      <c r="BH1219" s="98" t="e">
        <f t="shared" si="783"/>
        <v>#REF!</v>
      </c>
      <c r="BI1219" s="89"/>
      <c r="BJ1219" s="98" t="str">
        <f t="shared" si="784"/>
        <v/>
      </c>
      <c r="BK1219" s="98" t="str">
        <f t="shared" si="785"/>
        <v/>
      </c>
      <c r="BL1219" s="89"/>
      <c r="BM1219" s="98" t="str">
        <f t="shared" si="786"/>
        <v/>
      </c>
      <c r="BN1219" s="98" t="str">
        <f t="shared" si="787"/>
        <v/>
      </c>
      <c r="BO1219" s="89"/>
      <c r="BP1219" s="98" t="str">
        <f t="shared" si="788"/>
        <v/>
      </c>
      <c r="BQ1219" s="98" t="str">
        <f t="shared" si="789"/>
        <v/>
      </c>
      <c r="BR1219" s="89"/>
      <c r="BS1219" s="98" t="str">
        <f t="shared" si="790"/>
        <v/>
      </c>
      <c r="BT1219" s="98" t="str">
        <f t="shared" si="791"/>
        <v/>
      </c>
      <c r="BU1219" s="89"/>
      <c r="BV1219" s="63"/>
    </row>
    <row r="1220" spans="1:74" s="59" customFormat="1" x14ac:dyDescent="0.25">
      <c r="A1220" s="83">
        <v>7</v>
      </c>
      <c r="B1220" s="109" t="str">
        <f t="shared" si="769"/>
        <v xml:space="preserve">: </v>
      </c>
      <c r="C1220" s="106"/>
      <c r="D1220" s="106"/>
      <c r="E1220" s="108"/>
      <c r="F1220" s="106"/>
      <c r="G1220" s="108"/>
      <c r="H1220" s="107"/>
      <c r="I1220" s="106"/>
      <c r="J1220" s="106"/>
      <c r="K1220" s="104"/>
      <c r="L1220" s="110"/>
      <c r="M1220" s="111"/>
      <c r="N1220" s="105"/>
      <c r="O1220" s="105"/>
      <c r="P1220" s="104"/>
      <c r="Q1220" s="64"/>
      <c r="R1220" s="103"/>
      <c r="S1220" s="101" t="str">
        <f t="shared" si="770"/>
        <v/>
      </c>
      <c r="T1220" s="102" t="str">
        <f t="shared" si="771"/>
        <v/>
      </c>
      <c r="U1220" s="101" t="str">
        <f t="shared" si="772"/>
        <v/>
      </c>
      <c r="V1220" s="100" t="str">
        <f t="shared" si="773"/>
        <v/>
      </c>
      <c r="W1220" s="89"/>
      <c r="X1220" s="89"/>
      <c r="Z1220" s="63"/>
      <c r="AP1220" s="63"/>
      <c r="AQ1220" s="89"/>
      <c r="AR1220" s="89"/>
      <c r="AS1220" s="99"/>
      <c r="AT1220" s="89"/>
      <c r="AU1220" s="98" t="e">
        <f t="shared" si="774"/>
        <v>#REF!</v>
      </c>
      <c r="AV1220" s="98" t="e">
        <f t="shared" si="775"/>
        <v>#REF!</v>
      </c>
      <c r="AW1220" s="89"/>
      <c r="AX1220" s="98" t="e">
        <f t="shared" si="776"/>
        <v>#REF!</v>
      </c>
      <c r="AY1220" s="98" t="e">
        <f t="shared" si="777"/>
        <v>#REF!</v>
      </c>
      <c r="AZ1220" s="89"/>
      <c r="BA1220" s="98" t="e">
        <f t="shared" si="778"/>
        <v>#REF!</v>
      </c>
      <c r="BB1220" s="98" t="e">
        <f t="shared" si="779"/>
        <v>#REF!</v>
      </c>
      <c r="BC1220" s="89"/>
      <c r="BD1220" s="98" t="e">
        <f t="shared" si="780"/>
        <v>#REF!</v>
      </c>
      <c r="BE1220" s="98" t="e">
        <f t="shared" si="781"/>
        <v>#REF!</v>
      </c>
      <c r="BF1220" s="89"/>
      <c r="BG1220" s="98" t="e">
        <f t="shared" si="782"/>
        <v>#REF!</v>
      </c>
      <c r="BH1220" s="98" t="e">
        <f t="shared" si="783"/>
        <v>#REF!</v>
      </c>
      <c r="BI1220" s="89"/>
      <c r="BJ1220" s="98" t="str">
        <f t="shared" si="784"/>
        <v/>
      </c>
      <c r="BK1220" s="98" t="str">
        <f t="shared" si="785"/>
        <v/>
      </c>
      <c r="BL1220" s="89"/>
      <c r="BM1220" s="98" t="str">
        <f t="shared" si="786"/>
        <v/>
      </c>
      <c r="BN1220" s="98" t="str">
        <f t="shared" si="787"/>
        <v/>
      </c>
      <c r="BO1220" s="89"/>
      <c r="BP1220" s="98" t="str">
        <f t="shared" si="788"/>
        <v/>
      </c>
      <c r="BQ1220" s="98" t="str">
        <f t="shared" si="789"/>
        <v/>
      </c>
      <c r="BR1220" s="89"/>
      <c r="BS1220" s="98" t="str">
        <f t="shared" si="790"/>
        <v/>
      </c>
      <c r="BT1220" s="98" t="str">
        <f t="shared" si="791"/>
        <v/>
      </c>
      <c r="BU1220" s="89"/>
      <c r="BV1220" s="63"/>
    </row>
    <row r="1221" spans="1:74" s="59" customFormat="1" x14ac:dyDescent="0.25">
      <c r="A1221" s="83">
        <v>8</v>
      </c>
      <c r="B1221" s="109" t="str">
        <f t="shared" si="769"/>
        <v xml:space="preserve">: </v>
      </c>
      <c r="C1221" s="106"/>
      <c r="D1221" s="106"/>
      <c r="E1221" s="108"/>
      <c r="F1221" s="106"/>
      <c r="G1221" s="108"/>
      <c r="H1221" s="107"/>
      <c r="I1221" s="106"/>
      <c r="J1221" s="106"/>
      <c r="K1221" s="104"/>
      <c r="L1221" s="110"/>
      <c r="M1221" s="111"/>
      <c r="N1221" s="105"/>
      <c r="O1221" s="105"/>
      <c r="P1221" s="104"/>
      <c r="Q1221" s="64"/>
      <c r="R1221" s="103"/>
      <c r="S1221" s="101" t="str">
        <f t="shared" si="770"/>
        <v/>
      </c>
      <c r="T1221" s="102" t="str">
        <f t="shared" si="771"/>
        <v/>
      </c>
      <c r="U1221" s="101" t="str">
        <f t="shared" si="772"/>
        <v/>
      </c>
      <c r="V1221" s="100" t="str">
        <f t="shared" si="773"/>
        <v/>
      </c>
      <c r="W1221" s="89"/>
      <c r="X1221" s="89"/>
      <c r="Z1221" s="63"/>
      <c r="AP1221" s="63"/>
      <c r="AQ1221" s="89"/>
      <c r="AR1221" s="89"/>
      <c r="AS1221" s="99"/>
      <c r="AT1221" s="89"/>
      <c r="AU1221" s="98" t="e">
        <f t="shared" si="774"/>
        <v>#REF!</v>
      </c>
      <c r="AV1221" s="98" t="e">
        <f t="shared" si="775"/>
        <v>#REF!</v>
      </c>
      <c r="AW1221" s="89"/>
      <c r="AX1221" s="98" t="e">
        <f t="shared" si="776"/>
        <v>#REF!</v>
      </c>
      <c r="AY1221" s="98" t="e">
        <f t="shared" si="777"/>
        <v>#REF!</v>
      </c>
      <c r="AZ1221" s="89"/>
      <c r="BA1221" s="98" t="e">
        <f t="shared" si="778"/>
        <v>#REF!</v>
      </c>
      <c r="BB1221" s="98" t="e">
        <f t="shared" si="779"/>
        <v>#REF!</v>
      </c>
      <c r="BC1221" s="89"/>
      <c r="BD1221" s="98" t="e">
        <f t="shared" si="780"/>
        <v>#REF!</v>
      </c>
      <c r="BE1221" s="98" t="e">
        <f t="shared" si="781"/>
        <v>#REF!</v>
      </c>
      <c r="BF1221" s="89"/>
      <c r="BG1221" s="98" t="e">
        <f t="shared" si="782"/>
        <v>#REF!</v>
      </c>
      <c r="BH1221" s="98" t="e">
        <f t="shared" si="783"/>
        <v>#REF!</v>
      </c>
      <c r="BI1221" s="89"/>
      <c r="BJ1221" s="98" t="str">
        <f t="shared" si="784"/>
        <v/>
      </c>
      <c r="BK1221" s="98" t="str">
        <f t="shared" si="785"/>
        <v/>
      </c>
      <c r="BL1221" s="89"/>
      <c r="BM1221" s="98" t="str">
        <f t="shared" si="786"/>
        <v/>
      </c>
      <c r="BN1221" s="98" t="str">
        <f t="shared" si="787"/>
        <v/>
      </c>
      <c r="BO1221" s="89"/>
      <c r="BP1221" s="98" t="str">
        <f t="shared" si="788"/>
        <v/>
      </c>
      <c r="BQ1221" s="98" t="str">
        <f t="shared" si="789"/>
        <v/>
      </c>
      <c r="BR1221" s="89"/>
      <c r="BS1221" s="98" t="str">
        <f t="shared" si="790"/>
        <v/>
      </c>
      <c r="BT1221" s="98" t="str">
        <f t="shared" si="791"/>
        <v/>
      </c>
      <c r="BU1221" s="89"/>
      <c r="BV1221" s="63"/>
    </row>
    <row r="1222" spans="1:74" s="59" customFormat="1" x14ac:dyDescent="0.25">
      <c r="A1222" s="83">
        <v>9</v>
      </c>
      <c r="B1222" s="109" t="str">
        <f t="shared" si="769"/>
        <v xml:space="preserve">: </v>
      </c>
      <c r="C1222" s="106"/>
      <c r="D1222" s="106"/>
      <c r="E1222" s="108"/>
      <c r="F1222" s="106"/>
      <c r="G1222" s="108"/>
      <c r="H1222" s="107"/>
      <c r="I1222" s="106"/>
      <c r="J1222" s="106"/>
      <c r="K1222" s="104"/>
      <c r="L1222" s="110"/>
      <c r="M1222" s="111"/>
      <c r="N1222" s="105"/>
      <c r="O1222" s="105"/>
      <c r="P1222" s="104"/>
      <c r="Q1222" s="64"/>
      <c r="R1222" s="103"/>
      <c r="S1222" s="101" t="str">
        <f t="shared" si="770"/>
        <v/>
      </c>
      <c r="T1222" s="102" t="str">
        <f t="shared" si="771"/>
        <v/>
      </c>
      <c r="U1222" s="101" t="str">
        <f t="shared" si="772"/>
        <v/>
      </c>
      <c r="V1222" s="100" t="str">
        <f t="shared" si="773"/>
        <v/>
      </c>
      <c r="W1222" s="89"/>
      <c r="X1222" s="89"/>
      <c r="Z1222" s="63"/>
      <c r="AP1222" s="63"/>
      <c r="AQ1222" s="89"/>
      <c r="AR1222" s="89"/>
      <c r="AS1222" s="99"/>
      <c r="AT1222" s="89"/>
      <c r="AU1222" s="98" t="e">
        <f t="shared" si="774"/>
        <v>#REF!</v>
      </c>
      <c r="AV1222" s="98" t="e">
        <f t="shared" si="775"/>
        <v>#REF!</v>
      </c>
      <c r="AW1222" s="89"/>
      <c r="AX1222" s="98" t="e">
        <f t="shared" si="776"/>
        <v>#REF!</v>
      </c>
      <c r="AY1222" s="98" t="e">
        <f t="shared" si="777"/>
        <v>#REF!</v>
      </c>
      <c r="AZ1222" s="89"/>
      <c r="BA1222" s="98" t="e">
        <f t="shared" si="778"/>
        <v>#REF!</v>
      </c>
      <c r="BB1222" s="98" t="e">
        <f t="shared" si="779"/>
        <v>#REF!</v>
      </c>
      <c r="BC1222" s="89"/>
      <c r="BD1222" s="98" t="e">
        <f t="shared" si="780"/>
        <v>#REF!</v>
      </c>
      <c r="BE1222" s="98" t="e">
        <f t="shared" si="781"/>
        <v>#REF!</v>
      </c>
      <c r="BF1222" s="89"/>
      <c r="BG1222" s="98" t="e">
        <f t="shared" si="782"/>
        <v>#REF!</v>
      </c>
      <c r="BH1222" s="98" t="e">
        <f t="shared" si="783"/>
        <v>#REF!</v>
      </c>
      <c r="BI1222" s="89"/>
      <c r="BJ1222" s="98" t="str">
        <f t="shared" si="784"/>
        <v/>
      </c>
      <c r="BK1222" s="98" t="str">
        <f t="shared" si="785"/>
        <v/>
      </c>
      <c r="BL1222" s="89"/>
      <c r="BM1222" s="98" t="str">
        <f t="shared" si="786"/>
        <v/>
      </c>
      <c r="BN1222" s="98" t="str">
        <f t="shared" si="787"/>
        <v/>
      </c>
      <c r="BO1222" s="89"/>
      <c r="BP1222" s="98" t="str">
        <f t="shared" si="788"/>
        <v/>
      </c>
      <c r="BQ1222" s="98" t="str">
        <f t="shared" si="789"/>
        <v/>
      </c>
      <c r="BR1222" s="89"/>
      <c r="BS1222" s="98" t="str">
        <f t="shared" si="790"/>
        <v/>
      </c>
      <c r="BT1222" s="98" t="str">
        <f t="shared" si="791"/>
        <v/>
      </c>
      <c r="BU1222" s="89"/>
      <c r="BV1222" s="63"/>
    </row>
    <row r="1223" spans="1:74" s="59" customFormat="1" x14ac:dyDescent="0.25">
      <c r="A1223" s="83">
        <v>10</v>
      </c>
      <c r="B1223" s="109" t="str">
        <f t="shared" si="769"/>
        <v xml:space="preserve">: </v>
      </c>
      <c r="C1223" s="106"/>
      <c r="D1223" s="106"/>
      <c r="E1223" s="108"/>
      <c r="F1223" s="106"/>
      <c r="G1223" s="108"/>
      <c r="H1223" s="107"/>
      <c r="I1223" s="106"/>
      <c r="J1223" s="106"/>
      <c r="K1223" s="104"/>
      <c r="L1223" s="110"/>
      <c r="M1223" s="111"/>
      <c r="N1223" s="105"/>
      <c r="O1223" s="105"/>
      <c r="P1223" s="104"/>
      <c r="Q1223" s="64"/>
      <c r="R1223" s="103"/>
      <c r="S1223" s="101" t="str">
        <f t="shared" si="770"/>
        <v/>
      </c>
      <c r="T1223" s="102" t="str">
        <f t="shared" si="771"/>
        <v/>
      </c>
      <c r="U1223" s="101" t="str">
        <f t="shared" si="772"/>
        <v/>
      </c>
      <c r="V1223" s="100" t="str">
        <f t="shared" si="773"/>
        <v/>
      </c>
      <c r="W1223" s="89"/>
      <c r="X1223" s="89"/>
      <c r="Z1223" s="63"/>
      <c r="AP1223" s="63"/>
      <c r="AQ1223" s="89"/>
      <c r="AR1223" s="89"/>
      <c r="AS1223" s="99"/>
      <c r="AT1223" s="89"/>
      <c r="AU1223" s="98" t="e">
        <f t="shared" si="774"/>
        <v>#REF!</v>
      </c>
      <c r="AV1223" s="98" t="e">
        <f t="shared" si="775"/>
        <v>#REF!</v>
      </c>
      <c r="AW1223" s="89"/>
      <c r="AX1223" s="98" t="e">
        <f t="shared" si="776"/>
        <v>#REF!</v>
      </c>
      <c r="AY1223" s="98" t="e">
        <f t="shared" si="777"/>
        <v>#REF!</v>
      </c>
      <c r="AZ1223" s="89"/>
      <c r="BA1223" s="98" t="e">
        <f t="shared" si="778"/>
        <v>#REF!</v>
      </c>
      <c r="BB1223" s="98" t="e">
        <f t="shared" si="779"/>
        <v>#REF!</v>
      </c>
      <c r="BC1223" s="89"/>
      <c r="BD1223" s="98" t="e">
        <f t="shared" si="780"/>
        <v>#REF!</v>
      </c>
      <c r="BE1223" s="98" t="e">
        <f t="shared" si="781"/>
        <v>#REF!</v>
      </c>
      <c r="BF1223" s="89"/>
      <c r="BG1223" s="98" t="e">
        <f t="shared" si="782"/>
        <v>#REF!</v>
      </c>
      <c r="BH1223" s="98" t="e">
        <f t="shared" si="783"/>
        <v>#REF!</v>
      </c>
      <c r="BI1223" s="89"/>
      <c r="BJ1223" s="98" t="str">
        <f t="shared" si="784"/>
        <v/>
      </c>
      <c r="BK1223" s="98" t="str">
        <f t="shared" si="785"/>
        <v/>
      </c>
      <c r="BL1223" s="89"/>
      <c r="BM1223" s="98" t="str">
        <f t="shared" si="786"/>
        <v/>
      </c>
      <c r="BN1223" s="98" t="str">
        <f t="shared" si="787"/>
        <v/>
      </c>
      <c r="BO1223" s="89"/>
      <c r="BP1223" s="98" t="str">
        <f t="shared" si="788"/>
        <v/>
      </c>
      <c r="BQ1223" s="98" t="str">
        <f t="shared" si="789"/>
        <v/>
      </c>
      <c r="BR1223" s="89"/>
      <c r="BS1223" s="98" t="str">
        <f t="shared" si="790"/>
        <v/>
      </c>
      <c r="BT1223" s="98" t="str">
        <f t="shared" si="791"/>
        <v/>
      </c>
      <c r="BU1223" s="89"/>
      <c r="BV1223" s="63"/>
    </row>
    <row r="1224" spans="1:74" s="59" customFormat="1" x14ac:dyDescent="0.25">
      <c r="A1224" s="83">
        <v>11</v>
      </c>
      <c r="B1224" s="109" t="str">
        <f t="shared" si="769"/>
        <v xml:space="preserve">: </v>
      </c>
      <c r="C1224" s="106"/>
      <c r="D1224" s="106"/>
      <c r="E1224" s="108"/>
      <c r="F1224" s="106"/>
      <c r="G1224" s="108"/>
      <c r="H1224" s="107"/>
      <c r="I1224" s="106"/>
      <c r="J1224" s="106"/>
      <c r="K1224" s="104"/>
      <c r="L1224" s="110"/>
      <c r="M1224" s="111"/>
      <c r="N1224" s="105"/>
      <c r="O1224" s="105"/>
      <c r="P1224" s="104"/>
      <c r="Q1224" s="64"/>
      <c r="R1224" s="103"/>
      <c r="S1224" s="101" t="str">
        <f t="shared" si="770"/>
        <v/>
      </c>
      <c r="T1224" s="102" t="str">
        <f t="shared" si="771"/>
        <v/>
      </c>
      <c r="U1224" s="101" t="str">
        <f t="shared" si="772"/>
        <v/>
      </c>
      <c r="V1224" s="100" t="str">
        <f t="shared" si="773"/>
        <v/>
      </c>
      <c r="W1224" s="89"/>
      <c r="X1224" s="89"/>
      <c r="Z1224" s="63"/>
      <c r="AP1224" s="63"/>
      <c r="AQ1224" s="89"/>
      <c r="AR1224" s="89"/>
      <c r="AS1224" s="99"/>
      <c r="AT1224" s="89"/>
      <c r="AU1224" s="98" t="e">
        <f t="shared" si="774"/>
        <v>#REF!</v>
      </c>
      <c r="AV1224" s="98" t="e">
        <f t="shared" si="775"/>
        <v>#REF!</v>
      </c>
      <c r="AW1224" s="89"/>
      <c r="AX1224" s="98" t="e">
        <f t="shared" si="776"/>
        <v>#REF!</v>
      </c>
      <c r="AY1224" s="98" t="e">
        <f t="shared" si="777"/>
        <v>#REF!</v>
      </c>
      <c r="AZ1224" s="89"/>
      <c r="BA1224" s="98" t="e">
        <f t="shared" si="778"/>
        <v>#REF!</v>
      </c>
      <c r="BB1224" s="98" t="e">
        <f t="shared" si="779"/>
        <v>#REF!</v>
      </c>
      <c r="BC1224" s="89"/>
      <c r="BD1224" s="98" t="e">
        <f t="shared" si="780"/>
        <v>#REF!</v>
      </c>
      <c r="BE1224" s="98" t="e">
        <f t="shared" si="781"/>
        <v>#REF!</v>
      </c>
      <c r="BF1224" s="89"/>
      <c r="BG1224" s="98" t="e">
        <f t="shared" si="782"/>
        <v>#REF!</v>
      </c>
      <c r="BH1224" s="98" t="e">
        <f t="shared" si="783"/>
        <v>#REF!</v>
      </c>
      <c r="BI1224" s="89"/>
      <c r="BJ1224" s="98" t="str">
        <f t="shared" si="784"/>
        <v/>
      </c>
      <c r="BK1224" s="98" t="str">
        <f t="shared" si="785"/>
        <v/>
      </c>
      <c r="BL1224" s="89"/>
      <c r="BM1224" s="98" t="str">
        <f t="shared" si="786"/>
        <v/>
      </c>
      <c r="BN1224" s="98" t="str">
        <f t="shared" si="787"/>
        <v/>
      </c>
      <c r="BO1224" s="89"/>
      <c r="BP1224" s="98" t="str">
        <f t="shared" si="788"/>
        <v/>
      </c>
      <c r="BQ1224" s="98" t="str">
        <f t="shared" si="789"/>
        <v/>
      </c>
      <c r="BR1224" s="89"/>
      <c r="BS1224" s="98" t="str">
        <f t="shared" si="790"/>
        <v/>
      </c>
      <c r="BT1224" s="98" t="str">
        <f t="shared" si="791"/>
        <v/>
      </c>
      <c r="BU1224" s="89"/>
      <c r="BV1224" s="63"/>
    </row>
    <row r="1225" spans="1:74" s="59" customFormat="1" x14ac:dyDescent="0.25">
      <c r="A1225" s="83">
        <v>12</v>
      </c>
      <c r="B1225" s="109" t="str">
        <f t="shared" si="769"/>
        <v xml:space="preserve">: </v>
      </c>
      <c r="C1225" s="106"/>
      <c r="D1225" s="106"/>
      <c r="E1225" s="108"/>
      <c r="F1225" s="106"/>
      <c r="G1225" s="108"/>
      <c r="H1225" s="107"/>
      <c r="I1225" s="106"/>
      <c r="J1225" s="106"/>
      <c r="K1225" s="104"/>
      <c r="L1225" s="110"/>
      <c r="M1225" s="111"/>
      <c r="N1225" s="105"/>
      <c r="O1225" s="105"/>
      <c r="P1225" s="104"/>
      <c r="Q1225" s="64"/>
      <c r="R1225" s="103"/>
      <c r="S1225" s="101" t="str">
        <f t="shared" si="770"/>
        <v/>
      </c>
      <c r="T1225" s="102" t="str">
        <f t="shared" si="771"/>
        <v/>
      </c>
      <c r="U1225" s="101" t="str">
        <f t="shared" si="772"/>
        <v/>
      </c>
      <c r="V1225" s="100" t="str">
        <f t="shared" si="773"/>
        <v/>
      </c>
      <c r="W1225" s="89"/>
      <c r="X1225" s="89"/>
      <c r="Z1225" s="63"/>
      <c r="AP1225" s="63"/>
      <c r="AQ1225" s="89"/>
      <c r="AR1225" s="89"/>
      <c r="AS1225" s="99"/>
      <c r="AT1225" s="89"/>
      <c r="AU1225" s="98" t="e">
        <f t="shared" si="774"/>
        <v>#REF!</v>
      </c>
      <c r="AV1225" s="98" t="e">
        <f t="shared" si="775"/>
        <v>#REF!</v>
      </c>
      <c r="AW1225" s="89"/>
      <c r="AX1225" s="98" t="e">
        <f t="shared" si="776"/>
        <v>#REF!</v>
      </c>
      <c r="AY1225" s="98" t="e">
        <f t="shared" si="777"/>
        <v>#REF!</v>
      </c>
      <c r="AZ1225" s="89"/>
      <c r="BA1225" s="98" t="e">
        <f t="shared" si="778"/>
        <v>#REF!</v>
      </c>
      <c r="BB1225" s="98" t="e">
        <f t="shared" si="779"/>
        <v>#REF!</v>
      </c>
      <c r="BC1225" s="89"/>
      <c r="BD1225" s="98" t="e">
        <f t="shared" si="780"/>
        <v>#REF!</v>
      </c>
      <c r="BE1225" s="98" t="e">
        <f t="shared" si="781"/>
        <v>#REF!</v>
      </c>
      <c r="BF1225" s="89"/>
      <c r="BG1225" s="98" t="e">
        <f t="shared" si="782"/>
        <v>#REF!</v>
      </c>
      <c r="BH1225" s="98" t="e">
        <f t="shared" si="783"/>
        <v>#REF!</v>
      </c>
      <c r="BI1225" s="89"/>
      <c r="BJ1225" s="98" t="str">
        <f t="shared" si="784"/>
        <v/>
      </c>
      <c r="BK1225" s="98" t="str">
        <f t="shared" si="785"/>
        <v/>
      </c>
      <c r="BL1225" s="89"/>
      <c r="BM1225" s="98" t="str">
        <f t="shared" si="786"/>
        <v/>
      </c>
      <c r="BN1225" s="98" t="str">
        <f t="shared" si="787"/>
        <v/>
      </c>
      <c r="BO1225" s="89"/>
      <c r="BP1225" s="98" t="str">
        <f t="shared" si="788"/>
        <v/>
      </c>
      <c r="BQ1225" s="98" t="str">
        <f t="shared" si="789"/>
        <v/>
      </c>
      <c r="BR1225" s="89"/>
      <c r="BS1225" s="98" t="str">
        <f t="shared" si="790"/>
        <v/>
      </c>
      <c r="BT1225" s="98" t="str">
        <f t="shared" si="791"/>
        <v/>
      </c>
      <c r="BU1225" s="89"/>
      <c r="BV1225" s="63"/>
    </row>
    <row r="1226" spans="1:74" s="59" customFormat="1" x14ac:dyDescent="0.25">
      <c r="A1226" s="83">
        <v>13</v>
      </c>
      <c r="B1226" s="109" t="str">
        <f t="shared" si="769"/>
        <v xml:space="preserve">: </v>
      </c>
      <c r="C1226" s="106"/>
      <c r="D1226" s="106"/>
      <c r="E1226" s="108"/>
      <c r="F1226" s="106"/>
      <c r="G1226" s="108"/>
      <c r="H1226" s="107"/>
      <c r="I1226" s="106"/>
      <c r="J1226" s="106"/>
      <c r="K1226" s="104"/>
      <c r="L1226" s="110"/>
      <c r="M1226" s="104"/>
      <c r="N1226" s="105"/>
      <c r="O1226" s="105"/>
      <c r="P1226" s="104"/>
      <c r="Q1226" s="64"/>
      <c r="R1226" s="103"/>
      <c r="S1226" s="101" t="str">
        <f t="shared" si="770"/>
        <v/>
      </c>
      <c r="T1226" s="102" t="str">
        <f t="shared" si="771"/>
        <v/>
      </c>
      <c r="U1226" s="101" t="str">
        <f t="shared" si="772"/>
        <v/>
      </c>
      <c r="V1226" s="100" t="str">
        <f t="shared" si="773"/>
        <v/>
      </c>
      <c r="W1226" s="89"/>
      <c r="X1226" s="89"/>
      <c r="Z1226" s="63"/>
      <c r="AP1226" s="63"/>
      <c r="AQ1226" s="89"/>
      <c r="AR1226" s="89"/>
      <c r="AS1226" s="99"/>
      <c r="AT1226" s="89"/>
      <c r="AU1226" s="98" t="e">
        <f t="shared" si="774"/>
        <v>#REF!</v>
      </c>
      <c r="AV1226" s="98" t="e">
        <f t="shared" si="775"/>
        <v>#REF!</v>
      </c>
      <c r="AW1226" s="89"/>
      <c r="AX1226" s="98" t="e">
        <f t="shared" si="776"/>
        <v>#REF!</v>
      </c>
      <c r="AY1226" s="98" t="e">
        <f t="shared" si="777"/>
        <v>#REF!</v>
      </c>
      <c r="AZ1226" s="89"/>
      <c r="BA1226" s="98" t="e">
        <f t="shared" si="778"/>
        <v>#REF!</v>
      </c>
      <c r="BB1226" s="98" t="e">
        <f t="shared" si="779"/>
        <v>#REF!</v>
      </c>
      <c r="BC1226" s="89"/>
      <c r="BD1226" s="98" t="e">
        <f t="shared" si="780"/>
        <v>#REF!</v>
      </c>
      <c r="BE1226" s="98" t="e">
        <f t="shared" si="781"/>
        <v>#REF!</v>
      </c>
      <c r="BF1226" s="89"/>
      <c r="BG1226" s="98" t="e">
        <f t="shared" si="782"/>
        <v>#REF!</v>
      </c>
      <c r="BH1226" s="98" t="e">
        <f t="shared" si="783"/>
        <v>#REF!</v>
      </c>
      <c r="BI1226" s="89"/>
      <c r="BJ1226" s="98" t="str">
        <f t="shared" si="784"/>
        <v/>
      </c>
      <c r="BK1226" s="98" t="str">
        <f t="shared" si="785"/>
        <v/>
      </c>
      <c r="BL1226" s="89"/>
      <c r="BM1226" s="98" t="str">
        <f t="shared" si="786"/>
        <v/>
      </c>
      <c r="BN1226" s="98" t="str">
        <f t="shared" si="787"/>
        <v/>
      </c>
      <c r="BO1226" s="89"/>
      <c r="BP1226" s="98" t="str">
        <f t="shared" si="788"/>
        <v/>
      </c>
      <c r="BQ1226" s="98" t="str">
        <f t="shared" si="789"/>
        <v/>
      </c>
      <c r="BR1226" s="89"/>
      <c r="BS1226" s="98" t="str">
        <f t="shared" si="790"/>
        <v/>
      </c>
      <c r="BT1226" s="98" t="str">
        <f t="shared" si="791"/>
        <v/>
      </c>
      <c r="BU1226" s="89"/>
      <c r="BV1226" s="63"/>
    </row>
    <row r="1227" spans="1:74" s="59" customFormat="1" x14ac:dyDescent="0.25">
      <c r="A1227" s="83">
        <v>14</v>
      </c>
      <c r="B1227" s="109" t="str">
        <f t="shared" si="769"/>
        <v xml:space="preserve">: </v>
      </c>
      <c r="C1227" s="106"/>
      <c r="D1227" s="106"/>
      <c r="E1227" s="108"/>
      <c r="F1227" s="106"/>
      <c r="G1227" s="108"/>
      <c r="H1227" s="107"/>
      <c r="I1227" s="106"/>
      <c r="J1227" s="106"/>
      <c r="K1227" s="104"/>
      <c r="L1227" s="110"/>
      <c r="M1227" s="104"/>
      <c r="N1227" s="105"/>
      <c r="O1227" s="105"/>
      <c r="P1227" s="104"/>
      <c r="Q1227" s="64"/>
      <c r="R1227" s="103"/>
      <c r="S1227" s="101" t="str">
        <f t="shared" si="770"/>
        <v/>
      </c>
      <c r="T1227" s="102" t="str">
        <f t="shared" si="771"/>
        <v/>
      </c>
      <c r="U1227" s="101" t="str">
        <f t="shared" si="772"/>
        <v/>
      </c>
      <c r="V1227" s="100" t="str">
        <f t="shared" si="773"/>
        <v/>
      </c>
      <c r="W1227" s="89"/>
      <c r="X1227" s="89"/>
      <c r="Z1227" s="63"/>
      <c r="AP1227" s="63"/>
      <c r="AQ1227" s="89"/>
      <c r="AR1227" s="89"/>
      <c r="AS1227" s="99"/>
      <c r="AT1227" s="89"/>
      <c r="AU1227" s="98" t="e">
        <f t="shared" si="774"/>
        <v>#REF!</v>
      </c>
      <c r="AV1227" s="98" t="e">
        <f t="shared" si="775"/>
        <v>#REF!</v>
      </c>
      <c r="AW1227" s="89"/>
      <c r="AX1227" s="98" t="e">
        <f t="shared" si="776"/>
        <v>#REF!</v>
      </c>
      <c r="AY1227" s="98" t="e">
        <f t="shared" si="777"/>
        <v>#REF!</v>
      </c>
      <c r="AZ1227" s="89"/>
      <c r="BA1227" s="98" t="e">
        <f t="shared" si="778"/>
        <v>#REF!</v>
      </c>
      <c r="BB1227" s="98" t="e">
        <f t="shared" si="779"/>
        <v>#REF!</v>
      </c>
      <c r="BC1227" s="89"/>
      <c r="BD1227" s="98" t="e">
        <f t="shared" si="780"/>
        <v>#REF!</v>
      </c>
      <c r="BE1227" s="98" t="e">
        <f t="shared" si="781"/>
        <v>#REF!</v>
      </c>
      <c r="BF1227" s="89"/>
      <c r="BG1227" s="98" t="e">
        <f t="shared" si="782"/>
        <v>#REF!</v>
      </c>
      <c r="BH1227" s="98" t="e">
        <f t="shared" si="783"/>
        <v>#REF!</v>
      </c>
      <c r="BI1227" s="89"/>
      <c r="BJ1227" s="98" t="str">
        <f t="shared" si="784"/>
        <v/>
      </c>
      <c r="BK1227" s="98" t="str">
        <f t="shared" si="785"/>
        <v/>
      </c>
      <c r="BL1227" s="89"/>
      <c r="BM1227" s="98" t="str">
        <f t="shared" si="786"/>
        <v/>
      </c>
      <c r="BN1227" s="98" t="str">
        <f t="shared" si="787"/>
        <v/>
      </c>
      <c r="BO1227" s="89"/>
      <c r="BP1227" s="98" t="str">
        <f t="shared" si="788"/>
        <v/>
      </c>
      <c r="BQ1227" s="98" t="str">
        <f t="shared" si="789"/>
        <v/>
      </c>
      <c r="BR1227" s="89"/>
      <c r="BS1227" s="98" t="str">
        <f t="shared" si="790"/>
        <v/>
      </c>
      <c r="BT1227" s="98" t="str">
        <f t="shared" si="791"/>
        <v/>
      </c>
      <c r="BU1227" s="89"/>
      <c r="BV1227" s="63"/>
    </row>
    <row r="1228" spans="1:74" s="59" customFormat="1" x14ac:dyDescent="0.25">
      <c r="A1228" s="83">
        <v>15</v>
      </c>
      <c r="B1228" s="109" t="str">
        <f t="shared" si="769"/>
        <v xml:space="preserve">: </v>
      </c>
      <c r="C1228" s="106"/>
      <c r="D1228" s="106"/>
      <c r="E1228" s="108"/>
      <c r="F1228" s="106"/>
      <c r="G1228" s="108"/>
      <c r="H1228" s="107"/>
      <c r="I1228" s="106"/>
      <c r="J1228" s="106"/>
      <c r="K1228" s="104"/>
      <c r="L1228" s="110"/>
      <c r="M1228" s="104"/>
      <c r="N1228" s="105"/>
      <c r="O1228" s="105"/>
      <c r="P1228" s="104"/>
      <c r="Q1228" s="64"/>
      <c r="R1228" s="103"/>
      <c r="S1228" s="101" t="str">
        <f t="shared" si="770"/>
        <v/>
      </c>
      <c r="T1228" s="102" t="str">
        <f t="shared" si="771"/>
        <v/>
      </c>
      <c r="U1228" s="101" t="str">
        <f t="shared" si="772"/>
        <v/>
      </c>
      <c r="V1228" s="100" t="str">
        <f t="shared" si="773"/>
        <v/>
      </c>
      <c r="W1228" s="89"/>
      <c r="X1228" s="89"/>
      <c r="Z1228" s="63"/>
      <c r="AP1228" s="63"/>
      <c r="AQ1228" s="89"/>
      <c r="AR1228" s="89"/>
      <c r="AS1228" s="99"/>
      <c r="AT1228" s="89"/>
      <c r="AU1228" s="98" t="e">
        <f t="shared" si="774"/>
        <v>#REF!</v>
      </c>
      <c r="AV1228" s="98" t="e">
        <f t="shared" si="775"/>
        <v>#REF!</v>
      </c>
      <c r="AW1228" s="89"/>
      <c r="AX1228" s="98" t="e">
        <f t="shared" si="776"/>
        <v>#REF!</v>
      </c>
      <c r="AY1228" s="98" t="e">
        <f t="shared" si="777"/>
        <v>#REF!</v>
      </c>
      <c r="AZ1228" s="89"/>
      <c r="BA1228" s="98" t="e">
        <f t="shared" si="778"/>
        <v>#REF!</v>
      </c>
      <c r="BB1228" s="98" t="e">
        <f t="shared" si="779"/>
        <v>#REF!</v>
      </c>
      <c r="BC1228" s="89"/>
      <c r="BD1228" s="98" t="e">
        <f t="shared" si="780"/>
        <v>#REF!</v>
      </c>
      <c r="BE1228" s="98" t="e">
        <f t="shared" si="781"/>
        <v>#REF!</v>
      </c>
      <c r="BF1228" s="89"/>
      <c r="BG1228" s="98" t="e">
        <f t="shared" si="782"/>
        <v>#REF!</v>
      </c>
      <c r="BH1228" s="98" t="e">
        <f t="shared" si="783"/>
        <v>#REF!</v>
      </c>
      <c r="BI1228" s="89"/>
      <c r="BJ1228" s="98" t="str">
        <f t="shared" si="784"/>
        <v/>
      </c>
      <c r="BK1228" s="98" t="str">
        <f t="shared" si="785"/>
        <v/>
      </c>
      <c r="BL1228" s="89"/>
      <c r="BM1228" s="98" t="str">
        <f t="shared" si="786"/>
        <v/>
      </c>
      <c r="BN1228" s="98" t="str">
        <f t="shared" si="787"/>
        <v/>
      </c>
      <c r="BO1228" s="89"/>
      <c r="BP1228" s="98" t="str">
        <f t="shared" si="788"/>
        <v/>
      </c>
      <c r="BQ1228" s="98" t="str">
        <f t="shared" si="789"/>
        <v/>
      </c>
      <c r="BR1228" s="89"/>
      <c r="BS1228" s="98" t="str">
        <f t="shared" si="790"/>
        <v/>
      </c>
      <c r="BT1228" s="98" t="str">
        <f t="shared" si="791"/>
        <v/>
      </c>
      <c r="BU1228" s="89"/>
      <c r="BV1228" s="63"/>
    </row>
    <row r="1229" spans="1:74" s="59" customFormat="1" x14ac:dyDescent="0.25">
      <c r="A1229" s="83">
        <v>16</v>
      </c>
      <c r="B1229" s="109" t="str">
        <f t="shared" si="769"/>
        <v xml:space="preserve">: </v>
      </c>
      <c r="C1229" s="106"/>
      <c r="D1229" s="106"/>
      <c r="E1229" s="108"/>
      <c r="F1229" s="106"/>
      <c r="G1229" s="108"/>
      <c r="H1229" s="107"/>
      <c r="I1229" s="106"/>
      <c r="J1229" s="106"/>
      <c r="K1229" s="104"/>
      <c r="L1229" s="110"/>
      <c r="M1229" s="104"/>
      <c r="N1229" s="105"/>
      <c r="O1229" s="105"/>
      <c r="P1229" s="104"/>
      <c r="Q1229" s="64"/>
      <c r="R1229" s="103"/>
      <c r="S1229" s="101" t="str">
        <f t="shared" si="770"/>
        <v/>
      </c>
      <c r="T1229" s="102" t="str">
        <f t="shared" si="771"/>
        <v/>
      </c>
      <c r="U1229" s="101" t="str">
        <f t="shared" si="772"/>
        <v/>
      </c>
      <c r="V1229" s="100" t="str">
        <f t="shared" si="773"/>
        <v/>
      </c>
      <c r="W1229" s="89"/>
      <c r="X1229" s="89"/>
      <c r="Z1229" s="63"/>
      <c r="AP1229" s="63"/>
      <c r="AQ1229" s="89"/>
      <c r="AR1229" s="89"/>
      <c r="AS1229" s="99"/>
      <c r="AT1229" s="89"/>
      <c r="AU1229" s="98" t="e">
        <f t="shared" si="774"/>
        <v>#REF!</v>
      </c>
      <c r="AV1229" s="98" t="e">
        <f t="shared" si="775"/>
        <v>#REF!</v>
      </c>
      <c r="AW1229" s="89"/>
      <c r="AX1229" s="98" t="e">
        <f t="shared" si="776"/>
        <v>#REF!</v>
      </c>
      <c r="AY1229" s="98" t="e">
        <f t="shared" si="777"/>
        <v>#REF!</v>
      </c>
      <c r="AZ1229" s="89"/>
      <c r="BA1229" s="98" t="e">
        <f t="shared" si="778"/>
        <v>#REF!</v>
      </c>
      <c r="BB1229" s="98" t="e">
        <f t="shared" si="779"/>
        <v>#REF!</v>
      </c>
      <c r="BC1229" s="89"/>
      <c r="BD1229" s="98" t="e">
        <f t="shared" si="780"/>
        <v>#REF!</v>
      </c>
      <c r="BE1229" s="98" t="e">
        <f t="shared" si="781"/>
        <v>#REF!</v>
      </c>
      <c r="BF1229" s="89"/>
      <c r="BG1229" s="98" t="e">
        <f t="shared" si="782"/>
        <v>#REF!</v>
      </c>
      <c r="BH1229" s="98" t="e">
        <f t="shared" si="783"/>
        <v>#REF!</v>
      </c>
      <c r="BI1229" s="89"/>
      <c r="BJ1229" s="98" t="str">
        <f t="shared" si="784"/>
        <v/>
      </c>
      <c r="BK1229" s="98" t="str">
        <f t="shared" si="785"/>
        <v/>
      </c>
      <c r="BL1229" s="89"/>
      <c r="BM1229" s="98" t="str">
        <f t="shared" si="786"/>
        <v/>
      </c>
      <c r="BN1229" s="98" t="str">
        <f t="shared" si="787"/>
        <v/>
      </c>
      <c r="BO1229" s="89"/>
      <c r="BP1229" s="98" t="str">
        <f t="shared" si="788"/>
        <v/>
      </c>
      <c r="BQ1229" s="98" t="str">
        <f t="shared" si="789"/>
        <v/>
      </c>
      <c r="BR1229" s="89"/>
      <c r="BS1229" s="98" t="str">
        <f t="shared" si="790"/>
        <v/>
      </c>
      <c r="BT1229" s="98" t="str">
        <f t="shared" si="791"/>
        <v/>
      </c>
      <c r="BU1229" s="89"/>
      <c r="BV1229" s="63"/>
    </row>
    <row r="1230" spans="1:74" s="59" customFormat="1" x14ac:dyDescent="0.25">
      <c r="A1230" s="83">
        <v>17</v>
      </c>
      <c r="B1230" s="109" t="str">
        <f t="shared" si="769"/>
        <v xml:space="preserve">: </v>
      </c>
      <c r="C1230" s="106"/>
      <c r="D1230" s="106"/>
      <c r="E1230" s="108"/>
      <c r="F1230" s="106"/>
      <c r="G1230" s="108"/>
      <c r="H1230" s="107"/>
      <c r="I1230" s="106"/>
      <c r="J1230" s="106"/>
      <c r="K1230" s="104"/>
      <c r="L1230" s="110"/>
      <c r="M1230" s="104"/>
      <c r="N1230" s="105"/>
      <c r="O1230" s="105"/>
      <c r="P1230" s="104"/>
      <c r="Q1230" s="64"/>
      <c r="R1230" s="103"/>
      <c r="S1230" s="101" t="str">
        <f t="shared" si="770"/>
        <v/>
      </c>
      <c r="T1230" s="102" t="str">
        <f t="shared" si="771"/>
        <v/>
      </c>
      <c r="U1230" s="101" t="str">
        <f t="shared" si="772"/>
        <v/>
      </c>
      <c r="V1230" s="100" t="str">
        <f t="shared" si="773"/>
        <v/>
      </c>
      <c r="W1230" s="89"/>
      <c r="X1230" s="89"/>
      <c r="Z1230" s="63"/>
      <c r="AP1230" s="63"/>
      <c r="AQ1230" s="89"/>
      <c r="AR1230" s="89"/>
      <c r="AS1230" s="99"/>
      <c r="AT1230" s="89"/>
      <c r="AU1230" s="98" t="e">
        <f t="shared" si="774"/>
        <v>#REF!</v>
      </c>
      <c r="AV1230" s="98" t="e">
        <f t="shared" si="775"/>
        <v>#REF!</v>
      </c>
      <c r="AW1230" s="89"/>
      <c r="AX1230" s="98" t="e">
        <f t="shared" si="776"/>
        <v>#REF!</v>
      </c>
      <c r="AY1230" s="98" t="e">
        <f t="shared" si="777"/>
        <v>#REF!</v>
      </c>
      <c r="AZ1230" s="89"/>
      <c r="BA1230" s="98" t="e">
        <f t="shared" si="778"/>
        <v>#REF!</v>
      </c>
      <c r="BB1230" s="98" t="e">
        <f t="shared" si="779"/>
        <v>#REF!</v>
      </c>
      <c r="BC1230" s="89"/>
      <c r="BD1230" s="98" t="e">
        <f t="shared" si="780"/>
        <v>#REF!</v>
      </c>
      <c r="BE1230" s="98" t="e">
        <f t="shared" si="781"/>
        <v>#REF!</v>
      </c>
      <c r="BF1230" s="89"/>
      <c r="BG1230" s="98" t="e">
        <f t="shared" si="782"/>
        <v>#REF!</v>
      </c>
      <c r="BH1230" s="98" t="e">
        <f t="shared" si="783"/>
        <v>#REF!</v>
      </c>
      <c r="BI1230" s="89"/>
      <c r="BJ1230" s="98" t="str">
        <f t="shared" si="784"/>
        <v/>
      </c>
      <c r="BK1230" s="98" t="str">
        <f t="shared" si="785"/>
        <v/>
      </c>
      <c r="BL1230" s="89"/>
      <c r="BM1230" s="98" t="str">
        <f t="shared" si="786"/>
        <v/>
      </c>
      <c r="BN1230" s="98" t="str">
        <f t="shared" si="787"/>
        <v/>
      </c>
      <c r="BO1230" s="89"/>
      <c r="BP1230" s="98" t="str">
        <f t="shared" si="788"/>
        <v/>
      </c>
      <c r="BQ1230" s="98" t="str">
        <f t="shared" si="789"/>
        <v/>
      </c>
      <c r="BR1230" s="89"/>
      <c r="BS1230" s="98" t="str">
        <f t="shared" si="790"/>
        <v/>
      </c>
      <c r="BT1230" s="98" t="str">
        <f t="shared" si="791"/>
        <v/>
      </c>
      <c r="BU1230" s="89"/>
      <c r="BV1230" s="63"/>
    </row>
    <row r="1231" spans="1:74" s="59" customFormat="1" x14ac:dyDescent="0.25">
      <c r="A1231" s="83">
        <v>18</v>
      </c>
      <c r="B1231" s="109" t="str">
        <f t="shared" si="769"/>
        <v xml:space="preserve">: </v>
      </c>
      <c r="C1231" s="106"/>
      <c r="D1231" s="106"/>
      <c r="E1231" s="108"/>
      <c r="F1231" s="106"/>
      <c r="G1231" s="108"/>
      <c r="H1231" s="107"/>
      <c r="I1231" s="106"/>
      <c r="J1231" s="106"/>
      <c r="K1231" s="104"/>
      <c r="L1231" s="104"/>
      <c r="M1231" s="104"/>
      <c r="N1231" s="105"/>
      <c r="O1231" s="105"/>
      <c r="P1231" s="104"/>
      <c r="Q1231" s="64"/>
      <c r="R1231" s="103"/>
      <c r="S1231" s="101" t="str">
        <f t="shared" si="770"/>
        <v/>
      </c>
      <c r="T1231" s="102" t="str">
        <f t="shared" si="771"/>
        <v/>
      </c>
      <c r="U1231" s="101" t="str">
        <f t="shared" si="772"/>
        <v/>
      </c>
      <c r="V1231" s="100" t="str">
        <f t="shared" si="773"/>
        <v/>
      </c>
      <c r="W1231" s="89"/>
      <c r="X1231" s="89"/>
      <c r="Z1231" s="63"/>
      <c r="AP1231" s="63"/>
      <c r="AQ1231" s="89"/>
      <c r="AR1231" s="89"/>
      <c r="AS1231" s="99"/>
      <c r="AT1231" s="89"/>
      <c r="AU1231" s="98" t="e">
        <f t="shared" si="774"/>
        <v>#REF!</v>
      </c>
      <c r="AV1231" s="98" t="e">
        <f t="shared" si="775"/>
        <v>#REF!</v>
      </c>
      <c r="AW1231" s="89"/>
      <c r="AX1231" s="98" t="e">
        <f t="shared" si="776"/>
        <v>#REF!</v>
      </c>
      <c r="AY1231" s="98" t="e">
        <f t="shared" si="777"/>
        <v>#REF!</v>
      </c>
      <c r="AZ1231" s="89"/>
      <c r="BA1231" s="98" t="e">
        <f t="shared" si="778"/>
        <v>#REF!</v>
      </c>
      <c r="BB1231" s="98" t="e">
        <f t="shared" si="779"/>
        <v>#REF!</v>
      </c>
      <c r="BC1231" s="89"/>
      <c r="BD1231" s="98" t="e">
        <f t="shared" si="780"/>
        <v>#REF!</v>
      </c>
      <c r="BE1231" s="98" t="e">
        <f t="shared" si="781"/>
        <v>#REF!</v>
      </c>
      <c r="BF1231" s="89"/>
      <c r="BG1231" s="98" t="e">
        <f t="shared" si="782"/>
        <v>#REF!</v>
      </c>
      <c r="BH1231" s="98" t="e">
        <f t="shared" si="783"/>
        <v>#REF!</v>
      </c>
      <c r="BI1231" s="89"/>
      <c r="BJ1231" s="98" t="str">
        <f t="shared" si="784"/>
        <v/>
      </c>
      <c r="BK1231" s="98" t="str">
        <f t="shared" si="785"/>
        <v/>
      </c>
      <c r="BL1231" s="89"/>
      <c r="BM1231" s="98" t="str">
        <f t="shared" si="786"/>
        <v/>
      </c>
      <c r="BN1231" s="98" t="str">
        <f t="shared" si="787"/>
        <v/>
      </c>
      <c r="BO1231" s="89"/>
      <c r="BP1231" s="98" t="str">
        <f t="shared" si="788"/>
        <v/>
      </c>
      <c r="BQ1231" s="98" t="str">
        <f t="shared" si="789"/>
        <v/>
      </c>
      <c r="BR1231" s="89"/>
      <c r="BS1231" s="98" t="str">
        <f t="shared" si="790"/>
        <v/>
      </c>
      <c r="BT1231" s="98" t="str">
        <f t="shared" si="791"/>
        <v/>
      </c>
      <c r="BU1231" s="89"/>
      <c r="BV1231" s="63"/>
    </row>
    <row r="1232" spans="1:74" s="59" customFormat="1" x14ac:dyDescent="0.25">
      <c r="A1232" s="83">
        <v>19</v>
      </c>
      <c r="B1232" s="109" t="str">
        <f t="shared" si="769"/>
        <v xml:space="preserve">: </v>
      </c>
      <c r="C1232" s="106"/>
      <c r="D1232" s="106"/>
      <c r="E1232" s="108"/>
      <c r="F1232" s="106"/>
      <c r="G1232" s="108"/>
      <c r="H1232" s="107"/>
      <c r="I1232" s="106"/>
      <c r="J1232" s="106"/>
      <c r="K1232" s="104"/>
      <c r="L1232" s="104"/>
      <c r="M1232" s="104"/>
      <c r="N1232" s="105"/>
      <c r="O1232" s="105"/>
      <c r="P1232" s="104"/>
      <c r="Q1232" s="64"/>
      <c r="R1232" s="103"/>
      <c r="S1232" s="101" t="str">
        <f t="shared" si="770"/>
        <v/>
      </c>
      <c r="T1232" s="102" t="str">
        <f t="shared" si="771"/>
        <v/>
      </c>
      <c r="U1232" s="101" t="str">
        <f t="shared" si="772"/>
        <v/>
      </c>
      <c r="V1232" s="100" t="str">
        <f t="shared" si="773"/>
        <v/>
      </c>
      <c r="W1232" s="89"/>
      <c r="X1232" s="89"/>
      <c r="Z1232" s="63"/>
      <c r="AP1232" s="63"/>
      <c r="AQ1232" s="89"/>
      <c r="AR1232" s="89"/>
      <c r="AS1232" s="99"/>
      <c r="AT1232" s="89"/>
      <c r="AU1232" s="98" t="e">
        <f t="shared" si="774"/>
        <v>#REF!</v>
      </c>
      <c r="AV1232" s="98" t="e">
        <f t="shared" si="775"/>
        <v>#REF!</v>
      </c>
      <c r="AW1232" s="89"/>
      <c r="AX1232" s="98" t="e">
        <f t="shared" si="776"/>
        <v>#REF!</v>
      </c>
      <c r="AY1232" s="98" t="e">
        <f t="shared" si="777"/>
        <v>#REF!</v>
      </c>
      <c r="AZ1232" s="89"/>
      <c r="BA1232" s="98" t="e">
        <f t="shared" si="778"/>
        <v>#REF!</v>
      </c>
      <c r="BB1232" s="98" t="e">
        <f t="shared" si="779"/>
        <v>#REF!</v>
      </c>
      <c r="BC1232" s="89"/>
      <c r="BD1232" s="98" t="e">
        <f t="shared" si="780"/>
        <v>#REF!</v>
      </c>
      <c r="BE1232" s="98" t="e">
        <f t="shared" si="781"/>
        <v>#REF!</v>
      </c>
      <c r="BF1232" s="89"/>
      <c r="BG1232" s="98" t="e">
        <f t="shared" si="782"/>
        <v>#REF!</v>
      </c>
      <c r="BH1232" s="98" t="e">
        <f t="shared" si="783"/>
        <v>#REF!</v>
      </c>
      <c r="BI1232" s="89"/>
      <c r="BJ1232" s="98" t="str">
        <f t="shared" si="784"/>
        <v/>
      </c>
      <c r="BK1232" s="98" t="str">
        <f t="shared" si="785"/>
        <v/>
      </c>
      <c r="BL1232" s="89"/>
      <c r="BM1232" s="98" t="str">
        <f t="shared" si="786"/>
        <v/>
      </c>
      <c r="BN1232" s="98" t="str">
        <f t="shared" si="787"/>
        <v/>
      </c>
      <c r="BO1232" s="89"/>
      <c r="BP1232" s="98" t="str">
        <f t="shared" si="788"/>
        <v/>
      </c>
      <c r="BQ1232" s="98" t="str">
        <f t="shared" si="789"/>
        <v/>
      </c>
      <c r="BR1232" s="89"/>
      <c r="BS1232" s="98" t="str">
        <f t="shared" si="790"/>
        <v/>
      </c>
      <c r="BT1232" s="98" t="str">
        <f t="shared" si="791"/>
        <v/>
      </c>
      <c r="BU1232" s="89"/>
      <c r="BV1232" s="63"/>
    </row>
    <row r="1233" spans="1:74" s="59" customFormat="1" x14ac:dyDescent="0.25">
      <c r="A1233" s="83">
        <v>20</v>
      </c>
      <c r="B1233" s="109" t="str">
        <f t="shared" si="769"/>
        <v xml:space="preserve">: </v>
      </c>
      <c r="C1233" s="106"/>
      <c r="D1233" s="106"/>
      <c r="E1233" s="108"/>
      <c r="F1233" s="106"/>
      <c r="G1233" s="108"/>
      <c r="H1233" s="107"/>
      <c r="I1233" s="106"/>
      <c r="J1233" s="106"/>
      <c r="K1233" s="104"/>
      <c r="L1233" s="104"/>
      <c r="M1233" s="104"/>
      <c r="N1233" s="105"/>
      <c r="O1233" s="105"/>
      <c r="P1233" s="104"/>
      <c r="Q1233" s="64"/>
      <c r="R1233" s="103"/>
      <c r="S1233" s="101" t="str">
        <f t="shared" si="770"/>
        <v/>
      </c>
      <c r="T1233" s="102" t="str">
        <f t="shared" si="771"/>
        <v/>
      </c>
      <c r="U1233" s="101" t="str">
        <f t="shared" si="772"/>
        <v/>
      </c>
      <c r="V1233" s="100" t="str">
        <f t="shared" si="773"/>
        <v/>
      </c>
      <c r="W1233" s="89"/>
      <c r="X1233" s="89"/>
      <c r="Z1233" s="63"/>
      <c r="AP1233" s="63"/>
      <c r="AQ1233" s="89"/>
      <c r="AR1233" s="89"/>
      <c r="AS1233" s="99"/>
      <c r="AT1233" s="89"/>
      <c r="AU1233" s="98" t="e">
        <f t="shared" si="774"/>
        <v>#REF!</v>
      </c>
      <c r="AV1233" s="98" t="e">
        <f t="shared" si="775"/>
        <v>#REF!</v>
      </c>
      <c r="AW1233" s="89"/>
      <c r="AX1233" s="98" t="e">
        <f t="shared" si="776"/>
        <v>#REF!</v>
      </c>
      <c r="AY1233" s="98" t="e">
        <f t="shared" si="777"/>
        <v>#REF!</v>
      </c>
      <c r="AZ1233" s="89"/>
      <c r="BA1233" s="98" t="e">
        <f t="shared" si="778"/>
        <v>#REF!</v>
      </c>
      <c r="BB1233" s="98" t="e">
        <f t="shared" si="779"/>
        <v>#REF!</v>
      </c>
      <c r="BC1233" s="89"/>
      <c r="BD1233" s="98" t="e">
        <f t="shared" si="780"/>
        <v>#REF!</v>
      </c>
      <c r="BE1233" s="98" t="e">
        <f t="shared" si="781"/>
        <v>#REF!</v>
      </c>
      <c r="BF1233" s="89"/>
      <c r="BG1233" s="98" t="e">
        <f t="shared" si="782"/>
        <v>#REF!</v>
      </c>
      <c r="BH1233" s="98" t="e">
        <f t="shared" si="783"/>
        <v>#REF!</v>
      </c>
      <c r="BI1233" s="89"/>
      <c r="BJ1233" s="98" t="str">
        <f t="shared" si="784"/>
        <v/>
      </c>
      <c r="BK1233" s="98" t="str">
        <f t="shared" si="785"/>
        <v/>
      </c>
      <c r="BL1233" s="89"/>
      <c r="BM1233" s="98" t="str">
        <f t="shared" si="786"/>
        <v/>
      </c>
      <c r="BN1233" s="98" t="str">
        <f t="shared" si="787"/>
        <v/>
      </c>
      <c r="BO1233" s="89"/>
      <c r="BP1233" s="98" t="str">
        <f t="shared" si="788"/>
        <v/>
      </c>
      <c r="BQ1233" s="98" t="str">
        <f t="shared" si="789"/>
        <v/>
      </c>
      <c r="BR1233" s="89"/>
      <c r="BS1233" s="98" t="str">
        <f t="shared" si="790"/>
        <v/>
      </c>
      <c r="BT1233" s="98" t="str">
        <f t="shared" si="791"/>
        <v/>
      </c>
      <c r="BU1233" s="89"/>
      <c r="BV1233" s="63"/>
    </row>
    <row r="1234" spans="1:74" s="59" customFormat="1" x14ac:dyDescent="0.25">
      <c r="A1234" s="83"/>
      <c r="B1234" s="91" t="s">
        <v>64</v>
      </c>
      <c r="C1234" s="92"/>
      <c r="D1234" s="92"/>
      <c r="E1234" s="92"/>
      <c r="F1234" s="92"/>
      <c r="G1234" s="92"/>
      <c r="I1234" s="89"/>
      <c r="J1234" s="94"/>
      <c r="K1234" s="64"/>
      <c r="L1234" s="64"/>
      <c r="M1234" s="64" t="s">
        <v>63</v>
      </c>
      <c r="N1234" s="64"/>
      <c r="O1234" s="64"/>
      <c r="P1234" s="64"/>
      <c r="Q1234" s="64"/>
      <c r="R1234" s="94" t="s">
        <v>62</v>
      </c>
      <c r="S1234" s="97" t="e">
        <f>AVERAGE(S1214:S1233)</f>
        <v>#DIV/0!</v>
      </c>
      <c r="T1234" s="97" t="e">
        <f>IF(S1242="Y",SUM(T1214:T1233)/SUM(O1214:O1233),AVERAGE(T1214:T1233))</f>
        <v>#DIV/0!</v>
      </c>
      <c r="U1234" s="96" t="e">
        <f>SUM(U1214:U1233)/SUM(O1214:O1233)</f>
        <v>#DIV/0!</v>
      </c>
      <c r="V1234" s="89"/>
      <c r="W1234" s="89"/>
      <c r="X1234" s="89"/>
      <c r="Z1234" s="95"/>
      <c r="AP1234" s="63"/>
      <c r="AQ1234" s="89"/>
      <c r="AR1234" s="89"/>
      <c r="AS1234" s="89"/>
      <c r="AT1234" s="94" t="s">
        <v>62</v>
      </c>
      <c r="AU1234" s="93" t="e">
        <f>AVERAGE(AU1214:AU1233)</f>
        <v>#REF!</v>
      </c>
      <c r="AV1234" s="93" t="e">
        <f>SUM(AV1214:AV1233)/COUNTIF(AV1214:AV1233,"&gt;0")</f>
        <v>#REF!</v>
      </c>
      <c r="AW1234" s="89"/>
      <c r="AX1234" s="93" t="e">
        <f>AVERAGE(AX1214:AX1233)</f>
        <v>#REF!</v>
      </c>
      <c r="AY1234" s="93" t="e">
        <f>SUM(AY1214:AY1233)/COUNTIF(AY1214:AY1233,"&gt;0")</f>
        <v>#REF!</v>
      </c>
      <c r="AZ1234" s="89"/>
      <c r="BA1234" s="93" t="e">
        <f>AVERAGE(BA1214:BA1233)</f>
        <v>#REF!</v>
      </c>
      <c r="BB1234" s="93" t="e">
        <f>SUM(BB1214:BB1233)/COUNTIF(BB1214:BB1233,"&gt;0")</f>
        <v>#REF!</v>
      </c>
      <c r="BC1234" s="89"/>
      <c r="BD1234" s="93" t="e">
        <f>AVERAGE(BD1214:BD1233)</f>
        <v>#REF!</v>
      </c>
      <c r="BE1234" s="93" t="e">
        <f>SUM(BE1214:BE1233)/COUNTIF(BE1214:BE1233,"&gt;0")</f>
        <v>#REF!</v>
      </c>
      <c r="BF1234" s="89"/>
      <c r="BG1234" s="93" t="e">
        <f>AVERAGE(BG1214:BG1233)</f>
        <v>#REF!</v>
      </c>
      <c r="BH1234" s="93" t="e">
        <f>SUM(BH1214:BH1233)/COUNTIF(BH1214:BH1233,"&gt;0")</f>
        <v>#REF!</v>
      </c>
      <c r="BI1234" s="94"/>
      <c r="BJ1234" s="93" t="e">
        <f>AVERAGE(BJ1214:BJ1233)</f>
        <v>#DIV/0!</v>
      </c>
      <c r="BK1234" s="93" t="e">
        <f>SUM(BK1214:BK1233)/COUNTIF(BK1214:BK1233,"&gt;0")</f>
        <v>#DIV/0!</v>
      </c>
      <c r="BL1234" s="89"/>
      <c r="BM1234" s="93" t="e">
        <f>AVERAGE(BM1214:BM1233)</f>
        <v>#DIV/0!</v>
      </c>
      <c r="BN1234" s="93" t="e">
        <f>SUM(BN1214:BN1233)/COUNTIF(BN1214:BN1233,"&gt;0")</f>
        <v>#DIV/0!</v>
      </c>
      <c r="BO1234" s="89"/>
      <c r="BP1234" s="93" t="e">
        <f>AVERAGE(BP1214:BP1233)</f>
        <v>#DIV/0!</v>
      </c>
      <c r="BQ1234" s="93" t="e">
        <f>SUM(BQ1214:BQ1233)/COUNTIF(BQ1214:BQ1233,"&gt;0")</f>
        <v>#DIV/0!</v>
      </c>
      <c r="BR1234" s="89"/>
      <c r="BS1234" s="93" t="e">
        <f>AVERAGE(BS1214:BS1233)</f>
        <v>#DIV/0!</v>
      </c>
      <c r="BT1234" s="93" t="e">
        <f>SUM(BT1214:BT1233)/COUNTIF(BT1214:BT1233,"&gt;0")</f>
        <v>#DIV/0!</v>
      </c>
      <c r="BU1234" s="89"/>
      <c r="BV1234" s="63"/>
    </row>
    <row r="1235" spans="1:74" s="59" customFormat="1" x14ac:dyDescent="0.25">
      <c r="A1235" s="83"/>
      <c r="B1235" s="91" t="s">
        <v>61</v>
      </c>
      <c r="C1235" s="92" t="s">
        <v>60</v>
      </c>
      <c r="D1235" s="399"/>
      <c r="E1235" s="400"/>
      <c r="F1235" s="400"/>
      <c r="G1235" s="400"/>
      <c r="H1235" s="400"/>
      <c r="I1235" s="400"/>
      <c r="J1235" s="400"/>
      <c r="K1235" s="401"/>
      <c r="L1235" s="64"/>
      <c r="M1235" s="64"/>
      <c r="N1235" s="64"/>
      <c r="O1235" s="64"/>
      <c r="P1235" s="64"/>
      <c r="Q1235" s="64"/>
      <c r="R1235" s="77" t="s">
        <v>57</v>
      </c>
      <c r="S1235" s="88" t="e">
        <f>S1234+V1235*S1238</f>
        <v>#DIV/0!</v>
      </c>
      <c r="T1235" s="88" t="e">
        <f>T1234+V1235*T1238</f>
        <v>#DIV/0!</v>
      </c>
      <c r="U1235" s="88" t="e">
        <f>U1234+V1235*U1238</f>
        <v>#DIV/0!</v>
      </c>
      <c r="V1235" s="86">
        <v>1</v>
      </c>
      <c r="W1235" s="64" t="s">
        <v>59</v>
      </c>
      <c r="X1235" s="89"/>
      <c r="Y1235" s="89" t="s">
        <v>58</v>
      </c>
      <c r="Z1235" s="87"/>
      <c r="AP1235" s="63"/>
      <c r="AQ1235" s="89"/>
      <c r="AR1235" s="89"/>
      <c r="AS1235" s="89"/>
      <c r="AT1235" s="77" t="s">
        <v>57</v>
      </c>
      <c r="AU1235" s="76" t="e">
        <f>AU1234+(AU1240*AU1237)</f>
        <v>#REF!</v>
      </c>
      <c r="AV1235" s="76" t="e">
        <f>AV1234+(AV1240*AU1237)</f>
        <v>#REF!</v>
      </c>
      <c r="AW1235" s="89"/>
      <c r="AX1235" s="76" t="e">
        <f>AX1234+(AX1240*AX1237)</f>
        <v>#REF!</v>
      </c>
      <c r="AY1235" s="76" t="e">
        <f>AY1234+(AY1240*AX1237)</f>
        <v>#REF!</v>
      </c>
      <c r="AZ1235" s="89"/>
      <c r="BA1235" s="76" t="e">
        <f>BA1234+(BA1240*BA1237)</f>
        <v>#REF!</v>
      </c>
      <c r="BB1235" s="76" t="e">
        <f>BB1234+(BB1240*BA1237)</f>
        <v>#REF!</v>
      </c>
      <c r="BC1235" s="89"/>
      <c r="BD1235" s="76" t="e">
        <f>BD1234+(BD1240*BD1237)</f>
        <v>#REF!</v>
      </c>
      <c r="BE1235" s="76" t="e">
        <f>BE1234+(BE1240*BD1237)</f>
        <v>#REF!</v>
      </c>
      <c r="BF1235" s="89"/>
      <c r="BG1235" s="76" t="e">
        <f>BG1234+(BG1240*BG1237)</f>
        <v>#REF!</v>
      </c>
      <c r="BH1235" s="76" t="e">
        <f>BH1234+(BH1240*BG1237)</f>
        <v>#REF!</v>
      </c>
      <c r="BI1235" s="77"/>
      <c r="BJ1235" s="76" t="e">
        <f>BJ1234+(BJ1240*BJ1237)</f>
        <v>#DIV/0!</v>
      </c>
      <c r="BK1235" s="76" t="e">
        <f>BK1234+(BK1240*BJ1237)</f>
        <v>#DIV/0!</v>
      </c>
      <c r="BL1235" s="89"/>
      <c r="BM1235" s="76" t="e">
        <f>BM1234+(BM1240*BM1237)</f>
        <v>#DIV/0!</v>
      </c>
      <c r="BN1235" s="76" t="e">
        <f>BN1234+(BN1240*BM1237)</f>
        <v>#DIV/0!</v>
      </c>
      <c r="BO1235" s="89"/>
      <c r="BP1235" s="76" t="e">
        <f>BP1234+(BP1240*BP1237)</f>
        <v>#DIV/0!</v>
      </c>
      <c r="BQ1235" s="76" t="e">
        <f>BQ1234+(BQ1240*BP1237)</f>
        <v>#DIV/0!</v>
      </c>
      <c r="BR1235" s="89"/>
      <c r="BS1235" s="76" t="e">
        <f>BS1234+(BS1240*BS1237)</f>
        <v>#DIV/0!</v>
      </c>
      <c r="BT1235" s="76" t="e">
        <f>BT1234+(BT1240*BS1237)</f>
        <v>#DIV/0!</v>
      </c>
      <c r="BU1235" s="89"/>
      <c r="BV1235" s="63"/>
    </row>
    <row r="1236" spans="1:74" s="59" customFormat="1" x14ac:dyDescent="0.25">
      <c r="A1236" s="83"/>
      <c r="B1236" s="91" t="s">
        <v>56</v>
      </c>
      <c r="C1236" s="83"/>
      <c r="D1236" s="402"/>
      <c r="E1236" s="403"/>
      <c r="F1236" s="403"/>
      <c r="G1236" s="403"/>
      <c r="H1236" s="403"/>
      <c r="I1236" s="403"/>
      <c r="J1236" s="403"/>
      <c r="K1236" s="404"/>
      <c r="L1236" s="89"/>
      <c r="M1236" s="89"/>
      <c r="N1236" s="64"/>
      <c r="O1236" s="64"/>
      <c r="P1236" s="64"/>
      <c r="Q1236" s="64"/>
      <c r="R1236" s="77" t="s">
        <v>54</v>
      </c>
      <c r="S1236" s="88" t="e">
        <f>IF($Y1236="Y",MIN(S1214:S1233),S1234-$V1236*S1238)</f>
        <v>#DIV/0!</v>
      </c>
      <c r="T1236" s="88" t="e">
        <f>IF($Y1236="Y",MIN(T1214:T1233),T1234-$V1236*T1238)</f>
        <v>#DIV/0!</v>
      </c>
      <c r="U1236" s="88" t="e">
        <f>IF($Y1236="Y",MIN(U1214:U1233),U1234-$V1236*U1238)</f>
        <v>#DIV/0!</v>
      </c>
      <c r="V1236" s="86">
        <v>1</v>
      </c>
      <c r="W1236" s="64" t="s">
        <v>55</v>
      </c>
      <c r="X1236" s="89"/>
      <c r="Y1236" s="90" t="s">
        <v>47</v>
      </c>
      <c r="Z1236" s="87"/>
      <c r="AP1236" s="63"/>
      <c r="AQ1236" s="89"/>
      <c r="AR1236" s="89"/>
      <c r="AS1236" s="89"/>
      <c r="AT1236" s="77" t="s">
        <v>54</v>
      </c>
      <c r="AU1236" s="76" t="e">
        <f>AU1234-(AU1240*AU1238)</f>
        <v>#REF!</v>
      </c>
      <c r="AV1236" s="76" t="e">
        <f>AV1234-(AV1240*AU1238)</f>
        <v>#REF!</v>
      </c>
      <c r="AW1236" s="89"/>
      <c r="AX1236" s="76" t="e">
        <f>AX1234-(AX1240*AX1238)</f>
        <v>#REF!</v>
      </c>
      <c r="AY1236" s="76" t="e">
        <f>AY1234-(AY1240*AX1238)</f>
        <v>#REF!</v>
      </c>
      <c r="AZ1236" s="89"/>
      <c r="BA1236" s="76" t="e">
        <f>BA1234-(BA1240*BA1238)</f>
        <v>#REF!</v>
      </c>
      <c r="BB1236" s="76" t="e">
        <f>BB1234-(BB1240*BA1238)</f>
        <v>#REF!</v>
      </c>
      <c r="BC1236" s="89"/>
      <c r="BD1236" s="76" t="e">
        <f>BD1234-(BD1240*BD1238)</f>
        <v>#REF!</v>
      </c>
      <c r="BE1236" s="76" t="e">
        <f>BE1234-(BE1240*BD1238)</f>
        <v>#REF!</v>
      </c>
      <c r="BF1236" s="89"/>
      <c r="BG1236" s="76" t="e">
        <f>BG1234-(BG1240*BG1238)</f>
        <v>#REF!</v>
      </c>
      <c r="BH1236" s="76" t="e">
        <f>BH1234-(BH1240*BG1238)</f>
        <v>#REF!</v>
      </c>
      <c r="BI1236" s="77"/>
      <c r="BJ1236" s="76" t="e">
        <f>BJ1234-(BJ1240*BJ1238)</f>
        <v>#DIV/0!</v>
      </c>
      <c r="BK1236" s="76" t="e">
        <f>BK1234-(BK1240*BJ1238)</f>
        <v>#DIV/0!</v>
      </c>
      <c r="BL1236" s="89"/>
      <c r="BM1236" s="76" t="e">
        <f>BM1234-(BM1240*BM1238)</f>
        <v>#DIV/0!</v>
      </c>
      <c r="BN1236" s="76" t="e">
        <f>BN1234-(BN1240*BM1238)</f>
        <v>#DIV/0!</v>
      </c>
      <c r="BO1236" s="89"/>
      <c r="BP1236" s="76" t="e">
        <f>BP1234-(BP1240*BP1238)</f>
        <v>#DIV/0!</v>
      </c>
      <c r="BQ1236" s="76" t="e">
        <f>BQ1234-(BQ1240*BP1238)</f>
        <v>#DIV/0!</v>
      </c>
      <c r="BR1236" s="89"/>
      <c r="BS1236" s="76" t="e">
        <f>BS1234-(BS1240*BS1238)</f>
        <v>#DIV/0!</v>
      </c>
      <c r="BT1236" s="76" t="e">
        <f>BT1234-(BT1240*BS1238)</f>
        <v>#DIV/0!</v>
      </c>
      <c r="BU1236" s="89"/>
      <c r="BV1236" s="63"/>
    </row>
    <row r="1237" spans="1:74" s="59" customFormat="1" ht="14.25" x14ac:dyDescent="0.2">
      <c r="A1237" s="83"/>
      <c r="B1237" s="83"/>
      <c r="C1237" s="83"/>
      <c r="D1237" s="402"/>
      <c r="E1237" s="403"/>
      <c r="F1237" s="403"/>
      <c r="G1237" s="403"/>
      <c r="H1237" s="403"/>
      <c r="I1237" s="403"/>
      <c r="J1237" s="403"/>
      <c r="K1237" s="404"/>
      <c r="L1237" s="64"/>
      <c r="M1237" s="64"/>
      <c r="N1237" s="64"/>
      <c r="O1237" s="64"/>
      <c r="P1237" s="64"/>
      <c r="Q1237" s="64"/>
      <c r="R1237" s="77" t="s">
        <v>51</v>
      </c>
      <c r="S1237" s="88" t="e">
        <f>IF((0.67*S1238)&gt;S1234,"no","yes")</f>
        <v>#DIV/0!</v>
      </c>
      <c r="T1237" s="88" t="e">
        <f>IF((0.67*T1238)&gt;T1234,"no","yes")</f>
        <v>#DIV/0!</v>
      </c>
      <c r="U1237" s="88" t="e">
        <f>IF((0.67*U1238)&gt;U1234,"no","yes")</f>
        <v>#DIV/0!</v>
      </c>
      <c r="V1237" s="64"/>
      <c r="W1237" s="64"/>
      <c r="X1237" s="64"/>
      <c r="Z1237" s="87"/>
      <c r="AP1237" s="63"/>
      <c r="AQ1237" s="64"/>
      <c r="AR1237" s="64"/>
      <c r="AS1237" s="360" t="s">
        <v>53</v>
      </c>
      <c r="AT1237" s="361"/>
      <c r="AU1237" s="86">
        <v>1</v>
      </c>
      <c r="AV1237" s="64"/>
      <c r="AW1237" s="64"/>
      <c r="AX1237" s="86">
        <v>1</v>
      </c>
      <c r="AY1237" s="64"/>
      <c r="AZ1237" s="64"/>
      <c r="BA1237" s="86">
        <v>1</v>
      </c>
      <c r="BB1237" s="64"/>
      <c r="BC1237" s="64"/>
      <c r="BD1237" s="86">
        <v>1</v>
      </c>
      <c r="BE1237" s="64"/>
      <c r="BF1237" s="64"/>
      <c r="BG1237" s="86">
        <v>1</v>
      </c>
      <c r="BH1237" s="64"/>
      <c r="BI1237" s="77"/>
      <c r="BJ1237" s="86">
        <v>1</v>
      </c>
      <c r="BK1237" s="64"/>
      <c r="BL1237" s="64"/>
      <c r="BM1237" s="86">
        <v>1</v>
      </c>
      <c r="BN1237" s="64"/>
      <c r="BO1237" s="64"/>
      <c r="BP1237" s="86">
        <v>1</v>
      </c>
      <c r="BQ1237" s="64"/>
      <c r="BR1237" s="64"/>
      <c r="BS1237" s="86">
        <v>1</v>
      </c>
      <c r="BT1237" s="64"/>
      <c r="BU1237" s="64"/>
      <c r="BV1237" s="63"/>
    </row>
    <row r="1238" spans="1:74" s="59" customFormat="1" ht="14.25" x14ac:dyDescent="0.2">
      <c r="A1238" s="83"/>
      <c r="B1238" s="83"/>
      <c r="C1238" s="83"/>
      <c r="D1238" s="402"/>
      <c r="E1238" s="403"/>
      <c r="F1238" s="403"/>
      <c r="G1238" s="403"/>
      <c r="H1238" s="403"/>
      <c r="I1238" s="403"/>
      <c r="J1238" s="403"/>
      <c r="K1238" s="404"/>
      <c r="L1238" s="64"/>
      <c r="M1238" s="64"/>
      <c r="N1238" s="64"/>
      <c r="O1238" s="64"/>
      <c r="P1238" s="64"/>
      <c r="Q1238" s="64"/>
      <c r="R1238" s="77" t="s">
        <v>50</v>
      </c>
      <c r="S1238" s="88" t="e">
        <f>_xlfn.STDEV.P(S1214:S1233)</f>
        <v>#DIV/0!</v>
      </c>
      <c r="T1238" s="88" t="e">
        <f t="array" ref="T1238">IF(S1242="Y",SQRT(SUM(IFERROR(O1214:O1233*(S1214:S1233-(T1234))^2,0))/((COUNTIFS(O1214:O1233,"&lt;&gt;"&amp;"")-1)/COUNTIFS(O1214:O1233,"&lt;&gt;"&amp;"")*SUM(O1214:O1233))),_xlfn.STDEV.P(T1214:T1233))</f>
        <v>#DIV/0!</v>
      </c>
      <c r="U1238" s="88" t="e">
        <f t="array" ref="U1238">SQRT(SUM(IFERROR(O1214:O1233*(S1214:S1233-(U1234))^2,0))/((COUNTIFS(O1214:O1233,"&lt;&gt;"&amp;"")-1)/COUNTIFS(O1214:O1233,"&lt;&gt;"&amp;"")*SUM(O1214:O1233)))</f>
        <v>#DIV/0!</v>
      </c>
      <c r="V1238" s="64"/>
      <c r="W1238" s="64"/>
      <c r="X1238" s="64"/>
      <c r="Z1238" s="87"/>
      <c r="AP1238" s="63"/>
      <c r="AQ1238" s="64"/>
      <c r="AR1238" s="64"/>
      <c r="AS1238" s="360"/>
      <c r="AT1238" s="361"/>
      <c r="AU1238" s="86">
        <v>1</v>
      </c>
      <c r="AV1238" s="64"/>
      <c r="AW1238" s="64"/>
      <c r="AX1238" s="86">
        <v>1</v>
      </c>
      <c r="AY1238" s="64"/>
      <c r="AZ1238" s="64"/>
      <c r="BA1238" s="86">
        <v>1</v>
      </c>
      <c r="BB1238" s="64"/>
      <c r="BC1238" s="64"/>
      <c r="BD1238" s="86">
        <v>1</v>
      </c>
      <c r="BE1238" s="64"/>
      <c r="BF1238" s="64"/>
      <c r="BG1238" s="86">
        <v>1</v>
      </c>
      <c r="BH1238" s="64"/>
      <c r="BI1238" s="77"/>
      <c r="BJ1238" s="86">
        <v>1</v>
      </c>
      <c r="BK1238" s="64"/>
      <c r="BL1238" s="64"/>
      <c r="BM1238" s="86">
        <v>1</v>
      </c>
      <c r="BN1238" s="64"/>
      <c r="BO1238" s="64"/>
      <c r="BP1238" s="86">
        <v>1</v>
      </c>
      <c r="BQ1238" s="64"/>
      <c r="BR1238" s="64"/>
      <c r="BS1238" s="86">
        <v>1</v>
      </c>
      <c r="BT1238" s="64"/>
      <c r="BU1238" s="64"/>
      <c r="BV1238" s="63"/>
    </row>
    <row r="1239" spans="1:74" s="59" customFormat="1" x14ac:dyDescent="0.25">
      <c r="A1239" s="64"/>
      <c r="B1239" s="64"/>
      <c r="C1239" s="83"/>
      <c r="D1239" s="402"/>
      <c r="E1239" s="403"/>
      <c r="F1239" s="403"/>
      <c r="G1239" s="403"/>
      <c r="H1239" s="403"/>
      <c r="I1239" s="403"/>
      <c r="J1239" s="403"/>
      <c r="K1239" s="404"/>
      <c r="L1239" s="64"/>
      <c r="M1239" s="64"/>
      <c r="N1239" s="64"/>
      <c r="O1239" s="64"/>
      <c r="P1239" s="64"/>
      <c r="Q1239" s="64"/>
      <c r="R1239" s="73" t="s">
        <v>48</v>
      </c>
      <c r="S1239" s="85">
        <f>COUNTIF(S1214:S1233,"&gt;0")</f>
        <v>0</v>
      </c>
      <c r="T1239" s="85">
        <f>COUNTIF(T1214:T1233,"&gt;0")</f>
        <v>0</v>
      </c>
      <c r="U1239" s="81"/>
      <c r="V1239" s="84" t="s">
        <v>52</v>
      </c>
      <c r="W1239" s="64"/>
      <c r="X1239" s="64"/>
      <c r="Z1239" s="63"/>
      <c r="AP1239" s="63"/>
      <c r="AQ1239" s="64"/>
      <c r="AR1239" s="64"/>
      <c r="AS1239" s="64"/>
      <c r="AT1239" s="77" t="s">
        <v>51</v>
      </c>
      <c r="AU1239" s="76" t="e">
        <f>IF((0.67*AU1240)&gt;AU1234,"no","yes")</f>
        <v>#REF!</v>
      </c>
      <c r="AV1239" s="76" t="e">
        <f>IF((0.67*AV1240)&gt;AV1234,"no","yes")</f>
        <v>#REF!</v>
      </c>
      <c r="AW1239" s="64"/>
      <c r="AX1239" s="76" t="e">
        <f>IF((0.67*AX1240)&gt;AX1234,"no","yes")</f>
        <v>#REF!</v>
      </c>
      <c r="AY1239" s="76" t="e">
        <f>IF((0.67*AY1240)&gt;AY1234,"no","yes")</f>
        <v>#REF!</v>
      </c>
      <c r="AZ1239" s="64"/>
      <c r="BA1239" s="76" t="e">
        <f>IF((0.67*BA1240)&gt;BA1234,"no","yes")</f>
        <v>#REF!</v>
      </c>
      <c r="BB1239" s="76" t="e">
        <f>IF((0.67*BB1240)&gt;BB1234,"no","yes")</f>
        <v>#REF!</v>
      </c>
      <c r="BC1239" s="64"/>
      <c r="BD1239" s="76" t="e">
        <f>IF((0.67*BD1240)&gt;BD1234,"no","yes")</f>
        <v>#REF!</v>
      </c>
      <c r="BE1239" s="76" t="e">
        <f>IF((0.67*BE1240)&gt;BE1234,"no","yes")</f>
        <v>#REF!</v>
      </c>
      <c r="BF1239" s="64"/>
      <c r="BG1239" s="76" t="e">
        <f>IF((0.67*BG1240)&gt;BG1234,"no","yes")</f>
        <v>#REF!</v>
      </c>
      <c r="BH1239" s="76" t="e">
        <f>IF((0.67*BH1240)&gt;BH1234,"no","yes")</f>
        <v>#REF!</v>
      </c>
      <c r="BI1239" s="73"/>
      <c r="BJ1239" s="76" t="e">
        <f>IF((0.67*BJ1240)&gt;BJ1234,"no","yes")</f>
        <v>#DIV/0!</v>
      </c>
      <c r="BK1239" s="76" t="e">
        <f>IF((0.67*BK1240)&gt;BK1234,"no","yes")</f>
        <v>#DIV/0!</v>
      </c>
      <c r="BL1239" s="64"/>
      <c r="BM1239" s="76" t="e">
        <f>IF((0.67*BM1240)&gt;BM1234,"no","yes")</f>
        <v>#DIV/0!</v>
      </c>
      <c r="BN1239" s="76" t="e">
        <f>IF((0.67*BN1240)&gt;BN1234,"no","yes")</f>
        <v>#DIV/0!</v>
      </c>
      <c r="BO1239" s="64"/>
      <c r="BP1239" s="76" t="e">
        <f>IF((0.67*BP1240)&gt;BP1234,"no","yes")</f>
        <v>#DIV/0!</v>
      </c>
      <c r="BQ1239" s="76" t="e">
        <f>IF((0.67*BQ1240)&gt;BQ1234,"no","yes")</f>
        <v>#DIV/0!</v>
      </c>
      <c r="BR1239" s="64"/>
      <c r="BS1239" s="76" t="e">
        <f>IF((0.67*BS1240)&gt;BS1234,"no","yes")</f>
        <v>#DIV/0!</v>
      </c>
      <c r="BT1239" s="76" t="e">
        <f>IF((0.67*BT1240)&gt;BT1234,"no","yes")</f>
        <v>#DIV/0!</v>
      </c>
      <c r="BU1239" s="64"/>
      <c r="BV1239" s="63"/>
    </row>
    <row r="1240" spans="1:74" s="59" customFormat="1" ht="14.25" x14ac:dyDescent="0.2">
      <c r="C1240" s="83"/>
      <c r="D1240" s="402"/>
      <c r="E1240" s="403"/>
      <c r="F1240" s="403"/>
      <c r="G1240" s="403"/>
      <c r="H1240" s="403"/>
      <c r="I1240" s="403"/>
      <c r="J1240" s="403"/>
      <c r="K1240" s="404"/>
      <c r="L1240" s="64"/>
      <c r="M1240" s="64"/>
      <c r="N1240" s="64"/>
      <c r="O1240" s="64"/>
      <c r="P1240" s="64"/>
      <c r="Q1240" s="64"/>
      <c r="R1240" s="64"/>
      <c r="S1240" s="82"/>
      <c r="T1240" s="81"/>
      <c r="U1240" s="81"/>
      <c r="V1240" s="80"/>
      <c r="W1240" s="79"/>
      <c r="X1240" s="78"/>
      <c r="Z1240" s="63"/>
      <c r="AP1240" s="63"/>
      <c r="AQ1240" s="64"/>
      <c r="AR1240" s="64"/>
      <c r="AS1240" s="64"/>
      <c r="AT1240" s="77" t="s">
        <v>50</v>
      </c>
      <c r="AU1240" s="76" t="e">
        <f>_xlfn.STDEV.P(AU1214:AU1233)</f>
        <v>#REF!</v>
      </c>
      <c r="AV1240" s="76" t="e">
        <f>_xlfn.STDEV.P(AV1214:AV1233)</f>
        <v>#REF!</v>
      </c>
      <c r="AW1240" s="64"/>
      <c r="AX1240" s="76" t="e">
        <f>_xlfn.STDEV.P(AX1214:AX1233)</f>
        <v>#REF!</v>
      </c>
      <c r="AY1240" s="76" t="e">
        <f>_xlfn.STDEV.P(AY1214:AY1233)</f>
        <v>#REF!</v>
      </c>
      <c r="AZ1240" s="64"/>
      <c r="BA1240" s="76" t="e">
        <f>_xlfn.STDEV.P(BA1214:BA1233)</f>
        <v>#REF!</v>
      </c>
      <c r="BB1240" s="76" t="e">
        <f>_xlfn.STDEV.P(BB1214:BB1233)</f>
        <v>#REF!</v>
      </c>
      <c r="BC1240" s="64"/>
      <c r="BD1240" s="76" t="e">
        <f>_xlfn.STDEV.P(BD1214:BD1233)</f>
        <v>#REF!</v>
      </c>
      <c r="BE1240" s="76" t="e">
        <f>_xlfn.STDEV.P(BE1214:BE1233)</f>
        <v>#REF!</v>
      </c>
      <c r="BF1240" s="64"/>
      <c r="BG1240" s="76" t="e">
        <f>_xlfn.STDEV.P(BG1214:BG1233)</f>
        <v>#REF!</v>
      </c>
      <c r="BH1240" s="76" t="e">
        <f>_xlfn.STDEV.P(BH1214:BH1233)</f>
        <v>#REF!</v>
      </c>
      <c r="BI1240" s="64"/>
      <c r="BJ1240" s="76" t="e">
        <f>_xlfn.STDEV.P(BJ1214:BJ1233)</f>
        <v>#DIV/0!</v>
      </c>
      <c r="BK1240" s="76" t="e">
        <f>_xlfn.STDEV.P(BK1214:BK1233)</f>
        <v>#DIV/0!</v>
      </c>
      <c r="BL1240" s="64"/>
      <c r="BM1240" s="76" t="e">
        <f>_xlfn.STDEV.P(BM1214:BM1233)</f>
        <v>#DIV/0!</v>
      </c>
      <c r="BN1240" s="76" t="e">
        <f>_xlfn.STDEV.P(BN1214:BN1233)</f>
        <v>#DIV/0!</v>
      </c>
      <c r="BO1240" s="64"/>
      <c r="BP1240" s="76" t="e">
        <f>_xlfn.STDEV.P(BP1214:BP1233)</f>
        <v>#DIV/0!</v>
      </c>
      <c r="BQ1240" s="76" t="e">
        <f>_xlfn.STDEV.P(BQ1214:BQ1233)</f>
        <v>#DIV/0!</v>
      </c>
      <c r="BR1240" s="64"/>
      <c r="BS1240" s="76" t="e">
        <f>_xlfn.STDEV.P(BS1214:BS1233)</f>
        <v>#DIV/0!</v>
      </c>
      <c r="BT1240" s="76" t="e">
        <f>_xlfn.STDEV.P(BT1214:BT1233)</f>
        <v>#DIV/0!</v>
      </c>
      <c r="BV1240" s="63"/>
    </row>
    <row r="1241" spans="1:74" s="59" customFormat="1" x14ac:dyDescent="0.2">
      <c r="C1241" s="83"/>
      <c r="D1241" s="402"/>
      <c r="E1241" s="403"/>
      <c r="F1241" s="403"/>
      <c r="G1241" s="403"/>
      <c r="H1241" s="403"/>
      <c r="I1241" s="403"/>
      <c r="J1241" s="403"/>
      <c r="K1241" s="404"/>
      <c r="L1241" s="64"/>
      <c r="M1241" s="64"/>
      <c r="N1241" s="64"/>
      <c r="O1241" s="64"/>
      <c r="P1241" s="64"/>
      <c r="Q1241" s="64"/>
      <c r="R1241" s="64"/>
      <c r="S1241" s="74" t="s">
        <v>49</v>
      </c>
      <c r="T1241" s="64"/>
      <c r="U1241" s="64"/>
      <c r="V1241" s="70"/>
      <c r="W1241" s="69"/>
      <c r="X1241" s="68"/>
      <c r="Z1241" s="63"/>
      <c r="AP1241" s="63"/>
      <c r="AQ1241" s="64"/>
      <c r="AR1241" s="64"/>
      <c r="AS1241" s="64"/>
      <c r="AT1241" s="73" t="s">
        <v>48</v>
      </c>
      <c r="AU1241" s="72">
        <f>COUNTIF(AU1214:AU1233,"&gt;0")</f>
        <v>0</v>
      </c>
      <c r="AV1241" s="72">
        <f>COUNTIF(AV1214:AV1233,"&gt;0")</f>
        <v>0</v>
      </c>
      <c r="AW1241" s="64"/>
      <c r="AX1241" s="72">
        <f>COUNTIF(AX1214:AX1233,"&gt;0")</f>
        <v>0</v>
      </c>
      <c r="AY1241" s="72">
        <f>COUNTIF(AY1214:AY1233,"&gt;0")</f>
        <v>0</v>
      </c>
      <c r="AZ1241" s="64"/>
      <c r="BA1241" s="72">
        <f>COUNTIF(BA1214:BA1233,"&gt;0")</f>
        <v>0</v>
      </c>
      <c r="BB1241" s="72">
        <f>COUNTIF(BB1214:BB1233,"&gt;0")</f>
        <v>0</v>
      </c>
      <c r="BC1241" s="64"/>
      <c r="BD1241" s="72">
        <f>COUNTIF(BD1214:BD1233,"&gt;0")</f>
        <v>0</v>
      </c>
      <c r="BE1241" s="72">
        <f>COUNTIF(BE1214:BE1233,"&gt;0")</f>
        <v>0</v>
      </c>
      <c r="BF1241" s="64"/>
      <c r="BG1241" s="72">
        <f>COUNTIF(BG1214:BG1233,"&gt;0")</f>
        <v>0</v>
      </c>
      <c r="BH1241" s="72">
        <f>COUNTIF(BH1214:BH1233,"&gt;0")</f>
        <v>0</v>
      </c>
      <c r="BI1241" s="64"/>
      <c r="BJ1241" s="72">
        <f>COUNTIF(BJ1214:BJ1233,"&gt;0")</f>
        <v>0</v>
      </c>
      <c r="BK1241" s="72">
        <f>COUNTIF(BK1214:BK1233,"&gt;0")</f>
        <v>0</v>
      </c>
      <c r="BL1241" s="64"/>
      <c r="BM1241" s="72">
        <f>COUNTIF(BM1214:BM1233,"&gt;0")</f>
        <v>0</v>
      </c>
      <c r="BN1241" s="72">
        <f>COUNTIF(BN1214:BN1233,"&gt;0")</f>
        <v>0</v>
      </c>
      <c r="BO1241" s="64"/>
      <c r="BP1241" s="72">
        <f>COUNTIF(BP1214:BP1233,"&gt;0")</f>
        <v>0</v>
      </c>
      <c r="BQ1241" s="72">
        <f>COUNTIF(BQ1214:BQ1233,"&gt;0")</f>
        <v>0</v>
      </c>
      <c r="BR1241" s="64"/>
      <c r="BS1241" s="72">
        <f>COUNTIF(BS1214:BS1233,"&gt;0")</f>
        <v>0</v>
      </c>
      <c r="BT1241" s="72">
        <f>COUNTIF(BT1214:BT1233,"&gt;0")</f>
        <v>0</v>
      </c>
      <c r="BV1241" s="63"/>
    </row>
    <row r="1242" spans="1:74" s="59" customFormat="1" ht="14.25" x14ac:dyDescent="0.2">
      <c r="C1242" s="83"/>
      <c r="D1242" s="402"/>
      <c r="E1242" s="403"/>
      <c r="F1242" s="403"/>
      <c r="G1242" s="403"/>
      <c r="H1242" s="403"/>
      <c r="I1242" s="403"/>
      <c r="J1242" s="403"/>
      <c r="K1242" s="404"/>
      <c r="L1242" s="64"/>
      <c r="M1242" s="64"/>
      <c r="N1242" s="64"/>
      <c r="O1242" s="64"/>
      <c r="P1242" s="64"/>
      <c r="Q1242" s="64"/>
      <c r="R1242" s="64"/>
      <c r="S1242" s="71" t="s">
        <v>47</v>
      </c>
      <c r="T1242" s="64"/>
      <c r="U1242" s="64"/>
      <c r="V1242" s="70"/>
      <c r="W1242" s="69"/>
      <c r="X1242" s="68"/>
      <c r="Z1242" s="63"/>
      <c r="AP1242" s="63"/>
      <c r="BV1242" s="63"/>
    </row>
    <row r="1243" spans="1:74" s="59" customFormat="1" ht="14.25" x14ac:dyDescent="0.2">
      <c r="C1243" s="83"/>
      <c r="D1243" s="402"/>
      <c r="E1243" s="403"/>
      <c r="F1243" s="403"/>
      <c r="G1243" s="403"/>
      <c r="H1243" s="403"/>
      <c r="I1243" s="403"/>
      <c r="J1243" s="403"/>
      <c r="K1243" s="404"/>
      <c r="L1243" s="64"/>
      <c r="M1243" s="64"/>
      <c r="N1243" s="64"/>
      <c r="O1243" s="64"/>
      <c r="P1243" s="64"/>
      <c r="Q1243" s="64"/>
      <c r="R1243" s="64"/>
      <c r="S1243" s="64"/>
      <c r="T1243" s="64"/>
      <c r="U1243" s="64"/>
      <c r="V1243" s="67"/>
      <c r="W1243" s="66"/>
      <c r="X1243" s="65"/>
      <c r="Z1243" s="63"/>
      <c r="AP1243" s="63"/>
      <c r="BV1243" s="63"/>
    </row>
    <row r="1244" spans="1:74" s="59" customFormat="1" ht="18" x14ac:dyDescent="0.25">
      <c r="A1244" s="75" t="str">
        <f ca="1">HYPERLINK("#"&amp;"'"&amp;A$1&amp;"'!a1","Back to top")</f>
        <v>Back to top</v>
      </c>
      <c r="B1244" s="75"/>
      <c r="C1244" s="64"/>
      <c r="D1244" s="405"/>
      <c r="E1244" s="406"/>
      <c r="F1244" s="406"/>
      <c r="G1244" s="406"/>
      <c r="H1244" s="406"/>
      <c r="I1244" s="406"/>
      <c r="J1244" s="406"/>
      <c r="K1244" s="407"/>
      <c r="U1244" s="64"/>
      <c r="V1244" s="64"/>
      <c r="W1244" s="64"/>
      <c r="X1244" s="64"/>
      <c r="Z1244" s="63"/>
      <c r="AP1244" s="60"/>
      <c r="AQ1244" s="62"/>
      <c r="AR1244" s="62"/>
      <c r="AS1244" s="61"/>
      <c r="AT1244" s="61"/>
      <c r="AU1244" s="61"/>
      <c r="AV1244" s="61"/>
      <c r="AW1244" s="61"/>
      <c r="AX1244" s="61"/>
      <c r="AY1244" s="61"/>
      <c r="AZ1244" s="61"/>
      <c r="BA1244" s="61"/>
      <c r="BB1244" s="61"/>
      <c r="BC1244" s="61"/>
      <c r="BD1244" s="61"/>
      <c r="BE1244" s="61"/>
      <c r="BF1244" s="61"/>
      <c r="BG1244" s="61"/>
      <c r="BH1244" s="61"/>
      <c r="BI1244" s="61"/>
      <c r="BJ1244" s="61"/>
      <c r="BK1244" s="61"/>
      <c r="BL1244" s="61"/>
      <c r="BM1244" s="61"/>
      <c r="BN1244" s="61"/>
      <c r="BO1244" s="61"/>
      <c r="BP1244" s="61"/>
      <c r="BQ1244" s="61"/>
      <c r="BR1244" s="61"/>
      <c r="BS1244" s="61"/>
      <c r="BT1244" s="61"/>
      <c r="BU1244" s="61"/>
      <c r="BV1244" s="60"/>
    </row>
    <row r="1245" spans="1:74" s="59" customFormat="1" ht="14.25" x14ac:dyDescent="0.2">
      <c r="Z1245" s="63"/>
      <c r="AP1245" s="63"/>
      <c r="BV1245" s="63"/>
    </row>
    <row r="1246" spans="1:74" s="59" customFormat="1" ht="14.25" x14ac:dyDescent="0.2">
      <c r="Z1246" s="63"/>
      <c r="AP1246" s="63"/>
      <c r="BV1246" s="63"/>
    </row>
    <row r="1247" spans="1:74" s="2" customFormat="1" ht="15.75" x14ac:dyDescent="0.25">
      <c r="A1247" s="134">
        <f>1+A1211</f>
        <v>34</v>
      </c>
      <c r="B1247" s="134"/>
      <c r="C1247" s="133" t="s">
        <v>94</v>
      </c>
      <c r="D1247" s="132"/>
      <c r="E1247" s="132"/>
      <c r="F1247" s="132"/>
      <c r="G1247" s="132"/>
      <c r="H1247" s="132"/>
      <c r="K1247" s="132"/>
      <c r="L1247" s="132"/>
      <c r="M1247" s="131"/>
      <c r="N1247" s="131"/>
      <c r="O1247" s="131"/>
      <c r="AQ1247" s="130">
        <f>A1247</f>
        <v>34</v>
      </c>
      <c r="AR1247" s="130" t="str">
        <f>C1247</f>
        <v>VARIABLE34</v>
      </c>
    </row>
    <row r="1248" spans="1:74" s="59" customFormat="1" x14ac:dyDescent="0.25">
      <c r="A1248" s="83"/>
      <c r="B1248" s="83"/>
      <c r="C1248" s="83"/>
      <c r="D1248" s="129"/>
      <c r="E1248" s="129"/>
      <c r="F1248" s="129"/>
      <c r="G1248" s="129"/>
      <c r="H1248" s="129"/>
      <c r="K1248" s="129"/>
      <c r="L1248" s="129"/>
      <c r="M1248" s="64"/>
      <c r="N1248" s="64"/>
      <c r="O1248" s="64"/>
      <c r="Z1248" s="63"/>
      <c r="AP1248" s="63"/>
      <c r="AQ1248" s="89"/>
      <c r="AR1248" s="89"/>
      <c r="AS1248" s="89"/>
      <c r="AT1248" s="89"/>
      <c r="AU1248" s="128" t="e">
        <f>IF($AT$44="Region",'[1]Advanced Controls'!$A$59,'[1]AEZ Data'!$A$78)</f>
        <v>#REF!</v>
      </c>
      <c r="AV1248" s="128"/>
      <c r="AW1248" s="89"/>
      <c r="AX1248" s="128" t="e">
        <f>IF($AT$44="Region",'[1]Advanced Controls'!$A$60,'[1]AEZ Data'!$A$80)</f>
        <v>#REF!</v>
      </c>
      <c r="AY1248" s="128"/>
      <c r="AZ1248" s="89"/>
      <c r="BA1248" s="128" t="e">
        <f>IF($AT$44="Region",'[1]Advanced Controls'!$A$61,'[1]AEZ Data'!$A$79)</f>
        <v>#REF!</v>
      </c>
      <c r="BB1248" s="128"/>
      <c r="BC1248" s="89"/>
      <c r="BD1248" s="128" t="e">
        <f>IF($AT$44="Region",'[1]Advanced Controls'!$A$62,'[1]AEZ Data'!$A$81)</f>
        <v>#REF!</v>
      </c>
      <c r="BE1248" s="128"/>
      <c r="BF1248" s="89"/>
      <c r="BG1248" s="128" t="e">
        <f>IF($AT$44="Region",'[1]Advanced Controls'!$A$63,'[1]AEZ Data'!$A$82)</f>
        <v>#REF!</v>
      </c>
      <c r="BH1248" s="128"/>
      <c r="BI1248" s="89"/>
      <c r="BJ1248" s="128" t="s">
        <v>90</v>
      </c>
      <c r="BK1248" s="128"/>
      <c r="BL1248" s="89"/>
      <c r="BM1248" s="128" t="s">
        <v>89</v>
      </c>
      <c r="BN1248" s="128"/>
      <c r="BO1248" s="89"/>
      <c r="BP1248" s="128" t="s">
        <v>88</v>
      </c>
      <c r="BQ1248" s="128"/>
      <c r="BR1248" s="89"/>
      <c r="BS1248" s="128" t="s">
        <v>87</v>
      </c>
      <c r="BT1248" s="128"/>
      <c r="BU1248" s="89"/>
      <c r="BV1248" s="63"/>
    </row>
    <row r="1249" spans="1:74" s="59" customFormat="1" ht="45.75" thickBot="1" x14ac:dyDescent="0.3">
      <c r="A1249" s="92" t="s">
        <v>86</v>
      </c>
      <c r="B1249" s="127" t="s">
        <v>85</v>
      </c>
      <c r="C1249" s="124" t="s">
        <v>84</v>
      </c>
      <c r="D1249" s="126" t="s">
        <v>83</v>
      </c>
      <c r="E1249" s="126" t="s">
        <v>82</v>
      </c>
      <c r="F1249" s="124" t="s">
        <v>81</v>
      </c>
      <c r="G1249" s="125" t="s">
        <v>80</v>
      </c>
      <c r="H1249" s="124" t="s">
        <v>79</v>
      </c>
      <c r="I1249" s="124" t="s">
        <v>78</v>
      </c>
      <c r="J1249" s="124" t="s">
        <v>77</v>
      </c>
      <c r="K1249" s="123" t="s">
        <v>76</v>
      </c>
      <c r="L1249" s="122" t="s">
        <v>75</v>
      </c>
      <c r="M1249" s="121" t="s">
        <v>74</v>
      </c>
      <c r="N1249" s="119" t="s">
        <v>73</v>
      </c>
      <c r="O1249" s="120" t="s">
        <v>72</v>
      </c>
      <c r="P1249" s="119" t="s">
        <v>71</v>
      </c>
      <c r="Q1249" s="114"/>
      <c r="R1249" s="118" t="s">
        <v>70</v>
      </c>
      <c r="S1249" s="117" t="s">
        <v>66</v>
      </c>
      <c r="T1249" s="117" t="s">
        <v>65</v>
      </c>
      <c r="U1249" s="117" t="s">
        <v>69</v>
      </c>
      <c r="V1249" s="116" t="s">
        <v>68</v>
      </c>
      <c r="W1249" s="114"/>
      <c r="X1249" s="114"/>
      <c r="Z1249" s="63"/>
      <c r="AP1249" s="63"/>
      <c r="AQ1249" s="114"/>
      <c r="AR1249" s="114"/>
      <c r="AS1249" s="116" t="s">
        <v>67</v>
      </c>
      <c r="AT1249" s="114"/>
      <c r="AU1249" s="115" t="s">
        <v>66</v>
      </c>
      <c r="AV1249" s="115" t="s">
        <v>65</v>
      </c>
      <c r="AW1249" s="114"/>
      <c r="AX1249" s="115" t="s">
        <v>66</v>
      </c>
      <c r="AY1249" s="115" t="s">
        <v>65</v>
      </c>
      <c r="AZ1249" s="114"/>
      <c r="BA1249" s="115" t="s">
        <v>66</v>
      </c>
      <c r="BB1249" s="115" t="s">
        <v>65</v>
      </c>
      <c r="BC1249" s="114"/>
      <c r="BD1249" s="115" t="s">
        <v>66</v>
      </c>
      <c r="BE1249" s="115" t="s">
        <v>65</v>
      </c>
      <c r="BF1249" s="114"/>
      <c r="BG1249" s="115" t="s">
        <v>66</v>
      </c>
      <c r="BH1249" s="115" t="s">
        <v>65</v>
      </c>
      <c r="BI1249" s="114"/>
      <c r="BJ1249" s="115" t="s">
        <v>66</v>
      </c>
      <c r="BK1249" s="115" t="s">
        <v>65</v>
      </c>
      <c r="BL1249" s="114"/>
      <c r="BM1249" s="115" t="s">
        <v>66</v>
      </c>
      <c r="BN1249" s="115" t="s">
        <v>65</v>
      </c>
      <c r="BO1249" s="114"/>
      <c r="BP1249" s="115" t="s">
        <v>66</v>
      </c>
      <c r="BQ1249" s="115" t="s">
        <v>65</v>
      </c>
      <c r="BR1249" s="114"/>
      <c r="BS1249" s="115" t="s">
        <v>66</v>
      </c>
      <c r="BT1249" s="115" t="s">
        <v>65</v>
      </c>
      <c r="BU1249" s="114"/>
      <c r="BV1249" s="63"/>
    </row>
    <row r="1250" spans="1:74" s="59" customFormat="1" x14ac:dyDescent="0.25">
      <c r="A1250" s="83">
        <v>1</v>
      </c>
      <c r="B1250" s="109" t="str">
        <f t="shared" ref="B1250:B1269" si="792">CONCATENATE(E1250,": ",C1250)</f>
        <v xml:space="preserve">: </v>
      </c>
      <c r="C1250" s="108"/>
      <c r="D1250" s="108"/>
      <c r="E1250" s="108"/>
      <c r="F1250" s="113"/>
      <c r="G1250" s="108"/>
      <c r="H1250" s="107"/>
      <c r="I1250" s="106"/>
      <c r="J1250" s="106"/>
      <c r="K1250" s="110"/>
      <c r="L1250" s="110"/>
      <c r="M1250" s="111"/>
      <c r="N1250" s="105"/>
      <c r="O1250" s="105"/>
      <c r="P1250" s="104"/>
      <c r="Q1250" s="64"/>
      <c r="R1250" s="103"/>
      <c r="S1250" s="101" t="str">
        <f t="shared" ref="S1250:S1269" si="793">IF(R1250="Y","",IF(AND(M1250="",K1250=""),"",IF(M1250="",K1250,M1250)))</f>
        <v/>
      </c>
      <c r="T1250" s="102" t="str">
        <f t="shared" ref="T1250:T1269" si="794">IF(S1250="","",IF($S$1278="Y",U1250,IF(S1250&gt;=$S$1270-$AB$35*$S$1274,IF(S1250&lt;=$S$1270+$AB$35*$S$1274,S1250,""),"")))</f>
        <v/>
      </c>
      <c r="U1250" s="101" t="str">
        <f t="shared" ref="U1250:U1269" si="795">IF(R1250="Y","",IF(AND(M1250="",K1250=""),"",IF(M1250="",K1250*O1250,M1250*O1250)))</f>
        <v/>
      </c>
      <c r="V1250" s="100" t="str">
        <f t="shared" ref="V1250:V1269" si="796">IF(AND(N1250="",L1250=""),"",IF(N1250="",L1250,N1250))</f>
        <v/>
      </c>
      <c r="W1250" s="89"/>
      <c r="X1250" s="89"/>
      <c r="Z1250" s="63"/>
      <c r="AP1250" s="63"/>
      <c r="AQ1250" s="89"/>
      <c r="AR1250" s="89"/>
      <c r="AS1250" s="112" t="str">
        <f>$U1250</f>
        <v/>
      </c>
      <c r="AT1250" s="89"/>
      <c r="AU1250" s="98" t="e">
        <f t="shared" ref="AU1250:AU1269" si="797">IF($AT$44="region",IF($E1250=AU$762,$S1250,""),IF($G1250=AU$762,$S1250,""))</f>
        <v>#REF!</v>
      </c>
      <c r="AV1250" s="98" t="e">
        <f t="shared" ref="AV1250:AV1269" si="798">IF($AT$44="Region",IF($E1250=AU$762,$T1250,""),IF($G1250=AU$762,$T1250,""))</f>
        <v>#REF!</v>
      </c>
      <c r="AW1250" s="89"/>
      <c r="AX1250" s="98" t="e">
        <f t="shared" ref="AX1250:AX1269" si="799">IF($AT$44="region",IF($E1250=AX$762,$S1250,""),IF($G1250=AX$762,$S1250,""))</f>
        <v>#REF!</v>
      </c>
      <c r="AY1250" s="98" t="e">
        <f t="shared" ref="AY1250:AY1269" si="800">IF($AT$44="Region",IF($E1250=AX$762,$T1250,""),IF($G1250=AX$762,$T1250,""))</f>
        <v>#REF!</v>
      </c>
      <c r="AZ1250" s="89"/>
      <c r="BA1250" s="98" t="e">
        <f t="shared" ref="BA1250:BA1269" si="801">IF($AT$44="region",IF($E1250=BA$762,$S1250,""),IF($G1250=BA$762,$S1250,""))</f>
        <v>#REF!</v>
      </c>
      <c r="BB1250" s="98" t="e">
        <f t="shared" ref="BB1250:BB1269" si="802">IF($AT$44="Region",IF($E1250=BA$762,$T1250,""),IF($G1250=BA$762,$T1250,""))</f>
        <v>#REF!</v>
      </c>
      <c r="BC1250" s="89"/>
      <c r="BD1250" s="98" t="e">
        <f t="shared" ref="BD1250:BD1269" si="803">IF($AT$44="region",IF($E1250=BD$762,$S1250,""),IF($G1250=BD$762,$S1250,""))</f>
        <v>#REF!</v>
      </c>
      <c r="BE1250" s="98" t="e">
        <f t="shared" ref="BE1250:BE1269" si="804">IF($AT$44="Region",IF($E1250=BD$762,$T1250,""),IF($G1250=BD$762,$T1250,""))</f>
        <v>#REF!</v>
      </c>
      <c r="BF1250" s="89"/>
      <c r="BG1250" s="98" t="e">
        <f t="shared" ref="BG1250:BG1269" si="805">IF($AT$44="region",IF($E1250=BG$762,$S1250,""),IF($G1250=BG$762,$S1250,""))</f>
        <v>#REF!</v>
      </c>
      <c r="BH1250" s="98" t="e">
        <f t="shared" ref="BH1250:BH1269" si="806">IF($AT$44="Region",IF($E1250=BG$762,$T1250,""),IF($G1250=BG$762,$T1250,""))</f>
        <v>#REF!</v>
      </c>
      <c r="BI1250" s="89"/>
      <c r="BJ1250" s="98" t="str">
        <f t="shared" ref="BJ1250:BJ1269" si="807">IF($E1250=$BJ$47,S1250,"")</f>
        <v/>
      </c>
      <c r="BK1250" s="98" t="str">
        <f t="shared" ref="BK1250:BK1269" si="808">IF($E1250=$BJ$47,T1250,"")</f>
        <v/>
      </c>
      <c r="BL1250" s="89"/>
      <c r="BM1250" s="98" t="str">
        <f t="shared" ref="BM1250:BM1269" si="809">IF($E1250=$BM$47,S1250,"")</f>
        <v/>
      </c>
      <c r="BN1250" s="98" t="str">
        <f t="shared" ref="BN1250:BN1269" si="810">IF($E1250=$BM$47,T1250,"")</f>
        <v/>
      </c>
      <c r="BO1250" s="89"/>
      <c r="BP1250" s="98" t="str">
        <f t="shared" ref="BP1250:BP1269" si="811">IF($E1250=$BP$47,S1250,"")</f>
        <v/>
      </c>
      <c r="BQ1250" s="98" t="str">
        <f t="shared" ref="BQ1250:BQ1269" si="812">IF($E1250=$BP$47,T1250,"")</f>
        <v/>
      </c>
      <c r="BR1250" s="89"/>
      <c r="BS1250" s="98" t="str">
        <f t="shared" ref="BS1250:BS1269" si="813">IF($E1250=$BS$47,S1250,"")</f>
        <v/>
      </c>
      <c r="BT1250" s="98" t="str">
        <f t="shared" ref="BT1250:BT1269" si="814">IF($E1250=$BS$47,T1250,"")</f>
        <v/>
      </c>
      <c r="BU1250" s="89"/>
      <c r="BV1250" s="63"/>
    </row>
    <row r="1251" spans="1:74" s="59" customFormat="1" x14ac:dyDescent="0.25">
      <c r="A1251" s="83">
        <v>2</v>
      </c>
      <c r="B1251" s="109" t="str">
        <f t="shared" si="792"/>
        <v xml:space="preserve">: </v>
      </c>
      <c r="C1251" s="108"/>
      <c r="D1251" s="108"/>
      <c r="E1251" s="108"/>
      <c r="F1251" s="108"/>
      <c r="G1251" s="108"/>
      <c r="H1251" s="107"/>
      <c r="I1251" s="106"/>
      <c r="J1251" s="106"/>
      <c r="K1251" s="105"/>
      <c r="L1251" s="110"/>
      <c r="M1251" s="111"/>
      <c r="N1251" s="105"/>
      <c r="O1251" s="105"/>
      <c r="P1251" s="104"/>
      <c r="Q1251" s="64"/>
      <c r="R1251" s="103"/>
      <c r="S1251" s="101" t="str">
        <f t="shared" si="793"/>
        <v/>
      </c>
      <c r="T1251" s="102" t="str">
        <f t="shared" si="794"/>
        <v/>
      </c>
      <c r="U1251" s="101" t="str">
        <f t="shared" si="795"/>
        <v/>
      </c>
      <c r="V1251" s="100" t="str">
        <f t="shared" si="796"/>
        <v/>
      </c>
      <c r="W1251" s="89"/>
      <c r="X1251" s="89"/>
      <c r="Z1251" s="63"/>
      <c r="AP1251" s="63"/>
      <c r="AQ1251" s="89"/>
      <c r="AR1251" s="89"/>
      <c r="AS1251" s="99"/>
      <c r="AT1251" s="89"/>
      <c r="AU1251" s="98" t="e">
        <f t="shared" si="797"/>
        <v>#REF!</v>
      </c>
      <c r="AV1251" s="98" t="e">
        <f t="shared" si="798"/>
        <v>#REF!</v>
      </c>
      <c r="AW1251" s="89"/>
      <c r="AX1251" s="98" t="e">
        <f t="shared" si="799"/>
        <v>#REF!</v>
      </c>
      <c r="AY1251" s="98" t="e">
        <f t="shared" si="800"/>
        <v>#REF!</v>
      </c>
      <c r="AZ1251" s="89"/>
      <c r="BA1251" s="98" t="e">
        <f t="shared" si="801"/>
        <v>#REF!</v>
      </c>
      <c r="BB1251" s="98" t="e">
        <f t="shared" si="802"/>
        <v>#REF!</v>
      </c>
      <c r="BC1251" s="89"/>
      <c r="BD1251" s="98" t="e">
        <f t="shared" si="803"/>
        <v>#REF!</v>
      </c>
      <c r="BE1251" s="98" t="e">
        <f t="shared" si="804"/>
        <v>#REF!</v>
      </c>
      <c r="BF1251" s="89"/>
      <c r="BG1251" s="98" t="e">
        <f t="shared" si="805"/>
        <v>#REF!</v>
      </c>
      <c r="BH1251" s="98" t="e">
        <f t="shared" si="806"/>
        <v>#REF!</v>
      </c>
      <c r="BI1251" s="89"/>
      <c r="BJ1251" s="98" t="str">
        <f t="shared" si="807"/>
        <v/>
      </c>
      <c r="BK1251" s="98" t="str">
        <f t="shared" si="808"/>
        <v/>
      </c>
      <c r="BL1251" s="89"/>
      <c r="BM1251" s="98" t="str">
        <f t="shared" si="809"/>
        <v/>
      </c>
      <c r="BN1251" s="98" t="str">
        <f t="shared" si="810"/>
        <v/>
      </c>
      <c r="BO1251" s="89"/>
      <c r="BP1251" s="98" t="str">
        <f t="shared" si="811"/>
        <v/>
      </c>
      <c r="BQ1251" s="98" t="str">
        <f t="shared" si="812"/>
        <v/>
      </c>
      <c r="BR1251" s="89"/>
      <c r="BS1251" s="98" t="str">
        <f t="shared" si="813"/>
        <v/>
      </c>
      <c r="BT1251" s="98" t="str">
        <f t="shared" si="814"/>
        <v/>
      </c>
      <c r="BU1251" s="89"/>
      <c r="BV1251" s="63"/>
    </row>
    <row r="1252" spans="1:74" s="59" customFormat="1" x14ac:dyDescent="0.25">
      <c r="A1252" s="83">
        <v>3</v>
      </c>
      <c r="B1252" s="109" t="str">
        <f t="shared" si="792"/>
        <v xml:space="preserve">: </v>
      </c>
      <c r="C1252" s="106"/>
      <c r="D1252" s="106"/>
      <c r="E1252" s="108"/>
      <c r="F1252" s="106"/>
      <c r="G1252" s="108"/>
      <c r="H1252" s="107"/>
      <c r="I1252" s="106"/>
      <c r="J1252" s="106"/>
      <c r="K1252" s="104"/>
      <c r="L1252" s="110"/>
      <c r="M1252" s="111"/>
      <c r="N1252" s="105"/>
      <c r="O1252" s="105"/>
      <c r="P1252" s="104"/>
      <c r="Q1252" s="64"/>
      <c r="R1252" s="103"/>
      <c r="S1252" s="101" t="str">
        <f t="shared" si="793"/>
        <v/>
      </c>
      <c r="T1252" s="102" t="str">
        <f t="shared" si="794"/>
        <v/>
      </c>
      <c r="U1252" s="101" t="str">
        <f t="shared" si="795"/>
        <v/>
      </c>
      <c r="V1252" s="100" t="str">
        <f t="shared" si="796"/>
        <v/>
      </c>
      <c r="W1252" s="89"/>
      <c r="X1252" s="89"/>
      <c r="Z1252" s="63"/>
      <c r="AP1252" s="63"/>
      <c r="AQ1252" s="89"/>
      <c r="AR1252" s="89"/>
      <c r="AS1252" s="99"/>
      <c r="AT1252" s="89"/>
      <c r="AU1252" s="98" t="e">
        <f t="shared" si="797"/>
        <v>#REF!</v>
      </c>
      <c r="AV1252" s="98" t="e">
        <f t="shared" si="798"/>
        <v>#REF!</v>
      </c>
      <c r="AW1252" s="89"/>
      <c r="AX1252" s="98" t="e">
        <f t="shared" si="799"/>
        <v>#REF!</v>
      </c>
      <c r="AY1252" s="98" t="e">
        <f t="shared" si="800"/>
        <v>#REF!</v>
      </c>
      <c r="AZ1252" s="89"/>
      <c r="BA1252" s="98" t="e">
        <f t="shared" si="801"/>
        <v>#REF!</v>
      </c>
      <c r="BB1252" s="98" t="e">
        <f t="shared" si="802"/>
        <v>#REF!</v>
      </c>
      <c r="BC1252" s="89"/>
      <c r="BD1252" s="98" t="e">
        <f t="shared" si="803"/>
        <v>#REF!</v>
      </c>
      <c r="BE1252" s="98" t="e">
        <f t="shared" si="804"/>
        <v>#REF!</v>
      </c>
      <c r="BF1252" s="89"/>
      <c r="BG1252" s="98" t="e">
        <f t="shared" si="805"/>
        <v>#REF!</v>
      </c>
      <c r="BH1252" s="98" t="e">
        <f t="shared" si="806"/>
        <v>#REF!</v>
      </c>
      <c r="BI1252" s="89"/>
      <c r="BJ1252" s="98" t="str">
        <f t="shared" si="807"/>
        <v/>
      </c>
      <c r="BK1252" s="98" t="str">
        <f t="shared" si="808"/>
        <v/>
      </c>
      <c r="BL1252" s="89"/>
      <c r="BM1252" s="98" t="str">
        <f t="shared" si="809"/>
        <v/>
      </c>
      <c r="BN1252" s="98" t="str">
        <f t="shared" si="810"/>
        <v/>
      </c>
      <c r="BO1252" s="89"/>
      <c r="BP1252" s="98" t="str">
        <f t="shared" si="811"/>
        <v/>
      </c>
      <c r="BQ1252" s="98" t="str">
        <f t="shared" si="812"/>
        <v/>
      </c>
      <c r="BR1252" s="89"/>
      <c r="BS1252" s="98" t="str">
        <f t="shared" si="813"/>
        <v/>
      </c>
      <c r="BT1252" s="98" t="str">
        <f t="shared" si="814"/>
        <v/>
      </c>
      <c r="BU1252" s="89"/>
      <c r="BV1252" s="63"/>
    </row>
    <row r="1253" spans="1:74" s="59" customFormat="1" x14ac:dyDescent="0.25">
      <c r="A1253" s="83">
        <v>4</v>
      </c>
      <c r="B1253" s="109" t="str">
        <f t="shared" si="792"/>
        <v xml:space="preserve">: </v>
      </c>
      <c r="C1253" s="106"/>
      <c r="D1253" s="106"/>
      <c r="E1253" s="108"/>
      <c r="F1253" s="106"/>
      <c r="G1253" s="108"/>
      <c r="H1253" s="107"/>
      <c r="I1253" s="106"/>
      <c r="J1253" s="106"/>
      <c r="K1253" s="104"/>
      <c r="L1253" s="110"/>
      <c r="M1253" s="111"/>
      <c r="N1253" s="105"/>
      <c r="O1253" s="105"/>
      <c r="P1253" s="104"/>
      <c r="Q1253" s="64"/>
      <c r="R1253" s="103"/>
      <c r="S1253" s="101" t="str">
        <f t="shared" si="793"/>
        <v/>
      </c>
      <c r="T1253" s="102" t="str">
        <f t="shared" si="794"/>
        <v/>
      </c>
      <c r="U1253" s="101" t="str">
        <f t="shared" si="795"/>
        <v/>
      </c>
      <c r="V1253" s="100" t="str">
        <f t="shared" si="796"/>
        <v/>
      </c>
      <c r="W1253" s="89"/>
      <c r="X1253" s="89"/>
      <c r="Z1253" s="63"/>
      <c r="AP1253" s="63"/>
      <c r="AQ1253" s="89"/>
      <c r="AR1253" s="89"/>
      <c r="AS1253" s="99"/>
      <c r="AT1253" s="89"/>
      <c r="AU1253" s="98" t="e">
        <f t="shared" si="797"/>
        <v>#REF!</v>
      </c>
      <c r="AV1253" s="98" t="e">
        <f t="shared" si="798"/>
        <v>#REF!</v>
      </c>
      <c r="AW1253" s="89"/>
      <c r="AX1253" s="98" t="e">
        <f t="shared" si="799"/>
        <v>#REF!</v>
      </c>
      <c r="AY1253" s="98" t="e">
        <f t="shared" si="800"/>
        <v>#REF!</v>
      </c>
      <c r="AZ1253" s="89"/>
      <c r="BA1253" s="98" t="e">
        <f t="shared" si="801"/>
        <v>#REF!</v>
      </c>
      <c r="BB1253" s="98" t="e">
        <f t="shared" si="802"/>
        <v>#REF!</v>
      </c>
      <c r="BC1253" s="89"/>
      <c r="BD1253" s="98" t="e">
        <f t="shared" si="803"/>
        <v>#REF!</v>
      </c>
      <c r="BE1253" s="98" t="e">
        <f t="shared" si="804"/>
        <v>#REF!</v>
      </c>
      <c r="BF1253" s="89"/>
      <c r="BG1253" s="98" t="e">
        <f t="shared" si="805"/>
        <v>#REF!</v>
      </c>
      <c r="BH1253" s="98" t="e">
        <f t="shared" si="806"/>
        <v>#REF!</v>
      </c>
      <c r="BI1253" s="89"/>
      <c r="BJ1253" s="98" t="str">
        <f t="shared" si="807"/>
        <v/>
      </c>
      <c r="BK1253" s="98" t="str">
        <f t="shared" si="808"/>
        <v/>
      </c>
      <c r="BL1253" s="89"/>
      <c r="BM1253" s="98" t="str">
        <f t="shared" si="809"/>
        <v/>
      </c>
      <c r="BN1253" s="98" t="str">
        <f t="shared" si="810"/>
        <v/>
      </c>
      <c r="BO1253" s="89"/>
      <c r="BP1253" s="98" t="str">
        <f t="shared" si="811"/>
        <v/>
      </c>
      <c r="BQ1253" s="98" t="str">
        <f t="shared" si="812"/>
        <v/>
      </c>
      <c r="BR1253" s="89"/>
      <c r="BS1253" s="98" t="str">
        <f t="shared" si="813"/>
        <v/>
      </c>
      <c r="BT1253" s="98" t="str">
        <f t="shared" si="814"/>
        <v/>
      </c>
      <c r="BU1253" s="89"/>
      <c r="BV1253" s="63"/>
    </row>
    <row r="1254" spans="1:74" s="59" customFormat="1" x14ac:dyDescent="0.25">
      <c r="A1254" s="83">
        <v>5</v>
      </c>
      <c r="B1254" s="109" t="str">
        <f t="shared" si="792"/>
        <v xml:space="preserve">: </v>
      </c>
      <c r="C1254" s="106"/>
      <c r="D1254" s="106"/>
      <c r="E1254" s="108"/>
      <c r="F1254" s="106"/>
      <c r="G1254" s="108"/>
      <c r="H1254" s="107"/>
      <c r="I1254" s="106"/>
      <c r="J1254" s="106"/>
      <c r="K1254" s="104"/>
      <c r="L1254" s="110"/>
      <c r="M1254" s="111"/>
      <c r="N1254" s="105"/>
      <c r="O1254" s="105"/>
      <c r="P1254" s="104"/>
      <c r="Q1254" s="64"/>
      <c r="R1254" s="103"/>
      <c r="S1254" s="101" t="str">
        <f t="shared" si="793"/>
        <v/>
      </c>
      <c r="T1254" s="102" t="str">
        <f t="shared" si="794"/>
        <v/>
      </c>
      <c r="U1254" s="101" t="str">
        <f t="shared" si="795"/>
        <v/>
      </c>
      <c r="V1254" s="100" t="str">
        <f t="shared" si="796"/>
        <v/>
      </c>
      <c r="W1254" s="89"/>
      <c r="X1254" s="89"/>
      <c r="Z1254" s="63"/>
      <c r="AP1254" s="63"/>
      <c r="AQ1254" s="89"/>
      <c r="AR1254" s="89"/>
      <c r="AS1254" s="99"/>
      <c r="AT1254" s="89"/>
      <c r="AU1254" s="98" t="e">
        <f t="shared" si="797"/>
        <v>#REF!</v>
      </c>
      <c r="AV1254" s="98" t="e">
        <f t="shared" si="798"/>
        <v>#REF!</v>
      </c>
      <c r="AW1254" s="89"/>
      <c r="AX1254" s="98" t="e">
        <f t="shared" si="799"/>
        <v>#REF!</v>
      </c>
      <c r="AY1254" s="98" t="e">
        <f t="shared" si="800"/>
        <v>#REF!</v>
      </c>
      <c r="AZ1254" s="89"/>
      <c r="BA1254" s="98" t="e">
        <f t="shared" si="801"/>
        <v>#REF!</v>
      </c>
      <c r="BB1254" s="98" t="e">
        <f t="shared" si="802"/>
        <v>#REF!</v>
      </c>
      <c r="BC1254" s="89"/>
      <c r="BD1254" s="98" t="e">
        <f t="shared" si="803"/>
        <v>#REF!</v>
      </c>
      <c r="BE1254" s="98" t="e">
        <f t="shared" si="804"/>
        <v>#REF!</v>
      </c>
      <c r="BF1254" s="89"/>
      <c r="BG1254" s="98" t="e">
        <f t="shared" si="805"/>
        <v>#REF!</v>
      </c>
      <c r="BH1254" s="98" t="e">
        <f t="shared" si="806"/>
        <v>#REF!</v>
      </c>
      <c r="BI1254" s="89"/>
      <c r="BJ1254" s="98" t="str">
        <f t="shared" si="807"/>
        <v/>
      </c>
      <c r="BK1254" s="98" t="str">
        <f t="shared" si="808"/>
        <v/>
      </c>
      <c r="BL1254" s="89"/>
      <c r="BM1254" s="98" t="str">
        <f t="shared" si="809"/>
        <v/>
      </c>
      <c r="BN1254" s="98" t="str">
        <f t="shared" si="810"/>
        <v/>
      </c>
      <c r="BO1254" s="89"/>
      <c r="BP1254" s="98" t="str">
        <f t="shared" si="811"/>
        <v/>
      </c>
      <c r="BQ1254" s="98" t="str">
        <f t="shared" si="812"/>
        <v/>
      </c>
      <c r="BR1254" s="89"/>
      <c r="BS1254" s="98" t="str">
        <f t="shared" si="813"/>
        <v/>
      </c>
      <c r="BT1254" s="98" t="str">
        <f t="shared" si="814"/>
        <v/>
      </c>
      <c r="BU1254" s="89"/>
      <c r="BV1254" s="63"/>
    </row>
    <row r="1255" spans="1:74" s="59" customFormat="1" x14ac:dyDescent="0.25">
      <c r="A1255" s="83">
        <v>6</v>
      </c>
      <c r="B1255" s="109" t="str">
        <f t="shared" si="792"/>
        <v xml:space="preserve">: </v>
      </c>
      <c r="C1255" s="106"/>
      <c r="D1255" s="106"/>
      <c r="E1255" s="108"/>
      <c r="F1255" s="106"/>
      <c r="G1255" s="108"/>
      <c r="H1255" s="107"/>
      <c r="I1255" s="106"/>
      <c r="J1255" s="106"/>
      <c r="K1255" s="104"/>
      <c r="L1255" s="110"/>
      <c r="M1255" s="111"/>
      <c r="N1255" s="105"/>
      <c r="O1255" s="105"/>
      <c r="P1255" s="104"/>
      <c r="Q1255" s="64"/>
      <c r="R1255" s="103"/>
      <c r="S1255" s="101" t="str">
        <f t="shared" si="793"/>
        <v/>
      </c>
      <c r="T1255" s="102" t="str">
        <f t="shared" si="794"/>
        <v/>
      </c>
      <c r="U1255" s="101" t="str">
        <f t="shared" si="795"/>
        <v/>
      </c>
      <c r="V1255" s="100" t="str">
        <f t="shared" si="796"/>
        <v/>
      </c>
      <c r="W1255" s="89"/>
      <c r="X1255" s="89"/>
      <c r="Z1255" s="63"/>
      <c r="AP1255" s="63"/>
      <c r="AQ1255" s="89"/>
      <c r="AR1255" s="89"/>
      <c r="AS1255" s="99"/>
      <c r="AT1255" s="89"/>
      <c r="AU1255" s="98" t="e">
        <f t="shared" si="797"/>
        <v>#REF!</v>
      </c>
      <c r="AV1255" s="98" t="e">
        <f t="shared" si="798"/>
        <v>#REF!</v>
      </c>
      <c r="AW1255" s="89"/>
      <c r="AX1255" s="98" t="e">
        <f t="shared" si="799"/>
        <v>#REF!</v>
      </c>
      <c r="AY1255" s="98" t="e">
        <f t="shared" si="800"/>
        <v>#REF!</v>
      </c>
      <c r="AZ1255" s="89"/>
      <c r="BA1255" s="98" t="e">
        <f t="shared" si="801"/>
        <v>#REF!</v>
      </c>
      <c r="BB1255" s="98" t="e">
        <f t="shared" si="802"/>
        <v>#REF!</v>
      </c>
      <c r="BC1255" s="89"/>
      <c r="BD1255" s="98" t="e">
        <f t="shared" si="803"/>
        <v>#REF!</v>
      </c>
      <c r="BE1255" s="98" t="e">
        <f t="shared" si="804"/>
        <v>#REF!</v>
      </c>
      <c r="BF1255" s="89"/>
      <c r="BG1255" s="98" t="e">
        <f t="shared" si="805"/>
        <v>#REF!</v>
      </c>
      <c r="BH1255" s="98" t="e">
        <f t="shared" si="806"/>
        <v>#REF!</v>
      </c>
      <c r="BI1255" s="89"/>
      <c r="BJ1255" s="98" t="str">
        <f t="shared" si="807"/>
        <v/>
      </c>
      <c r="BK1255" s="98" t="str">
        <f t="shared" si="808"/>
        <v/>
      </c>
      <c r="BL1255" s="89"/>
      <c r="BM1255" s="98" t="str">
        <f t="shared" si="809"/>
        <v/>
      </c>
      <c r="BN1255" s="98" t="str">
        <f t="shared" si="810"/>
        <v/>
      </c>
      <c r="BO1255" s="89"/>
      <c r="BP1255" s="98" t="str">
        <f t="shared" si="811"/>
        <v/>
      </c>
      <c r="BQ1255" s="98" t="str">
        <f t="shared" si="812"/>
        <v/>
      </c>
      <c r="BR1255" s="89"/>
      <c r="BS1255" s="98" t="str">
        <f t="shared" si="813"/>
        <v/>
      </c>
      <c r="BT1255" s="98" t="str">
        <f t="shared" si="814"/>
        <v/>
      </c>
      <c r="BU1255" s="89"/>
      <c r="BV1255" s="63"/>
    </row>
    <row r="1256" spans="1:74" s="59" customFormat="1" x14ac:dyDescent="0.25">
      <c r="A1256" s="83">
        <v>7</v>
      </c>
      <c r="B1256" s="109" t="str">
        <f t="shared" si="792"/>
        <v xml:space="preserve">: </v>
      </c>
      <c r="C1256" s="106"/>
      <c r="D1256" s="106"/>
      <c r="E1256" s="108"/>
      <c r="F1256" s="106"/>
      <c r="G1256" s="108"/>
      <c r="H1256" s="107"/>
      <c r="I1256" s="106"/>
      <c r="J1256" s="106"/>
      <c r="K1256" s="104"/>
      <c r="L1256" s="110"/>
      <c r="M1256" s="111"/>
      <c r="N1256" s="105"/>
      <c r="O1256" s="105"/>
      <c r="P1256" s="104"/>
      <c r="Q1256" s="64"/>
      <c r="R1256" s="103"/>
      <c r="S1256" s="101" t="str">
        <f t="shared" si="793"/>
        <v/>
      </c>
      <c r="T1256" s="102" t="str">
        <f t="shared" si="794"/>
        <v/>
      </c>
      <c r="U1256" s="101" t="str">
        <f t="shared" si="795"/>
        <v/>
      </c>
      <c r="V1256" s="100" t="str">
        <f t="shared" si="796"/>
        <v/>
      </c>
      <c r="W1256" s="89"/>
      <c r="X1256" s="89"/>
      <c r="Z1256" s="63"/>
      <c r="AP1256" s="63"/>
      <c r="AQ1256" s="89"/>
      <c r="AR1256" s="89"/>
      <c r="AS1256" s="99"/>
      <c r="AT1256" s="89"/>
      <c r="AU1256" s="98" t="e">
        <f t="shared" si="797"/>
        <v>#REF!</v>
      </c>
      <c r="AV1256" s="98" t="e">
        <f t="shared" si="798"/>
        <v>#REF!</v>
      </c>
      <c r="AW1256" s="89"/>
      <c r="AX1256" s="98" t="e">
        <f t="shared" si="799"/>
        <v>#REF!</v>
      </c>
      <c r="AY1256" s="98" t="e">
        <f t="shared" si="800"/>
        <v>#REF!</v>
      </c>
      <c r="AZ1256" s="89"/>
      <c r="BA1256" s="98" t="e">
        <f t="shared" si="801"/>
        <v>#REF!</v>
      </c>
      <c r="BB1256" s="98" t="e">
        <f t="shared" si="802"/>
        <v>#REF!</v>
      </c>
      <c r="BC1256" s="89"/>
      <c r="BD1256" s="98" t="e">
        <f t="shared" si="803"/>
        <v>#REF!</v>
      </c>
      <c r="BE1256" s="98" t="e">
        <f t="shared" si="804"/>
        <v>#REF!</v>
      </c>
      <c r="BF1256" s="89"/>
      <c r="BG1256" s="98" t="e">
        <f t="shared" si="805"/>
        <v>#REF!</v>
      </c>
      <c r="BH1256" s="98" t="e">
        <f t="shared" si="806"/>
        <v>#REF!</v>
      </c>
      <c r="BI1256" s="89"/>
      <c r="BJ1256" s="98" t="str">
        <f t="shared" si="807"/>
        <v/>
      </c>
      <c r="BK1256" s="98" t="str">
        <f t="shared" si="808"/>
        <v/>
      </c>
      <c r="BL1256" s="89"/>
      <c r="BM1256" s="98" t="str">
        <f t="shared" si="809"/>
        <v/>
      </c>
      <c r="BN1256" s="98" t="str">
        <f t="shared" si="810"/>
        <v/>
      </c>
      <c r="BO1256" s="89"/>
      <c r="BP1256" s="98" t="str">
        <f t="shared" si="811"/>
        <v/>
      </c>
      <c r="BQ1256" s="98" t="str">
        <f t="shared" si="812"/>
        <v/>
      </c>
      <c r="BR1256" s="89"/>
      <c r="BS1256" s="98" t="str">
        <f t="shared" si="813"/>
        <v/>
      </c>
      <c r="BT1256" s="98" t="str">
        <f t="shared" si="814"/>
        <v/>
      </c>
      <c r="BU1256" s="89"/>
      <c r="BV1256" s="63"/>
    </row>
    <row r="1257" spans="1:74" s="59" customFormat="1" x14ac:dyDescent="0.25">
      <c r="A1257" s="83">
        <v>8</v>
      </c>
      <c r="B1257" s="109" t="str">
        <f t="shared" si="792"/>
        <v xml:space="preserve">: </v>
      </c>
      <c r="C1257" s="106"/>
      <c r="D1257" s="106"/>
      <c r="E1257" s="108"/>
      <c r="F1257" s="106"/>
      <c r="G1257" s="108"/>
      <c r="H1257" s="107"/>
      <c r="I1257" s="106"/>
      <c r="J1257" s="106"/>
      <c r="K1257" s="104"/>
      <c r="L1257" s="110"/>
      <c r="M1257" s="111"/>
      <c r="N1257" s="105"/>
      <c r="O1257" s="105"/>
      <c r="P1257" s="104"/>
      <c r="Q1257" s="64"/>
      <c r="R1257" s="103"/>
      <c r="S1257" s="101" t="str">
        <f t="shared" si="793"/>
        <v/>
      </c>
      <c r="T1257" s="102" t="str">
        <f t="shared" si="794"/>
        <v/>
      </c>
      <c r="U1257" s="101" t="str">
        <f t="shared" si="795"/>
        <v/>
      </c>
      <c r="V1257" s="100" t="str">
        <f t="shared" si="796"/>
        <v/>
      </c>
      <c r="W1257" s="89"/>
      <c r="X1257" s="89"/>
      <c r="Z1257" s="63"/>
      <c r="AP1257" s="63"/>
      <c r="AQ1257" s="89"/>
      <c r="AR1257" s="89"/>
      <c r="AS1257" s="99"/>
      <c r="AT1257" s="89"/>
      <c r="AU1257" s="98" t="e">
        <f t="shared" si="797"/>
        <v>#REF!</v>
      </c>
      <c r="AV1257" s="98" t="e">
        <f t="shared" si="798"/>
        <v>#REF!</v>
      </c>
      <c r="AW1257" s="89"/>
      <c r="AX1257" s="98" t="e">
        <f t="shared" si="799"/>
        <v>#REF!</v>
      </c>
      <c r="AY1257" s="98" t="e">
        <f t="shared" si="800"/>
        <v>#REF!</v>
      </c>
      <c r="AZ1257" s="89"/>
      <c r="BA1257" s="98" t="e">
        <f t="shared" si="801"/>
        <v>#REF!</v>
      </c>
      <c r="BB1257" s="98" t="e">
        <f t="shared" si="802"/>
        <v>#REF!</v>
      </c>
      <c r="BC1257" s="89"/>
      <c r="BD1257" s="98" t="e">
        <f t="shared" si="803"/>
        <v>#REF!</v>
      </c>
      <c r="BE1257" s="98" t="e">
        <f t="shared" si="804"/>
        <v>#REF!</v>
      </c>
      <c r="BF1257" s="89"/>
      <c r="BG1257" s="98" t="e">
        <f t="shared" si="805"/>
        <v>#REF!</v>
      </c>
      <c r="BH1257" s="98" t="e">
        <f t="shared" si="806"/>
        <v>#REF!</v>
      </c>
      <c r="BI1257" s="89"/>
      <c r="BJ1257" s="98" t="str">
        <f t="shared" si="807"/>
        <v/>
      </c>
      <c r="BK1257" s="98" t="str">
        <f t="shared" si="808"/>
        <v/>
      </c>
      <c r="BL1257" s="89"/>
      <c r="BM1257" s="98" t="str">
        <f t="shared" si="809"/>
        <v/>
      </c>
      <c r="BN1257" s="98" t="str">
        <f t="shared" si="810"/>
        <v/>
      </c>
      <c r="BO1257" s="89"/>
      <c r="BP1257" s="98" t="str">
        <f t="shared" si="811"/>
        <v/>
      </c>
      <c r="BQ1257" s="98" t="str">
        <f t="shared" si="812"/>
        <v/>
      </c>
      <c r="BR1257" s="89"/>
      <c r="BS1257" s="98" t="str">
        <f t="shared" si="813"/>
        <v/>
      </c>
      <c r="BT1257" s="98" t="str">
        <f t="shared" si="814"/>
        <v/>
      </c>
      <c r="BU1257" s="89"/>
      <c r="BV1257" s="63"/>
    </row>
    <row r="1258" spans="1:74" s="59" customFormat="1" x14ac:dyDescent="0.25">
      <c r="A1258" s="83">
        <v>9</v>
      </c>
      <c r="B1258" s="109" t="str">
        <f t="shared" si="792"/>
        <v xml:space="preserve">: </v>
      </c>
      <c r="C1258" s="106"/>
      <c r="D1258" s="106"/>
      <c r="E1258" s="108"/>
      <c r="F1258" s="106"/>
      <c r="G1258" s="108"/>
      <c r="H1258" s="107"/>
      <c r="I1258" s="106"/>
      <c r="J1258" s="106"/>
      <c r="K1258" s="104"/>
      <c r="L1258" s="110"/>
      <c r="M1258" s="111"/>
      <c r="N1258" s="105"/>
      <c r="O1258" s="105"/>
      <c r="P1258" s="104"/>
      <c r="Q1258" s="64"/>
      <c r="R1258" s="103"/>
      <c r="S1258" s="101" t="str">
        <f t="shared" si="793"/>
        <v/>
      </c>
      <c r="T1258" s="102" t="str">
        <f t="shared" si="794"/>
        <v/>
      </c>
      <c r="U1258" s="101" t="str">
        <f t="shared" si="795"/>
        <v/>
      </c>
      <c r="V1258" s="100" t="str">
        <f t="shared" si="796"/>
        <v/>
      </c>
      <c r="W1258" s="89"/>
      <c r="X1258" s="89"/>
      <c r="Z1258" s="63"/>
      <c r="AP1258" s="63"/>
      <c r="AQ1258" s="89"/>
      <c r="AR1258" s="89"/>
      <c r="AS1258" s="99"/>
      <c r="AT1258" s="89"/>
      <c r="AU1258" s="98" t="e">
        <f t="shared" si="797"/>
        <v>#REF!</v>
      </c>
      <c r="AV1258" s="98" t="e">
        <f t="shared" si="798"/>
        <v>#REF!</v>
      </c>
      <c r="AW1258" s="89"/>
      <c r="AX1258" s="98" t="e">
        <f t="shared" si="799"/>
        <v>#REF!</v>
      </c>
      <c r="AY1258" s="98" t="e">
        <f t="shared" si="800"/>
        <v>#REF!</v>
      </c>
      <c r="AZ1258" s="89"/>
      <c r="BA1258" s="98" t="e">
        <f t="shared" si="801"/>
        <v>#REF!</v>
      </c>
      <c r="BB1258" s="98" t="e">
        <f t="shared" si="802"/>
        <v>#REF!</v>
      </c>
      <c r="BC1258" s="89"/>
      <c r="BD1258" s="98" t="e">
        <f t="shared" si="803"/>
        <v>#REF!</v>
      </c>
      <c r="BE1258" s="98" t="e">
        <f t="shared" si="804"/>
        <v>#REF!</v>
      </c>
      <c r="BF1258" s="89"/>
      <c r="BG1258" s="98" t="e">
        <f t="shared" si="805"/>
        <v>#REF!</v>
      </c>
      <c r="BH1258" s="98" t="e">
        <f t="shared" si="806"/>
        <v>#REF!</v>
      </c>
      <c r="BI1258" s="89"/>
      <c r="BJ1258" s="98" t="str">
        <f t="shared" si="807"/>
        <v/>
      </c>
      <c r="BK1258" s="98" t="str">
        <f t="shared" si="808"/>
        <v/>
      </c>
      <c r="BL1258" s="89"/>
      <c r="BM1258" s="98" t="str">
        <f t="shared" si="809"/>
        <v/>
      </c>
      <c r="BN1258" s="98" t="str">
        <f t="shared" si="810"/>
        <v/>
      </c>
      <c r="BO1258" s="89"/>
      <c r="BP1258" s="98" t="str">
        <f t="shared" si="811"/>
        <v/>
      </c>
      <c r="BQ1258" s="98" t="str">
        <f t="shared" si="812"/>
        <v/>
      </c>
      <c r="BR1258" s="89"/>
      <c r="BS1258" s="98" t="str">
        <f t="shared" si="813"/>
        <v/>
      </c>
      <c r="BT1258" s="98" t="str">
        <f t="shared" si="814"/>
        <v/>
      </c>
      <c r="BU1258" s="89"/>
      <c r="BV1258" s="63"/>
    </row>
    <row r="1259" spans="1:74" s="59" customFormat="1" x14ac:dyDescent="0.25">
      <c r="A1259" s="83">
        <v>10</v>
      </c>
      <c r="B1259" s="109" t="str">
        <f t="shared" si="792"/>
        <v xml:space="preserve">: </v>
      </c>
      <c r="C1259" s="106"/>
      <c r="D1259" s="106"/>
      <c r="E1259" s="108"/>
      <c r="F1259" s="106"/>
      <c r="G1259" s="108"/>
      <c r="H1259" s="107"/>
      <c r="I1259" s="106"/>
      <c r="J1259" s="106"/>
      <c r="K1259" s="104"/>
      <c r="L1259" s="110"/>
      <c r="M1259" s="111"/>
      <c r="N1259" s="105"/>
      <c r="O1259" s="105"/>
      <c r="P1259" s="104"/>
      <c r="Q1259" s="64"/>
      <c r="R1259" s="103"/>
      <c r="S1259" s="101" t="str">
        <f t="shared" si="793"/>
        <v/>
      </c>
      <c r="T1259" s="102" t="str">
        <f t="shared" si="794"/>
        <v/>
      </c>
      <c r="U1259" s="101" t="str">
        <f t="shared" si="795"/>
        <v/>
      </c>
      <c r="V1259" s="100" t="str">
        <f t="shared" si="796"/>
        <v/>
      </c>
      <c r="W1259" s="89"/>
      <c r="X1259" s="89"/>
      <c r="Z1259" s="63"/>
      <c r="AP1259" s="63"/>
      <c r="AQ1259" s="89"/>
      <c r="AR1259" s="89"/>
      <c r="AS1259" s="99"/>
      <c r="AT1259" s="89"/>
      <c r="AU1259" s="98" t="e">
        <f t="shared" si="797"/>
        <v>#REF!</v>
      </c>
      <c r="AV1259" s="98" t="e">
        <f t="shared" si="798"/>
        <v>#REF!</v>
      </c>
      <c r="AW1259" s="89"/>
      <c r="AX1259" s="98" t="e">
        <f t="shared" si="799"/>
        <v>#REF!</v>
      </c>
      <c r="AY1259" s="98" t="e">
        <f t="shared" si="800"/>
        <v>#REF!</v>
      </c>
      <c r="AZ1259" s="89"/>
      <c r="BA1259" s="98" t="e">
        <f t="shared" si="801"/>
        <v>#REF!</v>
      </c>
      <c r="BB1259" s="98" t="e">
        <f t="shared" si="802"/>
        <v>#REF!</v>
      </c>
      <c r="BC1259" s="89"/>
      <c r="BD1259" s="98" t="e">
        <f t="shared" si="803"/>
        <v>#REF!</v>
      </c>
      <c r="BE1259" s="98" t="e">
        <f t="shared" si="804"/>
        <v>#REF!</v>
      </c>
      <c r="BF1259" s="89"/>
      <c r="BG1259" s="98" t="e">
        <f t="shared" si="805"/>
        <v>#REF!</v>
      </c>
      <c r="BH1259" s="98" t="e">
        <f t="shared" si="806"/>
        <v>#REF!</v>
      </c>
      <c r="BI1259" s="89"/>
      <c r="BJ1259" s="98" t="str">
        <f t="shared" si="807"/>
        <v/>
      </c>
      <c r="BK1259" s="98" t="str">
        <f t="shared" si="808"/>
        <v/>
      </c>
      <c r="BL1259" s="89"/>
      <c r="BM1259" s="98" t="str">
        <f t="shared" si="809"/>
        <v/>
      </c>
      <c r="BN1259" s="98" t="str">
        <f t="shared" si="810"/>
        <v/>
      </c>
      <c r="BO1259" s="89"/>
      <c r="BP1259" s="98" t="str">
        <f t="shared" si="811"/>
        <v/>
      </c>
      <c r="BQ1259" s="98" t="str">
        <f t="shared" si="812"/>
        <v/>
      </c>
      <c r="BR1259" s="89"/>
      <c r="BS1259" s="98" t="str">
        <f t="shared" si="813"/>
        <v/>
      </c>
      <c r="BT1259" s="98" t="str">
        <f t="shared" si="814"/>
        <v/>
      </c>
      <c r="BU1259" s="89"/>
      <c r="BV1259" s="63"/>
    </row>
    <row r="1260" spans="1:74" s="59" customFormat="1" x14ac:dyDescent="0.25">
      <c r="A1260" s="83">
        <v>11</v>
      </c>
      <c r="B1260" s="109" t="str">
        <f t="shared" si="792"/>
        <v xml:space="preserve">: </v>
      </c>
      <c r="C1260" s="106"/>
      <c r="D1260" s="106"/>
      <c r="E1260" s="108"/>
      <c r="F1260" s="106"/>
      <c r="G1260" s="108"/>
      <c r="H1260" s="107"/>
      <c r="I1260" s="106"/>
      <c r="J1260" s="106"/>
      <c r="K1260" s="104"/>
      <c r="L1260" s="110"/>
      <c r="M1260" s="111"/>
      <c r="N1260" s="105"/>
      <c r="O1260" s="105"/>
      <c r="P1260" s="104"/>
      <c r="Q1260" s="64"/>
      <c r="R1260" s="103"/>
      <c r="S1260" s="101" t="str">
        <f t="shared" si="793"/>
        <v/>
      </c>
      <c r="T1260" s="102" t="str">
        <f t="shared" si="794"/>
        <v/>
      </c>
      <c r="U1260" s="101" t="str">
        <f t="shared" si="795"/>
        <v/>
      </c>
      <c r="V1260" s="100" t="str">
        <f t="shared" si="796"/>
        <v/>
      </c>
      <c r="W1260" s="89"/>
      <c r="X1260" s="89"/>
      <c r="Z1260" s="63"/>
      <c r="AP1260" s="63"/>
      <c r="AQ1260" s="89"/>
      <c r="AR1260" s="89"/>
      <c r="AS1260" s="99"/>
      <c r="AT1260" s="89"/>
      <c r="AU1260" s="98" t="e">
        <f t="shared" si="797"/>
        <v>#REF!</v>
      </c>
      <c r="AV1260" s="98" t="e">
        <f t="shared" si="798"/>
        <v>#REF!</v>
      </c>
      <c r="AW1260" s="89"/>
      <c r="AX1260" s="98" t="e">
        <f t="shared" si="799"/>
        <v>#REF!</v>
      </c>
      <c r="AY1260" s="98" t="e">
        <f t="shared" si="800"/>
        <v>#REF!</v>
      </c>
      <c r="AZ1260" s="89"/>
      <c r="BA1260" s="98" t="e">
        <f t="shared" si="801"/>
        <v>#REF!</v>
      </c>
      <c r="BB1260" s="98" t="e">
        <f t="shared" si="802"/>
        <v>#REF!</v>
      </c>
      <c r="BC1260" s="89"/>
      <c r="BD1260" s="98" t="e">
        <f t="shared" si="803"/>
        <v>#REF!</v>
      </c>
      <c r="BE1260" s="98" t="e">
        <f t="shared" si="804"/>
        <v>#REF!</v>
      </c>
      <c r="BF1260" s="89"/>
      <c r="BG1260" s="98" t="e">
        <f t="shared" si="805"/>
        <v>#REF!</v>
      </c>
      <c r="BH1260" s="98" t="e">
        <f t="shared" si="806"/>
        <v>#REF!</v>
      </c>
      <c r="BI1260" s="89"/>
      <c r="BJ1260" s="98" t="str">
        <f t="shared" si="807"/>
        <v/>
      </c>
      <c r="BK1260" s="98" t="str">
        <f t="shared" si="808"/>
        <v/>
      </c>
      <c r="BL1260" s="89"/>
      <c r="BM1260" s="98" t="str">
        <f t="shared" si="809"/>
        <v/>
      </c>
      <c r="BN1260" s="98" t="str">
        <f t="shared" si="810"/>
        <v/>
      </c>
      <c r="BO1260" s="89"/>
      <c r="BP1260" s="98" t="str">
        <f t="shared" si="811"/>
        <v/>
      </c>
      <c r="BQ1260" s="98" t="str">
        <f t="shared" si="812"/>
        <v/>
      </c>
      <c r="BR1260" s="89"/>
      <c r="BS1260" s="98" t="str">
        <f t="shared" si="813"/>
        <v/>
      </c>
      <c r="BT1260" s="98" t="str">
        <f t="shared" si="814"/>
        <v/>
      </c>
      <c r="BU1260" s="89"/>
      <c r="BV1260" s="63"/>
    </row>
    <row r="1261" spans="1:74" s="59" customFormat="1" x14ac:dyDescent="0.25">
      <c r="A1261" s="83">
        <v>12</v>
      </c>
      <c r="B1261" s="109" t="str">
        <f t="shared" si="792"/>
        <v xml:space="preserve">: </v>
      </c>
      <c r="C1261" s="106"/>
      <c r="D1261" s="106"/>
      <c r="E1261" s="108"/>
      <c r="F1261" s="106"/>
      <c r="G1261" s="108"/>
      <c r="H1261" s="107"/>
      <c r="I1261" s="106"/>
      <c r="J1261" s="106"/>
      <c r="K1261" s="104"/>
      <c r="L1261" s="110"/>
      <c r="M1261" s="111"/>
      <c r="N1261" s="105"/>
      <c r="O1261" s="105"/>
      <c r="P1261" s="104"/>
      <c r="Q1261" s="64"/>
      <c r="R1261" s="103"/>
      <c r="S1261" s="101" t="str">
        <f t="shared" si="793"/>
        <v/>
      </c>
      <c r="T1261" s="102" t="str">
        <f t="shared" si="794"/>
        <v/>
      </c>
      <c r="U1261" s="101" t="str">
        <f t="shared" si="795"/>
        <v/>
      </c>
      <c r="V1261" s="100" t="str">
        <f t="shared" si="796"/>
        <v/>
      </c>
      <c r="W1261" s="89"/>
      <c r="X1261" s="89"/>
      <c r="Z1261" s="63"/>
      <c r="AP1261" s="63"/>
      <c r="AQ1261" s="89"/>
      <c r="AR1261" s="89"/>
      <c r="AS1261" s="99"/>
      <c r="AT1261" s="89"/>
      <c r="AU1261" s="98" t="e">
        <f t="shared" si="797"/>
        <v>#REF!</v>
      </c>
      <c r="AV1261" s="98" t="e">
        <f t="shared" si="798"/>
        <v>#REF!</v>
      </c>
      <c r="AW1261" s="89"/>
      <c r="AX1261" s="98" t="e">
        <f t="shared" si="799"/>
        <v>#REF!</v>
      </c>
      <c r="AY1261" s="98" t="e">
        <f t="shared" si="800"/>
        <v>#REF!</v>
      </c>
      <c r="AZ1261" s="89"/>
      <c r="BA1261" s="98" t="e">
        <f t="shared" si="801"/>
        <v>#REF!</v>
      </c>
      <c r="BB1261" s="98" t="e">
        <f t="shared" si="802"/>
        <v>#REF!</v>
      </c>
      <c r="BC1261" s="89"/>
      <c r="BD1261" s="98" t="e">
        <f t="shared" si="803"/>
        <v>#REF!</v>
      </c>
      <c r="BE1261" s="98" t="e">
        <f t="shared" si="804"/>
        <v>#REF!</v>
      </c>
      <c r="BF1261" s="89"/>
      <c r="BG1261" s="98" t="e">
        <f t="shared" si="805"/>
        <v>#REF!</v>
      </c>
      <c r="BH1261" s="98" t="e">
        <f t="shared" si="806"/>
        <v>#REF!</v>
      </c>
      <c r="BI1261" s="89"/>
      <c r="BJ1261" s="98" t="str">
        <f t="shared" si="807"/>
        <v/>
      </c>
      <c r="BK1261" s="98" t="str">
        <f t="shared" si="808"/>
        <v/>
      </c>
      <c r="BL1261" s="89"/>
      <c r="BM1261" s="98" t="str">
        <f t="shared" si="809"/>
        <v/>
      </c>
      <c r="BN1261" s="98" t="str">
        <f t="shared" si="810"/>
        <v/>
      </c>
      <c r="BO1261" s="89"/>
      <c r="BP1261" s="98" t="str">
        <f t="shared" si="811"/>
        <v/>
      </c>
      <c r="BQ1261" s="98" t="str">
        <f t="shared" si="812"/>
        <v/>
      </c>
      <c r="BR1261" s="89"/>
      <c r="BS1261" s="98" t="str">
        <f t="shared" si="813"/>
        <v/>
      </c>
      <c r="BT1261" s="98" t="str">
        <f t="shared" si="814"/>
        <v/>
      </c>
      <c r="BU1261" s="89"/>
      <c r="BV1261" s="63"/>
    </row>
    <row r="1262" spans="1:74" s="59" customFormat="1" x14ac:dyDescent="0.25">
      <c r="A1262" s="83">
        <v>13</v>
      </c>
      <c r="B1262" s="109" t="str">
        <f t="shared" si="792"/>
        <v xml:space="preserve">: </v>
      </c>
      <c r="C1262" s="106"/>
      <c r="D1262" s="106"/>
      <c r="E1262" s="108"/>
      <c r="F1262" s="106"/>
      <c r="G1262" s="108"/>
      <c r="H1262" s="107"/>
      <c r="I1262" s="106"/>
      <c r="J1262" s="106"/>
      <c r="K1262" s="104"/>
      <c r="L1262" s="110"/>
      <c r="M1262" s="104"/>
      <c r="N1262" s="105"/>
      <c r="O1262" s="105"/>
      <c r="P1262" s="104"/>
      <c r="Q1262" s="64"/>
      <c r="R1262" s="103"/>
      <c r="S1262" s="101" t="str">
        <f t="shared" si="793"/>
        <v/>
      </c>
      <c r="T1262" s="102" t="str">
        <f t="shared" si="794"/>
        <v/>
      </c>
      <c r="U1262" s="101" t="str">
        <f t="shared" si="795"/>
        <v/>
      </c>
      <c r="V1262" s="100" t="str">
        <f t="shared" si="796"/>
        <v/>
      </c>
      <c r="W1262" s="89"/>
      <c r="X1262" s="89"/>
      <c r="Z1262" s="63"/>
      <c r="AP1262" s="63"/>
      <c r="AQ1262" s="89"/>
      <c r="AR1262" s="89"/>
      <c r="AS1262" s="99"/>
      <c r="AT1262" s="89"/>
      <c r="AU1262" s="98" t="e">
        <f t="shared" si="797"/>
        <v>#REF!</v>
      </c>
      <c r="AV1262" s="98" t="e">
        <f t="shared" si="798"/>
        <v>#REF!</v>
      </c>
      <c r="AW1262" s="89"/>
      <c r="AX1262" s="98" t="e">
        <f t="shared" si="799"/>
        <v>#REF!</v>
      </c>
      <c r="AY1262" s="98" t="e">
        <f t="shared" si="800"/>
        <v>#REF!</v>
      </c>
      <c r="AZ1262" s="89"/>
      <c r="BA1262" s="98" t="e">
        <f t="shared" si="801"/>
        <v>#REF!</v>
      </c>
      <c r="BB1262" s="98" t="e">
        <f t="shared" si="802"/>
        <v>#REF!</v>
      </c>
      <c r="BC1262" s="89"/>
      <c r="BD1262" s="98" t="e">
        <f t="shared" si="803"/>
        <v>#REF!</v>
      </c>
      <c r="BE1262" s="98" t="e">
        <f t="shared" si="804"/>
        <v>#REF!</v>
      </c>
      <c r="BF1262" s="89"/>
      <c r="BG1262" s="98" t="e">
        <f t="shared" si="805"/>
        <v>#REF!</v>
      </c>
      <c r="BH1262" s="98" t="e">
        <f t="shared" si="806"/>
        <v>#REF!</v>
      </c>
      <c r="BI1262" s="89"/>
      <c r="BJ1262" s="98" t="str">
        <f t="shared" si="807"/>
        <v/>
      </c>
      <c r="BK1262" s="98" t="str">
        <f t="shared" si="808"/>
        <v/>
      </c>
      <c r="BL1262" s="89"/>
      <c r="BM1262" s="98" t="str">
        <f t="shared" si="809"/>
        <v/>
      </c>
      <c r="BN1262" s="98" t="str">
        <f t="shared" si="810"/>
        <v/>
      </c>
      <c r="BO1262" s="89"/>
      <c r="BP1262" s="98" t="str">
        <f t="shared" si="811"/>
        <v/>
      </c>
      <c r="BQ1262" s="98" t="str">
        <f t="shared" si="812"/>
        <v/>
      </c>
      <c r="BR1262" s="89"/>
      <c r="BS1262" s="98" t="str">
        <f t="shared" si="813"/>
        <v/>
      </c>
      <c r="BT1262" s="98" t="str">
        <f t="shared" si="814"/>
        <v/>
      </c>
      <c r="BU1262" s="89"/>
      <c r="BV1262" s="63"/>
    </row>
    <row r="1263" spans="1:74" s="59" customFormat="1" x14ac:dyDescent="0.25">
      <c r="A1263" s="83">
        <v>14</v>
      </c>
      <c r="B1263" s="109" t="str">
        <f t="shared" si="792"/>
        <v xml:space="preserve">: </v>
      </c>
      <c r="C1263" s="106"/>
      <c r="D1263" s="106"/>
      <c r="E1263" s="108"/>
      <c r="F1263" s="106"/>
      <c r="G1263" s="108"/>
      <c r="H1263" s="107"/>
      <c r="I1263" s="106"/>
      <c r="J1263" s="106"/>
      <c r="K1263" s="104"/>
      <c r="L1263" s="110"/>
      <c r="M1263" s="104"/>
      <c r="N1263" s="105"/>
      <c r="O1263" s="105"/>
      <c r="P1263" s="104"/>
      <c r="Q1263" s="64"/>
      <c r="R1263" s="103"/>
      <c r="S1263" s="101" t="str">
        <f t="shared" si="793"/>
        <v/>
      </c>
      <c r="T1263" s="102" t="str">
        <f t="shared" si="794"/>
        <v/>
      </c>
      <c r="U1263" s="101" t="str">
        <f t="shared" si="795"/>
        <v/>
      </c>
      <c r="V1263" s="100" t="str">
        <f t="shared" si="796"/>
        <v/>
      </c>
      <c r="W1263" s="89"/>
      <c r="X1263" s="89"/>
      <c r="Z1263" s="63"/>
      <c r="AP1263" s="63"/>
      <c r="AQ1263" s="89"/>
      <c r="AR1263" s="89"/>
      <c r="AS1263" s="99"/>
      <c r="AT1263" s="89"/>
      <c r="AU1263" s="98" t="e">
        <f t="shared" si="797"/>
        <v>#REF!</v>
      </c>
      <c r="AV1263" s="98" t="e">
        <f t="shared" si="798"/>
        <v>#REF!</v>
      </c>
      <c r="AW1263" s="89"/>
      <c r="AX1263" s="98" t="e">
        <f t="shared" si="799"/>
        <v>#REF!</v>
      </c>
      <c r="AY1263" s="98" t="e">
        <f t="shared" si="800"/>
        <v>#REF!</v>
      </c>
      <c r="AZ1263" s="89"/>
      <c r="BA1263" s="98" t="e">
        <f t="shared" si="801"/>
        <v>#REF!</v>
      </c>
      <c r="BB1263" s="98" t="e">
        <f t="shared" si="802"/>
        <v>#REF!</v>
      </c>
      <c r="BC1263" s="89"/>
      <c r="BD1263" s="98" t="e">
        <f t="shared" si="803"/>
        <v>#REF!</v>
      </c>
      <c r="BE1263" s="98" t="e">
        <f t="shared" si="804"/>
        <v>#REF!</v>
      </c>
      <c r="BF1263" s="89"/>
      <c r="BG1263" s="98" t="e">
        <f t="shared" si="805"/>
        <v>#REF!</v>
      </c>
      <c r="BH1263" s="98" t="e">
        <f t="shared" si="806"/>
        <v>#REF!</v>
      </c>
      <c r="BI1263" s="89"/>
      <c r="BJ1263" s="98" t="str">
        <f t="shared" si="807"/>
        <v/>
      </c>
      <c r="BK1263" s="98" t="str">
        <f t="shared" si="808"/>
        <v/>
      </c>
      <c r="BL1263" s="89"/>
      <c r="BM1263" s="98" t="str">
        <f t="shared" si="809"/>
        <v/>
      </c>
      <c r="BN1263" s="98" t="str">
        <f t="shared" si="810"/>
        <v/>
      </c>
      <c r="BO1263" s="89"/>
      <c r="BP1263" s="98" t="str">
        <f t="shared" si="811"/>
        <v/>
      </c>
      <c r="BQ1263" s="98" t="str">
        <f t="shared" si="812"/>
        <v/>
      </c>
      <c r="BR1263" s="89"/>
      <c r="BS1263" s="98" t="str">
        <f t="shared" si="813"/>
        <v/>
      </c>
      <c r="BT1263" s="98" t="str">
        <f t="shared" si="814"/>
        <v/>
      </c>
      <c r="BU1263" s="89"/>
      <c r="BV1263" s="63"/>
    </row>
    <row r="1264" spans="1:74" s="59" customFormat="1" x14ac:dyDescent="0.25">
      <c r="A1264" s="83">
        <v>15</v>
      </c>
      <c r="B1264" s="109" t="str">
        <f t="shared" si="792"/>
        <v xml:space="preserve">: </v>
      </c>
      <c r="C1264" s="106"/>
      <c r="D1264" s="106"/>
      <c r="E1264" s="108"/>
      <c r="F1264" s="106"/>
      <c r="G1264" s="108"/>
      <c r="H1264" s="107"/>
      <c r="I1264" s="106"/>
      <c r="J1264" s="106"/>
      <c r="K1264" s="104"/>
      <c r="L1264" s="110"/>
      <c r="M1264" s="104"/>
      <c r="N1264" s="105"/>
      <c r="O1264" s="105"/>
      <c r="P1264" s="104"/>
      <c r="Q1264" s="64"/>
      <c r="R1264" s="103"/>
      <c r="S1264" s="101" t="str">
        <f t="shared" si="793"/>
        <v/>
      </c>
      <c r="T1264" s="102" t="str">
        <f t="shared" si="794"/>
        <v/>
      </c>
      <c r="U1264" s="101" t="str">
        <f t="shared" si="795"/>
        <v/>
      </c>
      <c r="V1264" s="100" t="str">
        <f t="shared" si="796"/>
        <v/>
      </c>
      <c r="W1264" s="89"/>
      <c r="X1264" s="89"/>
      <c r="Z1264" s="63"/>
      <c r="AP1264" s="63"/>
      <c r="AQ1264" s="89"/>
      <c r="AR1264" s="89"/>
      <c r="AS1264" s="99"/>
      <c r="AT1264" s="89"/>
      <c r="AU1264" s="98" t="e">
        <f t="shared" si="797"/>
        <v>#REF!</v>
      </c>
      <c r="AV1264" s="98" t="e">
        <f t="shared" si="798"/>
        <v>#REF!</v>
      </c>
      <c r="AW1264" s="89"/>
      <c r="AX1264" s="98" t="e">
        <f t="shared" si="799"/>
        <v>#REF!</v>
      </c>
      <c r="AY1264" s="98" t="e">
        <f t="shared" si="800"/>
        <v>#REF!</v>
      </c>
      <c r="AZ1264" s="89"/>
      <c r="BA1264" s="98" t="e">
        <f t="shared" si="801"/>
        <v>#REF!</v>
      </c>
      <c r="BB1264" s="98" t="e">
        <f t="shared" si="802"/>
        <v>#REF!</v>
      </c>
      <c r="BC1264" s="89"/>
      <c r="BD1264" s="98" t="e">
        <f t="shared" si="803"/>
        <v>#REF!</v>
      </c>
      <c r="BE1264" s="98" t="e">
        <f t="shared" si="804"/>
        <v>#REF!</v>
      </c>
      <c r="BF1264" s="89"/>
      <c r="BG1264" s="98" t="e">
        <f t="shared" si="805"/>
        <v>#REF!</v>
      </c>
      <c r="BH1264" s="98" t="e">
        <f t="shared" si="806"/>
        <v>#REF!</v>
      </c>
      <c r="BI1264" s="89"/>
      <c r="BJ1264" s="98" t="str">
        <f t="shared" si="807"/>
        <v/>
      </c>
      <c r="BK1264" s="98" t="str">
        <f t="shared" si="808"/>
        <v/>
      </c>
      <c r="BL1264" s="89"/>
      <c r="BM1264" s="98" t="str">
        <f t="shared" si="809"/>
        <v/>
      </c>
      <c r="BN1264" s="98" t="str">
        <f t="shared" si="810"/>
        <v/>
      </c>
      <c r="BO1264" s="89"/>
      <c r="BP1264" s="98" t="str">
        <f t="shared" si="811"/>
        <v/>
      </c>
      <c r="BQ1264" s="98" t="str">
        <f t="shared" si="812"/>
        <v/>
      </c>
      <c r="BR1264" s="89"/>
      <c r="BS1264" s="98" t="str">
        <f t="shared" si="813"/>
        <v/>
      </c>
      <c r="BT1264" s="98" t="str">
        <f t="shared" si="814"/>
        <v/>
      </c>
      <c r="BU1264" s="89"/>
      <c r="BV1264" s="63"/>
    </row>
    <row r="1265" spans="1:74" s="59" customFormat="1" x14ac:dyDescent="0.25">
      <c r="A1265" s="83">
        <v>16</v>
      </c>
      <c r="B1265" s="109" t="str">
        <f t="shared" si="792"/>
        <v xml:space="preserve">: </v>
      </c>
      <c r="C1265" s="106"/>
      <c r="D1265" s="106"/>
      <c r="E1265" s="108"/>
      <c r="F1265" s="106"/>
      <c r="G1265" s="108"/>
      <c r="H1265" s="107"/>
      <c r="I1265" s="106"/>
      <c r="J1265" s="106"/>
      <c r="K1265" s="104"/>
      <c r="L1265" s="110"/>
      <c r="M1265" s="104"/>
      <c r="N1265" s="105"/>
      <c r="O1265" s="105"/>
      <c r="P1265" s="104"/>
      <c r="Q1265" s="64"/>
      <c r="R1265" s="103"/>
      <c r="S1265" s="101" t="str">
        <f t="shared" si="793"/>
        <v/>
      </c>
      <c r="T1265" s="102" t="str">
        <f t="shared" si="794"/>
        <v/>
      </c>
      <c r="U1265" s="101" t="str">
        <f t="shared" si="795"/>
        <v/>
      </c>
      <c r="V1265" s="100" t="str">
        <f t="shared" si="796"/>
        <v/>
      </c>
      <c r="W1265" s="89"/>
      <c r="X1265" s="89"/>
      <c r="Z1265" s="63"/>
      <c r="AP1265" s="63"/>
      <c r="AQ1265" s="89"/>
      <c r="AR1265" s="89"/>
      <c r="AS1265" s="99"/>
      <c r="AT1265" s="89"/>
      <c r="AU1265" s="98" t="e">
        <f t="shared" si="797"/>
        <v>#REF!</v>
      </c>
      <c r="AV1265" s="98" t="e">
        <f t="shared" si="798"/>
        <v>#REF!</v>
      </c>
      <c r="AW1265" s="89"/>
      <c r="AX1265" s="98" t="e">
        <f t="shared" si="799"/>
        <v>#REF!</v>
      </c>
      <c r="AY1265" s="98" t="e">
        <f t="shared" si="800"/>
        <v>#REF!</v>
      </c>
      <c r="AZ1265" s="89"/>
      <c r="BA1265" s="98" t="e">
        <f t="shared" si="801"/>
        <v>#REF!</v>
      </c>
      <c r="BB1265" s="98" t="e">
        <f t="shared" si="802"/>
        <v>#REF!</v>
      </c>
      <c r="BC1265" s="89"/>
      <c r="BD1265" s="98" t="e">
        <f t="shared" si="803"/>
        <v>#REF!</v>
      </c>
      <c r="BE1265" s="98" t="e">
        <f t="shared" si="804"/>
        <v>#REF!</v>
      </c>
      <c r="BF1265" s="89"/>
      <c r="BG1265" s="98" t="e">
        <f t="shared" si="805"/>
        <v>#REF!</v>
      </c>
      <c r="BH1265" s="98" t="e">
        <f t="shared" si="806"/>
        <v>#REF!</v>
      </c>
      <c r="BI1265" s="89"/>
      <c r="BJ1265" s="98" t="str">
        <f t="shared" si="807"/>
        <v/>
      </c>
      <c r="BK1265" s="98" t="str">
        <f t="shared" si="808"/>
        <v/>
      </c>
      <c r="BL1265" s="89"/>
      <c r="BM1265" s="98" t="str">
        <f t="shared" si="809"/>
        <v/>
      </c>
      <c r="BN1265" s="98" t="str">
        <f t="shared" si="810"/>
        <v/>
      </c>
      <c r="BO1265" s="89"/>
      <c r="BP1265" s="98" t="str">
        <f t="shared" si="811"/>
        <v/>
      </c>
      <c r="BQ1265" s="98" t="str">
        <f t="shared" si="812"/>
        <v/>
      </c>
      <c r="BR1265" s="89"/>
      <c r="BS1265" s="98" t="str">
        <f t="shared" si="813"/>
        <v/>
      </c>
      <c r="BT1265" s="98" t="str">
        <f t="shared" si="814"/>
        <v/>
      </c>
      <c r="BU1265" s="89"/>
      <c r="BV1265" s="63"/>
    </row>
    <row r="1266" spans="1:74" s="59" customFormat="1" x14ac:dyDescent="0.25">
      <c r="A1266" s="83">
        <v>17</v>
      </c>
      <c r="B1266" s="109" t="str">
        <f t="shared" si="792"/>
        <v xml:space="preserve">: </v>
      </c>
      <c r="C1266" s="106"/>
      <c r="D1266" s="106"/>
      <c r="E1266" s="108"/>
      <c r="F1266" s="106"/>
      <c r="G1266" s="108"/>
      <c r="H1266" s="107"/>
      <c r="I1266" s="106"/>
      <c r="J1266" s="106"/>
      <c r="K1266" s="104"/>
      <c r="L1266" s="110"/>
      <c r="M1266" s="104"/>
      <c r="N1266" s="105"/>
      <c r="O1266" s="105"/>
      <c r="P1266" s="104"/>
      <c r="Q1266" s="64"/>
      <c r="R1266" s="103"/>
      <c r="S1266" s="101" t="str">
        <f t="shared" si="793"/>
        <v/>
      </c>
      <c r="T1266" s="102" t="str">
        <f t="shared" si="794"/>
        <v/>
      </c>
      <c r="U1266" s="101" t="str">
        <f t="shared" si="795"/>
        <v/>
      </c>
      <c r="V1266" s="100" t="str">
        <f t="shared" si="796"/>
        <v/>
      </c>
      <c r="W1266" s="89"/>
      <c r="X1266" s="89"/>
      <c r="Z1266" s="63"/>
      <c r="AP1266" s="63"/>
      <c r="AQ1266" s="89"/>
      <c r="AR1266" s="89"/>
      <c r="AS1266" s="99"/>
      <c r="AT1266" s="89"/>
      <c r="AU1266" s="98" t="e">
        <f t="shared" si="797"/>
        <v>#REF!</v>
      </c>
      <c r="AV1266" s="98" t="e">
        <f t="shared" si="798"/>
        <v>#REF!</v>
      </c>
      <c r="AW1266" s="89"/>
      <c r="AX1266" s="98" t="e">
        <f t="shared" si="799"/>
        <v>#REF!</v>
      </c>
      <c r="AY1266" s="98" t="e">
        <f t="shared" si="800"/>
        <v>#REF!</v>
      </c>
      <c r="AZ1266" s="89"/>
      <c r="BA1266" s="98" t="e">
        <f t="shared" si="801"/>
        <v>#REF!</v>
      </c>
      <c r="BB1266" s="98" t="e">
        <f t="shared" si="802"/>
        <v>#REF!</v>
      </c>
      <c r="BC1266" s="89"/>
      <c r="BD1266" s="98" t="e">
        <f t="shared" si="803"/>
        <v>#REF!</v>
      </c>
      <c r="BE1266" s="98" t="e">
        <f t="shared" si="804"/>
        <v>#REF!</v>
      </c>
      <c r="BF1266" s="89"/>
      <c r="BG1266" s="98" t="e">
        <f t="shared" si="805"/>
        <v>#REF!</v>
      </c>
      <c r="BH1266" s="98" t="e">
        <f t="shared" si="806"/>
        <v>#REF!</v>
      </c>
      <c r="BI1266" s="89"/>
      <c r="BJ1266" s="98" t="str">
        <f t="shared" si="807"/>
        <v/>
      </c>
      <c r="BK1266" s="98" t="str">
        <f t="shared" si="808"/>
        <v/>
      </c>
      <c r="BL1266" s="89"/>
      <c r="BM1266" s="98" t="str">
        <f t="shared" si="809"/>
        <v/>
      </c>
      <c r="BN1266" s="98" t="str">
        <f t="shared" si="810"/>
        <v/>
      </c>
      <c r="BO1266" s="89"/>
      <c r="BP1266" s="98" t="str">
        <f t="shared" si="811"/>
        <v/>
      </c>
      <c r="BQ1266" s="98" t="str">
        <f t="shared" si="812"/>
        <v/>
      </c>
      <c r="BR1266" s="89"/>
      <c r="BS1266" s="98" t="str">
        <f t="shared" si="813"/>
        <v/>
      </c>
      <c r="BT1266" s="98" t="str">
        <f t="shared" si="814"/>
        <v/>
      </c>
      <c r="BU1266" s="89"/>
      <c r="BV1266" s="63"/>
    </row>
    <row r="1267" spans="1:74" s="59" customFormat="1" x14ac:dyDescent="0.25">
      <c r="A1267" s="83">
        <v>18</v>
      </c>
      <c r="B1267" s="109" t="str">
        <f t="shared" si="792"/>
        <v xml:space="preserve">: </v>
      </c>
      <c r="C1267" s="106"/>
      <c r="D1267" s="106"/>
      <c r="E1267" s="108"/>
      <c r="F1267" s="106"/>
      <c r="G1267" s="108"/>
      <c r="H1267" s="107"/>
      <c r="I1267" s="106"/>
      <c r="J1267" s="106"/>
      <c r="K1267" s="104"/>
      <c r="L1267" s="104"/>
      <c r="M1267" s="104"/>
      <c r="N1267" s="105"/>
      <c r="O1267" s="105"/>
      <c r="P1267" s="104"/>
      <c r="Q1267" s="64"/>
      <c r="R1267" s="103"/>
      <c r="S1267" s="101" t="str">
        <f t="shared" si="793"/>
        <v/>
      </c>
      <c r="T1267" s="102" t="str">
        <f t="shared" si="794"/>
        <v/>
      </c>
      <c r="U1267" s="101" t="str">
        <f t="shared" si="795"/>
        <v/>
      </c>
      <c r="V1267" s="100" t="str">
        <f t="shared" si="796"/>
        <v/>
      </c>
      <c r="W1267" s="89"/>
      <c r="X1267" s="89"/>
      <c r="Z1267" s="63"/>
      <c r="AP1267" s="63"/>
      <c r="AQ1267" s="89"/>
      <c r="AR1267" s="89"/>
      <c r="AS1267" s="99"/>
      <c r="AT1267" s="89"/>
      <c r="AU1267" s="98" t="e">
        <f t="shared" si="797"/>
        <v>#REF!</v>
      </c>
      <c r="AV1267" s="98" t="e">
        <f t="shared" si="798"/>
        <v>#REF!</v>
      </c>
      <c r="AW1267" s="89"/>
      <c r="AX1267" s="98" t="e">
        <f t="shared" si="799"/>
        <v>#REF!</v>
      </c>
      <c r="AY1267" s="98" t="e">
        <f t="shared" si="800"/>
        <v>#REF!</v>
      </c>
      <c r="AZ1267" s="89"/>
      <c r="BA1267" s="98" t="e">
        <f t="shared" si="801"/>
        <v>#REF!</v>
      </c>
      <c r="BB1267" s="98" t="e">
        <f t="shared" si="802"/>
        <v>#REF!</v>
      </c>
      <c r="BC1267" s="89"/>
      <c r="BD1267" s="98" t="e">
        <f t="shared" si="803"/>
        <v>#REF!</v>
      </c>
      <c r="BE1267" s="98" t="e">
        <f t="shared" si="804"/>
        <v>#REF!</v>
      </c>
      <c r="BF1267" s="89"/>
      <c r="BG1267" s="98" t="e">
        <f t="shared" si="805"/>
        <v>#REF!</v>
      </c>
      <c r="BH1267" s="98" t="e">
        <f t="shared" si="806"/>
        <v>#REF!</v>
      </c>
      <c r="BI1267" s="89"/>
      <c r="BJ1267" s="98" t="str">
        <f t="shared" si="807"/>
        <v/>
      </c>
      <c r="BK1267" s="98" t="str">
        <f t="shared" si="808"/>
        <v/>
      </c>
      <c r="BL1267" s="89"/>
      <c r="BM1267" s="98" t="str">
        <f t="shared" si="809"/>
        <v/>
      </c>
      <c r="BN1267" s="98" t="str">
        <f t="shared" si="810"/>
        <v/>
      </c>
      <c r="BO1267" s="89"/>
      <c r="BP1267" s="98" t="str">
        <f t="shared" si="811"/>
        <v/>
      </c>
      <c r="BQ1267" s="98" t="str">
        <f t="shared" si="812"/>
        <v/>
      </c>
      <c r="BR1267" s="89"/>
      <c r="BS1267" s="98" t="str">
        <f t="shared" si="813"/>
        <v/>
      </c>
      <c r="BT1267" s="98" t="str">
        <f t="shared" si="814"/>
        <v/>
      </c>
      <c r="BU1267" s="89"/>
      <c r="BV1267" s="63"/>
    </row>
    <row r="1268" spans="1:74" s="59" customFormat="1" x14ac:dyDescent="0.25">
      <c r="A1268" s="83">
        <v>19</v>
      </c>
      <c r="B1268" s="109" t="str">
        <f t="shared" si="792"/>
        <v xml:space="preserve">: </v>
      </c>
      <c r="C1268" s="106"/>
      <c r="D1268" s="106"/>
      <c r="E1268" s="108"/>
      <c r="F1268" s="106"/>
      <c r="G1268" s="108"/>
      <c r="H1268" s="107"/>
      <c r="I1268" s="106"/>
      <c r="J1268" s="106"/>
      <c r="K1268" s="104"/>
      <c r="L1268" s="104"/>
      <c r="M1268" s="104"/>
      <c r="N1268" s="105"/>
      <c r="O1268" s="105"/>
      <c r="P1268" s="104"/>
      <c r="Q1268" s="64"/>
      <c r="R1268" s="103"/>
      <c r="S1268" s="101" t="str">
        <f t="shared" si="793"/>
        <v/>
      </c>
      <c r="T1268" s="102" t="str">
        <f t="shared" si="794"/>
        <v/>
      </c>
      <c r="U1268" s="101" t="str">
        <f t="shared" si="795"/>
        <v/>
      </c>
      <c r="V1268" s="100" t="str">
        <f t="shared" si="796"/>
        <v/>
      </c>
      <c r="W1268" s="89"/>
      <c r="X1268" s="89"/>
      <c r="Z1268" s="63"/>
      <c r="AP1268" s="63"/>
      <c r="AQ1268" s="89"/>
      <c r="AR1268" s="89"/>
      <c r="AS1268" s="99"/>
      <c r="AT1268" s="89"/>
      <c r="AU1268" s="98" t="e">
        <f t="shared" si="797"/>
        <v>#REF!</v>
      </c>
      <c r="AV1268" s="98" t="e">
        <f t="shared" si="798"/>
        <v>#REF!</v>
      </c>
      <c r="AW1268" s="89"/>
      <c r="AX1268" s="98" t="e">
        <f t="shared" si="799"/>
        <v>#REF!</v>
      </c>
      <c r="AY1268" s="98" t="e">
        <f t="shared" si="800"/>
        <v>#REF!</v>
      </c>
      <c r="AZ1268" s="89"/>
      <c r="BA1268" s="98" t="e">
        <f t="shared" si="801"/>
        <v>#REF!</v>
      </c>
      <c r="BB1268" s="98" t="e">
        <f t="shared" si="802"/>
        <v>#REF!</v>
      </c>
      <c r="BC1268" s="89"/>
      <c r="BD1268" s="98" t="e">
        <f t="shared" si="803"/>
        <v>#REF!</v>
      </c>
      <c r="BE1268" s="98" t="e">
        <f t="shared" si="804"/>
        <v>#REF!</v>
      </c>
      <c r="BF1268" s="89"/>
      <c r="BG1268" s="98" t="e">
        <f t="shared" si="805"/>
        <v>#REF!</v>
      </c>
      <c r="BH1268" s="98" t="e">
        <f t="shared" si="806"/>
        <v>#REF!</v>
      </c>
      <c r="BI1268" s="89"/>
      <c r="BJ1268" s="98" t="str">
        <f t="shared" si="807"/>
        <v/>
      </c>
      <c r="BK1268" s="98" t="str">
        <f t="shared" si="808"/>
        <v/>
      </c>
      <c r="BL1268" s="89"/>
      <c r="BM1268" s="98" t="str">
        <f t="shared" si="809"/>
        <v/>
      </c>
      <c r="BN1268" s="98" t="str">
        <f t="shared" si="810"/>
        <v/>
      </c>
      <c r="BO1268" s="89"/>
      <c r="BP1268" s="98" t="str">
        <f t="shared" si="811"/>
        <v/>
      </c>
      <c r="BQ1268" s="98" t="str">
        <f t="shared" si="812"/>
        <v/>
      </c>
      <c r="BR1268" s="89"/>
      <c r="BS1268" s="98" t="str">
        <f t="shared" si="813"/>
        <v/>
      </c>
      <c r="BT1268" s="98" t="str">
        <f t="shared" si="814"/>
        <v/>
      </c>
      <c r="BU1268" s="89"/>
      <c r="BV1268" s="63"/>
    </row>
    <row r="1269" spans="1:74" s="59" customFormat="1" x14ac:dyDescent="0.25">
      <c r="A1269" s="83">
        <v>20</v>
      </c>
      <c r="B1269" s="109" t="str">
        <f t="shared" si="792"/>
        <v xml:space="preserve">: </v>
      </c>
      <c r="C1269" s="106"/>
      <c r="D1269" s="106"/>
      <c r="E1269" s="108"/>
      <c r="F1269" s="106"/>
      <c r="G1269" s="108"/>
      <c r="H1269" s="107"/>
      <c r="I1269" s="106"/>
      <c r="J1269" s="106"/>
      <c r="K1269" s="104"/>
      <c r="L1269" s="104"/>
      <c r="M1269" s="104"/>
      <c r="N1269" s="105"/>
      <c r="O1269" s="105"/>
      <c r="P1269" s="104"/>
      <c r="Q1269" s="64"/>
      <c r="R1269" s="103"/>
      <c r="S1269" s="101" t="str">
        <f t="shared" si="793"/>
        <v/>
      </c>
      <c r="T1269" s="102" t="str">
        <f t="shared" si="794"/>
        <v/>
      </c>
      <c r="U1269" s="101" t="str">
        <f t="shared" si="795"/>
        <v/>
      </c>
      <c r="V1269" s="100" t="str">
        <f t="shared" si="796"/>
        <v/>
      </c>
      <c r="W1269" s="89"/>
      <c r="X1269" s="89"/>
      <c r="Z1269" s="63"/>
      <c r="AP1269" s="63"/>
      <c r="AQ1269" s="89"/>
      <c r="AR1269" s="89"/>
      <c r="AS1269" s="99"/>
      <c r="AT1269" s="89"/>
      <c r="AU1269" s="98" t="e">
        <f t="shared" si="797"/>
        <v>#REF!</v>
      </c>
      <c r="AV1269" s="98" t="e">
        <f t="shared" si="798"/>
        <v>#REF!</v>
      </c>
      <c r="AW1269" s="89"/>
      <c r="AX1269" s="98" t="e">
        <f t="shared" si="799"/>
        <v>#REF!</v>
      </c>
      <c r="AY1269" s="98" t="e">
        <f t="shared" si="800"/>
        <v>#REF!</v>
      </c>
      <c r="AZ1269" s="89"/>
      <c r="BA1269" s="98" t="e">
        <f t="shared" si="801"/>
        <v>#REF!</v>
      </c>
      <c r="BB1269" s="98" t="e">
        <f t="shared" si="802"/>
        <v>#REF!</v>
      </c>
      <c r="BC1269" s="89"/>
      <c r="BD1269" s="98" t="e">
        <f t="shared" si="803"/>
        <v>#REF!</v>
      </c>
      <c r="BE1269" s="98" t="e">
        <f t="shared" si="804"/>
        <v>#REF!</v>
      </c>
      <c r="BF1269" s="89"/>
      <c r="BG1269" s="98" t="e">
        <f t="shared" si="805"/>
        <v>#REF!</v>
      </c>
      <c r="BH1269" s="98" t="e">
        <f t="shared" si="806"/>
        <v>#REF!</v>
      </c>
      <c r="BI1269" s="89"/>
      <c r="BJ1269" s="98" t="str">
        <f t="shared" si="807"/>
        <v/>
      </c>
      <c r="BK1269" s="98" t="str">
        <f t="shared" si="808"/>
        <v/>
      </c>
      <c r="BL1269" s="89"/>
      <c r="BM1269" s="98" t="str">
        <f t="shared" si="809"/>
        <v/>
      </c>
      <c r="BN1269" s="98" t="str">
        <f t="shared" si="810"/>
        <v/>
      </c>
      <c r="BO1269" s="89"/>
      <c r="BP1269" s="98" t="str">
        <f t="shared" si="811"/>
        <v/>
      </c>
      <c r="BQ1269" s="98" t="str">
        <f t="shared" si="812"/>
        <v/>
      </c>
      <c r="BR1269" s="89"/>
      <c r="BS1269" s="98" t="str">
        <f t="shared" si="813"/>
        <v/>
      </c>
      <c r="BT1269" s="98" t="str">
        <f t="shared" si="814"/>
        <v/>
      </c>
      <c r="BU1269" s="89"/>
      <c r="BV1269" s="63"/>
    </row>
    <row r="1270" spans="1:74" s="59" customFormat="1" x14ac:dyDescent="0.25">
      <c r="A1270" s="83"/>
      <c r="B1270" s="91" t="s">
        <v>64</v>
      </c>
      <c r="C1270" s="92"/>
      <c r="D1270" s="92"/>
      <c r="E1270" s="92"/>
      <c r="F1270" s="92"/>
      <c r="G1270" s="92"/>
      <c r="I1270" s="89"/>
      <c r="J1270" s="94"/>
      <c r="K1270" s="64"/>
      <c r="L1270" s="64"/>
      <c r="M1270" s="64" t="s">
        <v>63</v>
      </c>
      <c r="N1270" s="64"/>
      <c r="O1270" s="64"/>
      <c r="P1270" s="64"/>
      <c r="Q1270" s="64"/>
      <c r="R1270" s="94" t="s">
        <v>62</v>
      </c>
      <c r="S1270" s="97" t="e">
        <f>AVERAGE(S1250:S1269)</f>
        <v>#DIV/0!</v>
      </c>
      <c r="T1270" s="97" t="e">
        <f>IF(S1278="Y",SUM(T1250:T1269)/SUM(O1250:O1269),AVERAGE(T1250:T1269))</f>
        <v>#DIV/0!</v>
      </c>
      <c r="U1270" s="96" t="e">
        <f>SUM(U1250:U1269)/SUM(O1250:O1269)</f>
        <v>#DIV/0!</v>
      </c>
      <c r="V1270" s="89"/>
      <c r="W1270" s="89"/>
      <c r="X1270" s="89"/>
      <c r="Z1270" s="95"/>
      <c r="AP1270" s="63"/>
      <c r="AQ1270" s="89"/>
      <c r="AR1270" s="89"/>
      <c r="AS1270" s="89"/>
      <c r="AT1270" s="94" t="s">
        <v>62</v>
      </c>
      <c r="AU1270" s="93" t="e">
        <f>AVERAGE(AU1250:AU1269)</f>
        <v>#REF!</v>
      </c>
      <c r="AV1270" s="93" t="e">
        <f>SUM(AV1250:AV1269)/COUNTIF(AV1250:AV1269,"&gt;0")</f>
        <v>#REF!</v>
      </c>
      <c r="AW1270" s="89"/>
      <c r="AX1270" s="93" t="e">
        <f>AVERAGE(AX1250:AX1269)</f>
        <v>#REF!</v>
      </c>
      <c r="AY1270" s="93" t="e">
        <f>SUM(AY1250:AY1269)/COUNTIF(AY1250:AY1269,"&gt;0")</f>
        <v>#REF!</v>
      </c>
      <c r="AZ1270" s="89"/>
      <c r="BA1270" s="93" t="e">
        <f>AVERAGE(BA1250:BA1269)</f>
        <v>#REF!</v>
      </c>
      <c r="BB1270" s="93" t="e">
        <f>SUM(BB1250:BB1269)/COUNTIF(BB1250:BB1269,"&gt;0")</f>
        <v>#REF!</v>
      </c>
      <c r="BC1270" s="89"/>
      <c r="BD1270" s="93" t="e">
        <f>AVERAGE(BD1250:BD1269)</f>
        <v>#REF!</v>
      </c>
      <c r="BE1270" s="93" t="e">
        <f>SUM(BE1250:BE1269)/COUNTIF(BE1250:BE1269,"&gt;0")</f>
        <v>#REF!</v>
      </c>
      <c r="BF1270" s="89"/>
      <c r="BG1270" s="93" t="e">
        <f>AVERAGE(BG1250:BG1269)</f>
        <v>#REF!</v>
      </c>
      <c r="BH1270" s="93" t="e">
        <f>SUM(BH1250:BH1269)/COUNTIF(BH1250:BH1269,"&gt;0")</f>
        <v>#REF!</v>
      </c>
      <c r="BI1270" s="94"/>
      <c r="BJ1270" s="93" t="e">
        <f>AVERAGE(BJ1250:BJ1269)</f>
        <v>#DIV/0!</v>
      </c>
      <c r="BK1270" s="93" t="e">
        <f>SUM(BK1250:BK1269)/COUNTIF(BK1250:BK1269,"&gt;0")</f>
        <v>#DIV/0!</v>
      </c>
      <c r="BL1270" s="89"/>
      <c r="BM1270" s="93" t="e">
        <f>AVERAGE(BM1250:BM1269)</f>
        <v>#DIV/0!</v>
      </c>
      <c r="BN1270" s="93" t="e">
        <f>SUM(BN1250:BN1269)/COUNTIF(BN1250:BN1269,"&gt;0")</f>
        <v>#DIV/0!</v>
      </c>
      <c r="BO1270" s="89"/>
      <c r="BP1270" s="93" t="e">
        <f>AVERAGE(BP1250:BP1269)</f>
        <v>#DIV/0!</v>
      </c>
      <c r="BQ1270" s="93" t="e">
        <f>SUM(BQ1250:BQ1269)/COUNTIF(BQ1250:BQ1269,"&gt;0")</f>
        <v>#DIV/0!</v>
      </c>
      <c r="BR1270" s="89"/>
      <c r="BS1270" s="93" t="e">
        <f>AVERAGE(BS1250:BS1269)</f>
        <v>#DIV/0!</v>
      </c>
      <c r="BT1270" s="93" t="e">
        <f>SUM(BT1250:BT1269)/COUNTIF(BT1250:BT1269,"&gt;0")</f>
        <v>#DIV/0!</v>
      </c>
      <c r="BU1270" s="89"/>
      <c r="BV1270" s="63"/>
    </row>
    <row r="1271" spans="1:74" s="59" customFormat="1" x14ac:dyDescent="0.25">
      <c r="A1271" s="83"/>
      <c r="B1271" s="91" t="s">
        <v>61</v>
      </c>
      <c r="C1271" s="92" t="s">
        <v>60</v>
      </c>
      <c r="D1271" s="399"/>
      <c r="E1271" s="400"/>
      <c r="F1271" s="400"/>
      <c r="G1271" s="400"/>
      <c r="H1271" s="400"/>
      <c r="I1271" s="400"/>
      <c r="J1271" s="400"/>
      <c r="K1271" s="401"/>
      <c r="L1271" s="64"/>
      <c r="M1271" s="64"/>
      <c r="N1271" s="64"/>
      <c r="O1271" s="64"/>
      <c r="P1271" s="64"/>
      <c r="Q1271" s="64"/>
      <c r="R1271" s="77" t="s">
        <v>57</v>
      </c>
      <c r="S1271" s="88" t="e">
        <f>S1270+V1271*S1274</f>
        <v>#DIV/0!</v>
      </c>
      <c r="T1271" s="88" t="e">
        <f>T1270+V1271*T1274</f>
        <v>#DIV/0!</v>
      </c>
      <c r="U1271" s="88" t="e">
        <f>U1270+V1271*U1274</f>
        <v>#DIV/0!</v>
      </c>
      <c r="V1271" s="86">
        <v>1</v>
      </c>
      <c r="W1271" s="64" t="s">
        <v>59</v>
      </c>
      <c r="X1271" s="89"/>
      <c r="Y1271" s="89" t="s">
        <v>58</v>
      </c>
      <c r="Z1271" s="87"/>
      <c r="AP1271" s="63"/>
      <c r="AQ1271" s="89"/>
      <c r="AR1271" s="89"/>
      <c r="AS1271" s="89"/>
      <c r="AT1271" s="77" t="s">
        <v>57</v>
      </c>
      <c r="AU1271" s="76" t="e">
        <f>AU1270+(AU1276*AU1273)</f>
        <v>#REF!</v>
      </c>
      <c r="AV1271" s="76" t="e">
        <f>AV1270+(AV1276*AU1273)</f>
        <v>#REF!</v>
      </c>
      <c r="AW1271" s="89"/>
      <c r="AX1271" s="76" t="e">
        <f>AX1270+(AX1276*AX1273)</f>
        <v>#REF!</v>
      </c>
      <c r="AY1271" s="76" t="e">
        <f>AY1270+(AY1276*AX1273)</f>
        <v>#REF!</v>
      </c>
      <c r="AZ1271" s="89"/>
      <c r="BA1271" s="76" t="e">
        <f>BA1270+(BA1276*BA1273)</f>
        <v>#REF!</v>
      </c>
      <c r="BB1271" s="76" t="e">
        <f>BB1270+(BB1276*BA1273)</f>
        <v>#REF!</v>
      </c>
      <c r="BC1271" s="89"/>
      <c r="BD1271" s="76" t="e">
        <f>BD1270+(BD1276*BD1273)</f>
        <v>#REF!</v>
      </c>
      <c r="BE1271" s="76" t="e">
        <f>BE1270+(BE1276*BD1273)</f>
        <v>#REF!</v>
      </c>
      <c r="BF1271" s="89"/>
      <c r="BG1271" s="76" t="e">
        <f>BG1270+(BG1276*BG1273)</f>
        <v>#REF!</v>
      </c>
      <c r="BH1271" s="76" t="e">
        <f>BH1270+(BH1276*BG1273)</f>
        <v>#REF!</v>
      </c>
      <c r="BI1271" s="77"/>
      <c r="BJ1271" s="76" t="e">
        <f>BJ1270+(BJ1276*BJ1273)</f>
        <v>#DIV/0!</v>
      </c>
      <c r="BK1271" s="76" t="e">
        <f>BK1270+(BK1276*BJ1273)</f>
        <v>#DIV/0!</v>
      </c>
      <c r="BL1271" s="89"/>
      <c r="BM1271" s="76" t="e">
        <f>BM1270+(BM1276*BM1273)</f>
        <v>#DIV/0!</v>
      </c>
      <c r="BN1271" s="76" t="e">
        <f>BN1270+(BN1276*BM1273)</f>
        <v>#DIV/0!</v>
      </c>
      <c r="BO1271" s="89"/>
      <c r="BP1271" s="76" t="e">
        <f>BP1270+(BP1276*BP1273)</f>
        <v>#DIV/0!</v>
      </c>
      <c r="BQ1271" s="76" t="e">
        <f>BQ1270+(BQ1276*BP1273)</f>
        <v>#DIV/0!</v>
      </c>
      <c r="BR1271" s="89"/>
      <c r="BS1271" s="76" t="e">
        <f>BS1270+(BS1276*BS1273)</f>
        <v>#DIV/0!</v>
      </c>
      <c r="BT1271" s="76" t="e">
        <f>BT1270+(BT1276*BS1273)</f>
        <v>#DIV/0!</v>
      </c>
      <c r="BU1271" s="89"/>
      <c r="BV1271" s="63"/>
    </row>
    <row r="1272" spans="1:74" s="59" customFormat="1" x14ac:dyDescent="0.25">
      <c r="A1272" s="83"/>
      <c r="B1272" s="91" t="s">
        <v>56</v>
      </c>
      <c r="C1272" s="83"/>
      <c r="D1272" s="402"/>
      <c r="E1272" s="403"/>
      <c r="F1272" s="403"/>
      <c r="G1272" s="403"/>
      <c r="H1272" s="403"/>
      <c r="I1272" s="403"/>
      <c r="J1272" s="403"/>
      <c r="K1272" s="404"/>
      <c r="L1272" s="89"/>
      <c r="M1272" s="89"/>
      <c r="N1272" s="64"/>
      <c r="O1272" s="64"/>
      <c r="P1272" s="64"/>
      <c r="Q1272" s="64"/>
      <c r="R1272" s="77" t="s">
        <v>54</v>
      </c>
      <c r="S1272" s="88" t="e">
        <f>IF($Y1272="Y",MIN(S1250:S1269),S1270-$V1272*S1274)</f>
        <v>#DIV/0!</v>
      </c>
      <c r="T1272" s="88" t="e">
        <f>IF($Y1272="Y",MIN(T1250:T1269),T1270-$V1272*T1274)</f>
        <v>#DIV/0!</v>
      </c>
      <c r="U1272" s="88" t="e">
        <f>IF($Y1272="Y",MIN(U1250:U1269),U1270-$V1272*U1274)</f>
        <v>#DIV/0!</v>
      </c>
      <c r="V1272" s="86">
        <v>1</v>
      </c>
      <c r="W1272" s="64" t="s">
        <v>55</v>
      </c>
      <c r="X1272" s="89"/>
      <c r="Y1272" s="90" t="s">
        <v>47</v>
      </c>
      <c r="Z1272" s="87"/>
      <c r="AP1272" s="63"/>
      <c r="AQ1272" s="89"/>
      <c r="AR1272" s="89"/>
      <c r="AS1272" s="89"/>
      <c r="AT1272" s="77" t="s">
        <v>54</v>
      </c>
      <c r="AU1272" s="76" t="e">
        <f>AU1270-(AU1276*AU1274)</f>
        <v>#REF!</v>
      </c>
      <c r="AV1272" s="76" t="e">
        <f>AV1270-(AV1276*AU1274)</f>
        <v>#REF!</v>
      </c>
      <c r="AW1272" s="89"/>
      <c r="AX1272" s="76" t="e">
        <f>AX1270-(AX1276*AX1274)</f>
        <v>#REF!</v>
      </c>
      <c r="AY1272" s="76" t="e">
        <f>AY1270-(AY1276*AX1274)</f>
        <v>#REF!</v>
      </c>
      <c r="AZ1272" s="89"/>
      <c r="BA1272" s="76" t="e">
        <f>BA1270-(BA1276*BA1274)</f>
        <v>#REF!</v>
      </c>
      <c r="BB1272" s="76" t="e">
        <f>BB1270-(BB1276*BA1274)</f>
        <v>#REF!</v>
      </c>
      <c r="BC1272" s="89"/>
      <c r="BD1272" s="76" t="e">
        <f>BD1270-(BD1276*BD1274)</f>
        <v>#REF!</v>
      </c>
      <c r="BE1272" s="76" t="e">
        <f>BE1270-(BE1276*BD1274)</f>
        <v>#REF!</v>
      </c>
      <c r="BF1272" s="89"/>
      <c r="BG1272" s="76" t="e">
        <f>BG1270-(BG1276*BG1274)</f>
        <v>#REF!</v>
      </c>
      <c r="BH1272" s="76" t="e">
        <f>BH1270-(BH1276*BG1274)</f>
        <v>#REF!</v>
      </c>
      <c r="BI1272" s="77"/>
      <c r="BJ1272" s="76" t="e">
        <f>BJ1270-(BJ1276*BJ1274)</f>
        <v>#DIV/0!</v>
      </c>
      <c r="BK1272" s="76" t="e">
        <f>BK1270-(BK1276*BJ1274)</f>
        <v>#DIV/0!</v>
      </c>
      <c r="BL1272" s="89"/>
      <c r="BM1272" s="76" t="e">
        <f>BM1270-(BM1276*BM1274)</f>
        <v>#DIV/0!</v>
      </c>
      <c r="BN1272" s="76" t="e">
        <f>BN1270-(BN1276*BM1274)</f>
        <v>#DIV/0!</v>
      </c>
      <c r="BO1272" s="89"/>
      <c r="BP1272" s="76" t="e">
        <f>BP1270-(BP1276*BP1274)</f>
        <v>#DIV/0!</v>
      </c>
      <c r="BQ1272" s="76" t="e">
        <f>BQ1270-(BQ1276*BP1274)</f>
        <v>#DIV/0!</v>
      </c>
      <c r="BR1272" s="89"/>
      <c r="BS1272" s="76" t="e">
        <f>BS1270-(BS1276*BS1274)</f>
        <v>#DIV/0!</v>
      </c>
      <c r="BT1272" s="76" t="e">
        <f>BT1270-(BT1276*BS1274)</f>
        <v>#DIV/0!</v>
      </c>
      <c r="BU1272" s="89"/>
      <c r="BV1272" s="63"/>
    </row>
    <row r="1273" spans="1:74" s="59" customFormat="1" ht="14.25" x14ac:dyDescent="0.2">
      <c r="A1273" s="83"/>
      <c r="B1273" s="83"/>
      <c r="C1273" s="83"/>
      <c r="D1273" s="402"/>
      <c r="E1273" s="403"/>
      <c r="F1273" s="403"/>
      <c r="G1273" s="403"/>
      <c r="H1273" s="403"/>
      <c r="I1273" s="403"/>
      <c r="J1273" s="403"/>
      <c r="K1273" s="404"/>
      <c r="L1273" s="64"/>
      <c r="M1273" s="64"/>
      <c r="N1273" s="64"/>
      <c r="O1273" s="64"/>
      <c r="P1273" s="64"/>
      <c r="Q1273" s="64"/>
      <c r="R1273" s="77" t="s">
        <v>51</v>
      </c>
      <c r="S1273" s="88" t="e">
        <f>IF((0.67*S1274)&gt;S1270,"no","yes")</f>
        <v>#DIV/0!</v>
      </c>
      <c r="T1273" s="88" t="e">
        <f>IF((0.67*T1274)&gt;T1270,"no","yes")</f>
        <v>#DIV/0!</v>
      </c>
      <c r="U1273" s="88" t="e">
        <f>IF((0.67*U1274)&gt;U1270,"no","yes")</f>
        <v>#DIV/0!</v>
      </c>
      <c r="V1273" s="64"/>
      <c r="W1273" s="64"/>
      <c r="X1273" s="64"/>
      <c r="Z1273" s="87"/>
      <c r="AP1273" s="63"/>
      <c r="AQ1273" s="64"/>
      <c r="AR1273" s="64"/>
      <c r="AS1273" s="360" t="s">
        <v>53</v>
      </c>
      <c r="AT1273" s="361"/>
      <c r="AU1273" s="86">
        <v>1</v>
      </c>
      <c r="AV1273" s="64"/>
      <c r="AW1273" s="64"/>
      <c r="AX1273" s="86">
        <v>1</v>
      </c>
      <c r="AY1273" s="64"/>
      <c r="AZ1273" s="64"/>
      <c r="BA1273" s="86">
        <v>1</v>
      </c>
      <c r="BB1273" s="64"/>
      <c r="BC1273" s="64"/>
      <c r="BD1273" s="86">
        <v>1</v>
      </c>
      <c r="BE1273" s="64"/>
      <c r="BF1273" s="64"/>
      <c r="BG1273" s="86">
        <v>1</v>
      </c>
      <c r="BH1273" s="64"/>
      <c r="BI1273" s="77"/>
      <c r="BJ1273" s="86">
        <v>1</v>
      </c>
      <c r="BK1273" s="64"/>
      <c r="BL1273" s="64"/>
      <c r="BM1273" s="86">
        <v>1</v>
      </c>
      <c r="BN1273" s="64"/>
      <c r="BO1273" s="64"/>
      <c r="BP1273" s="86">
        <v>1</v>
      </c>
      <c r="BQ1273" s="64"/>
      <c r="BR1273" s="64"/>
      <c r="BS1273" s="86">
        <v>1</v>
      </c>
      <c r="BT1273" s="64"/>
      <c r="BU1273" s="64"/>
      <c r="BV1273" s="63"/>
    </row>
    <row r="1274" spans="1:74" s="59" customFormat="1" ht="14.25" x14ac:dyDescent="0.2">
      <c r="A1274" s="83"/>
      <c r="B1274" s="83"/>
      <c r="C1274" s="83"/>
      <c r="D1274" s="402"/>
      <c r="E1274" s="403"/>
      <c r="F1274" s="403"/>
      <c r="G1274" s="403"/>
      <c r="H1274" s="403"/>
      <c r="I1274" s="403"/>
      <c r="J1274" s="403"/>
      <c r="K1274" s="404"/>
      <c r="L1274" s="64"/>
      <c r="M1274" s="64"/>
      <c r="N1274" s="64"/>
      <c r="O1274" s="64"/>
      <c r="P1274" s="64"/>
      <c r="Q1274" s="64"/>
      <c r="R1274" s="77" t="s">
        <v>50</v>
      </c>
      <c r="S1274" s="88" t="e">
        <f>_xlfn.STDEV.P(S1250:S1269)</f>
        <v>#DIV/0!</v>
      </c>
      <c r="T1274" s="88" t="e">
        <f t="array" ref="T1274">IF(S1278="Y",SQRT(SUM(IFERROR(O1250:O1269*(S1250:S1269-(T1270))^2,0))/((COUNTIFS(O1250:O1269,"&lt;&gt;"&amp;"")-1)/COUNTIFS(O1250:O1269,"&lt;&gt;"&amp;"")*SUM(O1250:O1269))),_xlfn.STDEV.P(T1250:T1269))</f>
        <v>#DIV/0!</v>
      </c>
      <c r="U1274" s="88" t="e">
        <f t="array" ref="U1274">SQRT(SUM(IFERROR(O1250:O1269*(S1250:S1269-(U1270))^2,0))/((COUNTIFS(O1250:O1269,"&lt;&gt;"&amp;"")-1)/COUNTIFS(O1250:O1269,"&lt;&gt;"&amp;"")*SUM(O1250:O1269)))</f>
        <v>#DIV/0!</v>
      </c>
      <c r="V1274" s="64"/>
      <c r="W1274" s="64"/>
      <c r="X1274" s="64"/>
      <c r="Z1274" s="87"/>
      <c r="AP1274" s="63"/>
      <c r="AQ1274" s="64"/>
      <c r="AR1274" s="64"/>
      <c r="AS1274" s="360"/>
      <c r="AT1274" s="361"/>
      <c r="AU1274" s="86">
        <v>1</v>
      </c>
      <c r="AV1274" s="64"/>
      <c r="AW1274" s="64"/>
      <c r="AX1274" s="86">
        <v>1</v>
      </c>
      <c r="AY1274" s="64"/>
      <c r="AZ1274" s="64"/>
      <c r="BA1274" s="86">
        <v>1</v>
      </c>
      <c r="BB1274" s="64"/>
      <c r="BC1274" s="64"/>
      <c r="BD1274" s="86">
        <v>1</v>
      </c>
      <c r="BE1274" s="64"/>
      <c r="BF1274" s="64"/>
      <c r="BG1274" s="86">
        <v>1</v>
      </c>
      <c r="BH1274" s="64"/>
      <c r="BI1274" s="77"/>
      <c r="BJ1274" s="86">
        <v>1</v>
      </c>
      <c r="BK1274" s="64"/>
      <c r="BL1274" s="64"/>
      <c r="BM1274" s="86">
        <v>1</v>
      </c>
      <c r="BN1274" s="64"/>
      <c r="BO1274" s="64"/>
      <c r="BP1274" s="86">
        <v>1</v>
      </c>
      <c r="BQ1274" s="64"/>
      <c r="BR1274" s="64"/>
      <c r="BS1274" s="86">
        <v>1</v>
      </c>
      <c r="BT1274" s="64"/>
      <c r="BU1274" s="64"/>
      <c r="BV1274" s="63"/>
    </row>
    <row r="1275" spans="1:74" s="59" customFormat="1" x14ac:dyDescent="0.25">
      <c r="A1275" s="64"/>
      <c r="B1275" s="64"/>
      <c r="C1275" s="83"/>
      <c r="D1275" s="402"/>
      <c r="E1275" s="403"/>
      <c r="F1275" s="403"/>
      <c r="G1275" s="403"/>
      <c r="H1275" s="403"/>
      <c r="I1275" s="403"/>
      <c r="J1275" s="403"/>
      <c r="K1275" s="404"/>
      <c r="L1275" s="64"/>
      <c r="M1275" s="64"/>
      <c r="N1275" s="64"/>
      <c r="O1275" s="64"/>
      <c r="P1275" s="64"/>
      <c r="Q1275" s="64"/>
      <c r="R1275" s="73" t="s">
        <v>48</v>
      </c>
      <c r="S1275" s="85">
        <f>COUNTIF(S1250:S1269,"&gt;0")</f>
        <v>0</v>
      </c>
      <c r="T1275" s="85">
        <f>COUNTIF(T1250:T1269,"&gt;0")</f>
        <v>0</v>
      </c>
      <c r="U1275" s="81"/>
      <c r="V1275" s="84" t="s">
        <v>52</v>
      </c>
      <c r="W1275" s="64"/>
      <c r="X1275" s="64"/>
      <c r="Z1275" s="63"/>
      <c r="AP1275" s="63"/>
      <c r="AQ1275" s="64"/>
      <c r="AR1275" s="64"/>
      <c r="AS1275" s="64"/>
      <c r="AT1275" s="77" t="s">
        <v>51</v>
      </c>
      <c r="AU1275" s="76" t="e">
        <f>IF((0.67*AU1276)&gt;AU1270,"no","yes")</f>
        <v>#REF!</v>
      </c>
      <c r="AV1275" s="76" t="e">
        <f>IF((0.67*AV1276)&gt;AV1270,"no","yes")</f>
        <v>#REF!</v>
      </c>
      <c r="AW1275" s="64"/>
      <c r="AX1275" s="76" t="e">
        <f>IF((0.67*AX1276)&gt;AX1270,"no","yes")</f>
        <v>#REF!</v>
      </c>
      <c r="AY1275" s="76" t="e">
        <f>IF((0.67*AY1276)&gt;AY1270,"no","yes")</f>
        <v>#REF!</v>
      </c>
      <c r="AZ1275" s="64"/>
      <c r="BA1275" s="76" t="e">
        <f>IF((0.67*BA1276)&gt;BA1270,"no","yes")</f>
        <v>#REF!</v>
      </c>
      <c r="BB1275" s="76" t="e">
        <f>IF((0.67*BB1276)&gt;BB1270,"no","yes")</f>
        <v>#REF!</v>
      </c>
      <c r="BC1275" s="64"/>
      <c r="BD1275" s="76" t="e">
        <f>IF((0.67*BD1276)&gt;BD1270,"no","yes")</f>
        <v>#REF!</v>
      </c>
      <c r="BE1275" s="76" t="e">
        <f>IF((0.67*BE1276)&gt;BE1270,"no","yes")</f>
        <v>#REF!</v>
      </c>
      <c r="BF1275" s="64"/>
      <c r="BG1275" s="76" t="e">
        <f>IF((0.67*BG1276)&gt;BG1270,"no","yes")</f>
        <v>#REF!</v>
      </c>
      <c r="BH1275" s="76" t="e">
        <f>IF((0.67*BH1276)&gt;BH1270,"no","yes")</f>
        <v>#REF!</v>
      </c>
      <c r="BI1275" s="73"/>
      <c r="BJ1275" s="76" t="e">
        <f>IF((0.67*BJ1276)&gt;BJ1270,"no","yes")</f>
        <v>#DIV/0!</v>
      </c>
      <c r="BK1275" s="76" t="e">
        <f>IF((0.67*BK1276)&gt;BK1270,"no","yes")</f>
        <v>#DIV/0!</v>
      </c>
      <c r="BL1275" s="64"/>
      <c r="BM1275" s="76" t="e">
        <f>IF((0.67*BM1276)&gt;BM1270,"no","yes")</f>
        <v>#DIV/0!</v>
      </c>
      <c r="BN1275" s="76" t="e">
        <f>IF((0.67*BN1276)&gt;BN1270,"no","yes")</f>
        <v>#DIV/0!</v>
      </c>
      <c r="BO1275" s="64"/>
      <c r="BP1275" s="76" t="e">
        <f>IF((0.67*BP1276)&gt;BP1270,"no","yes")</f>
        <v>#DIV/0!</v>
      </c>
      <c r="BQ1275" s="76" t="e">
        <f>IF((0.67*BQ1276)&gt;BQ1270,"no","yes")</f>
        <v>#DIV/0!</v>
      </c>
      <c r="BR1275" s="64"/>
      <c r="BS1275" s="76" t="e">
        <f>IF((0.67*BS1276)&gt;BS1270,"no","yes")</f>
        <v>#DIV/0!</v>
      </c>
      <c r="BT1275" s="76" t="e">
        <f>IF((0.67*BT1276)&gt;BT1270,"no","yes")</f>
        <v>#DIV/0!</v>
      </c>
      <c r="BU1275" s="64"/>
      <c r="BV1275" s="63"/>
    </row>
    <row r="1276" spans="1:74" s="59" customFormat="1" ht="14.25" x14ac:dyDescent="0.2">
      <c r="C1276" s="83"/>
      <c r="D1276" s="402"/>
      <c r="E1276" s="403"/>
      <c r="F1276" s="403"/>
      <c r="G1276" s="403"/>
      <c r="H1276" s="403"/>
      <c r="I1276" s="403"/>
      <c r="J1276" s="403"/>
      <c r="K1276" s="404"/>
      <c r="L1276" s="64"/>
      <c r="M1276" s="64"/>
      <c r="N1276" s="64"/>
      <c r="O1276" s="64"/>
      <c r="P1276" s="64"/>
      <c r="Q1276" s="64"/>
      <c r="R1276" s="64"/>
      <c r="S1276" s="82"/>
      <c r="T1276" s="81"/>
      <c r="U1276" s="81"/>
      <c r="V1276" s="80"/>
      <c r="W1276" s="79"/>
      <c r="X1276" s="78"/>
      <c r="Z1276" s="63"/>
      <c r="AP1276" s="63"/>
      <c r="AQ1276" s="64"/>
      <c r="AR1276" s="64"/>
      <c r="AS1276" s="64"/>
      <c r="AT1276" s="77" t="s">
        <v>50</v>
      </c>
      <c r="AU1276" s="76" t="e">
        <f>_xlfn.STDEV.P(AU1250:AU1269)</f>
        <v>#REF!</v>
      </c>
      <c r="AV1276" s="76" t="e">
        <f>_xlfn.STDEV.P(AV1250:AV1269)</f>
        <v>#REF!</v>
      </c>
      <c r="AW1276" s="64"/>
      <c r="AX1276" s="76" t="e">
        <f>_xlfn.STDEV.P(AX1250:AX1269)</f>
        <v>#REF!</v>
      </c>
      <c r="AY1276" s="76" t="e">
        <f>_xlfn.STDEV.P(AY1250:AY1269)</f>
        <v>#REF!</v>
      </c>
      <c r="AZ1276" s="64"/>
      <c r="BA1276" s="76" t="e">
        <f>_xlfn.STDEV.P(BA1250:BA1269)</f>
        <v>#REF!</v>
      </c>
      <c r="BB1276" s="76" t="e">
        <f>_xlfn.STDEV.P(BB1250:BB1269)</f>
        <v>#REF!</v>
      </c>
      <c r="BC1276" s="64"/>
      <c r="BD1276" s="76" t="e">
        <f>_xlfn.STDEV.P(BD1250:BD1269)</f>
        <v>#REF!</v>
      </c>
      <c r="BE1276" s="76" t="e">
        <f>_xlfn.STDEV.P(BE1250:BE1269)</f>
        <v>#REF!</v>
      </c>
      <c r="BF1276" s="64"/>
      <c r="BG1276" s="76" t="e">
        <f>_xlfn.STDEV.P(BG1250:BG1269)</f>
        <v>#REF!</v>
      </c>
      <c r="BH1276" s="76" t="e">
        <f>_xlfn.STDEV.P(BH1250:BH1269)</f>
        <v>#REF!</v>
      </c>
      <c r="BI1276" s="64"/>
      <c r="BJ1276" s="76" t="e">
        <f>_xlfn.STDEV.P(BJ1250:BJ1269)</f>
        <v>#DIV/0!</v>
      </c>
      <c r="BK1276" s="76" t="e">
        <f>_xlfn.STDEV.P(BK1250:BK1269)</f>
        <v>#DIV/0!</v>
      </c>
      <c r="BL1276" s="64"/>
      <c r="BM1276" s="76" t="e">
        <f>_xlfn.STDEV.P(BM1250:BM1269)</f>
        <v>#DIV/0!</v>
      </c>
      <c r="BN1276" s="76" t="e">
        <f>_xlfn.STDEV.P(BN1250:BN1269)</f>
        <v>#DIV/0!</v>
      </c>
      <c r="BO1276" s="64"/>
      <c r="BP1276" s="76" t="e">
        <f>_xlfn.STDEV.P(BP1250:BP1269)</f>
        <v>#DIV/0!</v>
      </c>
      <c r="BQ1276" s="76" t="e">
        <f>_xlfn.STDEV.P(BQ1250:BQ1269)</f>
        <v>#DIV/0!</v>
      </c>
      <c r="BR1276" s="64"/>
      <c r="BS1276" s="76" t="e">
        <f>_xlfn.STDEV.P(BS1250:BS1269)</f>
        <v>#DIV/0!</v>
      </c>
      <c r="BT1276" s="76" t="e">
        <f>_xlfn.STDEV.P(BT1250:BT1269)</f>
        <v>#DIV/0!</v>
      </c>
      <c r="BV1276" s="63"/>
    </row>
    <row r="1277" spans="1:74" s="59" customFormat="1" x14ac:dyDescent="0.2">
      <c r="C1277" s="83"/>
      <c r="D1277" s="402"/>
      <c r="E1277" s="403"/>
      <c r="F1277" s="403"/>
      <c r="G1277" s="403"/>
      <c r="H1277" s="403"/>
      <c r="I1277" s="403"/>
      <c r="J1277" s="403"/>
      <c r="K1277" s="404"/>
      <c r="L1277" s="64"/>
      <c r="M1277" s="64"/>
      <c r="N1277" s="64"/>
      <c r="O1277" s="64"/>
      <c r="P1277" s="64"/>
      <c r="Q1277" s="64"/>
      <c r="R1277" s="64"/>
      <c r="S1277" s="74" t="s">
        <v>49</v>
      </c>
      <c r="T1277" s="64"/>
      <c r="U1277" s="64"/>
      <c r="V1277" s="70"/>
      <c r="W1277" s="69"/>
      <c r="X1277" s="68"/>
      <c r="Z1277" s="63"/>
      <c r="AP1277" s="63"/>
      <c r="AQ1277" s="64"/>
      <c r="AR1277" s="64"/>
      <c r="AS1277" s="64"/>
      <c r="AT1277" s="73" t="s">
        <v>48</v>
      </c>
      <c r="AU1277" s="72">
        <f>COUNTIF(AU1250:AU1269,"&gt;0")</f>
        <v>0</v>
      </c>
      <c r="AV1277" s="72">
        <f>COUNTIF(AV1250:AV1269,"&gt;0")</f>
        <v>0</v>
      </c>
      <c r="AW1277" s="64"/>
      <c r="AX1277" s="72">
        <f>COUNTIF(AX1250:AX1269,"&gt;0")</f>
        <v>0</v>
      </c>
      <c r="AY1277" s="72">
        <f>COUNTIF(AY1250:AY1269,"&gt;0")</f>
        <v>0</v>
      </c>
      <c r="AZ1277" s="64"/>
      <c r="BA1277" s="72">
        <f>COUNTIF(BA1250:BA1269,"&gt;0")</f>
        <v>0</v>
      </c>
      <c r="BB1277" s="72">
        <f>COUNTIF(BB1250:BB1269,"&gt;0")</f>
        <v>0</v>
      </c>
      <c r="BC1277" s="64"/>
      <c r="BD1277" s="72">
        <f>COUNTIF(BD1250:BD1269,"&gt;0")</f>
        <v>0</v>
      </c>
      <c r="BE1277" s="72">
        <f>COUNTIF(BE1250:BE1269,"&gt;0")</f>
        <v>0</v>
      </c>
      <c r="BF1277" s="64"/>
      <c r="BG1277" s="72">
        <f>COUNTIF(BG1250:BG1269,"&gt;0")</f>
        <v>0</v>
      </c>
      <c r="BH1277" s="72">
        <f>COUNTIF(BH1250:BH1269,"&gt;0")</f>
        <v>0</v>
      </c>
      <c r="BI1277" s="64"/>
      <c r="BJ1277" s="72">
        <f>COUNTIF(BJ1250:BJ1269,"&gt;0")</f>
        <v>0</v>
      </c>
      <c r="BK1277" s="72">
        <f>COUNTIF(BK1250:BK1269,"&gt;0")</f>
        <v>0</v>
      </c>
      <c r="BL1277" s="64"/>
      <c r="BM1277" s="72">
        <f>COUNTIF(BM1250:BM1269,"&gt;0")</f>
        <v>0</v>
      </c>
      <c r="BN1277" s="72">
        <f>COUNTIF(BN1250:BN1269,"&gt;0")</f>
        <v>0</v>
      </c>
      <c r="BO1277" s="64"/>
      <c r="BP1277" s="72">
        <f>COUNTIF(BP1250:BP1269,"&gt;0")</f>
        <v>0</v>
      </c>
      <c r="BQ1277" s="72">
        <f>COUNTIF(BQ1250:BQ1269,"&gt;0")</f>
        <v>0</v>
      </c>
      <c r="BR1277" s="64"/>
      <c r="BS1277" s="72">
        <f>COUNTIF(BS1250:BS1269,"&gt;0")</f>
        <v>0</v>
      </c>
      <c r="BT1277" s="72">
        <f>COUNTIF(BT1250:BT1269,"&gt;0")</f>
        <v>0</v>
      </c>
      <c r="BV1277" s="63"/>
    </row>
    <row r="1278" spans="1:74" s="59" customFormat="1" ht="14.25" x14ac:dyDescent="0.2">
      <c r="C1278" s="83"/>
      <c r="D1278" s="402"/>
      <c r="E1278" s="403"/>
      <c r="F1278" s="403"/>
      <c r="G1278" s="403"/>
      <c r="H1278" s="403"/>
      <c r="I1278" s="403"/>
      <c r="J1278" s="403"/>
      <c r="K1278" s="404"/>
      <c r="L1278" s="64"/>
      <c r="M1278" s="64"/>
      <c r="N1278" s="64"/>
      <c r="O1278" s="64"/>
      <c r="P1278" s="64"/>
      <c r="Q1278" s="64"/>
      <c r="R1278" s="64"/>
      <c r="S1278" s="71" t="s">
        <v>47</v>
      </c>
      <c r="T1278" s="64"/>
      <c r="U1278" s="64"/>
      <c r="V1278" s="70"/>
      <c r="W1278" s="69"/>
      <c r="X1278" s="68"/>
      <c r="Z1278" s="63"/>
      <c r="AP1278" s="63"/>
      <c r="BV1278" s="63"/>
    </row>
    <row r="1279" spans="1:74" s="59" customFormat="1" ht="14.25" x14ac:dyDescent="0.2">
      <c r="C1279" s="83"/>
      <c r="D1279" s="402"/>
      <c r="E1279" s="403"/>
      <c r="F1279" s="403"/>
      <c r="G1279" s="403"/>
      <c r="H1279" s="403"/>
      <c r="I1279" s="403"/>
      <c r="J1279" s="403"/>
      <c r="K1279" s="404"/>
      <c r="L1279" s="64"/>
      <c r="M1279" s="64"/>
      <c r="N1279" s="64"/>
      <c r="O1279" s="64"/>
      <c r="P1279" s="64"/>
      <c r="Q1279" s="64"/>
      <c r="R1279" s="64"/>
      <c r="S1279" s="64"/>
      <c r="T1279" s="64"/>
      <c r="U1279" s="64"/>
      <c r="V1279" s="67"/>
      <c r="W1279" s="66"/>
      <c r="X1279" s="65"/>
      <c r="Z1279" s="63"/>
      <c r="AP1279" s="63"/>
      <c r="BV1279" s="63"/>
    </row>
    <row r="1280" spans="1:74" s="59" customFormat="1" ht="26.25" customHeight="1" x14ac:dyDescent="0.25">
      <c r="A1280" s="75" t="str">
        <f ca="1">HYPERLINK("#"&amp;"'"&amp;A$1&amp;"'!a1","Back to top")</f>
        <v>Back to top</v>
      </c>
      <c r="B1280" s="75"/>
      <c r="C1280" s="64"/>
      <c r="D1280" s="405"/>
      <c r="E1280" s="406"/>
      <c r="F1280" s="406"/>
      <c r="G1280" s="406"/>
      <c r="H1280" s="406"/>
      <c r="I1280" s="406"/>
      <c r="J1280" s="406"/>
      <c r="K1280" s="407"/>
      <c r="U1280" s="64"/>
      <c r="V1280" s="64"/>
      <c r="W1280" s="64"/>
      <c r="X1280" s="64"/>
      <c r="Z1280" s="63"/>
      <c r="AP1280" s="60"/>
      <c r="AQ1280" s="62"/>
      <c r="AR1280" s="62"/>
      <c r="AS1280" s="61"/>
      <c r="AT1280" s="61"/>
      <c r="AU1280" s="61"/>
      <c r="AV1280" s="61"/>
      <c r="AW1280" s="61"/>
      <c r="AX1280" s="61"/>
      <c r="AY1280" s="61"/>
      <c r="AZ1280" s="61"/>
      <c r="BA1280" s="61"/>
      <c r="BB1280" s="61"/>
      <c r="BC1280" s="61"/>
      <c r="BD1280" s="61"/>
      <c r="BE1280" s="61"/>
      <c r="BF1280" s="61"/>
      <c r="BG1280" s="61"/>
      <c r="BH1280" s="61"/>
      <c r="BI1280" s="61"/>
      <c r="BJ1280" s="61"/>
      <c r="BK1280" s="61"/>
      <c r="BL1280" s="61"/>
      <c r="BM1280" s="61"/>
      <c r="BN1280" s="61"/>
      <c r="BO1280" s="61"/>
      <c r="BP1280" s="61"/>
      <c r="BQ1280" s="61"/>
      <c r="BR1280" s="61"/>
      <c r="BS1280" s="61"/>
      <c r="BT1280" s="61"/>
      <c r="BU1280" s="61"/>
      <c r="BV1280" s="60"/>
    </row>
    <row r="1281" spans="1:74" s="59" customFormat="1" ht="14.25" x14ac:dyDescent="0.2">
      <c r="Z1281" s="63"/>
      <c r="AP1281" s="63"/>
      <c r="BV1281" s="63"/>
    </row>
    <row r="1282" spans="1:74" s="59" customFormat="1" ht="14.25" x14ac:dyDescent="0.2">
      <c r="Z1282" s="63"/>
      <c r="AP1282" s="63"/>
      <c r="BV1282" s="63"/>
    </row>
    <row r="1283" spans="1:74" s="2" customFormat="1" ht="15.75" x14ac:dyDescent="0.25">
      <c r="A1283" s="134">
        <f>1+A1247</f>
        <v>35</v>
      </c>
      <c r="B1283" s="134"/>
      <c r="C1283" s="133" t="s">
        <v>93</v>
      </c>
      <c r="D1283" s="132"/>
      <c r="E1283" s="132"/>
      <c r="F1283" s="132"/>
      <c r="G1283" s="132"/>
      <c r="H1283" s="132"/>
      <c r="K1283" s="132"/>
      <c r="L1283" s="132"/>
      <c r="M1283" s="131"/>
      <c r="N1283" s="131"/>
      <c r="O1283" s="131"/>
      <c r="AQ1283" s="130">
        <f>A1283</f>
        <v>35</v>
      </c>
      <c r="AR1283" s="130" t="str">
        <f>C1283</f>
        <v>VARIABLE35</v>
      </c>
    </row>
    <row r="1284" spans="1:74" s="59" customFormat="1" x14ac:dyDescent="0.25">
      <c r="A1284" s="83"/>
      <c r="B1284" s="83"/>
      <c r="C1284" s="83"/>
      <c r="D1284" s="129"/>
      <c r="E1284" s="129"/>
      <c r="F1284" s="129"/>
      <c r="G1284" s="129"/>
      <c r="H1284" s="129"/>
      <c r="K1284" s="129"/>
      <c r="L1284" s="129"/>
      <c r="M1284" s="64"/>
      <c r="N1284" s="64"/>
      <c r="O1284" s="64"/>
      <c r="Z1284" s="63"/>
      <c r="AP1284" s="63"/>
      <c r="AQ1284" s="89"/>
      <c r="AR1284" s="89"/>
      <c r="AS1284" s="89"/>
      <c r="AT1284" s="89"/>
      <c r="AU1284" s="128" t="e">
        <f>IF($AT$44="Region",'[1]Advanced Controls'!$A$59,'[1]AEZ Data'!$A$78)</f>
        <v>#REF!</v>
      </c>
      <c r="AV1284" s="128"/>
      <c r="AW1284" s="89"/>
      <c r="AX1284" s="128" t="e">
        <f>IF($AT$44="Region",'[1]Advanced Controls'!$A$60,'[1]AEZ Data'!$A$80)</f>
        <v>#REF!</v>
      </c>
      <c r="AY1284" s="128"/>
      <c r="AZ1284" s="89"/>
      <c r="BA1284" s="128" t="e">
        <f>IF($AT$44="Region",'[1]Advanced Controls'!$A$61,'[1]AEZ Data'!$A$79)</f>
        <v>#REF!</v>
      </c>
      <c r="BB1284" s="128"/>
      <c r="BC1284" s="89"/>
      <c r="BD1284" s="128" t="e">
        <f>IF($AT$44="Region",'[1]Advanced Controls'!$A$62,'[1]AEZ Data'!$A$81)</f>
        <v>#REF!</v>
      </c>
      <c r="BE1284" s="128"/>
      <c r="BF1284" s="89"/>
      <c r="BG1284" s="128" t="e">
        <f>IF($AT$44="Region",'[1]Advanced Controls'!$A$63,'[1]AEZ Data'!$A$82)</f>
        <v>#REF!</v>
      </c>
      <c r="BH1284" s="128"/>
      <c r="BI1284" s="89"/>
      <c r="BJ1284" s="128" t="s">
        <v>90</v>
      </c>
      <c r="BK1284" s="128"/>
      <c r="BL1284" s="89"/>
      <c r="BM1284" s="128" t="s">
        <v>89</v>
      </c>
      <c r="BN1284" s="128"/>
      <c r="BO1284" s="89"/>
      <c r="BP1284" s="128" t="s">
        <v>88</v>
      </c>
      <c r="BQ1284" s="128"/>
      <c r="BR1284" s="89"/>
      <c r="BS1284" s="128" t="s">
        <v>87</v>
      </c>
      <c r="BT1284" s="128"/>
      <c r="BU1284" s="89"/>
      <c r="BV1284" s="63"/>
    </row>
    <row r="1285" spans="1:74" s="59" customFormat="1" ht="45.75" thickBot="1" x14ac:dyDescent="0.3">
      <c r="A1285" s="92" t="s">
        <v>86</v>
      </c>
      <c r="B1285" s="127" t="s">
        <v>85</v>
      </c>
      <c r="C1285" s="124" t="s">
        <v>84</v>
      </c>
      <c r="D1285" s="126" t="s">
        <v>83</v>
      </c>
      <c r="E1285" s="126" t="s">
        <v>82</v>
      </c>
      <c r="F1285" s="124" t="s">
        <v>81</v>
      </c>
      <c r="G1285" s="125" t="s">
        <v>80</v>
      </c>
      <c r="H1285" s="124" t="s">
        <v>79</v>
      </c>
      <c r="I1285" s="124" t="s">
        <v>78</v>
      </c>
      <c r="J1285" s="124" t="s">
        <v>77</v>
      </c>
      <c r="K1285" s="123" t="s">
        <v>76</v>
      </c>
      <c r="L1285" s="122" t="s">
        <v>75</v>
      </c>
      <c r="M1285" s="121" t="s">
        <v>74</v>
      </c>
      <c r="N1285" s="119" t="s">
        <v>73</v>
      </c>
      <c r="O1285" s="120" t="s">
        <v>72</v>
      </c>
      <c r="P1285" s="119" t="s">
        <v>71</v>
      </c>
      <c r="Q1285" s="114"/>
      <c r="R1285" s="118" t="s">
        <v>70</v>
      </c>
      <c r="S1285" s="117" t="s">
        <v>66</v>
      </c>
      <c r="T1285" s="117" t="s">
        <v>65</v>
      </c>
      <c r="U1285" s="117" t="s">
        <v>69</v>
      </c>
      <c r="V1285" s="116" t="s">
        <v>68</v>
      </c>
      <c r="W1285" s="114"/>
      <c r="X1285" s="114"/>
      <c r="Z1285" s="63"/>
      <c r="AP1285" s="63"/>
      <c r="AQ1285" s="114"/>
      <c r="AR1285" s="114"/>
      <c r="AS1285" s="116" t="s">
        <v>67</v>
      </c>
      <c r="AT1285" s="114"/>
      <c r="AU1285" s="115" t="s">
        <v>66</v>
      </c>
      <c r="AV1285" s="115" t="s">
        <v>65</v>
      </c>
      <c r="AW1285" s="114"/>
      <c r="AX1285" s="115" t="s">
        <v>66</v>
      </c>
      <c r="AY1285" s="115" t="s">
        <v>65</v>
      </c>
      <c r="AZ1285" s="114"/>
      <c r="BA1285" s="115" t="s">
        <v>66</v>
      </c>
      <c r="BB1285" s="115" t="s">
        <v>65</v>
      </c>
      <c r="BC1285" s="114"/>
      <c r="BD1285" s="115" t="s">
        <v>66</v>
      </c>
      <c r="BE1285" s="115" t="s">
        <v>65</v>
      </c>
      <c r="BF1285" s="114"/>
      <c r="BG1285" s="115" t="s">
        <v>66</v>
      </c>
      <c r="BH1285" s="115" t="s">
        <v>65</v>
      </c>
      <c r="BI1285" s="114"/>
      <c r="BJ1285" s="115" t="s">
        <v>66</v>
      </c>
      <c r="BK1285" s="115" t="s">
        <v>65</v>
      </c>
      <c r="BL1285" s="114"/>
      <c r="BM1285" s="115" t="s">
        <v>66</v>
      </c>
      <c r="BN1285" s="115" t="s">
        <v>65</v>
      </c>
      <c r="BO1285" s="114"/>
      <c r="BP1285" s="115" t="s">
        <v>66</v>
      </c>
      <c r="BQ1285" s="115" t="s">
        <v>65</v>
      </c>
      <c r="BR1285" s="114"/>
      <c r="BS1285" s="115" t="s">
        <v>66</v>
      </c>
      <c r="BT1285" s="115" t="s">
        <v>65</v>
      </c>
      <c r="BU1285" s="114"/>
      <c r="BV1285" s="63"/>
    </row>
    <row r="1286" spans="1:74" s="59" customFormat="1" x14ac:dyDescent="0.25">
      <c r="A1286" s="83">
        <v>1</v>
      </c>
      <c r="B1286" s="109" t="str">
        <f t="shared" ref="B1286:B1305" si="815">CONCATENATE(E1286,": ",C1286)</f>
        <v xml:space="preserve">: </v>
      </c>
      <c r="C1286" s="108"/>
      <c r="D1286" s="108"/>
      <c r="E1286" s="108"/>
      <c r="F1286" s="113"/>
      <c r="G1286" s="108"/>
      <c r="H1286" s="107"/>
      <c r="I1286" s="106"/>
      <c r="J1286" s="106"/>
      <c r="K1286" s="110"/>
      <c r="L1286" s="110"/>
      <c r="M1286" s="111"/>
      <c r="N1286" s="105"/>
      <c r="O1286" s="105"/>
      <c r="P1286" s="104"/>
      <c r="Q1286" s="64"/>
      <c r="R1286" s="103"/>
      <c r="S1286" s="101" t="str">
        <f t="shared" ref="S1286:S1305" si="816">IF(R1286="Y","",IF(AND(M1286="",K1286=""),"",IF(M1286="",K1286,M1286)))</f>
        <v/>
      </c>
      <c r="T1286" s="102" t="str">
        <f t="shared" ref="T1286:T1305" si="817">IF(S1286="","",IF($S$1314="Y",U1286,IF(S1286&gt;=$S$1306-$AB$35*$S$1310,IF(S1286&lt;=$S$1306+$AB$35*$S$1310,S1286,""),"")))</f>
        <v/>
      </c>
      <c r="U1286" s="101" t="str">
        <f t="shared" ref="U1286:U1305" si="818">IF(R1286="Y","",IF(AND(M1286="",K1286=""),"",IF(M1286="",K1286*O1286,M1286*O1286)))</f>
        <v/>
      </c>
      <c r="V1286" s="100" t="str">
        <f t="shared" ref="V1286:V1305" si="819">IF(AND(N1286="",L1286=""),"",IF(N1286="",L1286,N1286))</f>
        <v/>
      </c>
      <c r="W1286" s="89"/>
      <c r="X1286" s="89"/>
      <c r="Z1286" s="63"/>
      <c r="AP1286" s="63"/>
      <c r="AQ1286" s="89"/>
      <c r="AR1286" s="89"/>
      <c r="AS1286" s="112" t="str">
        <f>$U1286</f>
        <v/>
      </c>
      <c r="AT1286" s="89"/>
      <c r="AU1286" s="98" t="e">
        <f t="shared" ref="AU1286:AU1305" si="820">IF($AT$44="region",IF($E1286=AU$762,$S1286,""),IF($G1286=AU$762,$S1286,""))</f>
        <v>#REF!</v>
      </c>
      <c r="AV1286" s="98" t="e">
        <f t="shared" ref="AV1286:AV1305" si="821">IF($AT$44="Region",IF($E1286=AU$762,$T1286,""),IF($G1286=AU$762,$T1286,""))</f>
        <v>#REF!</v>
      </c>
      <c r="AW1286" s="89"/>
      <c r="AX1286" s="98" t="e">
        <f t="shared" ref="AX1286:AX1305" si="822">IF($AT$44="region",IF($E1286=AX$762,$S1286,""),IF($G1286=AX$762,$S1286,""))</f>
        <v>#REF!</v>
      </c>
      <c r="AY1286" s="98" t="e">
        <f t="shared" ref="AY1286:AY1305" si="823">IF($AT$44="Region",IF($E1286=AX$762,$T1286,""),IF($G1286=AX$762,$T1286,""))</f>
        <v>#REF!</v>
      </c>
      <c r="AZ1286" s="89"/>
      <c r="BA1286" s="98" t="e">
        <f t="shared" ref="BA1286:BA1305" si="824">IF($AT$44="region",IF($E1286=BA$762,$S1286,""),IF($G1286=BA$762,$S1286,""))</f>
        <v>#REF!</v>
      </c>
      <c r="BB1286" s="98" t="e">
        <f t="shared" ref="BB1286:BB1305" si="825">IF($AT$44="Region",IF($E1286=BA$762,$T1286,""),IF($G1286=BA$762,$T1286,""))</f>
        <v>#REF!</v>
      </c>
      <c r="BC1286" s="89"/>
      <c r="BD1286" s="98" t="e">
        <f t="shared" ref="BD1286:BD1305" si="826">IF($AT$44="region",IF($E1286=BD$762,$S1286,""),IF($G1286=BD$762,$S1286,""))</f>
        <v>#REF!</v>
      </c>
      <c r="BE1286" s="98" t="e">
        <f t="shared" ref="BE1286:BE1305" si="827">IF($AT$44="Region",IF($E1286=BD$762,$T1286,""),IF($G1286=BD$762,$T1286,""))</f>
        <v>#REF!</v>
      </c>
      <c r="BF1286" s="89"/>
      <c r="BG1286" s="98" t="e">
        <f t="shared" ref="BG1286:BG1305" si="828">IF($AT$44="region",IF($E1286=BG$762,$S1286,""),IF($G1286=BG$762,$S1286,""))</f>
        <v>#REF!</v>
      </c>
      <c r="BH1286" s="98" t="e">
        <f t="shared" ref="BH1286:BH1305" si="829">IF($AT$44="Region",IF($E1286=BG$762,$T1286,""),IF($G1286=BG$762,$T1286,""))</f>
        <v>#REF!</v>
      </c>
      <c r="BI1286" s="89"/>
      <c r="BJ1286" s="98" t="str">
        <f t="shared" ref="BJ1286:BJ1305" si="830">IF($E1286=$BJ$47,S1286,"")</f>
        <v/>
      </c>
      <c r="BK1286" s="98" t="str">
        <f t="shared" ref="BK1286:BK1305" si="831">IF($E1286=$BJ$47,T1286,"")</f>
        <v/>
      </c>
      <c r="BL1286" s="89"/>
      <c r="BM1286" s="98" t="str">
        <f t="shared" ref="BM1286:BM1305" si="832">IF($E1286=$BM$47,S1286,"")</f>
        <v/>
      </c>
      <c r="BN1286" s="98" t="str">
        <f t="shared" ref="BN1286:BN1305" si="833">IF($E1286=$BM$47,T1286,"")</f>
        <v/>
      </c>
      <c r="BO1286" s="89"/>
      <c r="BP1286" s="98" t="str">
        <f t="shared" ref="BP1286:BP1305" si="834">IF($E1286=$BP$47,S1286,"")</f>
        <v/>
      </c>
      <c r="BQ1286" s="98" t="str">
        <f t="shared" ref="BQ1286:BQ1305" si="835">IF($E1286=$BP$47,T1286,"")</f>
        <v/>
      </c>
      <c r="BR1286" s="89"/>
      <c r="BS1286" s="98" t="str">
        <f t="shared" ref="BS1286:BS1305" si="836">IF($E1286=$BS$47,S1286,"")</f>
        <v/>
      </c>
      <c r="BT1286" s="98" t="str">
        <f t="shared" ref="BT1286:BT1305" si="837">IF($E1286=$BS$47,T1286,"")</f>
        <v/>
      </c>
      <c r="BU1286" s="89"/>
      <c r="BV1286" s="63"/>
    </row>
    <row r="1287" spans="1:74" s="59" customFormat="1" x14ac:dyDescent="0.25">
      <c r="A1287" s="83">
        <v>2</v>
      </c>
      <c r="B1287" s="109" t="str">
        <f t="shared" si="815"/>
        <v xml:space="preserve">: </v>
      </c>
      <c r="C1287" s="108"/>
      <c r="D1287" s="108"/>
      <c r="E1287" s="108"/>
      <c r="F1287" s="108"/>
      <c r="G1287" s="108"/>
      <c r="H1287" s="107"/>
      <c r="I1287" s="106"/>
      <c r="J1287" s="106"/>
      <c r="K1287" s="105"/>
      <c r="L1287" s="110"/>
      <c r="M1287" s="111"/>
      <c r="N1287" s="105"/>
      <c r="O1287" s="105"/>
      <c r="P1287" s="104"/>
      <c r="Q1287" s="64"/>
      <c r="R1287" s="103"/>
      <c r="S1287" s="101" t="str">
        <f t="shared" si="816"/>
        <v/>
      </c>
      <c r="T1287" s="102" t="str">
        <f t="shared" si="817"/>
        <v/>
      </c>
      <c r="U1287" s="101" t="str">
        <f t="shared" si="818"/>
        <v/>
      </c>
      <c r="V1287" s="100" t="str">
        <f t="shared" si="819"/>
        <v/>
      </c>
      <c r="W1287" s="89"/>
      <c r="X1287" s="89"/>
      <c r="Z1287" s="63"/>
      <c r="AP1287" s="63"/>
      <c r="AQ1287" s="89"/>
      <c r="AR1287" s="89"/>
      <c r="AS1287" s="99"/>
      <c r="AT1287" s="89"/>
      <c r="AU1287" s="98" t="e">
        <f t="shared" si="820"/>
        <v>#REF!</v>
      </c>
      <c r="AV1287" s="98" t="e">
        <f t="shared" si="821"/>
        <v>#REF!</v>
      </c>
      <c r="AW1287" s="89"/>
      <c r="AX1287" s="98" t="e">
        <f t="shared" si="822"/>
        <v>#REF!</v>
      </c>
      <c r="AY1287" s="98" t="e">
        <f t="shared" si="823"/>
        <v>#REF!</v>
      </c>
      <c r="AZ1287" s="89"/>
      <c r="BA1287" s="98" t="e">
        <f t="shared" si="824"/>
        <v>#REF!</v>
      </c>
      <c r="BB1287" s="98" t="e">
        <f t="shared" si="825"/>
        <v>#REF!</v>
      </c>
      <c r="BC1287" s="89"/>
      <c r="BD1287" s="98" t="e">
        <f t="shared" si="826"/>
        <v>#REF!</v>
      </c>
      <c r="BE1287" s="98" t="e">
        <f t="shared" si="827"/>
        <v>#REF!</v>
      </c>
      <c r="BF1287" s="89"/>
      <c r="BG1287" s="98" t="e">
        <f t="shared" si="828"/>
        <v>#REF!</v>
      </c>
      <c r="BH1287" s="98" t="e">
        <f t="shared" si="829"/>
        <v>#REF!</v>
      </c>
      <c r="BI1287" s="89"/>
      <c r="BJ1287" s="98" t="str">
        <f t="shared" si="830"/>
        <v/>
      </c>
      <c r="BK1287" s="98" t="str">
        <f t="shared" si="831"/>
        <v/>
      </c>
      <c r="BL1287" s="89"/>
      <c r="BM1287" s="98" t="str">
        <f t="shared" si="832"/>
        <v/>
      </c>
      <c r="BN1287" s="98" t="str">
        <f t="shared" si="833"/>
        <v/>
      </c>
      <c r="BO1287" s="89"/>
      <c r="BP1287" s="98" t="str">
        <f t="shared" si="834"/>
        <v/>
      </c>
      <c r="BQ1287" s="98" t="str">
        <f t="shared" si="835"/>
        <v/>
      </c>
      <c r="BR1287" s="89"/>
      <c r="BS1287" s="98" t="str">
        <f t="shared" si="836"/>
        <v/>
      </c>
      <c r="BT1287" s="98" t="str">
        <f t="shared" si="837"/>
        <v/>
      </c>
      <c r="BU1287" s="89"/>
      <c r="BV1287" s="63"/>
    </row>
    <row r="1288" spans="1:74" s="59" customFormat="1" x14ac:dyDescent="0.25">
      <c r="A1288" s="83">
        <v>3</v>
      </c>
      <c r="B1288" s="109" t="str">
        <f t="shared" si="815"/>
        <v xml:space="preserve">: </v>
      </c>
      <c r="C1288" s="106"/>
      <c r="D1288" s="106"/>
      <c r="E1288" s="108"/>
      <c r="F1288" s="106"/>
      <c r="G1288" s="108"/>
      <c r="H1288" s="107"/>
      <c r="I1288" s="106"/>
      <c r="J1288" s="106"/>
      <c r="K1288" s="104"/>
      <c r="L1288" s="110"/>
      <c r="M1288" s="111"/>
      <c r="N1288" s="105"/>
      <c r="O1288" s="105"/>
      <c r="P1288" s="104"/>
      <c r="Q1288" s="64"/>
      <c r="R1288" s="103"/>
      <c r="S1288" s="101" t="str">
        <f t="shared" si="816"/>
        <v/>
      </c>
      <c r="T1288" s="102" t="str">
        <f t="shared" si="817"/>
        <v/>
      </c>
      <c r="U1288" s="101" t="str">
        <f t="shared" si="818"/>
        <v/>
      </c>
      <c r="V1288" s="100" t="str">
        <f t="shared" si="819"/>
        <v/>
      </c>
      <c r="W1288" s="89"/>
      <c r="X1288" s="89"/>
      <c r="Z1288" s="63"/>
      <c r="AP1288" s="63"/>
      <c r="AQ1288" s="89"/>
      <c r="AR1288" s="89"/>
      <c r="AS1288" s="64"/>
      <c r="AT1288" s="89"/>
      <c r="AU1288" s="98" t="e">
        <f t="shared" si="820"/>
        <v>#REF!</v>
      </c>
      <c r="AV1288" s="98" t="e">
        <f t="shared" si="821"/>
        <v>#REF!</v>
      </c>
      <c r="AW1288" s="89"/>
      <c r="AX1288" s="98" t="e">
        <f t="shared" si="822"/>
        <v>#REF!</v>
      </c>
      <c r="AY1288" s="98" t="e">
        <f t="shared" si="823"/>
        <v>#REF!</v>
      </c>
      <c r="AZ1288" s="89"/>
      <c r="BA1288" s="98" t="e">
        <f t="shared" si="824"/>
        <v>#REF!</v>
      </c>
      <c r="BB1288" s="98" t="e">
        <f t="shared" si="825"/>
        <v>#REF!</v>
      </c>
      <c r="BC1288" s="89"/>
      <c r="BD1288" s="98" t="e">
        <f t="shared" si="826"/>
        <v>#REF!</v>
      </c>
      <c r="BE1288" s="98" t="e">
        <f t="shared" si="827"/>
        <v>#REF!</v>
      </c>
      <c r="BF1288" s="89"/>
      <c r="BG1288" s="98" t="e">
        <f t="shared" si="828"/>
        <v>#REF!</v>
      </c>
      <c r="BH1288" s="98" t="e">
        <f t="shared" si="829"/>
        <v>#REF!</v>
      </c>
      <c r="BI1288" s="89"/>
      <c r="BJ1288" s="98" t="str">
        <f t="shared" si="830"/>
        <v/>
      </c>
      <c r="BK1288" s="98" t="str">
        <f t="shared" si="831"/>
        <v/>
      </c>
      <c r="BL1288" s="89"/>
      <c r="BM1288" s="98" t="str">
        <f t="shared" si="832"/>
        <v/>
      </c>
      <c r="BN1288" s="98" t="str">
        <f t="shared" si="833"/>
        <v/>
      </c>
      <c r="BO1288" s="89"/>
      <c r="BP1288" s="98" t="str">
        <f t="shared" si="834"/>
        <v/>
      </c>
      <c r="BQ1288" s="98" t="str">
        <f t="shared" si="835"/>
        <v/>
      </c>
      <c r="BR1288" s="89"/>
      <c r="BS1288" s="98" t="str">
        <f t="shared" si="836"/>
        <v/>
      </c>
      <c r="BT1288" s="98" t="str">
        <f t="shared" si="837"/>
        <v/>
      </c>
      <c r="BU1288" s="89"/>
      <c r="BV1288" s="63"/>
    </row>
    <row r="1289" spans="1:74" s="59" customFormat="1" x14ac:dyDescent="0.25">
      <c r="A1289" s="83">
        <v>4</v>
      </c>
      <c r="B1289" s="109" t="str">
        <f t="shared" si="815"/>
        <v xml:space="preserve">: </v>
      </c>
      <c r="C1289" s="106"/>
      <c r="D1289" s="106"/>
      <c r="E1289" s="108"/>
      <c r="F1289" s="106"/>
      <c r="G1289" s="108"/>
      <c r="H1289" s="107"/>
      <c r="I1289" s="106"/>
      <c r="J1289" s="106"/>
      <c r="K1289" s="104"/>
      <c r="L1289" s="110"/>
      <c r="M1289" s="111"/>
      <c r="N1289" s="105"/>
      <c r="O1289" s="105"/>
      <c r="P1289" s="104"/>
      <c r="Q1289" s="64"/>
      <c r="R1289" s="103"/>
      <c r="S1289" s="101" t="str">
        <f t="shared" si="816"/>
        <v/>
      </c>
      <c r="T1289" s="102" t="str">
        <f t="shared" si="817"/>
        <v/>
      </c>
      <c r="U1289" s="101" t="str">
        <f t="shared" si="818"/>
        <v/>
      </c>
      <c r="V1289" s="100" t="str">
        <f t="shared" si="819"/>
        <v/>
      </c>
      <c r="W1289" s="89"/>
      <c r="X1289" s="89"/>
      <c r="Z1289" s="63"/>
      <c r="AP1289" s="63"/>
      <c r="AQ1289" s="89"/>
      <c r="AR1289" s="89"/>
      <c r="AS1289" s="99"/>
      <c r="AT1289" s="89"/>
      <c r="AU1289" s="98" t="e">
        <f t="shared" si="820"/>
        <v>#REF!</v>
      </c>
      <c r="AV1289" s="98" t="e">
        <f t="shared" si="821"/>
        <v>#REF!</v>
      </c>
      <c r="AW1289" s="89"/>
      <c r="AX1289" s="98" t="e">
        <f t="shared" si="822"/>
        <v>#REF!</v>
      </c>
      <c r="AY1289" s="98" t="e">
        <f t="shared" si="823"/>
        <v>#REF!</v>
      </c>
      <c r="AZ1289" s="89"/>
      <c r="BA1289" s="98" t="e">
        <f t="shared" si="824"/>
        <v>#REF!</v>
      </c>
      <c r="BB1289" s="98" t="e">
        <f t="shared" si="825"/>
        <v>#REF!</v>
      </c>
      <c r="BC1289" s="89"/>
      <c r="BD1289" s="98" t="e">
        <f t="shared" si="826"/>
        <v>#REF!</v>
      </c>
      <c r="BE1289" s="98" t="e">
        <f t="shared" si="827"/>
        <v>#REF!</v>
      </c>
      <c r="BF1289" s="89"/>
      <c r="BG1289" s="98" t="e">
        <f t="shared" si="828"/>
        <v>#REF!</v>
      </c>
      <c r="BH1289" s="98" t="e">
        <f t="shared" si="829"/>
        <v>#REF!</v>
      </c>
      <c r="BI1289" s="89"/>
      <c r="BJ1289" s="98" t="str">
        <f t="shared" si="830"/>
        <v/>
      </c>
      <c r="BK1289" s="98" t="str">
        <f t="shared" si="831"/>
        <v/>
      </c>
      <c r="BL1289" s="89"/>
      <c r="BM1289" s="98" t="str">
        <f t="shared" si="832"/>
        <v/>
      </c>
      <c r="BN1289" s="98" t="str">
        <f t="shared" si="833"/>
        <v/>
      </c>
      <c r="BO1289" s="89"/>
      <c r="BP1289" s="98" t="str">
        <f t="shared" si="834"/>
        <v/>
      </c>
      <c r="BQ1289" s="98" t="str">
        <f t="shared" si="835"/>
        <v/>
      </c>
      <c r="BR1289" s="89"/>
      <c r="BS1289" s="98" t="str">
        <f t="shared" si="836"/>
        <v/>
      </c>
      <c r="BT1289" s="98" t="str">
        <f t="shared" si="837"/>
        <v/>
      </c>
      <c r="BU1289" s="89"/>
      <c r="BV1289" s="63"/>
    </row>
    <row r="1290" spans="1:74" s="59" customFormat="1" x14ac:dyDescent="0.25">
      <c r="A1290" s="83">
        <v>5</v>
      </c>
      <c r="B1290" s="109" t="str">
        <f t="shared" si="815"/>
        <v xml:space="preserve">: </v>
      </c>
      <c r="C1290" s="106"/>
      <c r="D1290" s="106"/>
      <c r="E1290" s="108"/>
      <c r="F1290" s="106"/>
      <c r="G1290" s="108"/>
      <c r="H1290" s="107"/>
      <c r="I1290" s="106"/>
      <c r="J1290" s="106"/>
      <c r="K1290" s="104"/>
      <c r="L1290" s="110"/>
      <c r="M1290" s="111"/>
      <c r="N1290" s="105"/>
      <c r="O1290" s="105"/>
      <c r="P1290" s="104"/>
      <c r="Q1290" s="64"/>
      <c r="R1290" s="103"/>
      <c r="S1290" s="101" t="str">
        <f t="shared" si="816"/>
        <v/>
      </c>
      <c r="T1290" s="102" t="str">
        <f t="shared" si="817"/>
        <v/>
      </c>
      <c r="U1290" s="101" t="str">
        <f t="shared" si="818"/>
        <v/>
      </c>
      <c r="V1290" s="100" t="str">
        <f t="shared" si="819"/>
        <v/>
      </c>
      <c r="W1290" s="89"/>
      <c r="X1290" s="89"/>
      <c r="Z1290" s="63"/>
      <c r="AP1290" s="63"/>
      <c r="AQ1290" s="89"/>
      <c r="AR1290" s="89"/>
      <c r="AS1290" s="99"/>
      <c r="AT1290" s="89"/>
      <c r="AU1290" s="98" t="e">
        <f t="shared" si="820"/>
        <v>#REF!</v>
      </c>
      <c r="AV1290" s="98" t="e">
        <f t="shared" si="821"/>
        <v>#REF!</v>
      </c>
      <c r="AW1290" s="89"/>
      <c r="AX1290" s="98" t="e">
        <f t="shared" si="822"/>
        <v>#REF!</v>
      </c>
      <c r="AY1290" s="98" t="e">
        <f t="shared" si="823"/>
        <v>#REF!</v>
      </c>
      <c r="AZ1290" s="89"/>
      <c r="BA1290" s="98" t="e">
        <f t="shared" si="824"/>
        <v>#REF!</v>
      </c>
      <c r="BB1290" s="98" t="e">
        <f t="shared" si="825"/>
        <v>#REF!</v>
      </c>
      <c r="BC1290" s="89"/>
      <c r="BD1290" s="98" t="e">
        <f t="shared" si="826"/>
        <v>#REF!</v>
      </c>
      <c r="BE1290" s="98" t="e">
        <f t="shared" si="827"/>
        <v>#REF!</v>
      </c>
      <c r="BF1290" s="89"/>
      <c r="BG1290" s="98" t="e">
        <f t="shared" si="828"/>
        <v>#REF!</v>
      </c>
      <c r="BH1290" s="98" t="e">
        <f t="shared" si="829"/>
        <v>#REF!</v>
      </c>
      <c r="BI1290" s="89"/>
      <c r="BJ1290" s="98" t="str">
        <f t="shared" si="830"/>
        <v/>
      </c>
      <c r="BK1290" s="98" t="str">
        <f t="shared" si="831"/>
        <v/>
      </c>
      <c r="BL1290" s="89"/>
      <c r="BM1290" s="98" t="str">
        <f t="shared" si="832"/>
        <v/>
      </c>
      <c r="BN1290" s="98" t="str">
        <f t="shared" si="833"/>
        <v/>
      </c>
      <c r="BO1290" s="89"/>
      <c r="BP1290" s="98" t="str">
        <f t="shared" si="834"/>
        <v/>
      </c>
      <c r="BQ1290" s="98" t="str">
        <f t="shared" si="835"/>
        <v/>
      </c>
      <c r="BR1290" s="89"/>
      <c r="BS1290" s="98" t="str">
        <f t="shared" si="836"/>
        <v/>
      </c>
      <c r="BT1290" s="98" t="str">
        <f t="shared" si="837"/>
        <v/>
      </c>
      <c r="BU1290" s="89"/>
      <c r="BV1290" s="63"/>
    </row>
    <row r="1291" spans="1:74" s="59" customFormat="1" x14ac:dyDescent="0.25">
      <c r="A1291" s="83">
        <v>6</v>
      </c>
      <c r="B1291" s="109" t="str">
        <f t="shared" si="815"/>
        <v xml:space="preserve">: </v>
      </c>
      <c r="C1291" s="106"/>
      <c r="D1291" s="106"/>
      <c r="E1291" s="108"/>
      <c r="F1291" s="106"/>
      <c r="G1291" s="108"/>
      <c r="H1291" s="107"/>
      <c r="I1291" s="106"/>
      <c r="J1291" s="106"/>
      <c r="K1291" s="104"/>
      <c r="L1291" s="110"/>
      <c r="M1291" s="111"/>
      <c r="N1291" s="105"/>
      <c r="O1291" s="105"/>
      <c r="P1291" s="104"/>
      <c r="Q1291" s="64"/>
      <c r="R1291" s="103"/>
      <c r="S1291" s="101" t="str">
        <f t="shared" si="816"/>
        <v/>
      </c>
      <c r="T1291" s="102" t="str">
        <f t="shared" si="817"/>
        <v/>
      </c>
      <c r="U1291" s="101" t="str">
        <f t="shared" si="818"/>
        <v/>
      </c>
      <c r="V1291" s="100" t="str">
        <f t="shared" si="819"/>
        <v/>
      </c>
      <c r="W1291" s="89"/>
      <c r="X1291" s="89"/>
      <c r="Z1291" s="63"/>
      <c r="AP1291" s="63"/>
      <c r="AQ1291" s="89"/>
      <c r="AR1291" s="89"/>
      <c r="AS1291" s="99"/>
      <c r="AT1291" s="89"/>
      <c r="AU1291" s="98" t="e">
        <f t="shared" si="820"/>
        <v>#REF!</v>
      </c>
      <c r="AV1291" s="98" t="e">
        <f t="shared" si="821"/>
        <v>#REF!</v>
      </c>
      <c r="AW1291" s="89"/>
      <c r="AX1291" s="98" t="e">
        <f t="shared" si="822"/>
        <v>#REF!</v>
      </c>
      <c r="AY1291" s="98" t="e">
        <f t="shared" si="823"/>
        <v>#REF!</v>
      </c>
      <c r="AZ1291" s="89"/>
      <c r="BA1291" s="98" t="e">
        <f t="shared" si="824"/>
        <v>#REF!</v>
      </c>
      <c r="BB1291" s="98" t="e">
        <f t="shared" si="825"/>
        <v>#REF!</v>
      </c>
      <c r="BC1291" s="89"/>
      <c r="BD1291" s="98" t="e">
        <f t="shared" si="826"/>
        <v>#REF!</v>
      </c>
      <c r="BE1291" s="98" t="e">
        <f t="shared" si="827"/>
        <v>#REF!</v>
      </c>
      <c r="BF1291" s="89"/>
      <c r="BG1291" s="98" t="e">
        <f t="shared" si="828"/>
        <v>#REF!</v>
      </c>
      <c r="BH1291" s="98" t="e">
        <f t="shared" si="829"/>
        <v>#REF!</v>
      </c>
      <c r="BI1291" s="89"/>
      <c r="BJ1291" s="98" t="str">
        <f t="shared" si="830"/>
        <v/>
      </c>
      <c r="BK1291" s="98" t="str">
        <f t="shared" si="831"/>
        <v/>
      </c>
      <c r="BL1291" s="89"/>
      <c r="BM1291" s="98" t="str">
        <f t="shared" si="832"/>
        <v/>
      </c>
      <c r="BN1291" s="98" t="str">
        <f t="shared" si="833"/>
        <v/>
      </c>
      <c r="BO1291" s="89"/>
      <c r="BP1291" s="98" t="str">
        <f t="shared" si="834"/>
        <v/>
      </c>
      <c r="BQ1291" s="98" t="str">
        <f t="shared" si="835"/>
        <v/>
      </c>
      <c r="BR1291" s="89"/>
      <c r="BS1291" s="98" t="str">
        <f t="shared" si="836"/>
        <v/>
      </c>
      <c r="BT1291" s="98" t="str">
        <f t="shared" si="837"/>
        <v/>
      </c>
      <c r="BU1291" s="89"/>
      <c r="BV1291" s="63"/>
    </row>
    <row r="1292" spans="1:74" s="59" customFormat="1" x14ac:dyDescent="0.25">
      <c r="A1292" s="83">
        <v>7</v>
      </c>
      <c r="B1292" s="109" t="str">
        <f t="shared" si="815"/>
        <v xml:space="preserve">: </v>
      </c>
      <c r="C1292" s="106"/>
      <c r="D1292" s="106"/>
      <c r="E1292" s="108"/>
      <c r="F1292" s="106"/>
      <c r="G1292" s="108"/>
      <c r="H1292" s="107"/>
      <c r="I1292" s="106"/>
      <c r="J1292" s="106"/>
      <c r="K1292" s="104"/>
      <c r="L1292" s="110"/>
      <c r="M1292" s="111"/>
      <c r="N1292" s="105"/>
      <c r="O1292" s="105"/>
      <c r="P1292" s="104"/>
      <c r="Q1292" s="64"/>
      <c r="R1292" s="103"/>
      <c r="S1292" s="101" t="str">
        <f t="shared" si="816"/>
        <v/>
      </c>
      <c r="T1292" s="102" t="str">
        <f t="shared" si="817"/>
        <v/>
      </c>
      <c r="U1292" s="101" t="str">
        <f t="shared" si="818"/>
        <v/>
      </c>
      <c r="V1292" s="100" t="str">
        <f t="shared" si="819"/>
        <v/>
      </c>
      <c r="W1292" s="89"/>
      <c r="X1292" s="89"/>
      <c r="Z1292" s="63"/>
      <c r="AP1292" s="63"/>
      <c r="AQ1292" s="89"/>
      <c r="AR1292" s="89"/>
      <c r="AS1292" s="99"/>
      <c r="AT1292" s="89"/>
      <c r="AU1292" s="98" t="e">
        <f t="shared" si="820"/>
        <v>#REF!</v>
      </c>
      <c r="AV1292" s="98" t="e">
        <f t="shared" si="821"/>
        <v>#REF!</v>
      </c>
      <c r="AW1292" s="89"/>
      <c r="AX1292" s="98" t="e">
        <f t="shared" si="822"/>
        <v>#REF!</v>
      </c>
      <c r="AY1292" s="98" t="e">
        <f t="shared" si="823"/>
        <v>#REF!</v>
      </c>
      <c r="AZ1292" s="89"/>
      <c r="BA1292" s="98" t="e">
        <f t="shared" si="824"/>
        <v>#REF!</v>
      </c>
      <c r="BB1292" s="98" t="e">
        <f t="shared" si="825"/>
        <v>#REF!</v>
      </c>
      <c r="BC1292" s="89"/>
      <c r="BD1292" s="98" t="e">
        <f t="shared" si="826"/>
        <v>#REF!</v>
      </c>
      <c r="BE1292" s="98" t="e">
        <f t="shared" si="827"/>
        <v>#REF!</v>
      </c>
      <c r="BF1292" s="89"/>
      <c r="BG1292" s="98" t="e">
        <f t="shared" si="828"/>
        <v>#REF!</v>
      </c>
      <c r="BH1292" s="98" t="e">
        <f t="shared" si="829"/>
        <v>#REF!</v>
      </c>
      <c r="BI1292" s="89"/>
      <c r="BJ1292" s="98" t="str">
        <f t="shared" si="830"/>
        <v/>
      </c>
      <c r="BK1292" s="98" t="str">
        <f t="shared" si="831"/>
        <v/>
      </c>
      <c r="BL1292" s="89"/>
      <c r="BM1292" s="98" t="str">
        <f t="shared" si="832"/>
        <v/>
      </c>
      <c r="BN1292" s="98" t="str">
        <f t="shared" si="833"/>
        <v/>
      </c>
      <c r="BO1292" s="89"/>
      <c r="BP1292" s="98" t="str">
        <f t="shared" si="834"/>
        <v/>
      </c>
      <c r="BQ1292" s="98" t="str">
        <f t="shared" si="835"/>
        <v/>
      </c>
      <c r="BR1292" s="89"/>
      <c r="BS1292" s="98" t="str">
        <f t="shared" si="836"/>
        <v/>
      </c>
      <c r="BT1292" s="98" t="str">
        <f t="shared" si="837"/>
        <v/>
      </c>
      <c r="BU1292" s="89"/>
      <c r="BV1292" s="63"/>
    </row>
    <row r="1293" spans="1:74" s="59" customFormat="1" x14ac:dyDescent="0.25">
      <c r="A1293" s="83">
        <v>8</v>
      </c>
      <c r="B1293" s="109" t="str">
        <f t="shared" si="815"/>
        <v xml:space="preserve">: </v>
      </c>
      <c r="C1293" s="106"/>
      <c r="D1293" s="106"/>
      <c r="E1293" s="108"/>
      <c r="F1293" s="106"/>
      <c r="G1293" s="108"/>
      <c r="H1293" s="107"/>
      <c r="I1293" s="106"/>
      <c r="J1293" s="106"/>
      <c r="K1293" s="104"/>
      <c r="L1293" s="110"/>
      <c r="M1293" s="111"/>
      <c r="N1293" s="105"/>
      <c r="O1293" s="105"/>
      <c r="P1293" s="104"/>
      <c r="Q1293" s="64"/>
      <c r="R1293" s="103"/>
      <c r="S1293" s="101" t="str">
        <f t="shared" si="816"/>
        <v/>
      </c>
      <c r="T1293" s="102" t="str">
        <f t="shared" si="817"/>
        <v/>
      </c>
      <c r="U1293" s="101" t="str">
        <f t="shared" si="818"/>
        <v/>
      </c>
      <c r="V1293" s="100" t="str">
        <f t="shared" si="819"/>
        <v/>
      </c>
      <c r="W1293" s="89"/>
      <c r="X1293" s="89"/>
      <c r="Z1293" s="63"/>
      <c r="AP1293" s="63"/>
      <c r="AQ1293" s="89"/>
      <c r="AR1293" s="89"/>
      <c r="AS1293" s="99"/>
      <c r="AT1293" s="89"/>
      <c r="AU1293" s="98" t="e">
        <f t="shared" si="820"/>
        <v>#REF!</v>
      </c>
      <c r="AV1293" s="98" t="e">
        <f t="shared" si="821"/>
        <v>#REF!</v>
      </c>
      <c r="AW1293" s="89"/>
      <c r="AX1293" s="98" t="e">
        <f t="shared" si="822"/>
        <v>#REF!</v>
      </c>
      <c r="AY1293" s="98" t="e">
        <f t="shared" si="823"/>
        <v>#REF!</v>
      </c>
      <c r="AZ1293" s="89"/>
      <c r="BA1293" s="98" t="e">
        <f t="shared" si="824"/>
        <v>#REF!</v>
      </c>
      <c r="BB1293" s="98" t="e">
        <f t="shared" si="825"/>
        <v>#REF!</v>
      </c>
      <c r="BC1293" s="89"/>
      <c r="BD1293" s="98" t="e">
        <f t="shared" si="826"/>
        <v>#REF!</v>
      </c>
      <c r="BE1293" s="98" t="e">
        <f t="shared" si="827"/>
        <v>#REF!</v>
      </c>
      <c r="BF1293" s="89"/>
      <c r="BG1293" s="98" t="e">
        <f t="shared" si="828"/>
        <v>#REF!</v>
      </c>
      <c r="BH1293" s="98" t="e">
        <f t="shared" si="829"/>
        <v>#REF!</v>
      </c>
      <c r="BI1293" s="89"/>
      <c r="BJ1293" s="98" t="str">
        <f t="shared" si="830"/>
        <v/>
      </c>
      <c r="BK1293" s="98" t="str">
        <f t="shared" si="831"/>
        <v/>
      </c>
      <c r="BL1293" s="89"/>
      <c r="BM1293" s="98" t="str">
        <f t="shared" si="832"/>
        <v/>
      </c>
      <c r="BN1293" s="98" t="str">
        <f t="shared" si="833"/>
        <v/>
      </c>
      <c r="BO1293" s="89"/>
      <c r="BP1293" s="98" t="str">
        <f t="shared" si="834"/>
        <v/>
      </c>
      <c r="BQ1293" s="98" t="str">
        <f t="shared" si="835"/>
        <v/>
      </c>
      <c r="BR1293" s="89"/>
      <c r="BS1293" s="98" t="str">
        <f t="shared" si="836"/>
        <v/>
      </c>
      <c r="BT1293" s="98" t="str">
        <f t="shared" si="837"/>
        <v/>
      </c>
      <c r="BU1293" s="89"/>
      <c r="BV1293" s="63"/>
    </row>
    <row r="1294" spans="1:74" s="59" customFormat="1" x14ac:dyDescent="0.25">
      <c r="A1294" s="83">
        <v>9</v>
      </c>
      <c r="B1294" s="109" t="str">
        <f t="shared" si="815"/>
        <v xml:space="preserve">: </v>
      </c>
      <c r="C1294" s="106"/>
      <c r="D1294" s="106"/>
      <c r="E1294" s="108"/>
      <c r="F1294" s="106"/>
      <c r="G1294" s="108"/>
      <c r="H1294" s="107"/>
      <c r="I1294" s="106"/>
      <c r="J1294" s="106"/>
      <c r="K1294" s="104"/>
      <c r="L1294" s="110"/>
      <c r="M1294" s="111"/>
      <c r="N1294" s="105"/>
      <c r="O1294" s="105"/>
      <c r="P1294" s="104"/>
      <c r="Q1294" s="64"/>
      <c r="R1294" s="103"/>
      <c r="S1294" s="101" t="str">
        <f t="shared" si="816"/>
        <v/>
      </c>
      <c r="T1294" s="102" t="str">
        <f t="shared" si="817"/>
        <v/>
      </c>
      <c r="U1294" s="101" t="str">
        <f t="shared" si="818"/>
        <v/>
      </c>
      <c r="V1294" s="100" t="str">
        <f t="shared" si="819"/>
        <v/>
      </c>
      <c r="W1294" s="89"/>
      <c r="X1294" s="89"/>
      <c r="Z1294" s="63"/>
      <c r="AP1294" s="63"/>
      <c r="AQ1294" s="89"/>
      <c r="AR1294" s="89"/>
      <c r="AS1294" s="99"/>
      <c r="AT1294" s="89"/>
      <c r="AU1294" s="98" t="e">
        <f t="shared" si="820"/>
        <v>#REF!</v>
      </c>
      <c r="AV1294" s="98" t="e">
        <f t="shared" si="821"/>
        <v>#REF!</v>
      </c>
      <c r="AW1294" s="89"/>
      <c r="AX1294" s="98" t="e">
        <f t="shared" si="822"/>
        <v>#REF!</v>
      </c>
      <c r="AY1294" s="98" t="e">
        <f t="shared" si="823"/>
        <v>#REF!</v>
      </c>
      <c r="AZ1294" s="89"/>
      <c r="BA1294" s="98" t="e">
        <f t="shared" si="824"/>
        <v>#REF!</v>
      </c>
      <c r="BB1294" s="98" t="e">
        <f t="shared" si="825"/>
        <v>#REF!</v>
      </c>
      <c r="BC1294" s="89"/>
      <c r="BD1294" s="98" t="e">
        <f t="shared" si="826"/>
        <v>#REF!</v>
      </c>
      <c r="BE1294" s="98" t="e">
        <f t="shared" si="827"/>
        <v>#REF!</v>
      </c>
      <c r="BF1294" s="89"/>
      <c r="BG1294" s="98" t="e">
        <f t="shared" si="828"/>
        <v>#REF!</v>
      </c>
      <c r="BH1294" s="98" t="e">
        <f t="shared" si="829"/>
        <v>#REF!</v>
      </c>
      <c r="BI1294" s="89"/>
      <c r="BJ1294" s="98" t="str">
        <f t="shared" si="830"/>
        <v/>
      </c>
      <c r="BK1294" s="98" t="str">
        <f t="shared" si="831"/>
        <v/>
      </c>
      <c r="BL1294" s="89"/>
      <c r="BM1294" s="98" t="str">
        <f t="shared" si="832"/>
        <v/>
      </c>
      <c r="BN1294" s="98" t="str">
        <f t="shared" si="833"/>
        <v/>
      </c>
      <c r="BO1294" s="89"/>
      <c r="BP1294" s="98" t="str">
        <f t="shared" si="834"/>
        <v/>
      </c>
      <c r="BQ1294" s="98" t="str">
        <f t="shared" si="835"/>
        <v/>
      </c>
      <c r="BR1294" s="89"/>
      <c r="BS1294" s="98" t="str">
        <f t="shared" si="836"/>
        <v/>
      </c>
      <c r="BT1294" s="98" t="str">
        <f t="shared" si="837"/>
        <v/>
      </c>
      <c r="BU1294" s="89"/>
      <c r="BV1294" s="63"/>
    </row>
    <row r="1295" spans="1:74" s="59" customFormat="1" x14ac:dyDescent="0.25">
      <c r="A1295" s="83">
        <v>10</v>
      </c>
      <c r="B1295" s="109" t="str">
        <f t="shared" si="815"/>
        <v xml:space="preserve">: </v>
      </c>
      <c r="C1295" s="106"/>
      <c r="D1295" s="106"/>
      <c r="E1295" s="108"/>
      <c r="F1295" s="106"/>
      <c r="G1295" s="108"/>
      <c r="H1295" s="107"/>
      <c r="I1295" s="106"/>
      <c r="J1295" s="106"/>
      <c r="K1295" s="104"/>
      <c r="L1295" s="110"/>
      <c r="M1295" s="111"/>
      <c r="N1295" s="105"/>
      <c r="O1295" s="105"/>
      <c r="P1295" s="104"/>
      <c r="Q1295" s="64"/>
      <c r="R1295" s="103"/>
      <c r="S1295" s="101" t="str">
        <f t="shared" si="816"/>
        <v/>
      </c>
      <c r="T1295" s="102" t="str">
        <f t="shared" si="817"/>
        <v/>
      </c>
      <c r="U1295" s="101" t="str">
        <f t="shared" si="818"/>
        <v/>
      </c>
      <c r="V1295" s="100" t="str">
        <f t="shared" si="819"/>
        <v/>
      </c>
      <c r="W1295" s="89"/>
      <c r="X1295" s="89"/>
      <c r="Z1295" s="63"/>
      <c r="AP1295" s="63"/>
      <c r="AQ1295" s="89"/>
      <c r="AR1295" s="89"/>
      <c r="AS1295" s="99"/>
      <c r="AT1295" s="89"/>
      <c r="AU1295" s="98" t="e">
        <f t="shared" si="820"/>
        <v>#REF!</v>
      </c>
      <c r="AV1295" s="98" t="e">
        <f t="shared" si="821"/>
        <v>#REF!</v>
      </c>
      <c r="AW1295" s="89"/>
      <c r="AX1295" s="98" t="e">
        <f t="shared" si="822"/>
        <v>#REF!</v>
      </c>
      <c r="AY1295" s="98" t="e">
        <f t="shared" si="823"/>
        <v>#REF!</v>
      </c>
      <c r="AZ1295" s="89"/>
      <c r="BA1295" s="98" t="e">
        <f t="shared" si="824"/>
        <v>#REF!</v>
      </c>
      <c r="BB1295" s="98" t="e">
        <f t="shared" si="825"/>
        <v>#REF!</v>
      </c>
      <c r="BC1295" s="89"/>
      <c r="BD1295" s="98" t="e">
        <f t="shared" si="826"/>
        <v>#REF!</v>
      </c>
      <c r="BE1295" s="98" t="e">
        <f t="shared" si="827"/>
        <v>#REF!</v>
      </c>
      <c r="BF1295" s="89"/>
      <c r="BG1295" s="98" t="e">
        <f t="shared" si="828"/>
        <v>#REF!</v>
      </c>
      <c r="BH1295" s="98" t="e">
        <f t="shared" si="829"/>
        <v>#REF!</v>
      </c>
      <c r="BI1295" s="89"/>
      <c r="BJ1295" s="98" t="str">
        <f t="shared" si="830"/>
        <v/>
      </c>
      <c r="BK1295" s="98" t="str">
        <f t="shared" si="831"/>
        <v/>
      </c>
      <c r="BL1295" s="89"/>
      <c r="BM1295" s="98" t="str">
        <f t="shared" si="832"/>
        <v/>
      </c>
      <c r="BN1295" s="98" t="str">
        <f t="shared" si="833"/>
        <v/>
      </c>
      <c r="BO1295" s="89"/>
      <c r="BP1295" s="98" t="str">
        <f t="shared" si="834"/>
        <v/>
      </c>
      <c r="BQ1295" s="98" t="str">
        <f t="shared" si="835"/>
        <v/>
      </c>
      <c r="BR1295" s="89"/>
      <c r="BS1295" s="98" t="str">
        <f t="shared" si="836"/>
        <v/>
      </c>
      <c r="BT1295" s="98" t="str">
        <f t="shared" si="837"/>
        <v/>
      </c>
      <c r="BU1295" s="89"/>
      <c r="BV1295" s="63"/>
    </row>
    <row r="1296" spans="1:74" s="59" customFormat="1" x14ac:dyDescent="0.25">
      <c r="A1296" s="83">
        <v>11</v>
      </c>
      <c r="B1296" s="109" t="str">
        <f t="shared" si="815"/>
        <v xml:space="preserve">: </v>
      </c>
      <c r="C1296" s="106"/>
      <c r="D1296" s="106"/>
      <c r="E1296" s="108"/>
      <c r="F1296" s="106"/>
      <c r="G1296" s="108"/>
      <c r="H1296" s="107"/>
      <c r="I1296" s="106"/>
      <c r="J1296" s="106"/>
      <c r="K1296" s="104"/>
      <c r="L1296" s="110"/>
      <c r="M1296" s="111"/>
      <c r="N1296" s="105"/>
      <c r="O1296" s="105"/>
      <c r="P1296" s="104"/>
      <c r="Q1296" s="64"/>
      <c r="R1296" s="103"/>
      <c r="S1296" s="101" t="str">
        <f t="shared" si="816"/>
        <v/>
      </c>
      <c r="T1296" s="102" t="str">
        <f t="shared" si="817"/>
        <v/>
      </c>
      <c r="U1296" s="101" t="str">
        <f t="shared" si="818"/>
        <v/>
      </c>
      <c r="V1296" s="100" t="str">
        <f t="shared" si="819"/>
        <v/>
      </c>
      <c r="W1296" s="89"/>
      <c r="X1296" s="89"/>
      <c r="Z1296" s="63"/>
      <c r="AP1296" s="63"/>
      <c r="AQ1296" s="89"/>
      <c r="AR1296" s="89"/>
      <c r="AS1296" s="99"/>
      <c r="AT1296" s="89"/>
      <c r="AU1296" s="98" t="e">
        <f t="shared" si="820"/>
        <v>#REF!</v>
      </c>
      <c r="AV1296" s="98" t="e">
        <f t="shared" si="821"/>
        <v>#REF!</v>
      </c>
      <c r="AW1296" s="89"/>
      <c r="AX1296" s="98" t="e">
        <f t="shared" si="822"/>
        <v>#REF!</v>
      </c>
      <c r="AY1296" s="98" t="e">
        <f t="shared" si="823"/>
        <v>#REF!</v>
      </c>
      <c r="AZ1296" s="89"/>
      <c r="BA1296" s="98" t="e">
        <f t="shared" si="824"/>
        <v>#REF!</v>
      </c>
      <c r="BB1296" s="98" t="e">
        <f t="shared" si="825"/>
        <v>#REF!</v>
      </c>
      <c r="BC1296" s="89"/>
      <c r="BD1296" s="98" t="e">
        <f t="shared" si="826"/>
        <v>#REF!</v>
      </c>
      <c r="BE1296" s="98" t="e">
        <f t="shared" si="827"/>
        <v>#REF!</v>
      </c>
      <c r="BF1296" s="89"/>
      <c r="BG1296" s="98" t="e">
        <f t="shared" si="828"/>
        <v>#REF!</v>
      </c>
      <c r="BH1296" s="98" t="e">
        <f t="shared" si="829"/>
        <v>#REF!</v>
      </c>
      <c r="BI1296" s="89"/>
      <c r="BJ1296" s="98" t="str">
        <f t="shared" si="830"/>
        <v/>
      </c>
      <c r="BK1296" s="98" t="str">
        <f t="shared" si="831"/>
        <v/>
      </c>
      <c r="BL1296" s="89"/>
      <c r="BM1296" s="98" t="str">
        <f t="shared" si="832"/>
        <v/>
      </c>
      <c r="BN1296" s="98" t="str">
        <f t="shared" si="833"/>
        <v/>
      </c>
      <c r="BO1296" s="89"/>
      <c r="BP1296" s="98" t="str">
        <f t="shared" si="834"/>
        <v/>
      </c>
      <c r="BQ1296" s="98" t="str">
        <f t="shared" si="835"/>
        <v/>
      </c>
      <c r="BR1296" s="89"/>
      <c r="BS1296" s="98" t="str">
        <f t="shared" si="836"/>
        <v/>
      </c>
      <c r="BT1296" s="98" t="str">
        <f t="shared" si="837"/>
        <v/>
      </c>
      <c r="BU1296" s="89"/>
      <c r="BV1296" s="63"/>
    </row>
    <row r="1297" spans="1:74" s="59" customFormat="1" x14ac:dyDescent="0.25">
      <c r="A1297" s="83">
        <v>12</v>
      </c>
      <c r="B1297" s="109" t="str">
        <f t="shared" si="815"/>
        <v xml:space="preserve">: </v>
      </c>
      <c r="C1297" s="106"/>
      <c r="D1297" s="106"/>
      <c r="E1297" s="108"/>
      <c r="F1297" s="106"/>
      <c r="G1297" s="108"/>
      <c r="H1297" s="107"/>
      <c r="I1297" s="106"/>
      <c r="J1297" s="106"/>
      <c r="K1297" s="104"/>
      <c r="L1297" s="110"/>
      <c r="M1297" s="111"/>
      <c r="N1297" s="105"/>
      <c r="O1297" s="105"/>
      <c r="P1297" s="104"/>
      <c r="Q1297" s="64"/>
      <c r="R1297" s="103"/>
      <c r="S1297" s="101" t="str">
        <f t="shared" si="816"/>
        <v/>
      </c>
      <c r="T1297" s="102" t="str">
        <f t="shared" si="817"/>
        <v/>
      </c>
      <c r="U1297" s="101" t="str">
        <f t="shared" si="818"/>
        <v/>
      </c>
      <c r="V1297" s="100" t="str">
        <f t="shared" si="819"/>
        <v/>
      </c>
      <c r="W1297" s="89"/>
      <c r="X1297" s="89"/>
      <c r="Z1297" s="63"/>
      <c r="AP1297" s="63"/>
      <c r="AQ1297" s="89"/>
      <c r="AR1297" s="89"/>
      <c r="AS1297" s="99"/>
      <c r="AT1297" s="89"/>
      <c r="AU1297" s="98" t="e">
        <f t="shared" si="820"/>
        <v>#REF!</v>
      </c>
      <c r="AV1297" s="98" t="e">
        <f t="shared" si="821"/>
        <v>#REF!</v>
      </c>
      <c r="AW1297" s="89"/>
      <c r="AX1297" s="98" t="e">
        <f t="shared" si="822"/>
        <v>#REF!</v>
      </c>
      <c r="AY1297" s="98" t="e">
        <f t="shared" si="823"/>
        <v>#REF!</v>
      </c>
      <c r="AZ1297" s="89"/>
      <c r="BA1297" s="98" t="e">
        <f t="shared" si="824"/>
        <v>#REF!</v>
      </c>
      <c r="BB1297" s="98" t="e">
        <f t="shared" si="825"/>
        <v>#REF!</v>
      </c>
      <c r="BC1297" s="89"/>
      <c r="BD1297" s="98" t="e">
        <f t="shared" si="826"/>
        <v>#REF!</v>
      </c>
      <c r="BE1297" s="98" t="e">
        <f t="shared" si="827"/>
        <v>#REF!</v>
      </c>
      <c r="BF1297" s="89"/>
      <c r="BG1297" s="98" t="e">
        <f t="shared" si="828"/>
        <v>#REF!</v>
      </c>
      <c r="BH1297" s="98" t="e">
        <f t="shared" si="829"/>
        <v>#REF!</v>
      </c>
      <c r="BI1297" s="89"/>
      <c r="BJ1297" s="98" t="str">
        <f t="shared" si="830"/>
        <v/>
      </c>
      <c r="BK1297" s="98" t="str">
        <f t="shared" si="831"/>
        <v/>
      </c>
      <c r="BL1297" s="89"/>
      <c r="BM1297" s="98" t="str">
        <f t="shared" si="832"/>
        <v/>
      </c>
      <c r="BN1297" s="98" t="str">
        <f t="shared" si="833"/>
        <v/>
      </c>
      <c r="BO1297" s="89"/>
      <c r="BP1297" s="98" t="str">
        <f t="shared" si="834"/>
        <v/>
      </c>
      <c r="BQ1297" s="98" t="str">
        <f t="shared" si="835"/>
        <v/>
      </c>
      <c r="BR1297" s="89"/>
      <c r="BS1297" s="98" t="str">
        <f t="shared" si="836"/>
        <v/>
      </c>
      <c r="BT1297" s="98" t="str">
        <f t="shared" si="837"/>
        <v/>
      </c>
      <c r="BU1297" s="89"/>
      <c r="BV1297" s="63"/>
    </row>
    <row r="1298" spans="1:74" s="59" customFormat="1" x14ac:dyDescent="0.25">
      <c r="A1298" s="83">
        <v>13</v>
      </c>
      <c r="B1298" s="109" t="str">
        <f t="shared" si="815"/>
        <v xml:space="preserve">: </v>
      </c>
      <c r="C1298" s="106"/>
      <c r="D1298" s="106"/>
      <c r="E1298" s="108"/>
      <c r="F1298" s="106"/>
      <c r="G1298" s="108"/>
      <c r="H1298" s="107"/>
      <c r="I1298" s="106"/>
      <c r="J1298" s="106"/>
      <c r="K1298" s="104"/>
      <c r="L1298" s="110"/>
      <c r="M1298" s="104"/>
      <c r="N1298" s="105"/>
      <c r="O1298" s="105"/>
      <c r="P1298" s="104"/>
      <c r="Q1298" s="64"/>
      <c r="R1298" s="103"/>
      <c r="S1298" s="101" t="str">
        <f t="shared" si="816"/>
        <v/>
      </c>
      <c r="T1298" s="102" t="str">
        <f t="shared" si="817"/>
        <v/>
      </c>
      <c r="U1298" s="101" t="str">
        <f t="shared" si="818"/>
        <v/>
      </c>
      <c r="V1298" s="100" t="str">
        <f t="shared" si="819"/>
        <v/>
      </c>
      <c r="W1298" s="89"/>
      <c r="X1298" s="89"/>
      <c r="Z1298" s="63"/>
      <c r="AP1298" s="63"/>
      <c r="AQ1298" s="89"/>
      <c r="AR1298" s="89"/>
      <c r="AS1298" s="99"/>
      <c r="AT1298" s="89"/>
      <c r="AU1298" s="98" t="e">
        <f t="shared" si="820"/>
        <v>#REF!</v>
      </c>
      <c r="AV1298" s="98" t="e">
        <f t="shared" si="821"/>
        <v>#REF!</v>
      </c>
      <c r="AW1298" s="89"/>
      <c r="AX1298" s="98" t="e">
        <f t="shared" si="822"/>
        <v>#REF!</v>
      </c>
      <c r="AY1298" s="98" t="e">
        <f t="shared" si="823"/>
        <v>#REF!</v>
      </c>
      <c r="AZ1298" s="89"/>
      <c r="BA1298" s="98" t="e">
        <f t="shared" si="824"/>
        <v>#REF!</v>
      </c>
      <c r="BB1298" s="98" t="e">
        <f t="shared" si="825"/>
        <v>#REF!</v>
      </c>
      <c r="BC1298" s="89"/>
      <c r="BD1298" s="98" t="e">
        <f t="shared" si="826"/>
        <v>#REF!</v>
      </c>
      <c r="BE1298" s="98" t="e">
        <f t="shared" si="827"/>
        <v>#REF!</v>
      </c>
      <c r="BF1298" s="89"/>
      <c r="BG1298" s="98" t="e">
        <f t="shared" si="828"/>
        <v>#REF!</v>
      </c>
      <c r="BH1298" s="98" t="e">
        <f t="shared" si="829"/>
        <v>#REF!</v>
      </c>
      <c r="BI1298" s="89"/>
      <c r="BJ1298" s="98" t="str">
        <f t="shared" si="830"/>
        <v/>
      </c>
      <c r="BK1298" s="98" t="str">
        <f t="shared" si="831"/>
        <v/>
      </c>
      <c r="BL1298" s="89"/>
      <c r="BM1298" s="98" t="str">
        <f t="shared" si="832"/>
        <v/>
      </c>
      <c r="BN1298" s="98" t="str">
        <f t="shared" si="833"/>
        <v/>
      </c>
      <c r="BO1298" s="89"/>
      <c r="BP1298" s="98" t="str">
        <f t="shared" si="834"/>
        <v/>
      </c>
      <c r="BQ1298" s="98" t="str">
        <f t="shared" si="835"/>
        <v/>
      </c>
      <c r="BR1298" s="89"/>
      <c r="BS1298" s="98" t="str">
        <f t="shared" si="836"/>
        <v/>
      </c>
      <c r="BT1298" s="98" t="str">
        <f t="shared" si="837"/>
        <v/>
      </c>
      <c r="BU1298" s="89"/>
      <c r="BV1298" s="63"/>
    </row>
    <row r="1299" spans="1:74" s="59" customFormat="1" x14ac:dyDescent="0.25">
      <c r="A1299" s="83">
        <v>14</v>
      </c>
      <c r="B1299" s="109" t="str">
        <f t="shared" si="815"/>
        <v xml:space="preserve">: </v>
      </c>
      <c r="C1299" s="106"/>
      <c r="D1299" s="106"/>
      <c r="E1299" s="108"/>
      <c r="F1299" s="106"/>
      <c r="G1299" s="108"/>
      <c r="H1299" s="107"/>
      <c r="I1299" s="106"/>
      <c r="J1299" s="106"/>
      <c r="K1299" s="104"/>
      <c r="L1299" s="110"/>
      <c r="M1299" s="104"/>
      <c r="N1299" s="105"/>
      <c r="O1299" s="105"/>
      <c r="P1299" s="104"/>
      <c r="Q1299" s="64"/>
      <c r="R1299" s="103"/>
      <c r="S1299" s="101" t="str">
        <f t="shared" si="816"/>
        <v/>
      </c>
      <c r="T1299" s="102" t="str">
        <f t="shared" si="817"/>
        <v/>
      </c>
      <c r="U1299" s="101" t="str">
        <f t="shared" si="818"/>
        <v/>
      </c>
      <c r="V1299" s="100" t="str">
        <f t="shared" si="819"/>
        <v/>
      </c>
      <c r="W1299" s="89"/>
      <c r="X1299" s="89"/>
      <c r="Z1299" s="63"/>
      <c r="AP1299" s="63"/>
      <c r="AQ1299" s="89"/>
      <c r="AR1299" s="89"/>
      <c r="AS1299" s="99"/>
      <c r="AT1299" s="89"/>
      <c r="AU1299" s="98" t="e">
        <f t="shared" si="820"/>
        <v>#REF!</v>
      </c>
      <c r="AV1299" s="98" t="e">
        <f t="shared" si="821"/>
        <v>#REF!</v>
      </c>
      <c r="AW1299" s="89"/>
      <c r="AX1299" s="98" t="e">
        <f t="shared" si="822"/>
        <v>#REF!</v>
      </c>
      <c r="AY1299" s="98" t="e">
        <f t="shared" si="823"/>
        <v>#REF!</v>
      </c>
      <c r="AZ1299" s="89"/>
      <c r="BA1299" s="98" t="e">
        <f t="shared" si="824"/>
        <v>#REF!</v>
      </c>
      <c r="BB1299" s="98" t="e">
        <f t="shared" si="825"/>
        <v>#REF!</v>
      </c>
      <c r="BC1299" s="89"/>
      <c r="BD1299" s="98" t="e">
        <f t="shared" si="826"/>
        <v>#REF!</v>
      </c>
      <c r="BE1299" s="98" t="e">
        <f t="shared" si="827"/>
        <v>#REF!</v>
      </c>
      <c r="BF1299" s="89"/>
      <c r="BG1299" s="98" t="e">
        <f t="shared" si="828"/>
        <v>#REF!</v>
      </c>
      <c r="BH1299" s="98" t="e">
        <f t="shared" si="829"/>
        <v>#REF!</v>
      </c>
      <c r="BI1299" s="89"/>
      <c r="BJ1299" s="98" t="str">
        <f t="shared" si="830"/>
        <v/>
      </c>
      <c r="BK1299" s="98" t="str">
        <f t="shared" si="831"/>
        <v/>
      </c>
      <c r="BL1299" s="89"/>
      <c r="BM1299" s="98" t="str">
        <f t="shared" si="832"/>
        <v/>
      </c>
      <c r="BN1299" s="98" t="str">
        <f t="shared" si="833"/>
        <v/>
      </c>
      <c r="BO1299" s="89"/>
      <c r="BP1299" s="98" t="str">
        <f t="shared" si="834"/>
        <v/>
      </c>
      <c r="BQ1299" s="98" t="str">
        <f t="shared" si="835"/>
        <v/>
      </c>
      <c r="BR1299" s="89"/>
      <c r="BS1299" s="98" t="str">
        <f t="shared" si="836"/>
        <v/>
      </c>
      <c r="BT1299" s="98" t="str">
        <f t="shared" si="837"/>
        <v/>
      </c>
      <c r="BU1299" s="89"/>
      <c r="BV1299" s="63"/>
    </row>
    <row r="1300" spans="1:74" s="59" customFormat="1" x14ac:dyDescent="0.25">
      <c r="A1300" s="83">
        <v>15</v>
      </c>
      <c r="B1300" s="109" t="str">
        <f t="shared" si="815"/>
        <v xml:space="preserve">: </v>
      </c>
      <c r="C1300" s="106"/>
      <c r="D1300" s="106"/>
      <c r="E1300" s="108"/>
      <c r="F1300" s="106"/>
      <c r="G1300" s="108"/>
      <c r="H1300" s="107"/>
      <c r="I1300" s="106"/>
      <c r="J1300" s="106"/>
      <c r="K1300" s="104"/>
      <c r="L1300" s="110"/>
      <c r="M1300" s="104"/>
      <c r="N1300" s="105"/>
      <c r="O1300" s="105"/>
      <c r="P1300" s="104"/>
      <c r="Q1300" s="64"/>
      <c r="R1300" s="103"/>
      <c r="S1300" s="101" t="str">
        <f t="shared" si="816"/>
        <v/>
      </c>
      <c r="T1300" s="102" t="str">
        <f t="shared" si="817"/>
        <v/>
      </c>
      <c r="U1300" s="101" t="str">
        <f t="shared" si="818"/>
        <v/>
      </c>
      <c r="V1300" s="100" t="str">
        <f t="shared" si="819"/>
        <v/>
      </c>
      <c r="W1300" s="89"/>
      <c r="X1300" s="89"/>
      <c r="Z1300" s="63"/>
      <c r="AP1300" s="63"/>
      <c r="AQ1300" s="89"/>
      <c r="AR1300" s="89"/>
      <c r="AS1300" s="99"/>
      <c r="AT1300" s="89"/>
      <c r="AU1300" s="98" t="e">
        <f t="shared" si="820"/>
        <v>#REF!</v>
      </c>
      <c r="AV1300" s="98" t="e">
        <f t="shared" si="821"/>
        <v>#REF!</v>
      </c>
      <c r="AW1300" s="89"/>
      <c r="AX1300" s="98" t="e">
        <f t="shared" si="822"/>
        <v>#REF!</v>
      </c>
      <c r="AY1300" s="98" t="e">
        <f t="shared" si="823"/>
        <v>#REF!</v>
      </c>
      <c r="AZ1300" s="89"/>
      <c r="BA1300" s="98" t="e">
        <f t="shared" si="824"/>
        <v>#REF!</v>
      </c>
      <c r="BB1300" s="98" t="e">
        <f t="shared" si="825"/>
        <v>#REF!</v>
      </c>
      <c r="BC1300" s="89"/>
      <c r="BD1300" s="98" t="e">
        <f t="shared" si="826"/>
        <v>#REF!</v>
      </c>
      <c r="BE1300" s="98" t="e">
        <f t="shared" si="827"/>
        <v>#REF!</v>
      </c>
      <c r="BF1300" s="89"/>
      <c r="BG1300" s="98" t="e">
        <f t="shared" si="828"/>
        <v>#REF!</v>
      </c>
      <c r="BH1300" s="98" t="e">
        <f t="shared" si="829"/>
        <v>#REF!</v>
      </c>
      <c r="BI1300" s="89"/>
      <c r="BJ1300" s="98" t="str">
        <f t="shared" si="830"/>
        <v/>
      </c>
      <c r="BK1300" s="98" t="str">
        <f t="shared" si="831"/>
        <v/>
      </c>
      <c r="BL1300" s="89"/>
      <c r="BM1300" s="98" t="str">
        <f t="shared" si="832"/>
        <v/>
      </c>
      <c r="BN1300" s="98" t="str">
        <f t="shared" si="833"/>
        <v/>
      </c>
      <c r="BO1300" s="89"/>
      <c r="BP1300" s="98" t="str">
        <f t="shared" si="834"/>
        <v/>
      </c>
      <c r="BQ1300" s="98" t="str">
        <f t="shared" si="835"/>
        <v/>
      </c>
      <c r="BR1300" s="89"/>
      <c r="BS1300" s="98" t="str">
        <f t="shared" si="836"/>
        <v/>
      </c>
      <c r="BT1300" s="98" t="str">
        <f t="shared" si="837"/>
        <v/>
      </c>
      <c r="BU1300" s="89"/>
      <c r="BV1300" s="63"/>
    </row>
    <row r="1301" spans="1:74" s="59" customFormat="1" x14ac:dyDescent="0.25">
      <c r="A1301" s="83">
        <v>16</v>
      </c>
      <c r="B1301" s="109" t="str">
        <f t="shared" si="815"/>
        <v xml:space="preserve">: </v>
      </c>
      <c r="C1301" s="106"/>
      <c r="D1301" s="106"/>
      <c r="E1301" s="108"/>
      <c r="F1301" s="106"/>
      <c r="G1301" s="108"/>
      <c r="H1301" s="107"/>
      <c r="I1301" s="106"/>
      <c r="J1301" s="106"/>
      <c r="K1301" s="104"/>
      <c r="L1301" s="110"/>
      <c r="M1301" s="104"/>
      <c r="N1301" s="105"/>
      <c r="O1301" s="105"/>
      <c r="P1301" s="104"/>
      <c r="Q1301" s="64"/>
      <c r="R1301" s="103"/>
      <c r="S1301" s="101" t="str">
        <f t="shared" si="816"/>
        <v/>
      </c>
      <c r="T1301" s="102" t="str">
        <f t="shared" si="817"/>
        <v/>
      </c>
      <c r="U1301" s="101" t="str">
        <f t="shared" si="818"/>
        <v/>
      </c>
      <c r="V1301" s="100" t="str">
        <f t="shared" si="819"/>
        <v/>
      </c>
      <c r="W1301" s="89"/>
      <c r="X1301" s="89"/>
      <c r="Z1301" s="63"/>
      <c r="AP1301" s="63"/>
      <c r="AQ1301" s="89"/>
      <c r="AR1301" s="89"/>
      <c r="AS1301" s="99"/>
      <c r="AT1301" s="89"/>
      <c r="AU1301" s="98" t="e">
        <f t="shared" si="820"/>
        <v>#REF!</v>
      </c>
      <c r="AV1301" s="98" t="e">
        <f t="shared" si="821"/>
        <v>#REF!</v>
      </c>
      <c r="AW1301" s="89"/>
      <c r="AX1301" s="98" t="e">
        <f t="shared" si="822"/>
        <v>#REF!</v>
      </c>
      <c r="AY1301" s="98" t="e">
        <f t="shared" si="823"/>
        <v>#REF!</v>
      </c>
      <c r="AZ1301" s="89"/>
      <c r="BA1301" s="98" t="e">
        <f t="shared" si="824"/>
        <v>#REF!</v>
      </c>
      <c r="BB1301" s="98" t="e">
        <f t="shared" si="825"/>
        <v>#REF!</v>
      </c>
      <c r="BC1301" s="89"/>
      <c r="BD1301" s="98" t="e">
        <f t="shared" si="826"/>
        <v>#REF!</v>
      </c>
      <c r="BE1301" s="98" t="e">
        <f t="shared" si="827"/>
        <v>#REF!</v>
      </c>
      <c r="BF1301" s="89"/>
      <c r="BG1301" s="98" t="e">
        <f t="shared" si="828"/>
        <v>#REF!</v>
      </c>
      <c r="BH1301" s="98" t="e">
        <f t="shared" si="829"/>
        <v>#REF!</v>
      </c>
      <c r="BI1301" s="89"/>
      <c r="BJ1301" s="98" t="str">
        <f t="shared" si="830"/>
        <v/>
      </c>
      <c r="BK1301" s="98" t="str">
        <f t="shared" si="831"/>
        <v/>
      </c>
      <c r="BL1301" s="89"/>
      <c r="BM1301" s="98" t="str">
        <f t="shared" si="832"/>
        <v/>
      </c>
      <c r="BN1301" s="98" t="str">
        <f t="shared" si="833"/>
        <v/>
      </c>
      <c r="BO1301" s="89"/>
      <c r="BP1301" s="98" t="str">
        <f t="shared" si="834"/>
        <v/>
      </c>
      <c r="BQ1301" s="98" t="str">
        <f t="shared" si="835"/>
        <v/>
      </c>
      <c r="BR1301" s="89"/>
      <c r="BS1301" s="98" t="str">
        <f t="shared" si="836"/>
        <v/>
      </c>
      <c r="BT1301" s="98" t="str">
        <f t="shared" si="837"/>
        <v/>
      </c>
      <c r="BU1301" s="89"/>
      <c r="BV1301" s="63"/>
    </row>
    <row r="1302" spans="1:74" s="59" customFormat="1" x14ac:dyDescent="0.25">
      <c r="A1302" s="83">
        <v>17</v>
      </c>
      <c r="B1302" s="109" t="str">
        <f t="shared" si="815"/>
        <v xml:space="preserve">: </v>
      </c>
      <c r="C1302" s="106"/>
      <c r="D1302" s="106"/>
      <c r="E1302" s="108"/>
      <c r="F1302" s="106"/>
      <c r="G1302" s="108"/>
      <c r="H1302" s="107"/>
      <c r="I1302" s="106"/>
      <c r="J1302" s="106"/>
      <c r="K1302" s="104"/>
      <c r="L1302" s="110"/>
      <c r="M1302" s="104"/>
      <c r="N1302" s="105"/>
      <c r="O1302" s="105"/>
      <c r="P1302" s="104"/>
      <c r="Q1302" s="64"/>
      <c r="R1302" s="103"/>
      <c r="S1302" s="101" t="str">
        <f t="shared" si="816"/>
        <v/>
      </c>
      <c r="T1302" s="102" t="str">
        <f t="shared" si="817"/>
        <v/>
      </c>
      <c r="U1302" s="101" t="str">
        <f t="shared" si="818"/>
        <v/>
      </c>
      <c r="V1302" s="100" t="str">
        <f t="shared" si="819"/>
        <v/>
      </c>
      <c r="W1302" s="89"/>
      <c r="X1302" s="89"/>
      <c r="Z1302" s="63"/>
      <c r="AP1302" s="63"/>
      <c r="AQ1302" s="89"/>
      <c r="AR1302" s="89"/>
      <c r="AS1302" s="99"/>
      <c r="AT1302" s="89"/>
      <c r="AU1302" s="98" t="e">
        <f t="shared" si="820"/>
        <v>#REF!</v>
      </c>
      <c r="AV1302" s="98" t="e">
        <f t="shared" si="821"/>
        <v>#REF!</v>
      </c>
      <c r="AW1302" s="89"/>
      <c r="AX1302" s="98" t="e">
        <f t="shared" si="822"/>
        <v>#REF!</v>
      </c>
      <c r="AY1302" s="98" t="e">
        <f t="shared" si="823"/>
        <v>#REF!</v>
      </c>
      <c r="AZ1302" s="89"/>
      <c r="BA1302" s="98" t="e">
        <f t="shared" si="824"/>
        <v>#REF!</v>
      </c>
      <c r="BB1302" s="98" t="e">
        <f t="shared" si="825"/>
        <v>#REF!</v>
      </c>
      <c r="BC1302" s="89"/>
      <c r="BD1302" s="98" t="e">
        <f t="shared" si="826"/>
        <v>#REF!</v>
      </c>
      <c r="BE1302" s="98" t="e">
        <f t="shared" si="827"/>
        <v>#REF!</v>
      </c>
      <c r="BF1302" s="89"/>
      <c r="BG1302" s="98" t="e">
        <f t="shared" si="828"/>
        <v>#REF!</v>
      </c>
      <c r="BH1302" s="98" t="e">
        <f t="shared" si="829"/>
        <v>#REF!</v>
      </c>
      <c r="BI1302" s="89"/>
      <c r="BJ1302" s="98" t="str">
        <f t="shared" si="830"/>
        <v/>
      </c>
      <c r="BK1302" s="98" t="str">
        <f t="shared" si="831"/>
        <v/>
      </c>
      <c r="BL1302" s="89"/>
      <c r="BM1302" s="98" t="str">
        <f t="shared" si="832"/>
        <v/>
      </c>
      <c r="BN1302" s="98" t="str">
        <f t="shared" si="833"/>
        <v/>
      </c>
      <c r="BO1302" s="89"/>
      <c r="BP1302" s="98" t="str">
        <f t="shared" si="834"/>
        <v/>
      </c>
      <c r="BQ1302" s="98" t="str">
        <f t="shared" si="835"/>
        <v/>
      </c>
      <c r="BR1302" s="89"/>
      <c r="BS1302" s="98" t="str">
        <f t="shared" si="836"/>
        <v/>
      </c>
      <c r="BT1302" s="98" t="str">
        <f t="shared" si="837"/>
        <v/>
      </c>
      <c r="BU1302" s="89"/>
      <c r="BV1302" s="63"/>
    </row>
    <row r="1303" spans="1:74" s="59" customFormat="1" x14ac:dyDescent="0.25">
      <c r="A1303" s="83">
        <v>18</v>
      </c>
      <c r="B1303" s="109" t="str">
        <f t="shared" si="815"/>
        <v xml:space="preserve">: </v>
      </c>
      <c r="C1303" s="106"/>
      <c r="D1303" s="106"/>
      <c r="E1303" s="108"/>
      <c r="F1303" s="106"/>
      <c r="G1303" s="108"/>
      <c r="H1303" s="107"/>
      <c r="I1303" s="106"/>
      <c r="J1303" s="106"/>
      <c r="K1303" s="104"/>
      <c r="L1303" s="104"/>
      <c r="M1303" s="104"/>
      <c r="N1303" s="105"/>
      <c r="O1303" s="105"/>
      <c r="P1303" s="104"/>
      <c r="Q1303" s="64"/>
      <c r="R1303" s="103"/>
      <c r="S1303" s="101" t="str">
        <f t="shared" si="816"/>
        <v/>
      </c>
      <c r="T1303" s="102" t="str">
        <f t="shared" si="817"/>
        <v/>
      </c>
      <c r="U1303" s="101" t="str">
        <f t="shared" si="818"/>
        <v/>
      </c>
      <c r="V1303" s="100" t="str">
        <f t="shared" si="819"/>
        <v/>
      </c>
      <c r="W1303" s="89"/>
      <c r="X1303" s="89"/>
      <c r="Z1303" s="63"/>
      <c r="AP1303" s="63"/>
      <c r="AQ1303" s="89"/>
      <c r="AR1303" s="89"/>
      <c r="AS1303" s="99"/>
      <c r="AT1303" s="89"/>
      <c r="AU1303" s="98" t="e">
        <f t="shared" si="820"/>
        <v>#REF!</v>
      </c>
      <c r="AV1303" s="98" t="e">
        <f t="shared" si="821"/>
        <v>#REF!</v>
      </c>
      <c r="AW1303" s="89"/>
      <c r="AX1303" s="98" t="e">
        <f t="shared" si="822"/>
        <v>#REF!</v>
      </c>
      <c r="AY1303" s="98" t="e">
        <f t="shared" si="823"/>
        <v>#REF!</v>
      </c>
      <c r="AZ1303" s="89"/>
      <c r="BA1303" s="98" t="e">
        <f t="shared" si="824"/>
        <v>#REF!</v>
      </c>
      <c r="BB1303" s="98" t="e">
        <f t="shared" si="825"/>
        <v>#REF!</v>
      </c>
      <c r="BC1303" s="89"/>
      <c r="BD1303" s="98" t="e">
        <f t="shared" si="826"/>
        <v>#REF!</v>
      </c>
      <c r="BE1303" s="98" t="e">
        <f t="shared" si="827"/>
        <v>#REF!</v>
      </c>
      <c r="BF1303" s="89"/>
      <c r="BG1303" s="98" t="e">
        <f t="shared" si="828"/>
        <v>#REF!</v>
      </c>
      <c r="BH1303" s="98" t="e">
        <f t="shared" si="829"/>
        <v>#REF!</v>
      </c>
      <c r="BI1303" s="89"/>
      <c r="BJ1303" s="98" t="str">
        <f t="shared" si="830"/>
        <v/>
      </c>
      <c r="BK1303" s="98" t="str">
        <f t="shared" si="831"/>
        <v/>
      </c>
      <c r="BL1303" s="89"/>
      <c r="BM1303" s="98" t="str">
        <f t="shared" si="832"/>
        <v/>
      </c>
      <c r="BN1303" s="98" t="str">
        <f t="shared" si="833"/>
        <v/>
      </c>
      <c r="BO1303" s="89"/>
      <c r="BP1303" s="98" t="str">
        <f t="shared" si="834"/>
        <v/>
      </c>
      <c r="BQ1303" s="98" t="str">
        <f t="shared" si="835"/>
        <v/>
      </c>
      <c r="BR1303" s="89"/>
      <c r="BS1303" s="98" t="str">
        <f t="shared" si="836"/>
        <v/>
      </c>
      <c r="BT1303" s="98" t="str">
        <f t="shared" si="837"/>
        <v/>
      </c>
      <c r="BU1303" s="89"/>
      <c r="BV1303" s="63"/>
    </row>
    <row r="1304" spans="1:74" s="59" customFormat="1" x14ac:dyDescent="0.25">
      <c r="A1304" s="83">
        <v>19</v>
      </c>
      <c r="B1304" s="109" t="str">
        <f t="shared" si="815"/>
        <v xml:space="preserve">: </v>
      </c>
      <c r="C1304" s="106"/>
      <c r="D1304" s="106"/>
      <c r="E1304" s="108"/>
      <c r="F1304" s="106"/>
      <c r="G1304" s="108"/>
      <c r="H1304" s="107"/>
      <c r="I1304" s="106"/>
      <c r="J1304" s="106"/>
      <c r="K1304" s="104"/>
      <c r="L1304" s="104"/>
      <c r="M1304" s="104"/>
      <c r="N1304" s="105"/>
      <c r="O1304" s="105"/>
      <c r="P1304" s="104"/>
      <c r="Q1304" s="64"/>
      <c r="R1304" s="103"/>
      <c r="S1304" s="101" t="str">
        <f t="shared" si="816"/>
        <v/>
      </c>
      <c r="T1304" s="102" t="str">
        <f t="shared" si="817"/>
        <v/>
      </c>
      <c r="U1304" s="101" t="str">
        <f t="shared" si="818"/>
        <v/>
      </c>
      <c r="V1304" s="100" t="str">
        <f t="shared" si="819"/>
        <v/>
      </c>
      <c r="W1304" s="89"/>
      <c r="X1304" s="89"/>
      <c r="Z1304" s="63"/>
      <c r="AP1304" s="63"/>
      <c r="AQ1304" s="89"/>
      <c r="AR1304" s="89"/>
      <c r="AS1304" s="99"/>
      <c r="AT1304" s="89"/>
      <c r="AU1304" s="98" t="e">
        <f t="shared" si="820"/>
        <v>#REF!</v>
      </c>
      <c r="AV1304" s="98" t="e">
        <f t="shared" si="821"/>
        <v>#REF!</v>
      </c>
      <c r="AW1304" s="89"/>
      <c r="AX1304" s="98" t="e">
        <f t="shared" si="822"/>
        <v>#REF!</v>
      </c>
      <c r="AY1304" s="98" t="e">
        <f t="shared" si="823"/>
        <v>#REF!</v>
      </c>
      <c r="AZ1304" s="89"/>
      <c r="BA1304" s="98" t="e">
        <f t="shared" si="824"/>
        <v>#REF!</v>
      </c>
      <c r="BB1304" s="98" t="e">
        <f t="shared" si="825"/>
        <v>#REF!</v>
      </c>
      <c r="BC1304" s="89"/>
      <c r="BD1304" s="98" t="e">
        <f t="shared" si="826"/>
        <v>#REF!</v>
      </c>
      <c r="BE1304" s="98" t="e">
        <f t="shared" si="827"/>
        <v>#REF!</v>
      </c>
      <c r="BF1304" s="89"/>
      <c r="BG1304" s="98" t="e">
        <f t="shared" si="828"/>
        <v>#REF!</v>
      </c>
      <c r="BH1304" s="98" t="e">
        <f t="shared" si="829"/>
        <v>#REF!</v>
      </c>
      <c r="BI1304" s="89"/>
      <c r="BJ1304" s="98" t="str">
        <f t="shared" si="830"/>
        <v/>
      </c>
      <c r="BK1304" s="98" t="str">
        <f t="shared" si="831"/>
        <v/>
      </c>
      <c r="BL1304" s="89"/>
      <c r="BM1304" s="98" t="str">
        <f t="shared" si="832"/>
        <v/>
      </c>
      <c r="BN1304" s="98" t="str">
        <f t="shared" si="833"/>
        <v/>
      </c>
      <c r="BO1304" s="89"/>
      <c r="BP1304" s="98" t="str">
        <f t="shared" si="834"/>
        <v/>
      </c>
      <c r="BQ1304" s="98" t="str">
        <f t="shared" si="835"/>
        <v/>
      </c>
      <c r="BR1304" s="89"/>
      <c r="BS1304" s="98" t="str">
        <f t="shared" si="836"/>
        <v/>
      </c>
      <c r="BT1304" s="98" t="str">
        <f t="shared" si="837"/>
        <v/>
      </c>
      <c r="BU1304" s="89"/>
      <c r="BV1304" s="63"/>
    </row>
    <row r="1305" spans="1:74" s="59" customFormat="1" x14ac:dyDescent="0.25">
      <c r="A1305" s="83">
        <v>20</v>
      </c>
      <c r="B1305" s="109" t="str">
        <f t="shared" si="815"/>
        <v xml:space="preserve">: </v>
      </c>
      <c r="C1305" s="106"/>
      <c r="D1305" s="106"/>
      <c r="E1305" s="108"/>
      <c r="F1305" s="106"/>
      <c r="G1305" s="108"/>
      <c r="H1305" s="107"/>
      <c r="I1305" s="106"/>
      <c r="J1305" s="106"/>
      <c r="K1305" s="104"/>
      <c r="L1305" s="104"/>
      <c r="M1305" s="104"/>
      <c r="N1305" s="105"/>
      <c r="O1305" s="105"/>
      <c r="P1305" s="104"/>
      <c r="Q1305" s="64"/>
      <c r="R1305" s="103"/>
      <c r="S1305" s="101" t="str">
        <f t="shared" si="816"/>
        <v/>
      </c>
      <c r="T1305" s="102" t="str">
        <f t="shared" si="817"/>
        <v/>
      </c>
      <c r="U1305" s="101" t="str">
        <f t="shared" si="818"/>
        <v/>
      </c>
      <c r="V1305" s="100" t="str">
        <f t="shared" si="819"/>
        <v/>
      </c>
      <c r="W1305" s="89"/>
      <c r="X1305" s="89"/>
      <c r="Z1305" s="63"/>
      <c r="AP1305" s="63"/>
      <c r="AQ1305" s="89"/>
      <c r="AR1305" s="89"/>
      <c r="AS1305" s="99"/>
      <c r="AT1305" s="89"/>
      <c r="AU1305" s="98" t="e">
        <f t="shared" si="820"/>
        <v>#REF!</v>
      </c>
      <c r="AV1305" s="98" t="e">
        <f t="shared" si="821"/>
        <v>#REF!</v>
      </c>
      <c r="AW1305" s="89"/>
      <c r="AX1305" s="98" t="e">
        <f t="shared" si="822"/>
        <v>#REF!</v>
      </c>
      <c r="AY1305" s="98" t="e">
        <f t="shared" si="823"/>
        <v>#REF!</v>
      </c>
      <c r="AZ1305" s="89"/>
      <c r="BA1305" s="98" t="e">
        <f t="shared" si="824"/>
        <v>#REF!</v>
      </c>
      <c r="BB1305" s="98" t="e">
        <f t="shared" si="825"/>
        <v>#REF!</v>
      </c>
      <c r="BC1305" s="89"/>
      <c r="BD1305" s="98" t="e">
        <f t="shared" si="826"/>
        <v>#REF!</v>
      </c>
      <c r="BE1305" s="98" t="e">
        <f t="shared" si="827"/>
        <v>#REF!</v>
      </c>
      <c r="BF1305" s="89"/>
      <c r="BG1305" s="98" t="e">
        <f t="shared" si="828"/>
        <v>#REF!</v>
      </c>
      <c r="BH1305" s="98" t="e">
        <f t="shared" si="829"/>
        <v>#REF!</v>
      </c>
      <c r="BI1305" s="89"/>
      <c r="BJ1305" s="98" t="str">
        <f t="shared" si="830"/>
        <v/>
      </c>
      <c r="BK1305" s="98" t="str">
        <f t="shared" si="831"/>
        <v/>
      </c>
      <c r="BL1305" s="89"/>
      <c r="BM1305" s="98" t="str">
        <f t="shared" si="832"/>
        <v/>
      </c>
      <c r="BN1305" s="98" t="str">
        <f t="shared" si="833"/>
        <v/>
      </c>
      <c r="BO1305" s="89"/>
      <c r="BP1305" s="98" t="str">
        <f t="shared" si="834"/>
        <v/>
      </c>
      <c r="BQ1305" s="98" t="str">
        <f t="shared" si="835"/>
        <v/>
      </c>
      <c r="BR1305" s="89"/>
      <c r="BS1305" s="98" t="str">
        <f t="shared" si="836"/>
        <v/>
      </c>
      <c r="BT1305" s="98" t="str">
        <f t="shared" si="837"/>
        <v/>
      </c>
      <c r="BU1305" s="89"/>
      <c r="BV1305" s="63"/>
    </row>
    <row r="1306" spans="1:74" s="59" customFormat="1" x14ac:dyDescent="0.25">
      <c r="A1306" s="83"/>
      <c r="B1306" s="91" t="s">
        <v>64</v>
      </c>
      <c r="C1306" s="92"/>
      <c r="D1306" s="92"/>
      <c r="E1306" s="92"/>
      <c r="F1306" s="92"/>
      <c r="G1306" s="92"/>
      <c r="I1306" s="89"/>
      <c r="J1306" s="94"/>
      <c r="K1306" s="64"/>
      <c r="L1306" s="64"/>
      <c r="M1306" s="64" t="s">
        <v>63</v>
      </c>
      <c r="N1306" s="64"/>
      <c r="O1306" s="64"/>
      <c r="P1306" s="64"/>
      <c r="Q1306" s="64"/>
      <c r="R1306" s="94" t="s">
        <v>62</v>
      </c>
      <c r="S1306" s="97" t="e">
        <f>AVERAGE(S1286:S1305)</f>
        <v>#DIV/0!</v>
      </c>
      <c r="T1306" s="97" t="e">
        <f>IF(S1314="Y",SUM(T1286:T1305)/SUM(O1286:O1305),AVERAGE(T1286:T1305))</f>
        <v>#DIV/0!</v>
      </c>
      <c r="U1306" s="96" t="e">
        <f>SUM(U1286:U1305)/SUM(O1286:O1305)</f>
        <v>#DIV/0!</v>
      </c>
      <c r="V1306" s="89"/>
      <c r="W1306" s="89"/>
      <c r="X1306" s="89"/>
      <c r="Z1306" s="95"/>
      <c r="AP1306" s="63"/>
      <c r="AQ1306" s="89"/>
      <c r="AR1306" s="89"/>
      <c r="AS1306" s="89"/>
      <c r="AT1306" s="94" t="s">
        <v>62</v>
      </c>
      <c r="AU1306" s="93" t="e">
        <f>AVERAGE(AU1286:AU1305)</f>
        <v>#REF!</v>
      </c>
      <c r="AV1306" s="93" t="e">
        <f>SUM(AV1286:AV1305)/COUNTIF(AV1286:AV1305,"&gt;0")</f>
        <v>#REF!</v>
      </c>
      <c r="AW1306" s="89"/>
      <c r="AX1306" s="93" t="e">
        <f>AVERAGE(AX1286:AX1305)</f>
        <v>#REF!</v>
      </c>
      <c r="AY1306" s="93" t="e">
        <f>SUM(AY1286:AY1305)/COUNTIF(AY1286:AY1305,"&gt;0")</f>
        <v>#REF!</v>
      </c>
      <c r="AZ1306" s="89"/>
      <c r="BA1306" s="93" t="e">
        <f>AVERAGE(BA1286:BA1305)</f>
        <v>#REF!</v>
      </c>
      <c r="BB1306" s="93" t="e">
        <f>SUM(BB1286:BB1305)/COUNTIF(BB1286:BB1305,"&gt;0")</f>
        <v>#REF!</v>
      </c>
      <c r="BC1306" s="89"/>
      <c r="BD1306" s="93" t="e">
        <f>AVERAGE(BD1286:BD1305)</f>
        <v>#REF!</v>
      </c>
      <c r="BE1306" s="93" t="e">
        <f>SUM(BE1286:BE1305)/COUNTIF(BE1286:BE1305,"&gt;0")</f>
        <v>#REF!</v>
      </c>
      <c r="BF1306" s="89"/>
      <c r="BG1306" s="93" t="e">
        <f>AVERAGE(BG1286:BG1305)</f>
        <v>#REF!</v>
      </c>
      <c r="BH1306" s="93" t="e">
        <f>SUM(BH1286:BH1305)/COUNTIF(BH1286:BH1305,"&gt;0")</f>
        <v>#REF!</v>
      </c>
      <c r="BI1306" s="94"/>
      <c r="BJ1306" s="93" t="e">
        <f>AVERAGE(BJ1286:BJ1305)</f>
        <v>#DIV/0!</v>
      </c>
      <c r="BK1306" s="93" t="e">
        <f>SUM(BK1286:BK1305)/COUNTIF(BK1286:BK1305,"&gt;0")</f>
        <v>#DIV/0!</v>
      </c>
      <c r="BL1306" s="89"/>
      <c r="BM1306" s="93" t="e">
        <f>AVERAGE(BM1286:BM1305)</f>
        <v>#DIV/0!</v>
      </c>
      <c r="BN1306" s="93" t="e">
        <f>SUM(BN1286:BN1305)/COUNTIF(BN1286:BN1305,"&gt;0")</f>
        <v>#DIV/0!</v>
      </c>
      <c r="BO1306" s="89"/>
      <c r="BP1306" s="93" t="e">
        <f>AVERAGE(BP1286:BP1305)</f>
        <v>#DIV/0!</v>
      </c>
      <c r="BQ1306" s="93" t="e">
        <f>SUM(BQ1286:BQ1305)/COUNTIF(BQ1286:BQ1305,"&gt;0")</f>
        <v>#DIV/0!</v>
      </c>
      <c r="BR1306" s="89"/>
      <c r="BS1306" s="93" t="e">
        <f>AVERAGE(BS1286:BS1305)</f>
        <v>#DIV/0!</v>
      </c>
      <c r="BT1306" s="93" t="e">
        <f>SUM(BT1286:BT1305)/COUNTIF(BT1286:BT1305,"&gt;0")</f>
        <v>#DIV/0!</v>
      </c>
      <c r="BU1306" s="89"/>
      <c r="BV1306" s="63"/>
    </row>
    <row r="1307" spans="1:74" s="59" customFormat="1" x14ac:dyDescent="0.25">
      <c r="A1307" s="83"/>
      <c r="B1307" s="91" t="s">
        <v>61</v>
      </c>
      <c r="C1307" s="92" t="s">
        <v>60</v>
      </c>
      <c r="D1307" s="399"/>
      <c r="E1307" s="400"/>
      <c r="F1307" s="400"/>
      <c r="G1307" s="400"/>
      <c r="H1307" s="400"/>
      <c r="I1307" s="400"/>
      <c r="J1307" s="400"/>
      <c r="K1307" s="401"/>
      <c r="L1307" s="64"/>
      <c r="M1307" s="64"/>
      <c r="N1307" s="64"/>
      <c r="O1307" s="64"/>
      <c r="P1307" s="64"/>
      <c r="Q1307" s="64"/>
      <c r="R1307" s="77" t="s">
        <v>57</v>
      </c>
      <c r="S1307" s="88" t="e">
        <f>S1306+V1307*S1310</f>
        <v>#DIV/0!</v>
      </c>
      <c r="T1307" s="88" t="e">
        <f>T1306+V1307*T1310</f>
        <v>#DIV/0!</v>
      </c>
      <c r="U1307" s="88" t="e">
        <f>U1306+V1307*U1310</f>
        <v>#DIV/0!</v>
      </c>
      <c r="V1307" s="86">
        <v>1</v>
      </c>
      <c r="W1307" s="64" t="s">
        <v>59</v>
      </c>
      <c r="X1307" s="89"/>
      <c r="Y1307" s="89" t="s">
        <v>58</v>
      </c>
      <c r="Z1307" s="87"/>
      <c r="AP1307" s="63"/>
      <c r="AQ1307" s="89"/>
      <c r="AR1307" s="89"/>
      <c r="AS1307" s="89"/>
      <c r="AT1307" s="77" t="s">
        <v>57</v>
      </c>
      <c r="AU1307" s="76" t="e">
        <f>AU1306+(AU1312*AU1309)</f>
        <v>#REF!</v>
      </c>
      <c r="AV1307" s="76" t="e">
        <f>AV1306+(AV1312*AU1309)</f>
        <v>#REF!</v>
      </c>
      <c r="AW1307" s="89"/>
      <c r="AX1307" s="76" t="e">
        <f>AX1306+(AX1312*AX1309)</f>
        <v>#REF!</v>
      </c>
      <c r="AY1307" s="76" t="e">
        <f>AY1306+(AY1312*AX1309)</f>
        <v>#REF!</v>
      </c>
      <c r="AZ1307" s="89"/>
      <c r="BA1307" s="76" t="e">
        <f>BA1306+(BA1312*BA1309)</f>
        <v>#REF!</v>
      </c>
      <c r="BB1307" s="76" t="e">
        <f>BB1306+(BB1312*BA1309)</f>
        <v>#REF!</v>
      </c>
      <c r="BC1307" s="89"/>
      <c r="BD1307" s="76" t="e">
        <f>BD1306+(BD1312*BD1309)</f>
        <v>#REF!</v>
      </c>
      <c r="BE1307" s="76" t="e">
        <f>BE1306+(BE1312*BD1309)</f>
        <v>#REF!</v>
      </c>
      <c r="BF1307" s="89"/>
      <c r="BG1307" s="76" t="e">
        <f>BG1306+(BG1312*BG1309)</f>
        <v>#REF!</v>
      </c>
      <c r="BH1307" s="76" t="e">
        <f>BH1306+(BH1312*BG1309)</f>
        <v>#REF!</v>
      </c>
      <c r="BI1307" s="77"/>
      <c r="BJ1307" s="76" t="e">
        <f>BJ1306+(BJ1312*BJ1309)</f>
        <v>#DIV/0!</v>
      </c>
      <c r="BK1307" s="76" t="e">
        <f>BK1306+(BK1312*BJ1309)</f>
        <v>#DIV/0!</v>
      </c>
      <c r="BL1307" s="89"/>
      <c r="BM1307" s="76" t="e">
        <f>BM1306+(BM1312*BM1309)</f>
        <v>#DIV/0!</v>
      </c>
      <c r="BN1307" s="76" t="e">
        <f>BN1306+(BN1312*BM1309)</f>
        <v>#DIV/0!</v>
      </c>
      <c r="BO1307" s="89"/>
      <c r="BP1307" s="76" t="e">
        <f>BP1306+(BP1312*BP1309)</f>
        <v>#DIV/0!</v>
      </c>
      <c r="BQ1307" s="76" t="e">
        <f>BQ1306+(BQ1312*BP1309)</f>
        <v>#DIV/0!</v>
      </c>
      <c r="BR1307" s="89"/>
      <c r="BS1307" s="76" t="e">
        <f>BS1306+(BS1312*BS1309)</f>
        <v>#DIV/0!</v>
      </c>
      <c r="BT1307" s="76" t="e">
        <f>BT1306+(BT1312*BS1309)</f>
        <v>#DIV/0!</v>
      </c>
      <c r="BU1307" s="89"/>
      <c r="BV1307" s="63"/>
    </row>
    <row r="1308" spans="1:74" s="59" customFormat="1" x14ac:dyDescent="0.25">
      <c r="A1308" s="83"/>
      <c r="B1308" s="91" t="s">
        <v>56</v>
      </c>
      <c r="C1308" s="83"/>
      <c r="D1308" s="402"/>
      <c r="E1308" s="403"/>
      <c r="F1308" s="403"/>
      <c r="G1308" s="403"/>
      <c r="H1308" s="403"/>
      <c r="I1308" s="403"/>
      <c r="J1308" s="403"/>
      <c r="K1308" s="404"/>
      <c r="L1308" s="89"/>
      <c r="M1308" s="89"/>
      <c r="N1308" s="64"/>
      <c r="O1308" s="64"/>
      <c r="P1308" s="64"/>
      <c r="Q1308" s="64"/>
      <c r="R1308" s="77" t="s">
        <v>54</v>
      </c>
      <c r="S1308" s="88" t="e">
        <f>IF($Y1308="Y",MIN(S1286:S1305),S1306-$V1308*S1310)</f>
        <v>#DIV/0!</v>
      </c>
      <c r="T1308" s="88" t="e">
        <f>IF($Y1308="Y",MIN(T1286:T1305),T1306-$V1308*T1310)</f>
        <v>#DIV/0!</v>
      </c>
      <c r="U1308" s="88" t="e">
        <f>IF($Y1308="Y",MIN(U1286:U1305),U1306-$V1308*U1310)</f>
        <v>#DIV/0!</v>
      </c>
      <c r="V1308" s="86">
        <v>1</v>
      </c>
      <c r="W1308" s="64" t="s">
        <v>55</v>
      </c>
      <c r="X1308" s="89"/>
      <c r="Y1308" s="90" t="s">
        <v>47</v>
      </c>
      <c r="Z1308" s="87"/>
      <c r="AP1308" s="63"/>
      <c r="AQ1308" s="89"/>
      <c r="AR1308" s="89"/>
      <c r="AS1308" s="89"/>
      <c r="AT1308" s="77" t="s">
        <v>54</v>
      </c>
      <c r="AU1308" s="76" t="e">
        <f>AU1306-(AU1312*AU1310)</f>
        <v>#REF!</v>
      </c>
      <c r="AV1308" s="76" t="e">
        <f>AV1306-(AV1312*AU1310)</f>
        <v>#REF!</v>
      </c>
      <c r="AW1308" s="89"/>
      <c r="AX1308" s="76" t="e">
        <f>AX1306-(AX1312*AX1310)</f>
        <v>#REF!</v>
      </c>
      <c r="AY1308" s="76" t="e">
        <f>AY1306-(AY1312*AX1310)</f>
        <v>#REF!</v>
      </c>
      <c r="AZ1308" s="89"/>
      <c r="BA1308" s="76" t="e">
        <f>BA1306-(BA1312*BA1310)</f>
        <v>#REF!</v>
      </c>
      <c r="BB1308" s="76" t="e">
        <f>BB1306-(BB1312*BA1310)</f>
        <v>#REF!</v>
      </c>
      <c r="BC1308" s="89"/>
      <c r="BD1308" s="76" t="e">
        <f>BD1306-(BD1312*BD1310)</f>
        <v>#REF!</v>
      </c>
      <c r="BE1308" s="76" t="e">
        <f>BE1306-(BE1312*BD1310)</f>
        <v>#REF!</v>
      </c>
      <c r="BF1308" s="89"/>
      <c r="BG1308" s="76" t="e">
        <f>BG1306-(BG1312*BG1310)</f>
        <v>#REF!</v>
      </c>
      <c r="BH1308" s="76" t="e">
        <f>BH1306-(BH1312*BG1310)</f>
        <v>#REF!</v>
      </c>
      <c r="BI1308" s="77"/>
      <c r="BJ1308" s="76" t="e">
        <f>BJ1306-(BJ1312*BJ1310)</f>
        <v>#DIV/0!</v>
      </c>
      <c r="BK1308" s="76" t="e">
        <f>BK1306-(BK1312*BJ1310)</f>
        <v>#DIV/0!</v>
      </c>
      <c r="BL1308" s="89"/>
      <c r="BM1308" s="76" t="e">
        <f>BM1306-(BM1312*BM1310)</f>
        <v>#DIV/0!</v>
      </c>
      <c r="BN1308" s="76" t="e">
        <f>BN1306-(BN1312*BM1310)</f>
        <v>#DIV/0!</v>
      </c>
      <c r="BO1308" s="89"/>
      <c r="BP1308" s="76" t="e">
        <f>BP1306-(BP1312*BP1310)</f>
        <v>#DIV/0!</v>
      </c>
      <c r="BQ1308" s="76" t="e">
        <f>BQ1306-(BQ1312*BP1310)</f>
        <v>#DIV/0!</v>
      </c>
      <c r="BR1308" s="89"/>
      <c r="BS1308" s="76" t="e">
        <f>BS1306-(BS1312*BS1310)</f>
        <v>#DIV/0!</v>
      </c>
      <c r="BT1308" s="76" t="e">
        <f>BT1306-(BT1312*BS1310)</f>
        <v>#DIV/0!</v>
      </c>
      <c r="BU1308" s="89"/>
      <c r="BV1308" s="63"/>
    </row>
    <row r="1309" spans="1:74" s="59" customFormat="1" ht="14.25" x14ac:dyDescent="0.2">
      <c r="A1309" s="83"/>
      <c r="B1309" s="83"/>
      <c r="C1309" s="83"/>
      <c r="D1309" s="402"/>
      <c r="E1309" s="403"/>
      <c r="F1309" s="403"/>
      <c r="G1309" s="403"/>
      <c r="H1309" s="403"/>
      <c r="I1309" s="403"/>
      <c r="J1309" s="403"/>
      <c r="K1309" s="404"/>
      <c r="L1309" s="64"/>
      <c r="M1309" s="64"/>
      <c r="N1309" s="64"/>
      <c r="O1309" s="64"/>
      <c r="P1309" s="64"/>
      <c r="Q1309" s="64"/>
      <c r="R1309" s="77" t="s">
        <v>51</v>
      </c>
      <c r="S1309" s="88" t="e">
        <f>IF((0.67*S1310)&gt;S1306,"no","yes")</f>
        <v>#DIV/0!</v>
      </c>
      <c r="T1309" s="88" t="e">
        <f>IF((0.67*T1310)&gt;T1306,"no","yes")</f>
        <v>#DIV/0!</v>
      </c>
      <c r="U1309" s="88" t="e">
        <f>IF((0.67*U1310)&gt;U1306,"no","yes")</f>
        <v>#DIV/0!</v>
      </c>
      <c r="V1309" s="64"/>
      <c r="W1309" s="64"/>
      <c r="X1309" s="64"/>
      <c r="Z1309" s="87"/>
      <c r="AP1309" s="63"/>
      <c r="AQ1309" s="64"/>
      <c r="AR1309" s="64"/>
      <c r="AS1309" s="360" t="s">
        <v>53</v>
      </c>
      <c r="AT1309" s="361"/>
      <c r="AU1309" s="86">
        <v>1</v>
      </c>
      <c r="AV1309" s="64"/>
      <c r="AW1309" s="64"/>
      <c r="AX1309" s="86">
        <v>1</v>
      </c>
      <c r="AY1309" s="64"/>
      <c r="AZ1309" s="64"/>
      <c r="BA1309" s="86">
        <v>1</v>
      </c>
      <c r="BB1309" s="64"/>
      <c r="BC1309" s="64"/>
      <c r="BD1309" s="86">
        <v>1</v>
      </c>
      <c r="BE1309" s="64"/>
      <c r="BF1309" s="64"/>
      <c r="BG1309" s="86">
        <v>1</v>
      </c>
      <c r="BH1309" s="64"/>
      <c r="BI1309" s="77"/>
      <c r="BJ1309" s="86">
        <v>1</v>
      </c>
      <c r="BK1309" s="64"/>
      <c r="BL1309" s="64"/>
      <c r="BM1309" s="86">
        <v>1</v>
      </c>
      <c r="BN1309" s="64"/>
      <c r="BO1309" s="64"/>
      <c r="BP1309" s="86">
        <v>1</v>
      </c>
      <c r="BQ1309" s="64"/>
      <c r="BR1309" s="64"/>
      <c r="BS1309" s="86">
        <v>1</v>
      </c>
      <c r="BT1309" s="64"/>
      <c r="BU1309" s="64"/>
      <c r="BV1309" s="63"/>
    </row>
    <row r="1310" spans="1:74" s="59" customFormat="1" ht="14.25" x14ac:dyDescent="0.2">
      <c r="A1310" s="83"/>
      <c r="B1310" s="83"/>
      <c r="C1310" s="83"/>
      <c r="D1310" s="402"/>
      <c r="E1310" s="403"/>
      <c r="F1310" s="403"/>
      <c r="G1310" s="403"/>
      <c r="H1310" s="403"/>
      <c r="I1310" s="403"/>
      <c r="J1310" s="403"/>
      <c r="K1310" s="404"/>
      <c r="L1310" s="64"/>
      <c r="M1310" s="64"/>
      <c r="N1310" s="64"/>
      <c r="O1310" s="64"/>
      <c r="P1310" s="64"/>
      <c r="Q1310" s="64"/>
      <c r="R1310" s="77" t="s">
        <v>50</v>
      </c>
      <c r="S1310" s="88" t="e">
        <f>_xlfn.STDEV.P(S1286:S1305)</f>
        <v>#DIV/0!</v>
      </c>
      <c r="T1310" s="88" t="e">
        <f t="array" ref="T1310">IF(S1314="Y",SQRT(SUM(IFERROR(O1286:O1305*(S1286:S1305-(T1306))^2,0))/((COUNTIFS(O1286:O1305,"&lt;&gt;"&amp;"")-1)/COUNTIFS(O1286:O1305,"&lt;&gt;"&amp;"")*SUM(O1286:O1305))),_xlfn.STDEV.P(T1286:T1305))</f>
        <v>#DIV/0!</v>
      </c>
      <c r="U1310" s="88" t="e">
        <f t="array" ref="U1310">SQRT(SUM(IFERROR(O1286:O1305*(S1286:S1305-(U1306))^2,0))/((COUNTIFS(O1286:O1305,"&lt;&gt;"&amp;"")-1)/COUNTIFS(O1286:O1305,"&lt;&gt;"&amp;"")*SUM(O1286:O1305)))</f>
        <v>#DIV/0!</v>
      </c>
      <c r="V1310" s="64"/>
      <c r="W1310" s="64"/>
      <c r="X1310" s="64"/>
      <c r="Z1310" s="87"/>
      <c r="AP1310" s="63"/>
      <c r="AQ1310" s="64"/>
      <c r="AR1310" s="64"/>
      <c r="AS1310" s="360"/>
      <c r="AT1310" s="361"/>
      <c r="AU1310" s="86">
        <v>1</v>
      </c>
      <c r="AV1310" s="64"/>
      <c r="AW1310" s="64"/>
      <c r="AX1310" s="86">
        <v>1</v>
      </c>
      <c r="AY1310" s="64"/>
      <c r="AZ1310" s="64"/>
      <c r="BA1310" s="86">
        <v>1</v>
      </c>
      <c r="BB1310" s="64"/>
      <c r="BC1310" s="64"/>
      <c r="BD1310" s="86">
        <v>1</v>
      </c>
      <c r="BE1310" s="64"/>
      <c r="BF1310" s="64"/>
      <c r="BG1310" s="86">
        <v>1</v>
      </c>
      <c r="BH1310" s="64"/>
      <c r="BI1310" s="77"/>
      <c r="BJ1310" s="86">
        <v>1</v>
      </c>
      <c r="BK1310" s="64"/>
      <c r="BL1310" s="64"/>
      <c r="BM1310" s="86">
        <v>1</v>
      </c>
      <c r="BN1310" s="64"/>
      <c r="BO1310" s="64"/>
      <c r="BP1310" s="86">
        <v>1</v>
      </c>
      <c r="BQ1310" s="64"/>
      <c r="BR1310" s="64"/>
      <c r="BS1310" s="86">
        <v>1</v>
      </c>
      <c r="BT1310" s="64"/>
      <c r="BU1310" s="64"/>
      <c r="BV1310" s="63"/>
    </row>
    <row r="1311" spans="1:74" s="59" customFormat="1" x14ac:dyDescent="0.25">
      <c r="A1311" s="64"/>
      <c r="B1311" s="64"/>
      <c r="C1311" s="83"/>
      <c r="D1311" s="402"/>
      <c r="E1311" s="403"/>
      <c r="F1311" s="403"/>
      <c r="G1311" s="403"/>
      <c r="H1311" s="403"/>
      <c r="I1311" s="403"/>
      <c r="J1311" s="403"/>
      <c r="K1311" s="404"/>
      <c r="L1311" s="64"/>
      <c r="M1311" s="64"/>
      <c r="N1311" s="64"/>
      <c r="O1311" s="64"/>
      <c r="P1311" s="64"/>
      <c r="Q1311" s="64"/>
      <c r="R1311" s="73" t="s">
        <v>48</v>
      </c>
      <c r="S1311" s="85">
        <f>COUNTIF(S1286:S1305,"&gt;0")</f>
        <v>0</v>
      </c>
      <c r="T1311" s="85">
        <f>COUNTIF(T1286:T1305,"&gt;0")</f>
        <v>0</v>
      </c>
      <c r="U1311" s="81"/>
      <c r="V1311" s="84" t="s">
        <v>52</v>
      </c>
      <c r="W1311" s="64"/>
      <c r="X1311" s="64"/>
      <c r="Z1311" s="63"/>
      <c r="AP1311" s="63"/>
      <c r="AQ1311" s="64"/>
      <c r="AR1311" s="64"/>
      <c r="AS1311" s="64"/>
      <c r="AT1311" s="77" t="s">
        <v>51</v>
      </c>
      <c r="AU1311" s="76" t="e">
        <f>IF((0.67*AU1312)&gt;AU1306,"no","yes")</f>
        <v>#REF!</v>
      </c>
      <c r="AV1311" s="76" t="e">
        <f>IF((0.67*AV1312)&gt;AV1306,"no","yes")</f>
        <v>#REF!</v>
      </c>
      <c r="AW1311" s="64"/>
      <c r="AX1311" s="76" t="e">
        <f>IF((0.67*AX1312)&gt;AX1306,"no","yes")</f>
        <v>#REF!</v>
      </c>
      <c r="AY1311" s="76" t="e">
        <f>IF((0.67*AY1312)&gt;AY1306,"no","yes")</f>
        <v>#REF!</v>
      </c>
      <c r="AZ1311" s="64"/>
      <c r="BA1311" s="76" t="e">
        <f>IF((0.67*BA1312)&gt;BA1306,"no","yes")</f>
        <v>#REF!</v>
      </c>
      <c r="BB1311" s="76" t="e">
        <f>IF((0.67*BB1312)&gt;BB1306,"no","yes")</f>
        <v>#REF!</v>
      </c>
      <c r="BC1311" s="64"/>
      <c r="BD1311" s="76" t="e">
        <f>IF((0.67*BD1312)&gt;BD1306,"no","yes")</f>
        <v>#REF!</v>
      </c>
      <c r="BE1311" s="76" t="e">
        <f>IF((0.67*BE1312)&gt;BE1306,"no","yes")</f>
        <v>#REF!</v>
      </c>
      <c r="BF1311" s="64"/>
      <c r="BG1311" s="76" t="e">
        <f>IF((0.67*BG1312)&gt;BG1306,"no","yes")</f>
        <v>#REF!</v>
      </c>
      <c r="BH1311" s="76" t="e">
        <f>IF((0.67*BH1312)&gt;BH1306,"no","yes")</f>
        <v>#REF!</v>
      </c>
      <c r="BI1311" s="73"/>
      <c r="BJ1311" s="76" t="e">
        <f>IF((0.67*BJ1312)&gt;BJ1306,"no","yes")</f>
        <v>#DIV/0!</v>
      </c>
      <c r="BK1311" s="76" t="e">
        <f>IF((0.67*BK1312)&gt;BK1306,"no","yes")</f>
        <v>#DIV/0!</v>
      </c>
      <c r="BL1311" s="64"/>
      <c r="BM1311" s="76" t="e">
        <f>IF((0.67*BM1312)&gt;BM1306,"no","yes")</f>
        <v>#DIV/0!</v>
      </c>
      <c r="BN1311" s="76" t="e">
        <f>IF((0.67*BN1312)&gt;BN1306,"no","yes")</f>
        <v>#DIV/0!</v>
      </c>
      <c r="BO1311" s="64"/>
      <c r="BP1311" s="76" t="e">
        <f>IF((0.67*BP1312)&gt;BP1306,"no","yes")</f>
        <v>#DIV/0!</v>
      </c>
      <c r="BQ1311" s="76" t="e">
        <f>IF((0.67*BQ1312)&gt;BQ1306,"no","yes")</f>
        <v>#DIV/0!</v>
      </c>
      <c r="BR1311" s="64"/>
      <c r="BS1311" s="76" t="e">
        <f>IF((0.67*BS1312)&gt;BS1306,"no","yes")</f>
        <v>#DIV/0!</v>
      </c>
      <c r="BT1311" s="76" t="e">
        <f>IF((0.67*BT1312)&gt;BT1306,"no","yes")</f>
        <v>#DIV/0!</v>
      </c>
      <c r="BU1311" s="64"/>
      <c r="BV1311" s="63"/>
    </row>
    <row r="1312" spans="1:74" s="59" customFormat="1" ht="14.25" x14ac:dyDescent="0.2">
      <c r="C1312" s="83"/>
      <c r="D1312" s="402"/>
      <c r="E1312" s="403"/>
      <c r="F1312" s="403"/>
      <c r="G1312" s="403"/>
      <c r="H1312" s="403"/>
      <c r="I1312" s="403"/>
      <c r="J1312" s="403"/>
      <c r="K1312" s="404"/>
      <c r="L1312" s="64"/>
      <c r="M1312" s="64"/>
      <c r="N1312" s="64"/>
      <c r="O1312" s="64"/>
      <c r="P1312" s="64"/>
      <c r="Q1312" s="64"/>
      <c r="R1312" s="64"/>
      <c r="S1312" s="82"/>
      <c r="T1312" s="81"/>
      <c r="U1312" s="81"/>
      <c r="V1312" s="80"/>
      <c r="W1312" s="79"/>
      <c r="X1312" s="78"/>
      <c r="Z1312" s="63"/>
      <c r="AP1312" s="63"/>
      <c r="AQ1312" s="64"/>
      <c r="AR1312" s="64"/>
      <c r="AS1312" s="64"/>
      <c r="AT1312" s="77" t="s">
        <v>50</v>
      </c>
      <c r="AU1312" s="76" t="e">
        <f>_xlfn.STDEV.P(AU1286:AU1305)</f>
        <v>#REF!</v>
      </c>
      <c r="AV1312" s="76" t="e">
        <f>_xlfn.STDEV.P(AV1286:AV1305)</f>
        <v>#REF!</v>
      </c>
      <c r="AW1312" s="64"/>
      <c r="AX1312" s="76" t="e">
        <f>_xlfn.STDEV.P(AX1286:AX1305)</f>
        <v>#REF!</v>
      </c>
      <c r="AY1312" s="76" t="e">
        <f>_xlfn.STDEV.P(AY1286:AY1305)</f>
        <v>#REF!</v>
      </c>
      <c r="AZ1312" s="64"/>
      <c r="BA1312" s="76" t="e">
        <f>_xlfn.STDEV.P(BA1286:BA1305)</f>
        <v>#REF!</v>
      </c>
      <c r="BB1312" s="76" t="e">
        <f>_xlfn.STDEV.P(BB1286:BB1305)</f>
        <v>#REF!</v>
      </c>
      <c r="BC1312" s="64"/>
      <c r="BD1312" s="76" t="e">
        <f>_xlfn.STDEV.P(BD1286:BD1305)</f>
        <v>#REF!</v>
      </c>
      <c r="BE1312" s="76" t="e">
        <f>_xlfn.STDEV.P(BE1286:BE1305)</f>
        <v>#REF!</v>
      </c>
      <c r="BF1312" s="64"/>
      <c r="BG1312" s="76" t="e">
        <f>_xlfn.STDEV.P(BG1286:BG1305)</f>
        <v>#REF!</v>
      </c>
      <c r="BH1312" s="76" t="e">
        <f>_xlfn.STDEV.P(BH1286:BH1305)</f>
        <v>#REF!</v>
      </c>
      <c r="BI1312" s="64"/>
      <c r="BJ1312" s="76" t="e">
        <f>_xlfn.STDEV.P(BJ1286:BJ1305)</f>
        <v>#DIV/0!</v>
      </c>
      <c r="BK1312" s="76" t="e">
        <f>_xlfn.STDEV.P(BK1286:BK1305)</f>
        <v>#DIV/0!</v>
      </c>
      <c r="BL1312" s="64"/>
      <c r="BM1312" s="76" t="e">
        <f>_xlfn.STDEV.P(BM1286:BM1305)</f>
        <v>#DIV/0!</v>
      </c>
      <c r="BN1312" s="76" t="e">
        <f>_xlfn.STDEV.P(BN1286:BN1305)</f>
        <v>#DIV/0!</v>
      </c>
      <c r="BO1312" s="64"/>
      <c r="BP1312" s="76" t="e">
        <f>_xlfn.STDEV.P(BP1286:BP1305)</f>
        <v>#DIV/0!</v>
      </c>
      <c r="BQ1312" s="76" t="e">
        <f>_xlfn.STDEV.P(BQ1286:BQ1305)</f>
        <v>#DIV/0!</v>
      </c>
      <c r="BR1312" s="64"/>
      <c r="BS1312" s="76" t="e">
        <f>_xlfn.STDEV.P(BS1286:BS1305)</f>
        <v>#DIV/0!</v>
      </c>
      <c r="BT1312" s="76" t="e">
        <f>_xlfn.STDEV.P(BT1286:BT1305)</f>
        <v>#DIV/0!</v>
      </c>
      <c r="BV1312" s="63"/>
    </row>
    <row r="1313" spans="1:74" s="59" customFormat="1" x14ac:dyDescent="0.2">
      <c r="C1313" s="83"/>
      <c r="D1313" s="402"/>
      <c r="E1313" s="403"/>
      <c r="F1313" s="403"/>
      <c r="G1313" s="403"/>
      <c r="H1313" s="403"/>
      <c r="I1313" s="403"/>
      <c r="J1313" s="403"/>
      <c r="K1313" s="404"/>
      <c r="L1313" s="64"/>
      <c r="M1313" s="64"/>
      <c r="N1313" s="64"/>
      <c r="O1313" s="64"/>
      <c r="P1313" s="64"/>
      <c r="Q1313" s="64"/>
      <c r="R1313" s="64"/>
      <c r="S1313" s="136" t="s">
        <v>49</v>
      </c>
      <c r="T1313" s="81"/>
      <c r="U1313" s="81"/>
      <c r="V1313" s="70"/>
      <c r="W1313" s="69"/>
      <c r="X1313" s="68"/>
      <c r="Z1313" s="63"/>
      <c r="AP1313" s="63"/>
      <c r="AQ1313" s="64"/>
      <c r="AR1313" s="64"/>
      <c r="AS1313" s="64"/>
      <c r="AT1313" s="73" t="s">
        <v>48</v>
      </c>
      <c r="AU1313" s="72">
        <f>COUNTIF(AU1286:AU1305,"&gt;0")</f>
        <v>0</v>
      </c>
      <c r="AV1313" s="72">
        <f>COUNTIF(AV1286:AV1305,"&gt;0")</f>
        <v>0</v>
      </c>
      <c r="AW1313" s="64"/>
      <c r="AX1313" s="72">
        <f>COUNTIF(AX1286:AX1305,"&gt;0")</f>
        <v>0</v>
      </c>
      <c r="AY1313" s="72">
        <f>COUNTIF(AY1286:AY1305,"&gt;0")</f>
        <v>0</v>
      </c>
      <c r="AZ1313" s="64"/>
      <c r="BA1313" s="72">
        <f>COUNTIF(BA1286:BA1305,"&gt;0")</f>
        <v>0</v>
      </c>
      <c r="BB1313" s="72">
        <f>COUNTIF(BB1286:BB1305,"&gt;0")</f>
        <v>0</v>
      </c>
      <c r="BC1313" s="64"/>
      <c r="BD1313" s="72">
        <f>COUNTIF(BD1286:BD1305,"&gt;0")</f>
        <v>0</v>
      </c>
      <c r="BE1313" s="72">
        <f>COUNTIF(BE1286:BE1305,"&gt;0")</f>
        <v>0</v>
      </c>
      <c r="BF1313" s="64"/>
      <c r="BG1313" s="72">
        <f>COUNTIF(BG1286:BG1305,"&gt;0")</f>
        <v>0</v>
      </c>
      <c r="BH1313" s="72">
        <f>COUNTIF(BH1286:BH1305,"&gt;0")</f>
        <v>0</v>
      </c>
      <c r="BI1313" s="64"/>
      <c r="BJ1313" s="72">
        <f>COUNTIF(BJ1286:BJ1305,"&gt;0")</f>
        <v>0</v>
      </c>
      <c r="BK1313" s="72">
        <f>COUNTIF(BK1286:BK1305,"&gt;0")</f>
        <v>0</v>
      </c>
      <c r="BL1313" s="64"/>
      <c r="BM1313" s="72">
        <f>COUNTIF(BM1286:BM1305,"&gt;0")</f>
        <v>0</v>
      </c>
      <c r="BN1313" s="72">
        <f>COUNTIF(BN1286:BN1305,"&gt;0")</f>
        <v>0</v>
      </c>
      <c r="BO1313" s="64"/>
      <c r="BP1313" s="72">
        <f>COUNTIF(BP1286:BP1305,"&gt;0")</f>
        <v>0</v>
      </c>
      <c r="BQ1313" s="72">
        <f>COUNTIF(BQ1286:BQ1305,"&gt;0")</f>
        <v>0</v>
      </c>
      <c r="BR1313" s="64"/>
      <c r="BS1313" s="72">
        <f>COUNTIF(BS1286:BS1305,"&gt;0")</f>
        <v>0</v>
      </c>
      <c r="BT1313" s="72">
        <f>COUNTIF(BT1286:BT1305,"&gt;0")</f>
        <v>0</v>
      </c>
      <c r="BV1313" s="63"/>
    </row>
    <row r="1314" spans="1:74" s="59" customFormat="1" ht="14.25" x14ac:dyDescent="0.2">
      <c r="C1314" s="83"/>
      <c r="D1314" s="402"/>
      <c r="E1314" s="403"/>
      <c r="F1314" s="403"/>
      <c r="G1314" s="403"/>
      <c r="H1314" s="403"/>
      <c r="I1314" s="403"/>
      <c r="J1314" s="403"/>
      <c r="K1314" s="404"/>
      <c r="L1314" s="64"/>
      <c r="M1314" s="64"/>
      <c r="N1314" s="64"/>
      <c r="O1314" s="64"/>
      <c r="P1314" s="64"/>
      <c r="Q1314" s="64"/>
      <c r="R1314" s="64"/>
      <c r="S1314" s="71" t="s">
        <v>47</v>
      </c>
      <c r="T1314" s="64"/>
      <c r="U1314" s="64"/>
      <c r="V1314" s="70"/>
      <c r="W1314" s="69"/>
      <c r="X1314" s="68"/>
      <c r="Z1314" s="63"/>
      <c r="AP1314" s="63"/>
      <c r="BV1314" s="63"/>
    </row>
    <row r="1315" spans="1:74" s="59" customFormat="1" ht="14.25" x14ac:dyDescent="0.2">
      <c r="C1315" s="83"/>
      <c r="D1315" s="402"/>
      <c r="E1315" s="403"/>
      <c r="F1315" s="403"/>
      <c r="G1315" s="403"/>
      <c r="H1315" s="403"/>
      <c r="I1315" s="403"/>
      <c r="J1315" s="403"/>
      <c r="K1315" s="404"/>
      <c r="L1315" s="64"/>
      <c r="M1315" s="64"/>
      <c r="N1315" s="64"/>
      <c r="O1315" s="64"/>
      <c r="P1315" s="64"/>
      <c r="Q1315" s="64"/>
      <c r="R1315" s="64"/>
      <c r="S1315" s="64"/>
      <c r="T1315" s="64"/>
      <c r="U1315" s="64"/>
      <c r="V1315" s="67"/>
      <c r="W1315" s="66"/>
      <c r="X1315" s="65"/>
      <c r="Z1315" s="63"/>
      <c r="AP1315" s="63"/>
      <c r="BV1315" s="63"/>
    </row>
    <row r="1316" spans="1:74" s="59" customFormat="1" ht="18" x14ac:dyDescent="0.25">
      <c r="A1316" s="75" t="str">
        <f ca="1">HYPERLINK("#"&amp;"'"&amp;A$1&amp;"'!a1","Back to top")</f>
        <v>Back to top</v>
      </c>
      <c r="B1316" s="75"/>
      <c r="C1316" s="64"/>
      <c r="D1316" s="405"/>
      <c r="E1316" s="406"/>
      <c r="F1316" s="406"/>
      <c r="G1316" s="406"/>
      <c r="H1316" s="406"/>
      <c r="I1316" s="406"/>
      <c r="J1316" s="406"/>
      <c r="K1316" s="407"/>
      <c r="U1316" s="64"/>
      <c r="V1316" s="64"/>
      <c r="W1316" s="64"/>
      <c r="X1316" s="64"/>
      <c r="Z1316" s="63"/>
      <c r="AP1316" s="60"/>
      <c r="AQ1316" s="62"/>
      <c r="AR1316" s="62"/>
      <c r="AS1316" s="61"/>
      <c r="AT1316" s="61"/>
      <c r="AU1316" s="61"/>
      <c r="AV1316" s="61"/>
      <c r="AW1316" s="61"/>
      <c r="AX1316" s="61"/>
      <c r="AY1316" s="61"/>
      <c r="AZ1316" s="61"/>
      <c r="BA1316" s="61"/>
      <c r="BB1316" s="61"/>
      <c r="BC1316" s="61"/>
      <c r="BD1316" s="61"/>
      <c r="BE1316" s="61"/>
      <c r="BF1316" s="61"/>
      <c r="BG1316" s="61"/>
      <c r="BH1316" s="61"/>
      <c r="BI1316" s="61"/>
      <c r="BJ1316" s="61"/>
      <c r="BK1316" s="61"/>
      <c r="BL1316" s="61"/>
      <c r="BM1316" s="61"/>
      <c r="BN1316" s="61"/>
      <c r="BO1316" s="61"/>
      <c r="BP1316" s="61"/>
      <c r="BQ1316" s="61"/>
      <c r="BR1316" s="61"/>
      <c r="BS1316" s="61"/>
      <c r="BT1316" s="61"/>
      <c r="BU1316" s="61"/>
      <c r="BV1316" s="60"/>
    </row>
    <row r="1317" spans="1:74" s="59" customFormat="1" ht="14.25" x14ac:dyDescent="0.2">
      <c r="Z1317" s="63"/>
      <c r="AP1317" s="63"/>
      <c r="BV1317" s="63"/>
    </row>
    <row r="1318" spans="1:74" s="59" customFormat="1" ht="14.25" x14ac:dyDescent="0.2">
      <c r="Z1318" s="63"/>
      <c r="AP1318" s="63"/>
      <c r="BV1318" s="63"/>
    </row>
    <row r="1319" spans="1:74" s="2" customFormat="1" ht="15.75" x14ac:dyDescent="0.25">
      <c r="A1319" s="134">
        <f>1+A1283</f>
        <v>36</v>
      </c>
      <c r="B1319" s="134"/>
      <c r="C1319" s="133" t="s">
        <v>92</v>
      </c>
      <c r="D1319" s="132"/>
      <c r="E1319" s="132"/>
      <c r="F1319" s="132"/>
      <c r="G1319" s="132"/>
      <c r="H1319" s="132"/>
      <c r="K1319" s="132"/>
      <c r="L1319" s="132"/>
      <c r="M1319" s="131"/>
      <c r="N1319" s="131"/>
      <c r="O1319" s="131"/>
      <c r="AQ1319" s="130">
        <f>A1319</f>
        <v>36</v>
      </c>
      <c r="AR1319" s="130" t="str">
        <f>C1319</f>
        <v>VARIABLE36</v>
      </c>
    </row>
    <row r="1320" spans="1:74" s="59" customFormat="1" x14ac:dyDescent="0.25">
      <c r="A1320" s="83"/>
      <c r="B1320" s="83"/>
      <c r="C1320" s="83"/>
      <c r="D1320" s="129"/>
      <c r="E1320" s="129"/>
      <c r="F1320" s="129"/>
      <c r="G1320" s="129"/>
      <c r="H1320" s="129"/>
      <c r="K1320" s="129"/>
      <c r="L1320" s="129"/>
      <c r="M1320" s="64"/>
      <c r="N1320" s="64"/>
      <c r="O1320" s="64"/>
      <c r="Z1320" s="63"/>
      <c r="AP1320" s="63"/>
      <c r="AQ1320" s="89"/>
      <c r="AR1320" s="89"/>
      <c r="AS1320" s="89"/>
      <c r="AT1320" s="89"/>
      <c r="AU1320" s="128" t="e">
        <f>IF($AT$44="Region",'[1]Advanced Controls'!$A$59,'[1]AEZ Data'!$A$78)</f>
        <v>#REF!</v>
      </c>
      <c r="AV1320" s="128"/>
      <c r="AW1320" s="89"/>
      <c r="AX1320" s="128" t="e">
        <f>IF($AT$44="Region",'[1]Advanced Controls'!$A$60,'[1]AEZ Data'!$A$80)</f>
        <v>#REF!</v>
      </c>
      <c r="AY1320" s="128"/>
      <c r="AZ1320" s="89"/>
      <c r="BA1320" s="128" t="e">
        <f>IF($AT$44="Region",'[1]Advanced Controls'!$A$61,'[1]AEZ Data'!$A$79)</f>
        <v>#REF!</v>
      </c>
      <c r="BB1320" s="128"/>
      <c r="BC1320" s="89"/>
      <c r="BD1320" s="128" t="e">
        <f>IF($AT$44="Region",'[1]Advanced Controls'!$A$62,'[1]AEZ Data'!$A$81)</f>
        <v>#REF!</v>
      </c>
      <c r="BE1320" s="128"/>
      <c r="BF1320" s="89"/>
      <c r="BG1320" s="128" t="e">
        <f>IF($AT$44="Region",'[1]Advanced Controls'!$A$63,'[1]AEZ Data'!$A$82)</f>
        <v>#REF!</v>
      </c>
      <c r="BH1320" s="128"/>
      <c r="BI1320" s="89"/>
      <c r="BJ1320" s="128" t="s">
        <v>90</v>
      </c>
      <c r="BK1320" s="128"/>
      <c r="BL1320" s="89"/>
      <c r="BM1320" s="128" t="s">
        <v>89</v>
      </c>
      <c r="BN1320" s="128"/>
      <c r="BO1320" s="89"/>
      <c r="BP1320" s="128" t="s">
        <v>88</v>
      </c>
      <c r="BQ1320" s="128"/>
      <c r="BR1320" s="89"/>
      <c r="BS1320" s="128" t="s">
        <v>87</v>
      </c>
      <c r="BT1320" s="128"/>
      <c r="BU1320" s="89"/>
      <c r="BV1320" s="63"/>
    </row>
    <row r="1321" spans="1:74" s="59" customFormat="1" ht="45.75" thickBot="1" x14ac:dyDescent="0.3">
      <c r="A1321" s="92" t="s">
        <v>86</v>
      </c>
      <c r="B1321" s="127" t="s">
        <v>85</v>
      </c>
      <c r="C1321" s="124" t="s">
        <v>84</v>
      </c>
      <c r="D1321" s="126" t="s">
        <v>83</v>
      </c>
      <c r="E1321" s="126" t="s">
        <v>82</v>
      </c>
      <c r="F1321" s="124" t="s">
        <v>81</v>
      </c>
      <c r="G1321" s="125" t="s">
        <v>80</v>
      </c>
      <c r="H1321" s="124" t="s">
        <v>79</v>
      </c>
      <c r="I1321" s="124" t="s">
        <v>78</v>
      </c>
      <c r="J1321" s="124" t="s">
        <v>77</v>
      </c>
      <c r="K1321" s="123" t="s">
        <v>76</v>
      </c>
      <c r="L1321" s="122" t="s">
        <v>75</v>
      </c>
      <c r="M1321" s="121" t="s">
        <v>74</v>
      </c>
      <c r="N1321" s="119" t="s">
        <v>73</v>
      </c>
      <c r="O1321" s="120" t="s">
        <v>72</v>
      </c>
      <c r="P1321" s="119" t="s">
        <v>71</v>
      </c>
      <c r="Q1321" s="114"/>
      <c r="R1321" s="118" t="s">
        <v>70</v>
      </c>
      <c r="S1321" s="117" t="s">
        <v>66</v>
      </c>
      <c r="T1321" s="117" t="s">
        <v>65</v>
      </c>
      <c r="U1321" s="117" t="s">
        <v>69</v>
      </c>
      <c r="V1321" s="116" t="s">
        <v>68</v>
      </c>
      <c r="W1321" s="114"/>
      <c r="X1321" s="114"/>
      <c r="Z1321" s="63"/>
      <c r="AP1321" s="63"/>
      <c r="AQ1321" s="114"/>
      <c r="AR1321" s="114"/>
      <c r="AS1321" s="116" t="s">
        <v>67</v>
      </c>
      <c r="AT1321" s="114"/>
      <c r="AU1321" s="115" t="s">
        <v>66</v>
      </c>
      <c r="AV1321" s="115" t="s">
        <v>65</v>
      </c>
      <c r="AW1321" s="114"/>
      <c r="AX1321" s="115" t="s">
        <v>66</v>
      </c>
      <c r="AY1321" s="115" t="s">
        <v>65</v>
      </c>
      <c r="AZ1321" s="114"/>
      <c r="BA1321" s="115" t="s">
        <v>66</v>
      </c>
      <c r="BB1321" s="115" t="s">
        <v>65</v>
      </c>
      <c r="BC1321" s="114"/>
      <c r="BD1321" s="115" t="s">
        <v>66</v>
      </c>
      <c r="BE1321" s="115" t="s">
        <v>65</v>
      </c>
      <c r="BF1321" s="114"/>
      <c r="BG1321" s="115" t="s">
        <v>66</v>
      </c>
      <c r="BH1321" s="115" t="s">
        <v>65</v>
      </c>
      <c r="BI1321" s="114"/>
      <c r="BJ1321" s="115" t="s">
        <v>66</v>
      </c>
      <c r="BK1321" s="115" t="s">
        <v>65</v>
      </c>
      <c r="BL1321" s="114"/>
      <c r="BM1321" s="115" t="s">
        <v>66</v>
      </c>
      <c r="BN1321" s="115" t="s">
        <v>65</v>
      </c>
      <c r="BO1321" s="114"/>
      <c r="BP1321" s="115" t="s">
        <v>66</v>
      </c>
      <c r="BQ1321" s="115" t="s">
        <v>65</v>
      </c>
      <c r="BR1321" s="114"/>
      <c r="BS1321" s="115" t="s">
        <v>66</v>
      </c>
      <c r="BT1321" s="115" t="s">
        <v>65</v>
      </c>
      <c r="BU1321" s="114"/>
      <c r="BV1321" s="63"/>
    </row>
    <row r="1322" spans="1:74" s="59" customFormat="1" x14ac:dyDescent="0.25">
      <c r="A1322" s="83">
        <v>1</v>
      </c>
      <c r="B1322" s="109" t="str">
        <f t="shared" ref="B1322:B1341" si="838">CONCATENATE(E1322,": ",C1322)</f>
        <v xml:space="preserve">: </v>
      </c>
      <c r="C1322" s="108"/>
      <c r="D1322" s="108"/>
      <c r="E1322" s="108"/>
      <c r="F1322" s="113"/>
      <c r="G1322" s="108"/>
      <c r="H1322" s="107"/>
      <c r="I1322" s="106"/>
      <c r="J1322" s="106"/>
      <c r="K1322" s="110"/>
      <c r="L1322" s="110"/>
      <c r="M1322" s="111"/>
      <c r="N1322" s="105"/>
      <c r="O1322" s="105"/>
      <c r="P1322" s="104"/>
      <c r="Q1322" s="64"/>
      <c r="R1322" s="103"/>
      <c r="S1322" s="101" t="str">
        <f t="shared" ref="S1322:S1341" si="839">IF(R1322="Y","",IF(AND(M1322="",K1322=""),"",IF(M1322="",K1322,M1322)))</f>
        <v/>
      </c>
      <c r="T1322" s="102" t="str">
        <f t="shared" ref="T1322:T1341" si="840">IF(S1322="","",IF($S$1350="Y",U1322,IF(S1322&gt;=$S$1342-$AB$35*$S$1346,IF(S1322&lt;=$S$1342+$AB$35*$S$1346,S1322,""),"")))</f>
        <v/>
      </c>
      <c r="U1322" s="101" t="str">
        <f t="shared" ref="U1322:U1341" si="841">IF(R1322="Y","",IF(AND(M1322="",K1322=""),"",IF(M1322="",K1322*O1322,M1322*O1322)))</f>
        <v/>
      </c>
      <c r="V1322" s="100" t="str">
        <f t="shared" ref="V1322:V1341" si="842">IF(AND(N1322="",L1322=""),"",IF(N1322="",L1322,N1322))</f>
        <v/>
      </c>
      <c r="W1322" s="89"/>
      <c r="X1322" s="89"/>
      <c r="Z1322" s="63"/>
      <c r="AP1322" s="63"/>
      <c r="AQ1322" s="89"/>
      <c r="AR1322" s="89"/>
      <c r="AS1322" s="112" t="str">
        <f>$U1322</f>
        <v/>
      </c>
      <c r="AT1322" s="89"/>
      <c r="AU1322" s="98" t="e">
        <f t="shared" ref="AU1322:AU1341" si="843">IF($AT$44="region",IF($E1322=AU$762,$S1322,""),IF($G1322=AU$762,$S1322,""))</f>
        <v>#REF!</v>
      </c>
      <c r="AV1322" s="98" t="e">
        <f t="shared" ref="AV1322:AV1341" si="844">IF($AT$44="Region",IF($E1322=AU$762,$T1322,""),IF($G1322=AU$762,$T1322,""))</f>
        <v>#REF!</v>
      </c>
      <c r="AW1322" s="89"/>
      <c r="AX1322" s="98" t="e">
        <f t="shared" ref="AX1322:AX1341" si="845">IF($AT$44="region",IF($E1322=AX$762,$S1322,""),IF($G1322=AX$762,$S1322,""))</f>
        <v>#REF!</v>
      </c>
      <c r="AY1322" s="98" t="e">
        <f t="shared" ref="AY1322:AY1341" si="846">IF($AT$44="Region",IF($E1322=AX$762,$T1322,""),IF($G1322=AX$762,$T1322,""))</f>
        <v>#REF!</v>
      </c>
      <c r="AZ1322" s="89"/>
      <c r="BA1322" s="98" t="e">
        <f t="shared" ref="BA1322:BA1341" si="847">IF($AT$44="region",IF($E1322=BA$762,$S1322,""),IF($G1322=BA$762,$S1322,""))</f>
        <v>#REF!</v>
      </c>
      <c r="BB1322" s="98" t="e">
        <f t="shared" ref="BB1322:BB1341" si="848">IF($AT$44="Region",IF($E1322=BA$762,$T1322,""),IF($G1322=BA$762,$T1322,""))</f>
        <v>#REF!</v>
      </c>
      <c r="BC1322" s="89"/>
      <c r="BD1322" s="98" t="e">
        <f t="shared" ref="BD1322:BD1341" si="849">IF($AT$44="region",IF($E1322=BD$762,$S1322,""),IF($G1322=BD$762,$S1322,""))</f>
        <v>#REF!</v>
      </c>
      <c r="BE1322" s="98" t="e">
        <f t="shared" ref="BE1322:BE1341" si="850">IF($AT$44="Region",IF($E1322=BD$762,$T1322,""),IF($G1322=BD$762,$T1322,""))</f>
        <v>#REF!</v>
      </c>
      <c r="BF1322" s="89"/>
      <c r="BG1322" s="98" t="e">
        <f t="shared" ref="BG1322:BG1341" si="851">IF($AT$44="region",IF($E1322=BG$762,$S1322,""),IF($G1322=BG$762,$S1322,""))</f>
        <v>#REF!</v>
      </c>
      <c r="BH1322" s="98" t="e">
        <f t="shared" ref="BH1322:BH1341" si="852">IF($AT$44="Region",IF($E1322=BG$762,$T1322,""),IF($G1322=BG$762,$T1322,""))</f>
        <v>#REF!</v>
      </c>
      <c r="BI1322" s="89"/>
      <c r="BJ1322" s="98" t="str">
        <f t="shared" ref="BJ1322:BJ1341" si="853">IF($E1322=$BJ$47,S1322,"")</f>
        <v/>
      </c>
      <c r="BK1322" s="98" t="str">
        <f t="shared" ref="BK1322:BK1341" si="854">IF($E1322=$BJ$47,T1322,"")</f>
        <v/>
      </c>
      <c r="BL1322" s="89"/>
      <c r="BM1322" s="98" t="str">
        <f t="shared" ref="BM1322:BM1341" si="855">IF($E1322=$BM$47,S1322,"")</f>
        <v/>
      </c>
      <c r="BN1322" s="98" t="str">
        <f t="shared" ref="BN1322:BN1341" si="856">IF($E1322=$BM$47,T1322,"")</f>
        <v/>
      </c>
      <c r="BO1322" s="89"/>
      <c r="BP1322" s="98" t="str">
        <f t="shared" ref="BP1322:BP1341" si="857">IF($E1322=$BP$47,S1322,"")</f>
        <v/>
      </c>
      <c r="BQ1322" s="98" t="str">
        <f t="shared" ref="BQ1322:BQ1341" si="858">IF($E1322=$BP$47,T1322,"")</f>
        <v/>
      </c>
      <c r="BR1322" s="89"/>
      <c r="BS1322" s="98" t="str">
        <f t="shared" ref="BS1322:BS1341" si="859">IF($E1322=$BS$47,S1322,"")</f>
        <v/>
      </c>
      <c r="BT1322" s="98" t="str">
        <f t="shared" ref="BT1322:BT1341" si="860">IF($E1322=$BS$47,T1322,"")</f>
        <v/>
      </c>
      <c r="BU1322" s="89"/>
      <c r="BV1322" s="63"/>
    </row>
    <row r="1323" spans="1:74" s="59" customFormat="1" x14ac:dyDescent="0.25">
      <c r="A1323" s="83">
        <v>2</v>
      </c>
      <c r="B1323" s="109" t="str">
        <f t="shared" si="838"/>
        <v xml:space="preserve">: </v>
      </c>
      <c r="C1323" s="108"/>
      <c r="D1323" s="108"/>
      <c r="E1323" s="108"/>
      <c r="F1323" s="108"/>
      <c r="G1323" s="108"/>
      <c r="H1323" s="107"/>
      <c r="I1323" s="106"/>
      <c r="J1323" s="106"/>
      <c r="K1323" s="105"/>
      <c r="L1323" s="110"/>
      <c r="M1323" s="111"/>
      <c r="N1323" s="105"/>
      <c r="O1323" s="105"/>
      <c r="P1323" s="104"/>
      <c r="Q1323" s="64"/>
      <c r="R1323" s="103"/>
      <c r="S1323" s="101" t="str">
        <f t="shared" si="839"/>
        <v/>
      </c>
      <c r="T1323" s="102" t="str">
        <f t="shared" si="840"/>
        <v/>
      </c>
      <c r="U1323" s="101" t="str">
        <f t="shared" si="841"/>
        <v/>
      </c>
      <c r="V1323" s="100" t="str">
        <f t="shared" si="842"/>
        <v/>
      </c>
      <c r="W1323" s="89"/>
      <c r="X1323" s="89"/>
      <c r="Z1323" s="63"/>
      <c r="AP1323" s="63"/>
      <c r="AQ1323" s="89"/>
      <c r="AR1323" s="89"/>
      <c r="AS1323" s="99"/>
      <c r="AT1323" s="89"/>
      <c r="AU1323" s="98" t="e">
        <f t="shared" si="843"/>
        <v>#REF!</v>
      </c>
      <c r="AV1323" s="98" t="e">
        <f t="shared" si="844"/>
        <v>#REF!</v>
      </c>
      <c r="AW1323" s="89"/>
      <c r="AX1323" s="98" t="e">
        <f t="shared" si="845"/>
        <v>#REF!</v>
      </c>
      <c r="AY1323" s="98" t="e">
        <f t="shared" si="846"/>
        <v>#REF!</v>
      </c>
      <c r="AZ1323" s="89"/>
      <c r="BA1323" s="98" t="e">
        <f t="shared" si="847"/>
        <v>#REF!</v>
      </c>
      <c r="BB1323" s="98" t="e">
        <f t="shared" si="848"/>
        <v>#REF!</v>
      </c>
      <c r="BC1323" s="89"/>
      <c r="BD1323" s="98" t="e">
        <f t="shared" si="849"/>
        <v>#REF!</v>
      </c>
      <c r="BE1323" s="98" t="e">
        <f t="shared" si="850"/>
        <v>#REF!</v>
      </c>
      <c r="BF1323" s="89"/>
      <c r="BG1323" s="98" t="e">
        <f t="shared" si="851"/>
        <v>#REF!</v>
      </c>
      <c r="BH1323" s="98" t="e">
        <f t="shared" si="852"/>
        <v>#REF!</v>
      </c>
      <c r="BI1323" s="89"/>
      <c r="BJ1323" s="98" t="str">
        <f t="shared" si="853"/>
        <v/>
      </c>
      <c r="BK1323" s="98" t="str">
        <f t="shared" si="854"/>
        <v/>
      </c>
      <c r="BL1323" s="89"/>
      <c r="BM1323" s="98" t="str">
        <f t="shared" si="855"/>
        <v/>
      </c>
      <c r="BN1323" s="98" t="str">
        <f t="shared" si="856"/>
        <v/>
      </c>
      <c r="BO1323" s="89"/>
      <c r="BP1323" s="98" t="str">
        <f t="shared" si="857"/>
        <v/>
      </c>
      <c r="BQ1323" s="98" t="str">
        <f t="shared" si="858"/>
        <v/>
      </c>
      <c r="BR1323" s="89"/>
      <c r="BS1323" s="98" t="str">
        <f t="shared" si="859"/>
        <v/>
      </c>
      <c r="BT1323" s="98" t="str">
        <f t="shared" si="860"/>
        <v/>
      </c>
      <c r="BU1323" s="89"/>
      <c r="BV1323" s="63"/>
    </row>
    <row r="1324" spans="1:74" s="59" customFormat="1" x14ac:dyDescent="0.25">
      <c r="A1324" s="83">
        <v>3</v>
      </c>
      <c r="B1324" s="109" t="str">
        <f t="shared" si="838"/>
        <v xml:space="preserve">: </v>
      </c>
      <c r="C1324" s="106"/>
      <c r="D1324" s="106"/>
      <c r="E1324" s="108"/>
      <c r="F1324" s="106"/>
      <c r="G1324" s="108"/>
      <c r="H1324" s="107"/>
      <c r="I1324" s="106"/>
      <c r="J1324" s="106"/>
      <c r="K1324" s="104"/>
      <c r="L1324" s="110"/>
      <c r="M1324" s="111"/>
      <c r="N1324" s="105"/>
      <c r="O1324" s="105"/>
      <c r="P1324" s="104"/>
      <c r="Q1324" s="64"/>
      <c r="R1324" s="103"/>
      <c r="S1324" s="101" t="str">
        <f t="shared" si="839"/>
        <v/>
      </c>
      <c r="T1324" s="102" t="str">
        <f t="shared" si="840"/>
        <v/>
      </c>
      <c r="U1324" s="101" t="str">
        <f t="shared" si="841"/>
        <v/>
      </c>
      <c r="V1324" s="100" t="str">
        <f t="shared" si="842"/>
        <v/>
      </c>
      <c r="W1324" s="89"/>
      <c r="X1324" s="89"/>
      <c r="Z1324" s="63"/>
      <c r="AP1324" s="63"/>
      <c r="AQ1324" s="89"/>
      <c r="AR1324" s="89"/>
      <c r="AS1324" s="64"/>
      <c r="AT1324" s="89"/>
      <c r="AU1324" s="98" t="e">
        <f t="shared" si="843"/>
        <v>#REF!</v>
      </c>
      <c r="AV1324" s="98" t="e">
        <f t="shared" si="844"/>
        <v>#REF!</v>
      </c>
      <c r="AW1324" s="89"/>
      <c r="AX1324" s="98" t="e">
        <f t="shared" si="845"/>
        <v>#REF!</v>
      </c>
      <c r="AY1324" s="98" t="e">
        <f t="shared" si="846"/>
        <v>#REF!</v>
      </c>
      <c r="AZ1324" s="89"/>
      <c r="BA1324" s="98" t="e">
        <f t="shared" si="847"/>
        <v>#REF!</v>
      </c>
      <c r="BB1324" s="98" t="e">
        <f t="shared" si="848"/>
        <v>#REF!</v>
      </c>
      <c r="BC1324" s="89"/>
      <c r="BD1324" s="98" t="e">
        <f t="shared" si="849"/>
        <v>#REF!</v>
      </c>
      <c r="BE1324" s="98" t="e">
        <f t="shared" si="850"/>
        <v>#REF!</v>
      </c>
      <c r="BF1324" s="89"/>
      <c r="BG1324" s="98" t="e">
        <f t="shared" si="851"/>
        <v>#REF!</v>
      </c>
      <c r="BH1324" s="98" t="e">
        <f t="shared" si="852"/>
        <v>#REF!</v>
      </c>
      <c r="BI1324" s="89"/>
      <c r="BJ1324" s="98" t="str">
        <f t="shared" si="853"/>
        <v/>
      </c>
      <c r="BK1324" s="98" t="str">
        <f t="shared" si="854"/>
        <v/>
      </c>
      <c r="BL1324" s="89"/>
      <c r="BM1324" s="98" t="str">
        <f t="shared" si="855"/>
        <v/>
      </c>
      <c r="BN1324" s="98" t="str">
        <f t="shared" si="856"/>
        <v/>
      </c>
      <c r="BO1324" s="89"/>
      <c r="BP1324" s="98" t="str">
        <f t="shared" si="857"/>
        <v/>
      </c>
      <c r="BQ1324" s="98" t="str">
        <f t="shared" si="858"/>
        <v/>
      </c>
      <c r="BR1324" s="89"/>
      <c r="BS1324" s="98" t="str">
        <f t="shared" si="859"/>
        <v/>
      </c>
      <c r="BT1324" s="98" t="str">
        <f t="shared" si="860"/>
        <v/>
      </c>
      <c r="BU1324" s="89"/>
      <c r="BV1324" s="63"/>
    </row>
    <row r="1325" spans="1:74" s="59" customFormat="1" x14ac:dyDescent="0.25">
      <c r="A1325" s="83">
        <v>4</v>
      </c>
      <c r="B1325" s="109" t="str">
        <f t="shared" si="838"/>
        <v xml:space="preserve">: </v>
      </c>
      <c r="C1325" s="106"/>
      <c r="D1325" s="106"/>
      <c r="E1325" s="108"/>
      <c r="F1325" s="106"/>
      <c r="G1325" s="108"/>
      <c r="H1325" s="107"/>
      <c r="I1325" s="106"/>
      <c r="J1325" s="106"/>
      <c r="K1325" s="104"/>
      <c r="L1325" s="110"/>
      <c r="M1325" s="111"/>
      <c r="N1325" s="105"/>
      <c r="O1325" s="105"/>
      <c r="P1325" s="104"/>
      <c r="Q1325" s="64"/>
      <c r="R1325" s="103"/>
      <c r="S1325" s="101" t="str">
        <f t="shared" si="839"/>
        <v/>
      </c>
      <c r="T1325" s="102" t="str">
        <f t="shared" si="840"/>
        <v/>
      </c>
      <c r="U1325" s="101" t="str">
        <f t="shared" si="841"/>
        <v/>
      </c>
      <c r="V1325" s="100" t="str">
        <f t="shared" si="842"/>
        <v/>
      </c>
      <c r="W1325" s="89"/>
      <c r="X1325" s="89"/>
      <c r="Z1325" s="63"/>
      <c r="AP1325" s="63"/>
      <c r="AQ1325" s="89"/>
      <c r="AR1325" s="89"/>
      <c r="AS1325" s="99"/>
      <c r="AT1325" s="89"/>
      <c r="AU1325" s="98" t="e">
        <f t="shared" si="843"/>
        <v>#REF!</v>
      </c>
      <c r="AV1325" s="98" t="e">
        <f t="shared" si="844"/>
        <v>#REF!</v>
      </c>
      <c r="AW1325" s="89"/>
      <c r="AX1325" s="98" t="e">
        <f t="shared" si="845"/>
        <v>#REF!</v>
      </c>
      <c r="AY1325" s="98" t="e">
        <f t="shared" si="846"/>
        <v>#REF!</v>
      </c>
      <c r="AZ1325" s="89"/>
      <c r="BA1325" s="98" t="e">
        <f t="shared" si="847"/>
        <v>#REF!</v>
      </c>
      <c r="BB1325" s="98" t="e">
        <f t="shared" si="848"/>
        <v>#REF!</v>
      </c>
      <c r="BC1325" s="89"/>
      <c r="BD1325" s="98" t="e">
        <f t="shared" si="849"/>
        <v>#REF!</v>
      </c>
      <c r="BE1325" s="98" t="e">
        <f t="shared" si="850"/>
        <v>#REF!</v>
      </c>
      <c r="BF1325" s="89"/>
      <c r="BG1325" s="98" t="e">
        <f t="shared" si="851"/>
        <v>#REF!</v>
      </c>
      <c r="BH1325" s="98" t="e">
        <f t="shared" si="852"/>
        <v>#REF!</v>
      </c>
      <c r="BI1325" s="89"/>
      <c r="BJ1325" s="98" t="str">
        <f t="shared" si="853"/>
        <v/>
      </c>
      <c r="BK1325" s="98" t="str">
        <f t="shared" si="854"/>
        <v/>
      </c>
      <c r="BL1325" s="89"/>
      <c r="BM1325" s="98" t="str">
        <f t="shared" si="855"/>
        <v/>
      </c>
      <c r="BN1325" s="98" t="str">
        <f t="shared" si="856"/>
        <v/>
      </c>
      <c r="BO1325" s="89"/>
      <c r="BP1325" s="98" t="str">
        <f t="shared" si="857"/>
        <v/>
      </c>
      <c r="BQ1325" s="98" t="str">
        <f t="shared" si="858"/>
        <v/>
      </c>
      <c r="BR1325" s="89"/>
      <c r="BS1325" s="98" t="str">
        <f t="shared" si="859"/>
        <v/>
      </c>
      <c r="BT1325" s="98" t="str">
        <f t="shared" si="860"/>
        <v/>
      </c>
      <c r="BU1325" s="89"/>
      <c r="BV1325" s="63"/>
    </row>
    <row r="1326" spans="1:74" s="59" customFormat="1" x14ac:dyDescent="0.25">
      <c r="A1326" s="83">
        <v>5</v>
      </c>
      <c r="B1326" s="109" t="str">
        <f t="shared" si="838"/>
        <v xml:space="preserve">: </v>
      </c>
      <c r="C1326" s="106"/>
      <c r="D1326" s="106"/>
      <c r="E1326" s="108"/>
      <c r="F1326" s="106"/>
      <c r="G1326" s="108"/>
      <c r="H1326" s="107"/>
      <c r="I1326" s="106"/>
      <c r="J1326" s="106"/>
      <c r="K1326" s="104"/>
      <c r="L1326" s="110"/>
      <c r="M1326" s="111"/>
      <c r="N1326" s="105"/>
      <c r="O1326" s="105"/>
      <c r="P1326" s="104"/>
      <c r="Q1326" s="64"/>
      <c r="R1326" s="103"/>
      <c r="S1326" s="101" t="str">
        <f t="shared" si="839"/>
        <v/>
      </c>
      <c r="T1326" s="102" t="str">
        <f t="shared" si="840"/>
        <v/>
      </c>
      <c r="U1326" s="101" t="str">
        <f t="shared" si="841"/>
        <v/>
      </c>
      <c r="V1326" s="100" t="str">
        <f t="shared" si="842"/>
        <v/>
      </c>
      <c r="W1326" s="89"/>
      <c r="X1326" s="89"/>
      <c r="Z1326" s="63"/>
      <c r="AP1326" s="63"/>
      <c r="AQ1326" s="89"/>
      <c r="AR1326" s="89"/>
      <c r="AS1326" s="99"/>
      <c r="AT1326" s="89"/>
      <c r="AU1326" s="98" t="e">
        <f t="shared" si="843"/>
        <v>#REF!</v>
      </c>
      <c r="AV1326" s="98" t="e">
        <f t="shared" si="844"/>
        <v>#REF!</v>
      </c>
      <c r="AW1326" s="89"/>
      <c r="AX1326" s="98" t="e">
        <f t="shared" si="845"/>
        <v>#REF!</v>
      </c>
      <c r="AY1326" s="98" t="e">
        <f t="shared" si="846"/>
        <v>#REF!</v>
      </c>
      <c r="AZ1326" s="89"/>
      <c r="BA1326" s="98" t="e">
        <f t="shared" si="847"/>
        <v>#REF!</v>
      </c>
      <c r="BB1326" s="98" t="e">
        <f t="shared" si="848"/>
        <v>#REF!</v>
      </c>
      <c r="BC1326" s="89"/>
      <c r="BD1326" s="98" t="e">
        <f t="shared" si="849"/>
        <v>#REF!</v>
      </c>
      <c r="BE1326" s="98" t="e">
        <f t="shared" si="850"/>
        <v>#REF!</v>
      </c>
      <c r="BF1326" s="89"/>
      <c r="BG1326" s="98" t="e">
        <f t="shared" si="851"/>
        <v>#REF!</v>
      </c>
      <c r="BH1326" s="98" t="e">
        <f t="shared" si="852"/>
        <v>#REF!</v>
      </c>
      <c r="BI1326" s="89"/>
      <c r="BJ1326" s="98" t="str">
        <f t="shared" si="853"/>
        <v/>
      </c>
      <c r="BK1326" s="98" t="str">
        <f t="shared" si="854"/>
        <v/>
      </c>
      <c r="BL1326" s="89"/>
      <c r="BM1326" s="98" t="str">
        <f t="shared" si="855"/>
        <v/>
      </c>
      <c r="BN1326" s="98" t="str">
        <f t="shared" si="856"/>
        <v/>
      </c>
      <c r="BO1326" s="89"/>
      <c r="BP1326" s="98" t="str">
        <f t="shared" si="857"/>
        <v/>
      </c>
      <c r="BQ1326" s="98" t="str">
        <f t="shared" si="858"/>
        <v/>
      </c>
      <c r="BR1326" s="89"/>
      <c r="BS1326" s="98" t="str">
        <f t="shared" si="859"/>
        <v/>
      </c>
      <c r="BT1326" s="98" t="str">
        <f t="shared" si="860"/>
        <v/>
      </c>
      <c r="BU1326" s="89"/>
      <c r="BV1326" s="63"/>
    </row>
    <row r="1327" spans="1:74" s="59" customFormat="1" x14ac:dyDescent="0.25">
      <c r="A1327" s="83">
        <v>6</v>
      </c>
      <c r="B1327" s="109" t="str">
        <f t="shared" si="838"/>
        <v xml:space="preserve">: </v>
      </c>
      <c r="C1327" s="106"/>
      <c r="D1327" s="106"/>
      <c r="E1327" s="108"/>
      <c r="F1327" s="106"/>
      <c r="G1327" s="108"/>
      <c r="H1327" s="107"/>
      <c r="I1327" s="106"/>
      <c r="J1327" s="106"/>
      <c r="K1327" s="104"/>
      <c r="L1327" s="110"/>
      <c r="M1327" s="111"/>
      <c r="N1327" s="105"/>
      <c r="O1327" s="105"/>
      <c r="P1327" s="104"/>
      <c r="Q1327" s="64"/>
      <c r="R1327" s="103"/>
      <c r="S1327" s="101" t="str">
        <f t="shared" si="839"/>
        <v/>
      </c>
      <c r="T1327" s="102" t="str">
        <f t="shared" si="840"/>
        <v/>
      </c>
      <c r="U1327" s="101" t="str">
        <f t="shared" si="841"/>
        <v/>
      </c>
      <c r="V1327" s="100" t="str">
        <f t="shared" si="842"/>
        <v/>
      </c>
      <c r="W1327" s="89"/>
      <c r="X1327" s="89"/>
      <c r="Z1327" s="63"/>
      <c r="AP1327" s="63"/>
      <c r="AQ1327" s="89"/>
      <c r="AR1327" s="89"/>
      <c r="AS1327" s="99"/>
      <c r="AT1327" s="89"/>
      <c r="AU1327" s="98" t="e">
        <f t="shared" si="843"/>
        <v>#REF!</v>
      </c>
      <c r="AV1327" s="98" t="e">
        <f t="shared" si="844"/>
        <v>#REF!</v>
      </c>
      <c r="AW1327" s="89"/>
      <c r="AX1327" s="98" t="e">
        <f t="shared" si="845"/>
        <v>#REF!</v>
      </c>
      <c r="AY1327" s="98" t="e">
        <f t="shared" si="846"/>
        <v>#REF!</v>
      </c>
      <c r="AZ1327" s="89"/>
      <c r="BA1327" s="98" t="e">
        <f t="shared" si="847"/>
        <v>#REF!</v>
      </c>
      <c r="BB1327" s="98" t="e">
        <f t="shared" si="848"/>
        <v>#REF!</v>
      </c>
      <c r="BC1327" s="89"/>
      <c r="BD1327" s="98" t="e">
        <f t="shared" si="849"/>
        <v>#REF!</v>
      </c>
      <c r="BE1327" s="98" t="e">
        <f t="shared" si="850"/>
        <v>#REF!</v>
      </c>
      <c r="BF1327" s="89"/>
      <c r="BG1327" s="98" t="e">
        <f t="shared" si="851"/>
        <v>#REF!</v>
      </c>
      <c r="BH1327" s="98" t="e">
        <f t="shared" si="852"/>
        <v>#REF!</v>
      </c>
      <c r="BI1327" s="89"/>
      <c r="BJ1327" s="98" t="str">
        <f t="shared" si="853"/>
        <v/>
      </c>
      <c r="BK1327" s="98" t="str">
        <f t="shared" si="854"/>
        <v/>
      </c>
      <c r="BL1327" s="89"/>
      <c r="BM1327" s="98" t="str">
        <f t="shared" si="855"/>
        <v/>
      </c>
      <c r="BN1327" s="98" t="str">
        <f t="shared" si="856"/>
        <v/>
      </c>
      <c r="BO1327" s="89"/>
      <c r="BP1327" s="98" t="str">
        <f t="shared" si="857"/>
        <v/>
      </c>
      <c r="BQ1327" s="98" t="str">
        <f t="shared" si="858"/>
        <v/>
      </c>
      <c r="BR1327" s="89"/>
      <c r="BS1327" s="98" t="str">
        <f t="shared" si="859"/>
        <v/>
      </c>
      <c r="BT1327" s="98" t="str">
        <f t="shared" si="860"/>
        <v/>
      </c>
      <c r="BU1327" s="89"/>
      <c r="BV1327" s="63"/>
    </row>
    <row r="1328" spans="1:74" s="59" customFormat="1" x14ac:dyDescent="0.25">
      <c r="A1328" s="83">
        <v>7</v>
      </c>
      <c r="B1328" s="109" t="str">
        <f t="shared" si="838"/>
        <v xml:space="preserve">: </v>
      </c>
      <c r="C1328" s="106"/>
      <c r="D1328" s="106"/>
      <c r="E1328" s="108"/>
      <c r="F1328" s="106"/>
      <c r="G1328" s="108"/>
      <c r="H1328" s="107"/>
      <c r="I1328" s="106"/>
      <c r="J1328" s="106"/>
      <c r="K1328" s="104"/>
      <c r="L1328" s="110"/>
      <c r="M1328" s="111"/>
      <c r="N1328" s="105"/>
      <c r="O1328" s="105"/>
      <c r="P1328" s="104"/>
      <c r="Q1328" s="64"/>
      <c r="R1328" s="103"/>
      <c r="S1328" s="101" t="str">
        <f t="shared" si="839"/>
        <v/>
      </c>
      <c r="T1328" s="102" t="str">
        <f t="shared" si="840"/>
        <v/>
      </c>
      <c r="U1328" s="101" t="str">
        <f t="shared" si="841"/>
        <v/>
      </c>
      <c r="V1328" s="100" t="str">
        <f t="shared" si="842"/>
        <v/>
      </c>
      <c r="W1328" s="89"/>
      <c r="X1328" s="89"/>
      <c r="Z1328" s="63"/>
      <c r="AP1328" s="63"/>
      <c r="AQ1328" s="89"/>
      <c r="AR1328" s="89"/>
      <c r="AS1328" s="99"/>
      <c r="AT1328" s="89"/>
      <c r="AU1328" s="98" t="e">
        <f t="shared" si="843"/>
        <v>#REF!</v>
      </c>
      <c r="AV1328" s="98" t="e">
        <f t="shared" si="844"/>
        <v>#REF!</v>
      </c>
      <c r="AW1328" s="89"/>
      <c r="AX1328" s="98" t="e">
        <f t="shared" si="845"/>
        <v>#REF!</v>
      </c>
      <c r="AY1328" s="98" t="e">
        <f t="shared" si="846"/>
        <v>#REF!</v>
      </c>
      <c r="AZ1328" s="89"/>
      <c r="BA1328" s="98" t="e">
        <f t="shared" si="847"/>
        <v>#REF!</v>
      </c>
      <c r="BB1328" s="98" t="e">
        <f t="shared" si="848"/>
        <v>#REF!</v>
      </c>
      <c r="BC1328" s="89"/>
      <c r="BD1328" s="98" t="e">
        <f t="shared" si="849"/>
        <v>#REF!</v>
      </c>
      <c r="BE1328" s="98" t="e">
        <f t="shared" si="850"/>
        <v>#REF!</v>
      </c>
      <c r="BF1328" s="89"/>
      <c r="BG1328" s="98" t="e">
        <f t="shared" si="851"/>
        <v>#REF!</v>
      </c>
      <c r="BH1328" s="98" t="e">
        <f t="shared" si="852"/>
        <v>#REF!</v>
      </c>
      <c r="BI1328" s="89"/>
      <c r="BJ1328" s="98" t="str">
        <f t="shared" si="853"/>
        <v/>
      </c>
      <c r="BK1328" s="98" t="str">
        <f t="shared" si="854"/>
        <v/>
      </c>
      <c r="BL1328" s="89"/>
      <c r="BM1328" s="98" t="str">
        <f t="shared" si="855"/>
        <v/>
      </c>
      <c r="BN1328" s="98" t="str">
        <f t="shared" si="856"/>
        <v/>
      </c>
      <c r="BO1328" s="89"/>
      <c r="BP1328" s="98" t="str">
        <f t="shared" si="857"/>
        <v/>
      </c>
      <c r="BQ1328" s="98" t="str">
        <f t="shared" si="858"/>
        <v/>
      </c>
      <c r="BR1328" s="89"/>
      <c r="BS1328" s="98" t="str">
        <f t="shared" si="859"/>
        <v/>
      </c>
      <c r="BT1328" s="98" t="str">
        <f t="shared" si="860"/>
        <v/>
      </c>
      <c r="BU1328" s="89"/>
      <c r="BV1328" s="63"/>
    </row>
    <row r="1329" spans="1:74" s="59" customFormat="1" x14ac:dyDescent="0.25">
      <c r="A1329" s="83">
        <v>8</v>
      </c>
      <c r="B1329" s="109" t="str">
        <f t="shared" si="838"/>
        <v xml:space="preserve">: </v>
      </c>
      <c r="C1329" s="106"/>
      <c r="D1329" s="106"/>
      <c r="E1329" s="108"/>
      <c r="F1329" s="106"/>
      <c r="G1329" s="108"/>
      <c r="H1329" s="107"/>
      <c r="I1329" s="106"/>
      <c r="J1329" s="106"/>
      <c r="K1329" s="104"/>
      <c r="L1329" s="110"/>
      <c r="M1329" s="111"/>
      <c r="N1329" s="105"/>
      <c r="O1329" s="105"/>
      <c r="P1329" s="104"/>
      <c r="Q1329" s="64"/>
      <c r="R1329" s="103"/>
      <c r="S1329" s="101" t="str">
        <f t="shared" si="839"/>
        <v/>
      </c>
      <c r="T1329" s="102" t="str">
        <f t="shared" si="840"/>
        <v/>
      </c>
      <c r="U1329" s="101" t="str">
        <f t="shared" si="841"/>
        <v/>
      </c>
      <c r="V1329" s="100" t="str">
        <f t="shared" si="842"/>
        <v/>
      </c>
      <c r="W1329" s="89"/>
      <c r="X1329" s="89"/>
      <c r="Z1329" s="63"/>
      <c r="AP1329" s="63"/>
      <c r="AQ1329" s="89"/>
      <c r="AR1329" s="89"/>
      <c r="AS1329" s="99"/>
      <c r="AT1329" s="89"/>
      <c r="AU1329" s="98" t="e">
        <f t="shared" si="843"/>
        <v>#REF!</v>
      </c>
      <c r="AV1329" s="98" t="e">
        <f t="shared" si="844"/>
        <v>#REF!</v>
      </c>
      <c r="AW1329" s="89"/>
      <c r="AX1329" s="98" t="e">
        <f t="shared" si="845"/>
        <v>#REF!</v>
      </c>
      <c r="AY1329" s="98" t="e">
        <f t="shared" si="846"/>
        <v>#REF!</v>
      </c>
      <c r="AZ1329" s="89"/>
      <c r="BA1329" s="98" t="e">
        <f t="shared" si="847"/>
        <v>#REF!</v>
      </c>
      <c r="BB1329" s="98" t="e">
        <f t="shared" si="848"/>
        <v>#REF!</v>
      </c>
      <c r="BC1329" s="89"/>
      <c r="BD1329" s="98" t="e">
        <f t="shared" si="849"/>
        <v>#REF!</v>
      </c>
      <c r="BE1329" s="98" t="e">
        <f t="shared" si="850"/>
        <v>#REF!</v>
      </c>
      <c r="BF1329" s="89"/>
      <c r="BG1329" s="98" t="e">
        <f t="shared" si="851"/>
        <v>#REF!</v>
      </c>
      <c r="BH1329" s="98" t="e">
        <f t="shared" si="852"/>
        <v>#REF!</v>
      </c>
      <c r="BI1329" s="89"/>
      <c r="BJ1329" s="98" t="str">
        <f t="shared" si="853"/>
        <v/>
      </c>
      <c r="BK1329" s="98" t="str">
        <f t="shared" si="854"/>
        <v/>
      </c>
      <c r="BL1329" s="89"/>
      <c r="BM1329" s="98" t="str">
        <f t="shared" si="855"/>
        <v/>
      </c>
      <c r="BN1329" s="98" t="str">
        <f t="shared" si="856"/>
        <v/>
      </c>
      <c r="BO1329" s="89"/>
      <c r="BP1329" s="98" t="str">
        <f t="shared" si="857"/>
        <v/>
      </c>
      <c r="BQ1329" s="98" t="str">
        <f t="shared" si="858"/>
        <v/>
      </c>
      <c r="BR1329" s="89"/>
      <c r="BS1329" s="98" t="str">
        <f t="shared" si="859"/>
        <v/>
      </c>
      <c r="BT1329" s="98" t="str">
        <f t="shared" si="860"/>
        <v/>
      </c>
      <c r="BU1329" s="89"/>
      <c r="BV1329" s="63"/>
    </row>
    <row r="1330" spans="1:74" s="59" customFormat="1" x14ac:dyDescent="0.25">
      <c r="A1330" s="83">
        <v>9</v>
      </c>
      <c r="B1330" s="109" t="str">
        <f t="shared" si="838"/>
        <v xml:space="preserve">: </v>
      </c>
      <c r="C1330" s="106"/>
      <c r="D1330" s="106"/>
      <c r="E1330" s="108"/>
      <c r="F1330" s="106"/>
      <c r="G1330" s="108"/>
      <c r="H1330" s="107"/>
      <c r="I1330" s="106"/>
      <c r="J1330" s="106"/>
      <c r="K1330" s="104"/>
      <c r="L1330" s="110"/>
      <c r="M1330" s="111"/>
      <c r="N1330" s="105"/>
      <c r="O1330" s="105"/>
      <c r="P1330" s="104"/>
      <c r="Q1330" s="64"/>
      <c r="R1330" s="103"/>
      <c r="S1330" s="101" t="str">
        <f t="shared" si="839"/>
        <v/>
      </c>
      <c r="T1330" s="102" t="str">
        <f t="shared" si="840"/>
        <v/>
      </c>
      <c r="U1330" s="101" t="str">
        <f t="shared" si="841"/>
        <v/>
      </c>
      <c r="V1330" s="100" t="str">
        <f t="shared" si="842"/>
        <v/>
      </c>
      <c r="W1330" s="89"/>
      <c r="X1330" s="89"/>
      <c r="Z1330" s="63"/>
      <c r="AP1330" s="63"/>
      <c r="AQ1330" s="89"/>
      <c r="AR1330" s="89"/>
      <c r="AS1330" s="99"/>
      <c r="AT1330" s="89"/>
      <c r="AU1330" s="98" t="e">
        <f t="shared" si="843"/>
        <v>#REF!</v>
      </c>
      <c r="AV1330" s="98" t="e">
        <f t="shared" si="844"/>
        <v>#REF!</v>
      </c>
      <c r="AW1330" s="89"/>
      <c r="AX1330" s="98" t="e">
        <f t="shared" si="845"/>
        <v>#REF!</v>
      </c>
      <c r="AY1330" s="98" t="e">
        <f t="shared" si="846"/>
        <v>#REF!</v>
      </c>
      <c r="AZ1330" s="89"/>
      <c r="BA1330" s="98" t="e">
        <f t="shared" si="847"/>
        <v>#REF!</v>
      </c>
      <c r="BB1330" s="98" t="e">
        <f t="shared" si="848"/>
        <v>#REF!</v>
      </c>
      <c r="BC1330" s="89"/>
      <c r="BD1330" s="98" t="e">
        <f t="shared" si="849"/>
        <v>#REF!</v>
      </c>
      <c r="BE1330" s="98" t="e">
        <f t="shared" si="850"/>
        <v>#REF!</v>
      </c>
      <c r="BF1330" s="89"/>
      <c r="BG1330" s="98" t="e">
        <f t="shared" si="851"/>
        <v>#REF!</v>
      </c>
      <c r="BH1330" s="98" t="e">
        <f t="shared" si="852"/>
        <v>#REF!</v>
      </c>
      <c r="BI1330" s="89"/>
      <c r="BJ1330" s="98" t="str">
        <f t="shared" si="853"/>
        <v/>
      </c>
      <c r="BK1330" s="98" t="str">
        <f t="shared" si="854"/>
        <v/>
      </c>
      <c r="BL1330" s="89"/>
      <c r="BM1330" s="98" t="str">
        <f t="shared" si="855"/>
        <v/>
      </c>
      <c r="BN1330" s="98" t="str">
        <f t="shared" si="856"/>
        <v/>
      </c>
      <c r="BO1330" s="89"/>
      <c r="BP1330" s="98" t="str">
        <f t="shared" si="857"/>
        <v/>
      </c>
      <c r="BQ1330" s="98" t="str">
        <f t="shared" si="858"/>
        <v/>
      </c>
      <c r="BR1330" s="89"/>
      <c r="BS1330" s="98" t="str">
        <f t="shared" si="859"/>
        <v/>
      </c>
      <c r="BT1330" s="98" t="str">
        <f t="shared" si="860"/>
        <v/>
      </c>
      <c r="BU1330" s="89"/>
      <c r="BV1330" s="63"/>
    </row>
    <row r="1331" spans="1:74" s="59" customFormat="1" x14ac:dyDescent="0.25">
      <c r="A1331" s="83">
        <v>10</v>
      </c>
      <c r="B1331" s="109" t="str">
        <f t="shared" si="838"/>
        <v xml:space="preserve">: </v>
      </c>
      <c r="C1331" s="106"/>
      <c r="D1331" s="106"/>
      <c r="E1331" s="108"/>
      <c r="F1331" s="106"/>
      <c r="G1331" s="108"/>
      <c r="H1331" s="107"/>
      <c r="I1331" s="106"/>
      <c r="J1331" s="106"/>
      <c r="K1331" s="104"/>
      <c r="L1331" s="110"/>
      <c r="M1331" s="111"/>
      <c r="N1331" s="105"/>
      <c r="O1331" s="105"/>
      <c r="P1331" s="104"/>
      <c r="Q1331" s="64"/>
      <c r="R1331" s="103"/>
      <c r="S1331" s="101" t="str">
        <f t="shared" si="839"/>
        <v/>
      </c>
      <c r="T1331" s="102" t="str">
        <f t="shared" si="840"/>
        <v/>
      </c>
      <c r="U1331" s="101" t="str">
        <f t="shared" si="841"/>
        <v/>
      </c>
      <c r="V1331" s="100" t="str">
        <f t="shared" si="842"/>
        <v/>
      </c>
      <c r="W1331" s="89"/>
      <c r="X1331" s="89"/>
      <c r="Z1331" s="63"/>
      <c r="AP1331" s="63"/>
      <c r="AQ1331" s="89"/>
      <c r="AR1331" s="89"/>
      <c r="AS1331" s="99"/>
      <c r="AT1331" s="89"/>
      <c r="AU1331" s="98" t="e">
        <f t="shared" si="843"/>
        <v>#REF!</v>
      </c>
      <c r="AV1331" s="98" t="e">
        <f t="shared" si="844"/>
        <v>#REF!</v>
      </c>
      <c r="AW1331" s="89"/>
      <c r="AX1331" s="98" t="e">
        <f t="shared" si="845"/>
        <v>#REF!</v>
      </c>
      <c r="AY1331" s="98" t="e">
        <f t="shared" si="846"/>
        <v>#REF!</v>
      </c>
      <c r="AZ1331" s="89"/>
      <c r="BA1331" s="98" t="e">
        <f t="shared" si="847"/>
        <v>#REF!</v>
      </c>
      <c r="BB1331" s="98" t="e">
        <f t="shared" si="848"/>
        <v>#REF!</v>
      </c>
      <c r="BC1331" s="89"/>
      <c r="BD1331" s="98" t="e">
        <f t="shared" si="849"/>
        <v>#REF!</v>
      </c>
      <c r="BE1331" s="98" t="e">
        <f t="shared" si="850"/>
        <v>#REF!</v>
      </c>
      <c r="BF1331" s="89"/>
      <c r="BG1331" s="98" t="e">
        <f t="shared" si="851"/>
        <v>#REF!</v>
      </c>
      <c r="BH1331" s="98" t="e">
        <f t="shared" si="852"/>
        <v>#REF!</v>
      </c>
      <c r="BI1331" s="89"/>
      <c r="BJ1331" s="98" t="str">
        <f t="shared" si="853"/>
        <v/>
      </c>
      <c r="BK1331" s="98" t="str">
        <f t="shared" si="854"/>
        <v/>
      </c>
      <c r="BL1331" s="89"/>
      <c r="BM1331" s="98" t="str">
        <f t="shared" si="855"/>
        <v/>
      </c>
      <c r="BN1331" s="98" t="str">
        <f t="shared" si="856"/>
        <v/>
      </c>
      <c r="BO1331" s="89"/>
      <c r="BP1331" s="98" t="str">
        <f t="shared" si="857"/>
        <v/>
      </c>
      <c r="BQ1331" s="98" t="str">
        <f t="shared" si="858"/>
        <v/>
      </c>
      <c r="BR1331" s="89"/>
      <c r="BS1331" s="98" t="str">
        <f t="shared" si="859"/>
        <v/>
      </c>
      <c r="BT1331" s="98" t="str">
        <f t="shared" si="860"/>
        <v/>
      </c>
      <c r="BU1331" s="89"/>
      <c r="BV1331" s="63"/>
    </row>
    <row r="1332" spans="1:74" s="59" customFormat="1" x14ac:dyDescent="0.25">
      <c r="A1332" s="83">
        <v>11</v>
      </c>
      <c r="B1332" s="109" t="str">
        <f t="shared" si="838"/>
        <v xml:space="preserve">: </v>
      </c>
      <c r="C1332" s="106"/>
      <c r="D1332" s="106"/>
      <c r="E1332" s="108"/>
      <c r="F1332" s="106"/>
      <c r="G1332" s="108"/>
      <c r="H1332" s="107"/>
      <c r="I1332" s="106"/>
      <c r="J1332" s="106"/>
      <c r="K1332" s="104"/>
      <c r="L1332" s="110"/>
      <c r="M1332" s="111"/>
      <c r="N1332" s="105"/>
      <c r="O1332" s="105"/>
      <c r="P1332" s="104"/>
      <c r="Q1332" s="64"/>
      <c r="R1332" s="103"/>
      <c r="S1332" s="101" t="str">
        <f t="shared" si="839"/>
        <v/>
      </c>
      <c r="T1332" s="102" t="str">
        <f t="shared" si="840"/>
        <v/>
      </c>
      <c r="U1332" s="101" t="str">
        <f t="shared" si="841"/>
        <v/>
      </c>
      <c r="V1332" s="100" t="str">
        <f t="shared" si="842"/>
        <v/>
      </c>
      <c r="W1332" s="89"/>
      <c r="X1332" s="89"/>
      <c r="Z1332" s="63"/>
      <c r="AP1332" s="63"/>
      <c r="AQ1332" s="89"/>
      <c r="AR1332" s="89"/>
      <c r="AS1332" s="99"/>
      <c r="AT1332" s="89"/>
      <c r="AU1332" s="98" t="e">
        <f t="shared" si="843"/>
        <v>#REF!</v>
      </c>
      <c r="AV1332" s="98" t="e">
        <f t="shared" si="844"/>
        <v>#REF!</v>
      </c>
      <c r="AW1332" s="89"/>
      <c r="AX1332" s="98" t="e">
        <f t="shared" si="845"/>
        <v>#REF!</v>
      </c>
      <c r="AY1332" s="98" t="e">
        <f t="shared" si="846"/>
        <v>#REF!</v>
      </c>
      <c r="AZ1332" s="89"/>
      <c r="BA1332" s="98" t="e">
        <f t="shared" si="847"/>
        <v>#REF!</v>
      </c>
      <c r="BB1332" s="98" t="e">
        <f t="shared" si="848"/>
        <v>#REF!</v>
      </c>
      <c r="BC1332" s="89"/>
      <c r="BD1332" s="98" t="e">
        <f t="shared" si="849"/>
        <v>#REF!</v>
      </c>
      <c r="BE1332" s="98" t="e">
        <f t="shared" si="850"/>
        <v>#REF!</v>
      </c>
      <c r="BF1332" s="89"/>
      <c r="BG1332" s="98" t="e">
        <f t="shared" si="851"/>
        <v>#REF!</v>
      </c>
      <c r="BH1332" s="98" t="e">
        <f t="shared" si="852"/>
        <v>#REF!</v>
      </c>
      <c r="BI1332" s="89"/>
      <c r="BJ1332" s="98" t="str">
        <f t="shared" si="853"/>
        <v/>
      </c>
      <c r="BK1332" s="98" t="str">
        <f t="shared" si="854"/>
        <v/>
      </c>
      <c r="BL1332" s="89"/>
      <c r="BM1332" s="98" t="str">
        <f t="shared" si="855"/>
        <v/>
      </c>
      <c r="BN1332" s="98" t="str">
        <f t="shared" si="856"/>
        <v/>
      </c>
      <c r="BO1332" s="89"/>
      <c r="BP1332" s="98" t="str">
        <f t="shared" si="857"/>
        <v/>
      </c>
      <c r="BQ1332" s="98" t="str">
        <f t="shared" si="858"/>
        <v/>
      </c>
      <c r="BR1332" s="89"/>
      <c r="BS1332" s="98" t="str">
        <f t="shared" si="859"/>
        <v/>
      </c>
      <c r="BT1332" s="98" t="str">
        <f t="shared" si="860"/>
        <v/>
      </c>
      <c r="BU1332" s="89"/>
      <c r="BV1332" s="63"/>
    </row>
    <row r="1333" spans="1:74" s="59" customFormat="1" x14ac:dyDescent="0.25">
      <c r="A1333" s="83">
        <v>12</v>
      </c>
      <c r="B1333" s="109" t="str">
        <f t="shared" si="838"/>
        <v xml:space="preserve">: </v>
      </c>
      <c r="C1333" s="106"/>
      <c r="D1333" s="106"/>
      <c r="E1333" s="108"/>
      <c r="F1333" s="106"/>
      <c r="G1333" s="108"/>
      <c r="H1333" s="107"/>
      <c r="I1333" s="106"/>
      <c r="J1333" s="106"/>
      <c r="K1333" s="104"/>
      <c r="L1333" s="110"/>
      <c r="M1333" s="111"/>
      <c r="N1333" s="105"/>
      <c r="O1333" s="105"/>
      <c r="P1333" s="104"/>
      <c r="Q1333" s="64"/>
      <c r="R1333" s="103"/>
      <c r="S1333" s="101" t="str">
        <f t="shared" si="839"/>
        <v/>
      </c>
      <c r="T1333" s="102" t="str">
        <f t="shared" si="840"/>
        <v/>
      </c>
      <c r="U1333" s="101" t="str">
        <f t="shared" si="841"/>
        <v/>
      </c>
      <c r="V1333" s="100" t="str">
        <f t="shared" si="842"/>
        <v/>
      </c>
      <c r="W1333" s="89"/>
      <c r="X1333" s="89"/>
      <c r="Z1333" s="63"/>
      <c r="AP1333" s="63"/>
      <c r="AQ1333" s="89"/>
      <c r="AR1333" s="89"/>
      <c r="AS1333" s="99"/>
      <c r="AT1333" s="89"/>
      <c r="AU1333" s="98" t="e">
        <f t="shared" si="843"/>
        <v>#REF!</v>
      </c>
      <c r="AV1333" s="98" t="e">
        <f t="shared" si="844"/>
        <v>#REF!</v>
      </c>
      <c r="AW1333" s="89"/>
      <c r="AX1333" s="98" t="e">
        <f t="shared" si="845"/>
        <v>#REF!</v>
      </c>
      <c r="AY1333" s="98" t="e">
        <f t="shared" si="846"/>
        <v>#REF!</v>
      </c>
      <c r="AZ1333" s="89"/>
      <c r="BA1333" s="98" t="e">
        <f t="shared" si="847"/>
        <v>#REF!</v>
      </c>
      <c r="BB1333" s="98" t="e">
        <f t="shared" si="848"/>
        <v>#REF!</v>
      </c>
      <c r="BC1333" s="89"/>
      <c r="BD1333" s="98" t="e">
        <f t="shared" si="849"/>
        <v>#REF!</v>
      </c>
      <c r="BE1333" s="98" t="e">
        <f t="shared" si="850"/>
        <v>#REF!</v>
      </c>
      <c r="BF1333" s="89"/>
      <c r="BG1333" s="98" t="e">
        <f t="shared" si="851"/>
        <v>#REF!</v>
      </c>
      <c r="BH1333" s="98" t="e">
        <f t="shared" si="852"/>
        <v>#REF!</v>
      </c>
      <c r="BI1333" s="89"/>
      <c r="BJ1333" s="98" t="str">
        <f t="shared" si="853"/>
        <v/>
      </c>
      <c r="BK1333" s="98" t="str">
        <f t="shared" si="854"/>
        <v/>
      </c>
      <c r="BL1333" s="89"/>
      <c r="BM1333" s="98" t="str">
        <f t="shared" si="855"/>
        <v/>
      </c>
      <c r="BN1333" s="98" t="str">
        <f t="shared" si="856"/>
        <v/>
      </c>
      <c r="BO1333" s="89"/>
      <c r="BP1333" s="98" t="str">
        <f t="shared" si="857"/>
        <v/>
      </c>
      <c r="BQ1333" s="98" t="str">
        <f t="shared" si="858"/>
        <v/>
      </c>
      <c r="BR1333" s="89"/>
      <c r="BS1333" s="98" t="str">
        <f t="shared" si="859"/>
        <v/>
      </c>
      <c r="BT1333" s="98" t="str">
        <f t="shared" si="860"/>
        <v/>
      </c>
      <c r="BU1333" s="89"/>
      <c r="BV1333" s="63"/>
    </row>
    <row r="1334" spans="1:74" s="59" customFormat="1" x14ac:dyDescent="0.25">
      <c r="A1334" s="83">
        <v>13</v>
      </c>
      <c r="B1334" s="109" t="str">
        <f t="shared" si="838"/>
        <v xml:space="preserve">: </v>
      </c>
      <c r="C1334" s="106"/>
      <c r="D1334" s="106"/>
      <c r="E1334" s="108"/>
      <c r="F1334" s="106"/>
      <c r="G1334" s="108"/>
      <c r="H1334" s="107"/>
      <c r="I1334" s="106"/>
      <c r="J1334" s="106"/>
      <c r="K1334" s="104"/>
      <c r="L1334" s="110"/>
      <c r="M1334" s="104"/>
      <c r="N1334" s="105"/>
      <c r="O1334" s="105"/>
      <c r="P1334" s="104"/>
      <c r="Q1334" s="64"/>
      <c r="R1334" s="103"/>
      <c r="S1334" s="101" t="str">
        <f t="shared" si="839"/>
        <v/>
      </c>
      <c r="T1334" s="102" t="str">
        <f t="shared" si="840"/>
        <v/>
      </c>
      <c r="U1334" s="101" t="str">
        <f t="shared" si="841"/>
        <v/>
      </c>
      <c r="V1334" s="100" t="str">
        <f t="shared" si="842"/>
        <v/>
      </c>
      <c r="W1334" s="89"/>
      <c r="X1334" s="89"/>
      <c r="Z1334" s="63"/>
      <c r="AP1334" s="63"/>
      <c r="AQ1334" s="89"/>
      <c r="AR1334" s="89"/>
      <c r="AS1334" s="99"/>
      <c r="AT1334" s="89"/>
      <c r="AU1334" s="98" t="e">
        <f t="shared" si="843"/>
        <v>#REF!</v>
      </c>
      <c r="AV1334" s="98" t="e">
        <f t="shared" si="844"/>
        <v>#REF!</v>
      </c>
      <c r="AW1334" s="89"/>
      <c r="AX1334" s="98" t="e">
        <f t="shared" si="845"/>
        <v>#REF!</v>
      </c>
      <c r="AY1334" s="98" t="e">
        <f t="shared" si="846"/>
        <v>#REF!</v>
      </c>
      <c r="AZ1334" s="89"/>
      <c r="BA1334" s="98" t="e">
        <f t="shared" si="847"/>
        <v>#REF!</v>
      </c>
      <c r="BB1334" s="98" t="e">
        <f t="shared" si="848"/>
        <v>#REF!</v>
      </c>
      <c r="BC1334" s="89"/>
      <c r="BD1334" s="98" t="e">
        <f t="shared" si="849"/>
        <v>#REF!</v>
      </c>
      <c r="BE1334" s="98" t="e">
        <f t="shared" si="850"/>
        <v>#REF!</v>
      </c>
      <c r="BF1334" s="89"/>
      <c r="BG1334" s="98" t="e">
        <f t="shared" si="851"/>
        <v>#REF!</v>
      </c>
      <c r="BH1334" s="98" t="e">
        <f t="shared" si="852"/>
        <v>#REF!</v>
      </c>
      <c r="BI1334" s="89"/>
      <c r="BJ1334" s="98" t="str">
        <f t="shared" si="853"/>
        <v/>
      </c>
      <c r="BK1334" s="98" t="str">
        <f t="shared" si="854"/>
        <v/>
      </c>
      <c r="BL1334" s="89"/>
      <c r="BM1334" s="98" t="str">
        <f t="shared" si="855"/>
        <v/>
      </c>
      <c r="BN1334" s="98" t="str">
        <f t="shared" si="856"/>
        <v/>
      </c>
      <c r="BO1334" s="89"/>
      <c r="BP1334" s="98" t="str">
        <f t="shared" si="857"/>
        <v/>
      </c>
      <c r="BQ1334" s="98" t="str">
        <f t="shared" si="858"/>
        <v/>
      </c>
      <c r="BR1334" s="89"/>
      <c r="BS1334" s="98" t="str">
        <f t="shared" si="859"/>
        <v/>
      </c>
      <c r="BT1334" s="98" t="str">
        <f t="shared" si="860"/>
        <v/>
      </c>
      <c r="BU1334" s="89"/>
      <c r="BV1334" s="63"/>
    </row>
    <row r="1335" spans="1:74" s="59" customFormat="1" x14ac:dyDescent="0.25">
      <c r="A1335" s="83">
        <v>14</v>
      </c>
      <c r="B1335" s="109" t="str">
        <f t="shared" si="838"/>
        <v xml:space="preserve">: </v>
      </c>
      <c r="C1335" s="106"/>
      <c r="D1335" s="106"/>
      <c r="E1335" s="108"/>
      <c r="F1335" s="106"/>
      <c r="G1335" s="108"/>
      <c r="H1335" s="107"/>
      <c r="I1335" s="106"/>
      <c r="J1335" s="106"/>
      <c r="K1335" s="104"/>
      <c r="L1335" s="110"/>
      <c r="M1335" s="104"/>
      <c r="N1335" s="105"/>
      <c r="O1335" s="105"/>
      <c r="P1335" s="104"/>
      <c r="Q1335" s="64"/>
      <c r="R1335" s="103"/>
      <c r="S1335" s="101" t="str">
        <f t="shared" si="839"/>
        <v/>
      </c>
      <c r="T1335" s="102" t="str">
        <f t="shared" si="840"/>
        <v/>
      </c>
      <c r="U1335" s="101" t="str">
        <f t="shared" si="841"/>
        <v/>
      </c>
      <c r="V1335" s="100" t="str">
        <f t="shared" si="842"/>
        <v/>
      </c>
      <c r="W1335" s="89"/>
      <c r="X1335" s="89"/>
      <c r="Z1335" s="63"/>
      <c r="AP1335" s="63"/>
      <c r="AQ1335" s="89"/>
      <c r="AR1335" s="89"/>
      <c r="AS1335" s="99"/>
      <c r="AT1335" s="89"/>
      <c r="AU1335" s="98" t="e">
        <f t="shared" si="843"/>
        <v>#REF!</v>
      </c>
      <c r="AV1335" s="98" t="e">
        <f t="shared" si="844"/>
        <v>#REF!</v>
      </c>
      <c r="AW1335" s="89"/>
      <c r="AX1335" s="98" t="e">
        <f t="shared" si="845"/>
        <v>#REF!</v>
      </c>
      <c r="AY1335" s="98" t="e">
        <f t="shared" si="846"/>
        <v>#REF!</v>
      </c>
      <c r="AZ1335" s="89"/>
      <c r="BA1335" s="98" t="e">
        <f t="shared" si="847"/>
        <v>#REF!</v>
      </c>
      <c r="BB1335" s="98" t="e">
        <f t="shared" si="848"/>
        <v>#REF!</v>
      </c>
      <c r="BC1335" s="89"/>
      <c r="BD1335" s="98" t="e">
        <f t="shared" si="849"/>
        <v>#REF!</v>
      </c>
      <c r="BE1335" s="98" t="e">
        <f t="shared" si="850"/>
        <v>#REF!</v>
      </c>
      <c r="BF1335" s="89"/>
      <c r="BG1335" s="98" t="e">
        <f t="shared" si="851"/>
        <v>#REF!</v>
      </c>
      <c r="BH1335" s="98" t="e">
        <f t="shared" si="852"/>
        <v>#REF!</v>
      </c>
      <c r="BI1335" s="89"/>
      <c r="BJ1335" s="98" t="str">
        <f t="shared" si="853"/>
        <v/>
      </c>
      <c r="BK1335" s="98" t="str">
        <f t="shared" si="854"/>
        <v/>
      </c>
      <c r="BL1335" s="89"/>
      <c r="BM1335" s="98" t="str">
        <f t="shared" si="855"/>
        <v/>
      </c>
      <c r="BN1335" s="98" t="str">
        <f t="shared" si="856"/>
        <v/>
      </c>
      <c r="BO1335" s="89"/>
      <c r="BP1335" s="98" t="str">
        <f t="shared" si="857"/>
        <v/>
      </c>
      <c r="BQ1335" s="98" t="str">
        <f t="shared" si="858"/>
        <v/>
      </c>
      <c r="BR1335" s="89"/>
      <c r="BS1335" s="98" t="str">
        <f t="shared" si="859"/>
        <v/>
      </c>
      <c r="BT1335" s="98" t="str">
        <f t="shared" si="860"/>
        <v/>
      </c>
      <c r="BU1335" s="89"/>
      <c r="BV1335" s="63"/>
    </row>
    <row r="1336" spans="1:74" s="59" customFormat="1" x14ac:dyDescent="0.25">
      <c r="A1336" s="83">
        <v>15</v>
      </c>
      <c r="B1336" s="109" t="str">
        <f t="shared" si="838"/>
        <v xml:space="preserve">: </v>
      </c>
      <c r="C1336" s="106"/>
      <c r="D1336" s="106"/>
      <c r="E1336" s="108"/>
      <c r="F1336" s="106"/>
      <c r="G1336" s="108"/>
      <c r="H1336" s="107"/>
      <c r="I1336" s="106"/>
      <c r="J1336" s="106"/>
      <c r="K1336" s="104"/>
      <c r="L1336" s="110"/>
      <c r="M1336" s="104"/>
      <c r="N1336" s="105"/>
      <c r="O1336" s="105"/>
      <c r="P1336" s="104"/>
      <c r="Q1336" s="64"/>
      <c r="R1336" s="103"/>
      <c r="S1336" s="101" t="str">
        <f t="shared" si="839"/>
        <v/>
      </c>
      <c r="T1336" s="102" t="str">
        <f t="shared" si="840"/>
        <v/>
      </c>
      <c r="U1336" s="101" t="str">
        <f t="shared" si="841"/>
        <v/>
      </c>
      <c r="V1336" s="100" t="str">
        <f t="shared" si="842"/>
        <v/>
      </c>
      <c r="W1336" s="89"/>
      <c r="X1336" s="89"/>
      <c r="Z1336" s="63"/>
      <c r="AP1336" s="63"/>
      <c r="AQ1336" s="89"/>
      <c r="AR1336" s="89"/>
      <c r="AS1336" s="99"/>
      <c r="AT1336" s="89"/>
      <c r="AU1336" s="98" t="e">
        <f t="shared" si="843"/>
        <v>#REF!</v>
      </c>
      <c r="AV1336" s="98" t="e">
        <f t="shared" si="844"/>
        <v>#REF!</v>
      </c>
      <c r="AW1336" s="89"/>
      <c r="AX1336" s="98" t="e">
        <f t="shared" si="845"/>
        <v>#REF!</v>
      </c>
      <c r="AY1336" s="98" t="e">
        <f t="shared" si="846"/>
        <v>#REF!</v>
      </c>
      <c r="AZ1336" s="89"/>
      <c r="BA1336" s="98" t="e">
        <f t="shared" si="847"/>
        <v>#REF!</v>
      </c>
      <c r="BB1336" s="98" t="e">
        <f t="shared" si="848"/>
        <v>#REF!</v>
      </c>
      <c r="BC1336" s="89"/>
      <c r="BD1336" s="98" t="e">
        <f t="shared" si="849"/>
        <v>#REF!</v>
      </c>
      <c r="BE1336" s="98" t="e">
        <f t="shared" si="850"/>
        <v>#REF!</v>
      </c>
      <c r="BF1336" s="89"/>
      <c r="BG1336" s="98" t="e">
        <f t="shared" si="851"/>
        <v>#REF!</v>
      </c>
      <c r="BH1336" s="98" t="e">
        <f t="shared" si="852"/>
        <v>#REF!</v>
      </c>
      <c r="BI1336" s="89"/>
      <c r="BJ1336" s="98" t="str">
        <f t="shared" si="853"/>
        <v/>
      </c>
      <c r="BK1336" s="98" t="str">
        <f t="shared" si="854"/>
        <v/>
      </c>
      <c r="BL1336" s="89"/>
      <c r="BM1336" s="98" t="str">
        <f t="shared" si="855"/>
        <v/>
      </c>
      <c r="BN1336" s="98" t="str">
        <f t="shared" si="856"/>
        <v/>
      </c>
      <c r="BO1336" s="89"/>
      <c r="BP1336" s="98" t="str">
        <f t="shared" si="857"/>
        <v/>
      </c>
      <c r="BQ1336" s="98" t="str">
        <f t="shared" si="858"/>
        <v/>
      </c>
      <c r="BR1336" s="89"/>
      <c r="BS1336" s="98" t="str">
        <f t="shared" si="859"/>
        <v/>
      </c>
      <c r="BT1336" s="98" t="str">
        <f t="shared" si="860"/>
        <v/>
      </c>
      <c r="BU1336" s="89"/>
      <c r="BV1336" s="63"/>
    </row>
    <row r="1337" spans="1:74" s="59" customFormat="1" x14ac:dyDescent="0.25">
      <c r="A1337" s="83">
        <v>16</v>
      </c>
      <c r="B1337" s="109" t="str">
        <f t="shared" si="838"/>
        <v xml:space="preserve">: </v>
      </c>
      <c r="C1337" s="106"/>
      <c r="D1337" s="106"/>
      <c r="E1337" s="108"/>
      <c r="F1337" s="106"/>
      <c r="G1337" s="108"/>
      <c r="H1337" s="107"/>
      <c r="I1337" s="106"/>
      <c r="J1337" s="106"/>
      <c r="K1337" s="104"/>
      <c r="L1337" s="110"/>
      <c r="M1337" s="104"/>
      <c r="N1337" s="105"/>
      <c r="O1337" s="105"/>
      <c r="P1337" s="104"/>
      <c r="Q1337" s="64"/>
      <c r="R1337" s="103"/>
      <c r="S1337" s="101" t="str">
        <f t="shared" si="839"/>
        <v/>
      </c>
      <c r="T1337" s="102" t="str">
        <f t="shared" si="840"/>
        <v/>
      </c>
      <c r="U1337" s="101" t="str">
        <f t="shared" si="841"/>
        <v/>
      </c>
      <c r="V1337" s="100" t="str">
        <f t="shared" si="842"/>
        <v/>
      </c>
      <c r="W1337" s="89"/>
      <c r="X1337" s="89"/>
      <c r="Z1337" s="63"/>
      <c r="AP1337" s="63"/>
      <c r="AQ1337" s="89"/>
      <c r="AR1337" s="89"/>
      <c r="AS1337" s="99"/>
      <c r="AT1337" s="89"/>
      <c r="AU1337" s="98" t="e">
        <f t="shared" si="843"/>
        <v>#REF!</v>
      </c>
      <c r="AV1337" s="98" t="e">
        <f t="shared" si="844"/>
        <v>#REF!</v>
      </c>
      <c r="AW1337" s="89"/>
      <c r="AX1337" s="98" t="e">
        <f t="shared" si="845"/>
        <v>#REF!</v>
      </c>
      <c r="AY1337" s="98" t="e">
        <f t="shared" si="846"/>
        <v>#REF!</v>
      </c>
      <c r="AZ1337" s="89"/>
      <c r="BA1337" s="98" t="e">
        <f t="shared" si="847"/>
        <v>#REF!</v>
      </c>
      <c r="BB1337" s="98" t="e">
        <f t="shared" si="848"/>
        <v>#REF!</v>
      </c>
      <c r="BC1337" s="89"/>
      <c r="BD1337" s="98" t="e">
        <f t="shared" si="849"/>
        <v>#REF!</v>
      </c>
      <c r="BE1337" s="98" t="e">
        <f t="shared" si="850"/>
        <v>#REF!</v>
      </c>
      <c r="BF1337" s="89"/>
      <c r="BG1337" s="98" t="e">
        <f t="shared" si="851"/>
        <v>#REF!</v>
      </c>
      <c r="BH1337" s="98" t="e">
        <f t="shared" si="852"/>
        <v>#REF!</v>
      </c>
      <c r="BI1337" s="89"/>
      <c r="BJ1337" s="98" t="str">
        <f t="shared" si="853"/>
        <v/>
      </c>
      <c r="BK1337" s="98" t="str">
        <f t="shared" si="854"/>
        <v/>
      </c>
      <c r="BL1337" s="89"/>
      <c r="BM1337" s="98" t="str">
        <f t="shared" si="855"/>
        <v/>
      </c>
      <c r="BN1337" s="98" t="str">
        <f t="shared" si="856"/>
        <v/>
      </c>
      <c r="BO1337" s="89"/>
      <c r="BP1337" s="98" t="str">
        <f t="shared" si="857"/>
        <v/>
      </c>
      <c r="BQ1337" s="98" t="str">
        <f t="shared" si="858"/>
        <v/>
      </c>
      <c r="BR1337" s="89"/>
      <c r="BS1337" s="98" t="str">
        <f t="shared" si="859"/>
        <v/>
      </c>
      <c r="BT1337" s="98" t="str">
        <f t="shared" si="860"/>
        <v/>
      </c>
      <c r="BU1337" s="89"/>
      <c r="BV1337" s="63"/>
    </row>
    <row r="1338" spans="1:74" s="59" customFormat="1" x14ac:dyDescent="0.25">
      <c r="A1338" s="83">
        <v>17</v>
      </c>
      <c r="B1338" s="109" t="str">
        <f t="shared" si="838"/>
        <v xml:space="preserve">: </v>
      </c>
      <c r="C1338" s="106"/>
      <c r="D1338" s="106"/>
      <c r="E1338" s="108"/>
      <c r="F1338" s="106"/>
      <c r="G1338" s="108"/>
      <c r="H1338" s="107"/>
      <c r="I1338" s="106"/>
      <c r="J1338" s="106"/>
      <c r="K1338" s="104"/>
      <c r="L1338" s="110"/>
      <c r="M1338" s="104"/>
      <c r="N1338" s="105"/>
      <c r="O1338" s="105"/>
      <c r="P1338" s="104"/>
      <c r="Q1338" s="64"/>
      <c r="R1338" s="103"/>
      <c r="S1338" s="101" t="str">
        <f t="shared" si="839"/>
        <v/>
      </c>
      <c r="T1338" s="102" t="str">
        <f t="shared" si="840"/>
        <v/>
      </c>
      <c r="U1338" s="101" t="str">
        <f t="shared" si="841"/>
        <v/>
      </c>
      <c r="V1338" s="100" t="str">
        <f t="shared" si="842"/>
        <v/>
      </c>
      <c r="W1338" s="89"/>
      <c r="X1338" s="89"/>
      <c r="Z1338" s="63"/>
      <c r="AP1338" s="63"/>
      <c r="AQ1338" s="89"/>
      <c r="AR1338" s="89"/>
      <c r="AS1338" s="99"/>
      <c r="AT1338" s="89"/>
      <c r="AU1338" s="98" t="e">
        <f t="shared" si="843"/>
        <v>#REF!</v>
      </c>
      <c r="AV1338" s="98" t="e">
        <f t="shared" si="844"/>
        <v>#REF!</v>
      </c>
      <c r="AW1338" s="89"/>
      <c r="AX1338" s="98" t="e">
        <f t="shared" si="845"/>
        <v>#REF!</v>
      </c>
      <c r="AY1338" s="98" t="e">
        <f t="shared" si="846"/>
        <v>#REF!</v>
      </c>
      <c r="AZ1338" s="89"/>
      <c r="BA1338" s="98" t="e">
        <f t="shared" si="847"/>
        <v>#REF!</v>
      </c>
      <c r="BB1338" s="98" t="e">
        <f t="shared" si="848"/>
        <v>#REF!</v>
      </c>
      <c r="BC1338" s="89"/>
      <c r="BD1338" s="98" t="e">
        <f t="shared" si="849"/>
        <v>#REF!</v>
      </c>
      <c r="BE1338" s="98" t="e">
        <f t="shared" si="850"/>
        <v>#REF!</v>
      </c>
      <c r="BF1338" s="89"/>
      <c r="BG1338" s="98" t="e">
        <f t="shared" si="851"/>
        <v>#REF!</v>
      </c>
      <c r="BH1338" s="98" t="e">
        <f t="shared" si="852"/>
        <v>#REF!</v>
      </c>
      <c r="BI1338" s="89"/>
      <c r="BJ1338" s="98" t="str">
        <f t="shared" si="853"/>
        <v/>
      </c>
      <c r="BK1338" s="98" t="str">
        <f t="shared" si="854"/>
        <v/>
      </c>
      <c r="BL1338" s="89"/>
      <c r="BM1338" s="98" t="str">
        <f t="shared" si="855"/>
        <v/>
      </c>
      <c r="BN1338" s="98" t="str">
        <f t="shared" si="856"/>
        <v/>
      </c>
      <c r="BO1338" s="89"/>
      <c r="BP1338" s="98" t="str">
        <f t="shared" si="857"/>
        <v/>
      </c>
      <c r="BQ1338" s="98" t="str">
        <f t="shared" si="858"/>
        <v/>
      </c>
      <c r="BR1338" s="89"/>
      <c r="BS1338" s="98" t="str">
        <f t="shared" si="859"/>
        <v/>
      </c>
      <c r="BT1338" s="98" t="str">
        <f t="shared" si="860"/>
        <v/>
      </c>
      <c r="BU1338" s="89"/>
      <c r="BV1338" s="63"/>
    </row>
    <row r="1339" spans="1:74" s="59" customFormat="1" x14ac:dyDescent="0.25">
      <c r="A1339" s="83">
        <v>18</v>
      </c>
      <c r="B1339" s="109" t="str">
        <f t="shared" si="838"/>
        <v xml:space="preserve">: </v>
      </c>
      <c r="C1339" s="106"/>
      <c r="D1339" s="106"/>
      <c r="E1339" s="108"/>
      <c r="F1339" s="106"/>
      <c r="G1339" s="108"/>
      <c r="H1339" s="107"/>
      <c r="I1339" s="106"/>
      <c r="J1339" s="106"/>
      <c r="K1339" s="104"/>
      <c r="L1339" s="104"/>
      <c r="M1339" s="104"/>
      <c r="N1339" s="105"/>
      <c r="O1339" s="105"/>
      <c r="P1339" s="104"/>
      <c r="Q1339" s="64"/>
      <c r="R1339" s="103"/>
      <c r="S1339" s="101" t="str">
        <f t="shared" si="839"/>
        <v/>
      </c>
      <c r="T1339" s="102" t="str">
        <f t="shared" si="840"/>
        <v/>
      </c>
      <c r="U1339" s="101" t="str">
        <f t="shared" si="841"/>
        <v/>
      </c>
      <c r="V1339" s="100" t="str">
        <f t="shared" si="842"/>
        <v/>
      </c>
      <c r="W1339" s="89"/>
      <c r="X1339" s="89"/>
      <c r="Z1339" s="63"/>
      <c r="AP1339" s="63"/>
      <c r="AQ1339" s="89"/>
      <c r="AR1339" s="89"/>
      <c r="AS1339" s="99"/>
      <c r="AT1339" s="89"/>
      <c r="AU1339" s="98" t="e">
        <f t="shared" si="843"/>
        <v>#REF!</v>
      </c>
      <c r="AV1339" s="98" t="e">
        <f t="shared" si="844"/>
        <v>#REF!</v>
      </c>
      <c r="AW1339" s="89"/>
      <c r="AX1339" s="98" t="e">
        <f t="shared" si="845"/>
        <v>#REF!</v>
      </c>
      <c r="AY1339" s="98" t="e">
        <f t="shared" si="846"/>
        <v>#REF!</v>
      </c>
      <c r="AZ1339" s="89"/>
      <c r="BA1339" s="98" t="e">
        <f t="shared" si="847"/>
        <v>#REF!</v>
      </c>
      <c r="BB1339" s="98" t="e">
        <f t="shared" si="848"/>
        <v>#REF!</v>
      </c>
      <c r="BC1339" s="89"/>
      <c r="BD1339" s="98" t="e">
        <f t="shared" si="849"/>
        <v>#REF!</v>
      </c>
      <c r="BE1339" s="98" t="e">
        <f t="shared" si="850"/>
        <v>#REF!</v>
      </c>
      <c r="BF1339" s="89"/>
      <c r="BG1339" s="98" t="e">
        <f t="shared" si="851"/>
        <v>#REF!</v>
      </c>
      <c r="BH1339" s="98" t="e">
        <f t="shared" si="852"/>
        <v>#REF!</v>
      </c>
      <c r="BI1339" s="89"/>
      <c r="BJ1339" s="98" t="str">
        <f t="shared" si="853"/>
        <v/>
      </c>
      <c r="BK1339" s="98" t="str">
        <f t="shared" si="854"/>
        <v/>
      </c>
      <c r="BL1339" s="89"/>
      <c r="BM1339" s="98" t="str">
        <f t="shared" si="855"/>
        <v/>
      </c>
      <c r="BN1339" s="98" t="str">
        <f t="shared" si="856"/>
        <v/>
      </c>
      <c r="BO1339" s="89"/>
      <c r="BP1339" s="98" t="str">
        <f t="shared" si="857"/>
        <v/>
      </c>
      <c r="BQ1339" s="98" t="str">
        <f t="shared" si="858"/>
        <v/>
      </c>
      <c r="BR1339" s="89"/>
      <c r="BS1339" s="98" t="str">
        <f t="shared" si="859"/>
        <v/>
      </c>
      <c r="BT1339" s="98" t="str">
        <f t="shared" si="860"/>
        <v/>
      </c>
      <c r="BU1339" s="89"/>
      <c r="BV1339" s="63"/>
    </row>
    <row r="1340" spans="1:74" s="59" customFormat="1" x14ac:dyDescent="0.25">
      <c r="A1340" s="83">
        <v>19</v>
      </c>
      <c r="B1340" s="109" t="str">
        <f t="shared" si="838"/>
        <v xml:space="preserve">: </v>
      </c>
      <c r="C1340" s="106"/>
      <c r="D1340" s="106"/>
      <c r="E1340" s="108"/>
      <c r="F1340" s="106"/>
      <c r="G1340" s="108"/>
      <c r="H1340" s="107"/>
      <c r="I1340" s="106"/>
      <c r="J1340" s="106"/>
      <c r="K1340" s="104"/>
      <c r="L1340" s="104"/>
      <c r="M1340" s="104"/>
      <c r="N1340" s="105"/>
      <c r="O1340" s="105"/>
      <c r="P1340" s="104"/>
      <c r="Q1340" s="64"/>
      <c r="R1340" s="103"/>
      <c r="S1340" s="101" t="str">
        <f t="shared" si="839"/>
        <v/>
      </c>
      <c r="T1340" s="102" t="str">
        <f t="shared" si="840"/>
        <v/>
      </c>
      <c r="U1340" s="101" t="str">
        <f t="shared" si="841"/>
        <v/>
      </c>
      <c r="V1340" s="100" t="str">
        <f t="shared" si="842"/>
        <v/>
      </c>
      <c r="W1340" s="89"/>
      <c r="X1340" s="89"/>
      <c r="Z1340" s="63"/>
      <c r="AP1340" s="63"/>
      <c r="AQ1340" s="89"/>
      <c r="AR1340" s="89"/>
      <c r="AS1340" s="99"/>
      <c r="AT1340" s="89"/>
      <c r="AU1340" s="98" t="e">
        <f t="shared" si="843"/>
        <v>#REF!</v>
      </c>
      <c r="AV1340" s="98" t="e">
        <f t="shared" si="844"/>
        <v>#REF!</v>
      </c>
      <c r="AW1340" s="89"/>
      <c r="AX1340" s="98" t="e">
        <f t="shared" si="845"/>
        <v>#REF!</v>
      </c>
      <c r="AY1340" s="98" t="e">
        <f t="shared" si="846"/>
        <v>#REF!</v>
      </c>
      <c r="AZ1340" s="89"/>
      <c r="BA1340" s="98" t="e">
        <f t="shared" si="847"/>
        <v>#REF!</v>
      </c>
      <c r="BB1340" s="98" t="e">
        <f t="shared" si="848"/>
        <v>#REF!</v>
      </c>
      <c r="BC1340" s="89"/>
      <c r="BD1340" s="98" t="e">
        <f t="shared" si="849"/>
        <v>#REF!</v>
      </c>
      <c r="BE1340" s="98" t="e">
        <f t="shared" si="850"/>
        <v>#REF!</v>
      </c>
      <c r="BF1340" s="89"/>
      <c r="BG1340" s="98" t="e">
        <f t="shared" si="851"/>
        <v>#REF!</v>
      </c>
      <c r="BH1340" s="98" t="e">
        <f t="shared" si="852"/>
        <v>#REF!</v>
      </c>
      <c r="BI1340" s="89"/>
      <c r="BJ1340" s="98" t="str">
        <f t="shared" si="853"/>
        <v/>
      </c>
      <c r="BK1340" s="98" t="str">
        <f t="shared" si="854"/>
        <v/>
      </c>
      <c r="BL1340" s="89"/>
      <c r="BM1340" s="98" t="str">
        <f t="shared" si="855"/>
        <v/>
      </c>
      <c r="BN1340" s="98" t="str">
        <f t="shared" si="856"/>
        <v/>
      </c>
      <c r="BO1340" s="89"/>
      <c r="BP1340" s="98" t="str">
        <f t="shared" si="857"/>
        <v/>
      </c>
      <c r="BQ1340" s="98" t="str">
        <f t="shared" si="858"/>
        <v/>
      </c>
      <c r="BR1340" s="89"/>
      <c r="BS1340" s="98" t="str">
        <f t="shared" si="859"/>
        <v/>
      </c>
      <c r="BT1340" s="98" t="str">
        <f t="shared" si="860"/>
        <v/>
      </c>
      <c r="BU1340" s="89"/>
      <c r="BV1340" s="63"/>
    </row>
    <row r="1341" spans="1:74" s="59" customFormat="1" x14ac:dyDescent="0.25">
      <c r="A1341" s="83">
        <v>20</v>
      </c>
      <c r="B1341" s="109" t="str">
        <f t="shared" si="838"/>
        <v xml:space="preserve">: </v>
      </c>
      <c r="C1341" s="106"/>
      <c r="D1341" s="106"/>
      <c r="E1341" s="108"/>
      <c r="F1341" s="106"/>
      <c r="G1341" s="108"/>
      <c r="H1341" s="107"/>
      <c r="I1341" s="106"/>
      <c r="J1341" s="106"/>
      <c r="K1341" s="104"/>
      <c r="L1341" s="104"/>
      <c r="M1341" s="104"/>
      <c r="N1341" s="105"/>
      <c r="O1341" s="105"/>
      <c r="P1341" s="104"/>
      <c r="Q1341" s="64"/>
      <c r="R1341" s="103"/>
      <c r="S1341" s="101" t="str">
        <f t="shared" si="839"/>
        <v/>
      </c>
      <c r="T1341" s="102" t="str">
        <f t="shared" si="840"/>
        <v/>
      </c>
      <c r="U1341" s="101" t="str">
        <f t="shared" si="841"/>
        <v/>
      </c>
      <c r="V1341" s="100" t="str">
        <f t="shared" si="842"/>
        <v/>
      </c>
      <c r="W1341" s="89"/>
      <c r="X1341" s="89"/>
      <c r="Z1341" s="63"/>
      <c r="AP1341" s="63"/>
      <c r="AQ1341" s="89"/>
      <c r="AR1341" s="89"/>
      <c r="AS1341" s="99"/>
      <c r="AT1341" s="89"/>
      <c r="AU1341" s="98" t="e">
        <f t="shared" si="843"/>
        <v>#REF!</v>
      </c>
      <c r="AV1341" s="98" t="e">
        <f t="shared" si="844"/>
        <v>#REF!</v>
      </c>
      <c r="AW1341" s="89"/>
      <c r="AX1341" s="98" t="e">
        <f t="shared" si="845"/>
        <v>#REF!</v>
      </c>
      <c r="AY1341" s="98" t="e">
        <f t="shared" si="846"/>
        <v>#REF!</v>
      </c>
      <c r="AZ1341" s="89"/>
      <c r="BA1341" s="98" t="e">
        <f t="shared" si="847"/>
        <v>#REF!</v>
      </c>
      <c r="BB1341" s="98" t="e">
        <f t="shared" si="848"/>
        <v>#REF!</v>
      </c>
      <c r="BC1341" s="89"/>
      <c r="BD1341" s="98" t="e">
        <f t="shared" si="849"/>
        <v>#REF!</v>
      </c>
      <c r="BE1341" s="98" t="e">
        <f t="shared" si="850"/>
        <v>#REF!</v>
      </c>
      <c r="BF1341" s="89"/>
      <c r="BG1341" s="98" t="e">
        <f t="shared" si="851"/>
        <v>#REF!</v>
      </c>
      <c r="BH1341" s="98" t="e">
        <f t="shared" si="852"/>
        <v>#REF!</v>
      </c>
      <c r="BI1341" s="89"/>
      <c r="BJ1341" s="98" t="str">
        <f t="shared" si="853"/>
        <v/>
      </c>
      <c r="BK1341" s="98" t="str">
        <f t="shared" si="854"/>
        <v/>
      </c>
      <c r="BL1341" s="89"/>
      <c r="BM1341" s="98" t="str">
        <f t="shared" si="855"/>
        <v/>
      </c>
      <c r="BN1341" s="98" t="str">
        <f t="shared" si="856"/>
        <v/>
      </c>
      <c r="BO1341" s="89"/>
      <c r="BP1341" s="98" t="str">
        <f t="shared" si="857"/>
        <v/>
      </c>
      <c r="BQ1341" s="98" t="str">
        <f t="shared" si="858"/>
        <v/>
      </c>
      <c r="BR1341" s="89"/>
      <c r="BS1341" s="98" t="str">
        <f t="shared" si="859"/>
        <v/>
      </c>
      <c r="BT1341" s="98" t="str">
        <f t="shared" si="860"/>
        <v/>
      </c>
      <c r="BU1341" s="89"/>
      <c r="BV1341" s="63"/>
    </row>
    <row r="1342" spans="1:74" s="59" customFormat="1" x14ac:dyDescent="0.25">
      <c r="A1342" s="83"/>
      <c r="B1342" s="91" t="s">
        <v>64</v>
      </c>
      <c r="C1342" s="92"/>
      <c r="D1342" s="92"/>
      <c r="E1342" s="92"/>
      <c r="F1342" s="92"/>
      <c r="G1342" s="92"/>
      <c r="I1342" s="89"/>
      <c r="J1342" s="94"/>
      <c r="K1342" s="64"/>
      <c r="L1342" s="64"/>
      <c r="M1342" s="64" t="s">
        <v>63</v>
      </c>
      <c r="N1342" s="64"/>
      <c r="O1342" s="64"/>
      <c r="P1342" s="64"/>
      <c r="Q1342" s="64"/>
      <c r="R1342" s="94" t="s">
        <v>62</v>
      </c>
      <c r="S1342" s="97" t="e">
        <f>AVERAGE(S1322:S1341)</f>
        <v>#DIV/0!</v>
      </c>
      <c r="T1342" s="97" t="e">
        <f>IF(S1350="Y",SUM(T1322:T1341)/SUM(O1322:O1341),AVERAGE(T1322:T1341))</f>
        <v>#DIV/0!</v>
      </c>
      <c r="U1342" s="96" t="e">
        <f>SUM(U1322:U1341)/SUM(O1322:O1341)</f>
        <v>#DIV/0!</v>
      </c>
      <c r="V1342" s="89"/>
      <c r="W1342" s="89"/>
      <c r="X1342" s="89"/>
      <c r="Z1342" s="95"/>
      <c r="AP1342" s="63"/>
      <c r="AQ1342" s="89"/>
      <c r="AR1342" s="89"/>
      <c r="AS1342" s="89"/>
      <c r="AT1342" s="94" t="s">
        <v>62</v>
      </c>
      <c r="AU1342" s="93" t="e">
        <f>AVERAGE(AU1322:AU1341)</f>
        <v>#REF!</v>
      </c>
      <c r="AV1342" s="93" t="e">
        <f>SUM(AV1322:AV1341)/COUNTIF(AV1322:AV1341,"&gt;0")</f>
        <v>#REF!</v>
      </c>
      <c r="AW1342" s="89"/>
      <c r="AX1342" s="93" t="e">
        <f>AVERAGE(AX1322:AX1341)</f>
        <v>#REF!</v>
      </c>
      <c r="AY1342" s="93" t="e">
        <f>SUM(AY1322:AY1341)/COUNTIF(AY1322:AY1341,"&gt;0")</f>
        <v>#REF!</v>
      </c>
      <c r="AZ1342" s="89"/>
      <c r="BA1342" s="93" t="e">
        <f>AVERAGE(BA1322:BA1341)</f>
        <v>#REF!</v>
      </c>
      <c r="BB1342" s="93" t="e">
        <f>SUM(BB1322:BB1341)/COUNTIF(BB1322:BB1341,"&gt;0")</f>
        <v>#REF!</v>
      </c>
      <c r="BC1342" s="89"/>
      <c r="BD1342" s="93" t="e">
        <f>AVERAGE(BD1322:BD1341)</f>
        <v>#REF!</v>
      </c>
      <c r="BE1342" s="93" t="e">
        <f>SUM(BE1322:BE1341)/COUNTIF(BE1322:BE1341,"&gt;0")</f>
        <v>#REF!</v>
      </c>
      <c r="BF1342" s="89"/>
      <c r="BG1342" s="93" t="e">
        <f>AVERAGE(BG1322:BG1341)</f>
        <v>#REF!</v>
      </c>
      <c r="BH1342" s="93" t="e">
        <f>SUM(BH1322:BH1341)/COUNTIF(BH1322:BH1341,"&gt;0")</f>
        <v>#REF!</v>
      </c>
      <c r="BI1342" s="94"/>
      <c r="BJ1342" s="93" t="e">
        <f>AVERAGE(BJ1322:BJ1341)</f>
        <v>#DIV/0!</v>
      </c>
      <c r="BK1342" s="93" t="e">
        <f>SUM(BK1322:BK1341)/COUNTIF(BK1322:BK1341,"&gt;0")</f>
        <v>#DIV/0!</v>
      </c>
      <c r="BL1342" s="89"/>
      <c r="BM1342" s="93" t="e">
        <f>AVERAGE(BM1322:BM1341)</f>
        <v>#DIV/0!</v>
      </c>
      <c r="BN1342" s="93" t="e">
        <f>SUM(BN1322:BN1341)/COUNTIF(BN1322:BN1341,"&gt;0")</f>
        <v>#DIV/0!</v>
      </c>
      <c r="BO1342" s="89"/>
      <c r="BP1342" s="93" t="e">
        <f>AVERAGE(BP1322:BP1341)</f>
        <v>#DIV/0!</v>
      </c>
      <c r="BQ1342" s="93" t="e">
        <f>SUM(BQ1322:BQ1341)/COUNTIF(BQ1322:BQ1341,"&gt;0")</f>
        <v>#DIV/0!</v>
      </c>
      <c r="BR1342" s="89"/>
      <c r="BS1342" s="93" t="e">
        <f>AVERAGE(BS1322:BS1341)</f>
        <v>#DIV/0!</v>
      </c>
      <c r="BT1342" s="93" t="e">
        <f>SUM(BT1322:BT1341)/COUNTIF(BT1322:BT1341,"&gt;0")</f>
        <v>#DIV/0!</v>
      </c>
      <c r="BU1342" s="89"/>
      <c r="BV1342" s="63"/>
    </row>
    <row r="1343" spans="1:74" s="59" customFormat="1" x14ac:dyDescent="0.25">
      <c r="A1343" s="83"/>
      <c r="B1343" s="91" t="s">
        <v>61</v>
      </c>
      <c r="C1343" s="92" t="s">
        <v>60</v>
      </c>
      <c r="D1343" s="399"/>
      <c r="E1343" s="400"/>
      <c r="F1343" s="400"/>
      <c r="G1343" s="400"/>
      <c r="H1343" s="400"/>
      <c r="I1343" s="400"/>
      <c r="J1343" s="400"/>
      <c r="K1343" s="401"/>
      <c r="L1343" s="64"/>
      <c r="M1343" s="64"/>
      <c r="N1343" s="64"/>
      <c r="O1343" s="64"/>
      <c r="P1343" s="64"/>
      <c r="Q1343" s="64"/>
      <c r="R1343" s="77" t="s">
        <v>57</v>
      </c>
      <c r="S1343" s="88" t="e">
        <f>S1342+V1343*S1346</f>
        <v>#DIV/0!</v>
      </c>
      <c r="T1343" s="88" t="e">
        <f>T1342+V1343*T1346</f>
        <v>#DIV/0!</v>
      </c>
      <c r="U1343" s="88" t="e">
        <f>U1342+V1343*U1346</f>
        <v>#DIV/0!</v>
      </c>
      <c r="V1343" s="86">
        <v>1</v>
      </c>
      <c r="W1343" s="64" t="s">
        <v>59</v>
      </c>
      <c r="X1343" s="89"/>
      <c r="Y1343" s="89" t="s">
        <v>58</v>
      </c>
      <c r="Z1343" s="87"/>
      <c r="AP1343" s="63"/>
      <c r="AQ1343" s="89"/>
      <c r="AR1343" s="89"/>
      <c r="AS1343" s="89"/>
      <c r="AT1343" s="77" t="s">
        <v>57</v>
      </c>
      <c r="AU1343" s="76" t="e">
        <f>AU1342+(AU1348*AU1345)</f>
        <v>#REF!</v>
      </c>
      <c r="AV1343" s="76" t="e">
        <f>AV1342+(AV1348*AU1345)</f>
        <v>#REF!</v>
      </c>
      <c r="AW1343" s="89"/>
      <c r="AX1343" s="76" t="e">
        <f>AX1342+(AX1348*AX1345)</f>
        <v>#REF!</v>
      </c>
      <c r="AY1343" s="76" t="e">
        <f>AY1342+(AY1348*AX1345)</f>
        <v>#REF!</v>
      </c>
      <c r="AZ1343" s="89"/>
      <c r="BA1343" s="76" t="e">
        <f>BA1342+(BA1348*BA1345)</f>
        <v>#REF!</v>
      </c>
      <c r="BB1343" s="76" t="e">
        <f>BB1342+(BB1348*BA1345)</f>
        <v>#REF!</v>
      </c>
      <c r="BC1343" s="89"/>
      <c r="BD1343" s="76" t="e">
        <f>BD1342+(BD1348*BD1345)</f>
        <v>#REF!</v>
      </c>
      <c r="BE1343" s="76" t="e">
        <f>BE1342+(BE1348*BD1345)</f>
        <v>#REF!</v>
      </c>
      <c r="BF1343" s="89"/>
      <c r="BG1343" s="76" t="e">
        <f>BG1342+(BG1348*BG1345)</f>
        <v>#REF!</v>
      </c>
      <c r="BH1343" s="76" t="e">
        <f>BH1342+(BH1348*BG1345)</f>
        <v>#REF!</v>
      </c>
      <c r="BI1343" s="77"/>
      <c r="BJ1343" s="76" t="e">
        <f>BJ1342+(BJ1348*BJ1345)</f>
        <v>#DIV/0!</v>
      </c>
      <c r="BK1343" s="76" t="e">
        <f>BK1342+(BK1348*BJ1345)</f>
        <v>#DIV/0!</v>
      </c>
      <c r="BL1343" s="89"/>
      <c r="BM1343" s="76" t="e">
        <f>BM1342+(BM1348*BM1345)</f>
        <v>#DIV/0!</v>
      </c>
      <c r="BN1343" s="76" t="e">
        <f>BN1342+(BN1348*BM1345)</f>
        <v>#DIV/0!</v>
      </c>
      <c r="BO1343" s="89"/>
      <c r="BP1343" s="76" t="e">
        <f>BP1342+(BP1348*BP1345)</f>
        <v>#DIV/0!</v>
      </c>
      <c r="BQ1343" s="76" t="e">
        <f>BQ1342+(BQ1348*BP1345)</f>
        <v>#DIV/0!</v>
      </c>
      <c r="BR1343" s="89"/>
      <c r="BS1343" s="76" t="e">
        <f>BS1342+(BS1348*BS1345)</f>
        <v>#DIV/0!</v>
      </c>
      <c r="BT1343" s="76" t="e">
        <f>BT1342+(BT1348*BS1345)</f>
        <v>#DIV/0!</v>
      </c>
      <c r="BU1343" s="89"/>
      <c r="BV1343" s="63"/>
    </row>
    <row r="1344" spans="1:74" s="59" customFormat="1" x14ac:dyDescent="0.25">
      <c r="A1344" s="83"/>
      <c r="B1344" s="91" t="s">
        <v>56</v>
      </c>
      <c r="C1344" s="83"/>
      <c r="D1344" s="402"/>
      <c r="E1344" s="403"/>
      <c r="F1344" s="403"/>
      <c r="G1344" s="403"/>
      <c r="H1344" s="403"/>
      <c r="I1344" s="403"/>
      <c r="J1344" s="403"/>
      <c r="K1344" s="404"/>
      <c r="L1344" s="89"/>
      <c r="M1344" s="89"/>
      <c r="N1344" s="64"/>
      <c r="O1344" s="64"/>
      <c r="P1344" s="64"/>
      <c r="Q1344" s="64"/>
      <c r="R1344" s="77" t="s">
        <v>54</v>
      </c>
      <c r="S1344" s="88" t="e">
        <f>IF($Y1344="Y",MIN(S1322:S1341),S1342-$V1344*S1346)</f>
        <v>#DIV/0!</v>
      </c>
      <c r="T1344" s="88" t="e">
        <f>IF($Y1344="Y",MIN(T1322:T1341),T1342-$V1344*T1346)</f>
        <v>#DIV/0!</v>
      </c>
      <c r="U1344" s="88" t="e">
        <f>IF($Y1344="Y",MIN(U1322:U1341),U1342-$V1344*U1346)</f>
        <v>#DIV/0!</v>
      </c>
      <c r="V1344" s="86">
        <v>1</v>
      </c>
      <c r="W1344" s="64" t="s">
        <v>55</v>
      </c>
      <c r="X1344" s="89"/>
      <c r="Y1344" s="90" t="s">
        <v>47</v>
      </c>
      <c r="Z1344" s="87"/>
      <c r="AP1344" s="63"/>
      <c r="AQ1344" s="89"/>
      <c r="AR1344" s="89"/>
      <c r="AS1344" s="89"/>
      <c r="AT1344" s="77" t="s">
        <v>54</v>
      </c>
      <c r="AU1344" s="76" t="e">
        <f>AU1342-(AU1348*AU1346)</f>
        <v>#REF!</v>
      </c>
      <c r="AV1344" s="76" t="e">
        <f>AV1342-(AV1348*AU1346)</f>
        <v>#REF!</v>
      </c>
      <c r="AW1344" s="89"/>
      <c r="AX1344" s="76" t="e">
        <f>AX1342-(AX1348*AX1346)</f>
        <v>#REF!</v>
      </c>
      <c r="AY1344" s="76" t="e">
        <f>AY1342-(AY1348*AX1346)</f>
        <v>#REF!</v>
      </c>
      <c r="AZ1344" s="89"/>
      <c r="BA1344" s="76" t="e">
        <f>BA1342-(BA1348*BA1346)</f>
        <v>#REF!</v>
      </c>
      <c r="BB1344" s="76" t="e">
        <f>BB1342-(BB1348*BA1346)</f>
        <v>#REF!</v>
      </c>
      <c r="BC1344" s="89"/>
      <c r="BD1344" s="76" t="e">
        <f>BD1342-(BD1348*BD1346)</f>
        <v>#REF!</v>
      </c>
      <c r="BE1344" s="76" t="e">
        <f>BE1342-(BE1348*BD1346)</f>
        <v>#REF!</v>
      </c>
      <c r="BF1344" s="89"/>
      <c r="BG1344" s="76" t="e">
        <f>BG1342-(BG1348*BG1346)</f>
        <v>#REF!</v>
      </c>
      <c r="BH1344" s="76" t="e">
        <f>BH1342-(BH1348*BG1346)</f>
        <v>#REF!</v>
      </c>
      <c r="BI1344" s="77"/>
      <c r="BJ1344" s="76" t="e">
        <f>BJ1342-(BJ1348*BJ1346)</f>
        <v>#DIV/0!</v>
      </c>
      <c r="BK1344" s="76" t="e">
        <f>BK1342-(BK1348*BJ1346)</f>
        <v>#DIV/0!</v>
      </c>
      <c r="BL1344" s="89"/>
      <c r="BM1344" s="76" t="e">
        <f>BM1342-(BM1348*BM1346)</f>
        <v>#DIV/0!</v>
      </c>
      <c r="BN1344" s="76" t="e">
        <f>BN1342-(BN1348*BM1346)</f>
        <v>#DIV/0!</v>
      </c>
      <c r="BO1344" s="89"/>
      <c r="BP1344" s="76" t="e">
        <f>BP1342-(BP1348*BP1346)</f>
        <v>#DIV/0!</v>
      </c>
      <c r="BQ1344" s="76" t="e">
        <f>BQ1342-(BQ1348*BP1346)</f>
        <v>#DIV/0!</v>
      </c>
      <c r="BR1344" s="89"/>
      <c r="BS1344" s="76" t="e">
        <f>BS1342-(BS1348*BS1346)</f>
        <v>#DIV/0!</v>
      </c>
      <c r="BT1344" s="76" t="e">
        <f>BT1342-(BT1348*BS1346)</f>
        <v>#DIV/0!</v>
      </c>
      <c r="BU1344" s="89"/>
      <c r="BV1344" s="63"/>
    </row>
    <row r="1345" spans="1:74" s="59" customFormat="1" ht="14.25" x14ac:dyDescent="0.2">
      <c r="A1345" s="83"/>
      <c r="B1345" s="83"/>
      <c r="C1345" s="83"/>
      <c r="D1345" s="402"/>
      <c r="E1345" s="403"/>
      <c r="F1345" s="403"/>
      <c r="G1345" s="403"/>
      <c r="H1345" s="403"/>
      <c r="I1345" s="403"/>
      <c r="J1345" s="403"/>
      <c r="K1345" s="404"/>
      <c r="L1345" s="64"/>
      <c r="M1345" s="64"/>
      <c r="N1345" s="64"/>
      <c r="O1345" s="64"/>
      <c r="P1345" s="64"/>
      <c r="Q1345" s="64"/>
      <c r="R1345" s="77" t="s">
        <v>51</v>
      </c>
      <c r="S1345" s="88" t="e">
        <f>IF((0.67*S1346)&gt;S1342,"no","yes")</f>
        <v>#DIV/0!</v>
      </c>
      <c r="T1345" s="88" t="e">
        <f>IF((0.67*T1346)&gt;T1342,"no","yes")</f>
        <v>#DIV/0!</v>
      </c>
      <c r="U1345" s="88" t="e">
        <f>IF((0.67*U1346)&gt;U1342,"no","yes")</f>
        <v>#DIV/0!</v>
      </c>
      <c r="V1345" s="64"/>
      <c r="W1345" s="64"/>
      <c r="X1345" s="64"/>
      <c r="Z1345" s="87"/>
      <c r="AP1345" s="63"/>
      <c r="AQ1345" s="64"/>
      <c r="AR1345" s="64"/>
      <c r="AS1345" s="360" t="s">
        <v>53</v>
      </c>
      <c r="AT1345" s="361"/>
      <c r="AU1345" s="86">
        <v>1</v>
      </c>
      <c r="AV1345" s="64"/>
      <c r="AW1345" s="64"/>
      <c r="AX1345" s="86">
        <v>1</v>
      </c>
      <c r="AY1345" s="64"/>
      <c r="AZ1345" s="64"/>
      <c r="BA1345" s="86">
        <v>1</v>
      </c>
      <c r="BB1345" s="64"/>
      <c r="BC1345" s="64"/>
      <c r="BD1345" s="86">
        <v>1</v>
      </c>
      <c r="BE1345" s="64"/>
      <c r="BF1345" s="64"/>
      <c r="BG1345" s="86">
        <v>1</v>
      </c>
      <c r="BH1345" s="64"/>
      <c r="BI1345" s="77"/>
      <c r="BJ1345" s="86">
        <v>1</v>
      </c>
      <c r="BK1345" s="64"/>
      <c r="BL1345" s="64"/>
      <c r="BM1345" s="86">
        <v>1</v>
      </c>
      <c r="BN1345" s="64"/>
      <c r="BO1345" s="64"/>
      <c r="BP1345" s="86">
        <v>1</v>
      </c>
      <c r="BQ1345" s="64"/>
      <c r="BR1345" s="64"/>
      <c r="BS1345" s="86">
        <v>1</v>
      </c>
      <c r="BT1345" s="64"/>
      <c r="BU1345" s="64"/>
      <c r="BV1345" s="63"/>
    </row>
    <row r="1346" spans="1:74" s="59" customFormat="1" ht="14.25" x14ac:dyDescent="0.2">
      <c r="A1346" s="83"/>
      <c r="B1346" s="83"/>
      <c r="C1346" s="83"/>
      <c r="D1346" s="402"/>
      <c r="E1346" s="403"/>
      <c r="F1346" s="403"/>
      <c r="G1346" s="403"/>
      <c r="H1346" s="403"/>
      <c r="I1346" s="403"/>
      <c r="J1346" s="403"/>
      <c r="K1346" s="404"/>
      <c r="L1346" s="64"/>
      <c r="M1346" s="64"/>
      <c r="N1346" s="64"/>
      <c r="O1346" s="64"/>
      <c r="P1346" s="64"/>
      <c r="Q1346" s="64"/>
      <c r="R1346" s="77" t="s">
        <v>50</v>
      </c>
      <c r="S1346" s="88" t="e">
        <f>_xlfn.STDEV.P(S1322:S1341)</f>
        <v>#DIV/0!</v>
      </c>
      <c r="T1346" s="88" t="e">
        <f t="array" ref="T1346">IF(S1350="Y",SQRT(SUM(IFERROR(O1322:O1341*(S1322:S1341-(T1342))^2,0))/((COUNTIFS(O1322:O1341,"&lt;&gt;"&amp;"")-1)/COUNTIFS(O1322:O1341,"&lt;&gt;"&amp;"")*SUM(O1322:O1341))),_xlfn.STDEV.P(T1322:T1341))</f>
        <v>#DIV/0!</v>
      </c>
      <c r="U1346" s="88" t="e">
        <f t="array" ref="U1346">SQRT(SUM(IFERROR(O1322:O1341*(S1322:S1341-(U1342))^2,0))/((COUNTIFS(O1322:O1341,"&lt;&gt;"&amp;"")-1)/COUNTIFS(O1322:O1341,"&lt;&gt;"&amp;"")*SUM(O1322:O1341)))</f>
        <v>#DIV/0!</v>
      </c>
      <c r="V1346" s="64"/>
      <c r="W1346" s="64"/>
      <c r="X1346" s="64"/>
      <c r="Z1346" s="87"/>
      <c r="AP1346" s="63"/>
      <c r="AQ1346" s="64"/>
      <c r="AR1346" s="64"/>
      <c r="AS1346" s="360"/>
      <c r="AT1346" s="361"/>
      <c r="AU1346" s="86">
        <v>1</v>
      </c>
      <c r="AV1346" s="64"/>
      <c r="AW1346" s="64"/>
      <c r="AX1346" s="86">
        <v>1</v>
      </c>
      <c r="AY1346" s="64"/>
      <c r="AZ1346" s="64"/>
      <c r="BA1346" s="86">
        <v>1</v>
      </c>
      <c r="BB1346" s="64"/>
      <c r="BC1346" s="64"/>
      <c r="BD1346" s="86">
        <v>1</v>
      </c>
      <c r="BE1346" s="64"/>
      <c r="BF1346" s="64"/>
      <c r="BG1346" s="86">
        <v>1</v>
      </c>
      <c r="BH1346" s="64"/>
      <c r="BI1346" s="77"/>
      <c r="BJ1346" s="86">
        <v>1</v>
      </c>
      <c r="BK1346" s="64"/>
      <c r="BL1346" s="64"/>
      <c r="BM1346" s="86">
        <v>1</v>
      </c>
      <c r="BN1346" s="64"/>
      <c r="BO1346" s="64"/>
      <c r="BP1346" s="86">
        <v>1</v>
      </c>
      <c r="BQ1346" s="64"/>
      <c r="BR1346" s="64"/>
      <c r="BS1346" s="86">
        <v>1</v>
      </c>
      <c r="BT1346" s="64"/>
      <c r="BU1346" s="64"/>
      <c r="BV1346" s="63"/>
    </row>
    <row r="1347" spans="1:74" s="59" customFormat="1" x14ac:dyDescent="0.25">
      <c r="A1347" s="64"/>
      <c r="B1347" s="64"/>
      <c r="C1347" s="83"/>
      <c r="D1347" s="402"/>
      <c r="E1347" s="403"/>
      <c r="F1347" s="403"/>
      <c r="G1347" s="403"/>
      <c r="H1347" s="403"/>
      <c r="I1347" s="403"/>
      <c r="J1347" s="403"/>
      <c r="K1347" s="404"/>
      <c r="L1347" s="64"/>
      <c r="M1347" s="64"/>
      <c r="N1347" s="64"/>
      <c r="O1347" s="64"/>
      <c r="P1347" s="64"/>
      <c r="Q1347" s="64"/>
      <c r="R1347" s="73" t="s">
        <v>48</v>
      </c>
      <c r="S1347" s="85">
        <f>COUNTIF(S1322:S1341,"&gt;0")</f>
        <v>0</v>
      </c>
      <c r="T1347" s="85">
        <f>COUNTIF(T1322:T1341,"&gt;0")</f>
        <v>0</v>
      </c>
      <c r="U1347" s="81"/>
      <c r="V1347" s="84" t="s">
        <v>52</v>
      </c>
      <c r="W1347" s="64"/>
      <c r="X1347" s="64"/>
      <c r="Z1347" s="63"/>
      <c r="AP1347" s="63"/>
      <c r="AQ1347" s="64"/>
      <c r="AR1347" s="64"/>
      <c r="AS1347" s="64"/>
      <c r="AT1347" s="77" t="s">
        <v>51</v>
      </c>
      <c r="AU1347" s="76" t="e">
        <f>IF((0.67*AU1348)&gt;AU1342,"no","yes")</f>
        <v>#REF!</v>
      </c>
      <c r="AV1347" s="76" t="e">
        <f>IF((0.67*AV1348)&gt;AV1342,"no","yes")</f>
        <v>#REF!</v>
      </c>
      <c r="AW1347" s="64"/>
      <c r="AX1347" s="76" t="e">
        <f>IF((0.67*AX1348)&gt;AX1342,"no","yes")</f>
        <v>#REF!</v>
      </c>
      <c r="AY1347" s="76" t="e">
        <f>IF((0.67*AY1348)&gt;AY1342,"no","yes")</f>
        <v>#REF!</v>
      </c>
      <c r="AZ1347" s="64"/>
      <c r="BA1347" s="76" t="e">
        <f>IF((0.67*BA1348)&gt;BA1342,"no","yes")</f>
        <v>#REF!</v>
      </c>
      <c r="BB1347" s="76" t="e">
        <f>IF((0.67*BB1348)&gt;BB1342,"no","yes")</f>
        <v>#REF!</v>
      </c>
      <c r="BC1347" s="64"/>
      <c r="BD1347" s="76" t="e">
        <f>IF((0.67*BD1348)&gt;BD1342,"no","yes")</f>
        <v>#REF!</v>
      </c>
      <c r="BE1347" s="76" t="e">
        <f>IF((0.67*BE1348)&gt;BE1342,"no","yes")</f>
        <v>#REF!</v>
      </c>
      <c r="BF1347" s="64"/>
      <c r="BG1347" s="76" t="e">
        <f>IF((0.67*BG1348)&gt;BG1342,"no","yes")</f>
        <v>#REF!</v>
      </c>
      <c r="BH1347" s="76" t="e">
        <f>IF((0.67*BH1348)&gt;BH1342,"no","yes")</f>
        <v>#REF!</v>
      </c>
      <c r="BI1347" s="73"/>
      <c r="BJ1347" s="76" t="e">
        <f>IF((0.67*BJ1348)&gt;BJ1342,"no","yes")</f>
        <v>#DIV/0!</v>
      </c>
      <c r="BK1347" s="76" t="e">
        <f>IF((0.67*BK1348)&gt;BK1342,"no","yes")</f>
        <v>#DIV/0!</v>
      </c>
      <c r="BL1347" s="64"/>
      <c r="BM1347" s="76" t="e">
        <f>IF((0.67*BM1348)&gt;BM1342,"no","yes")</f>
        <v>#DIV/0!</v>
      </c>
      <c r="BN1347" s="76" t="e">
        <f>IF((0.67*BN1348)&gt;BN1342,"no","yes")</f>
        <v>#DIV/0!</v>
      </c>
      <c r="BO1347" s="64"/>
      <c r="BP1347" s="76" t="e">
        <f>IF((0.67*BP1348)&gt;BP1342,"no","yes")</f>
        <v>#DIV/0!</v>
      </c>
      <c r="BQ1347" s="76" t="e">
        <f>IF((0.67*BQ1348)&gt;BQ1342,"no","yes")</f>
        <v>#DIV/0!</v>
      </c>
      <c r="BR1347" s="64"/>
      <c r="BS1347" s="76" t="e">
        <f>IF((0.67*BS1348)&gt;BS1342,"no","yes")</f>
        <v>#DIV/0!</v>
      </c>
      <c r="BT1347" s="76" t="e">
        <f>IF((0.67*BT1348)&gt;BT1342,"no","yes")</f>
        <v>#DIV/0!</v>
      </c>
      <c r="BU1347" s="64"/>
      <c r="BV1347" s="63"/>
    </row>
    <row r="1348" spans="1:74" s="59" customFormat="1" ht="14.25" x14ac:dyDescent="0.2">
      <c r="C1348" s="83"/>
      <c r="D1348" s="402"/>
      <c r="E1348" s="403"/>
      <c r="F1348" s="403"/>
      <c r="G1348" s="403"/>
      <c r="H1348" s="403"/>
      <c r="I1348" s="403"/>
      <c r="J1348" s="403"/>
      <c r="K1348" s="404"/>
      <c r="L1348" s="64"/>
      <c r="M1348" s="64"/>
      <c r="N1348" s="64"/>
      <c r="O1348" s="64"/>
      <c r="P1348" s="64"/>
      <c r="Q1348" s="64"/>
      <c r="R1348" s="64"/>
      <c r="S1348" s="82"/>
      <c r="T1348" s="81"/>
      <c r="U1348" s="81"/>
      <c r="V1348" s="80"/>
      <c r="W1348" s="79"/>
      <c r="X1348" s="78"/>
      <c r="Z1348" s="63"/>
      <c r="AP1348" s="63"/>
      <c r="AQ1348" s="64"/>
      <c r="AR1348" s="64"/>
      <c r="AS1348" s="64"/>
      <c r="AT1348" s="77" t="s">
        <v>50</v>
      </c>
      <c r="AU1348" s="76" t="e">
        <f>_xlfn.STDEV.P(AU1322:AU1341)</f>
        <v>#REF!</v>
      </c>
      <c r="AV1348" s="76" t="e">
        <f>_xlfn.STDEV.P(AV1322:AV1341)</f>
        <v>#REF!</v>
      </c>
      <c r="AW1348" s="64"/>
      <c r="AX1348" s="76" t="e">
        <f>_xlfn.STDEV.P(AX1322:AX1341)</f>
        <v>#REF!</v>
      </c>
      <c r="AY1348" s="76" t="e">
        <f>_xlfn.STDEV.P(AY1322:AY1341)</f>
        <v>#REF!</v>
      </c>
      <c r="AZ1348" s="64"/>
      <c r="BA1348" s="76" t="e">
        <f>_xlfn.STDEV.P(BA1322:BA1341)</f>
        <v>#REF!</v>
      </c>
      <c r="BB1348" s="76" t="e">
        <f>_xlfn.STDEV.P(BB1322:BB1341)</f>
        <v>#REF!</v>
      </c>
      <c r="BC1348" s="64"/>
      <c r="BD1348" s="76" t="e">
        <f>_xlfn.STDEV.P(BD1322:BD1341)</f>
        <v>#REF!</v>
      </c>
      <c r="BE1348" s="76" t="e">
        <f>_xlfn.STDEV.P(BE1322:BE1341)</f>
        <v>#REF!</v>
      </c>
      <c r="BF1348" s="64"/>
      <c r="BG1348" s="76" t="e">
        <f>_xlfn.STDEV.P(BG1322:BG1341)</f>
        <v>#REF!</v>
      </c>
      <c r="BH1348" s="76" t="e">
        <f>_xlfn.STDEV.P(BH1322:BH1341)</f>
        <v>#REF!</v>
      </c>
      <c r="BI1348" s="64"/>
      <c r="BJ1348" s="76" t="e">
        <f>_xlfn.STDEV.P(BJ1322:BJ1341)</f>
        <v>#DIV/0!</v>
      </c>
      <c r="BK1348" s="76" t="e">
        <f>_xlfn.STDEV.P(BK1322:BK1341)</f>
        <v>#DIV/0!</v>
      </c>
      <c r="BL1348" s="64"/>
      <c r="BM1348" s="76" t="e">
        <f>_xlfn.STDEV.P(BM1322:BM1341)</f>
        <v>#DIV/0!</v>
      </c>
      <c r="BN1348" s="76" t="e">
        <f>_xlfn.STDEV.P(BN1322:BN1341)</f>
        <v>#DIV/0!</v>
      </c>
      <c r="BO1348" s="64"/>
      <c r="BP1348" s="76" t="e">
        <f>_xlfn.STDEV.P(BP1322:BP1341)</f>
        <v>#DIV/0!</v>
      </c>
      <c r="BQ1348" s="76" t="e">
        <f>_xlfn.STDEV.P(BQ1322:BQ1341)</f>
        <v>#DIV/0!</v>
      </c>
      <c r="BR1348" s="64"/>
      <c r="BS1348" s="76" t="e">
        <f>_xlfn.STDEV.P(BS1322:BS1341)</f>
        <v>#DIV/0!</v>
      </c>
      <c r="BT1348" s="76" t="e">
        <f>_xlfn.STDEV.P(BT1322:BT1341)</f>
        <v>#DIV/0!</v>
      </c>
      <c r="BV1348" s="63"/>
    </row>
    <row r="1349" spans="1:74" s="59" customFormat="1" x14ac:dyDescent="0.2">
      <c r="A1349" s="75" t="str">
        <f ca="1">HYPERLINK("#"&amp;"'"&amp;A$1&amp;"'!a1","Back to top")</f>
        <v>Back to top</v>
      </c>
      <c r="B1349" s="75"/>
      <c r="C1349" s="64"/>
      <c r="D1349" s="405"/>
      <c r="E1349" s="406"/>
      <c r="F1349" s="406"/>
      <c r="G1349" s="406"/>
      <c r="H1349" s="406"/>
      <c r="I1349" s="406"/>
      <c r="J1349" s="406"/>
      <c r="K1349" s="407"/>
      <c r="S1349" s="74" t="s">
        <v>49</v>
      </c>
      <c r="U1349" s="64"/>
      <c r="V1349" s="70"/>
      <c r="W1349" s="69"/>
      <c r="X1349" s="68"/>
      <c r="Z1349" s="63"/>
      <c r="AP1349" s="63"/>
      <c r="AQ1349" s="64"/>
      <c r="AR1349" s="64"/>
      <c r="AS1349" s="64"/>
      <c r="AT1349" s="73" t="s">
        <v>48</v>
      </c>
      <c r="AU1349" s="72">
        <f>COUNTIF(AU1322:AU1341,"&gt;0")</f>
        <v>0</v>
      </c>
      <c r="AV1349" s="72">
        <f>COUNTIF(AV1322:AV1341,"&gt;0")</f>
        <v>0</v>
      </c>
      <c r="AW1349" s="64"/>
      <c r="AX1349" s="72">
        <f>COUNTIF(AX1322:AX1341,"&gt;0")</f>
        <v>0</v>
      </c>
      <c r="AY1349" s="72">
        <f>COUNTIF(AY1322:AY1341,"&gt;0")</f>
        <v>0</v>
      </c>
      <c r="AZ1349" s="64"/>
      <c r="BA1349" s="72">
        <f>COUNTIF(BA1322:BA1341,"&gt;0")</f>
        <v>0</v>
      </c>
      <c r="BB1349" s="72">
        <f>COUNTIF(BB1322:BB1341,"&gt;0")</f>
        <v>0</v>
      </c>
      <c r="BC1349" s="64"/>
      <c r="BD1349" s="72">
        <f>COUNTIF(BD1322:BD1341,"&gt;0")</f>
        <v>0</v>
      </c>
      <c r="BE1349" s="72">
        <f>COUNTIF(BE1322:BE1341,"&gt;0")</f>
        <v>0</v>
      </c>
      <c r="BF1349" s="64"/>
      <c r="BG1349" s="72">
        <f>COUNTIF(BG1322:BG1341,"&gt;0")</f>
        <v>0</v>
      </c>
      <c r="BH1349" s="72">
        <f>COUNTIF(BH1322:BH1341,"&gt;0")</f>
        <v>0</v>
      </c>
      <c r="BI1349" s="64"/>
      <c r="BJ1349" s="72">
        <f>COUNTIF(BJ1322:BJ1341,"&gt;0")</f>
        <v>0</v>
      </c>
      <c r="BK1349" s="72">
        <f>COUNTIF(BK1322:BK1341,"&gt;0")</f>
        <v>0</v>
      </c>
      <c r="BL1349" s="64"/>
      <c r="BM1349" s="72">
        <f>COUNTIF(BM1322:BM1341,"&gt;0")</f>
        <v>0</v>
      </c>
      <c r="BN1349" s="72">
        <f>COUNTIF(BN1322:BN1341,"&gt;0")</f>
        <v>0</v>
      </c>
      <c r="BO1349" s="64"/>
      <c r="BP1349" s="72">
        <f>COUNTIF(BP1322:BP1341,"&gt;0")</f>
        <v>0</v>
      </c>
      <c r="BQ1349" s="72">
        <f>COUNTIF(BQ1322:BQ1341,"&gt;0")</f>
        <v>0</v>
      </c>
      <c r="BR1349" s="64"/>
      <c r="BS1349" s="72">
        <f>COUNTIF(BS1322:BS1341,"&gt;0")</f>
        <v>0</v>
      </c>
      <c r="BT1349" s="72">
        <f>COUNTIF(BT1322:BT1341,"&gt;0")</f>
        <v>0</v>
      </c>
      <c r="BV1349" s="63"/>
    </row>
    <row r="1350" spans="1:74" s="59" customFormat="1" ht="14.25" x14ac:dyDescent="0.2">
      <c r="A1350" s="75"/>
      <c r="B1350" s="75"/>
      <c r="C1350" s="64"/>
      <c r="D1350" s="135"/>
      <c r="E1350" s="135"/>
      <c r="F1350" s="135"/>
      <c r="G1350" s="135"/>
      <c r="H1350" s="135"/>
      <c r="I1350" s="135"/>
      <c r="J1350" s="135"/>
      <c r="K1350" s="135"/>
      <c r="S1350" s="71" t="s">
        <v>47</v>
      </c>
      <c r="U1350" s="64"/>
      <c r="V1350" s="70"/>
      <c r="W1350" s="69"/>
      <c r="X1350" s="68"/>
      <c r="Z1350" s="63"/>
      <c r="AP1350" s="63"/>
      <c r="BV1350" s="63"/>
    </row>
    <row r="1351" spans="1:74" s="59" customFormat="1" ht="14.25" x14ac:dyDescent="0.2">
      <c r="A1351" s="75"/>
      <c r="B1351" s="75"/>
      <c r="C1351" s="64"/>
      <c r="D1351" s="135"/>
      <c r="E1351" s="135"/>
      <c r="F1351" s="135"/>
      <c r="G1351" s="135"/>
      <c r="H1351" s="135"/>
      <c r="I1351" s="135"/>
      <c r="J1351" s="135"/>
      <c r="K1351" s="135"/>
      <c r="U1351" s="64"/>
      <c r="V1351" s="67"/>
      <c r="W1351" s="66"/>
      <c r="X1351" s="65"/>
      <c r="Z1351" s="63"/>
      <c r="AP1351" s="63"/>
      <c r="BV1351" s="63"/>
    </row>
    <row r="1352" spans="1:74" s="59" customFormat="1" ht="18" x14ac:dyDescent="0.25">
      <c r="U1352" s="64"/>
      <c r="V1352" s="64"/>
      <c r="W1352" s="64"/>
      <c r="X1352" s="64"/>
      <c r="Z1352" s="63"/>
      <c r="AP1352" s="60"/>
      <c r="AQ1352" s="62"/>
      <c r="AR1352" s="62"/>
      <c r="AS1352" s="61"/>
      <c r="AT1352" s="61"/>
      <c r="AU1352" s="61"/>
      <c r="AV1352" s="61"/>
      <c r="AW1352" s="61"/>
      <c r="AX1352" s="61"/>
      <c r="AY1352" s="61"/>
      <c r="AZ1352" s="61"/>
      <c r="BA1352" s="61"/>
      <c r="BB1352" s="61"/>
      <c r="BC1352" s="61"/>
      <c r="BD1352" s="61"/>
      <c r="BE1352" s="61"/>
      <c r="BF1352" s="61"/>
      <c r="BG1352" s="61"/>
      <c r="BH1352" s="61"/>
      <c r="BI1352" s="61"/>
      <c r="BJ1352" s="61"/>
      <c r="BK1352" s="61"/>
      <c r="BL1352" s="61"/>
      <c r="BM1352" s="61"/>
      <c r="BN1352" s="61"/>
      <c r="BO1352" s="61"/>
      <c r="BP1352" s="61"/>
      <c r="BQ1352" s="61"/>
      <c r="BR1352" s="61"/>
      <c r="BS1352" s="61"/>
      <c r="BT1352" s="61"/>
      <c r="BU1352" s="61"/>
      <c r="BV1352" s="60"/>
    </row>
    <row r="1353" spans="1:74" s="59" customFormat="1" ht="14.25" x14ac:dyDescent="0.2">
      <c r="Z1353" s="63"/>
      <c r="AP1353" s="63"/>
      <c r="BV1353" s="63"/>
    </row>
    <row r="1354" spans="1:74" s="2" customFormat="1" ht="15.75" x14ac:dyDescent="0.25">
      <c r="A1354" s="134">
        <f>1+A1319</f>
        <v>37</v>
      </c>
      <c r="B1354" s="134"/>
      <c r="C1354" s="133" t="s">
        <v>91</v>
      </c>
      <c r="D1354" s="132"/>
      <c r="E1354" s="132"/>
      <c r="F1354" s="132"/>
      <c r="G1354" s="132"/>
      <c r="H1354" s="132"/>
      <c r="K1354" s="132"/>
      <c r="L1354" s="132"/>
      <c r="M1354" s="131"/>
      <c r="N1354" s="131"/>
      <c r="O1354" s="131"/>
      <c r="AQ1354" s="130">
        <f>A1354</f>
        <v>37</v>
      </c>
      <c r="AR1354" s="130" t="str">
        <f>C1354</f>
        <v>VARIABLE37</v>
      </c>
    </row>
    <row r="1355" spans="1:74" s="59" customFormat="1" x14ac:dyDescent="0.25">
      <c r="A1355" s="83"/>
      <c r="B1355" s="83"/>
      <c r="C1355" s="83"/>
      <c r="D1355" s="129"/>
      <c r="E1355" s="129"/>
      <c r="F1355" s="129"/>
      <c r="G1355" s="129"/>
      <c r="H1355" s="129"/>
      <c r="K1355" s="129"/>
      <c r="L1355" s="129"/>
      <c r="M1355" s="64"/>
      <c r="N1355" s="64"/>
      <c r="O1355" s="64"/>
      <c r="Z1355" s="63"/>
      <c r="AP1355" s="63"/>
      <c r="AQ1355" s="89"/>
      <c r="AR1355" s="89"/>
      <c r="AS1355" s="89"/>
      <c r="AT1355" s="89"/>
      <c r="AU1355" s="128" t="e">
        <f>IF($AT$44="Region",'[1]Advanced Controls'!$A$59,'[1]AEZ Data'!$A$78)</f>
        <v>#REF!</v>
      </c>
      <c r="AV1355" s="128"/>
      <c r="AW1355" s="89"/>
      <c r="AX1355" s="128" t="e">
        <f>IF($AT$44="Region",'[1]Advanced Controls'!$A$60,'[1]AEZ Data'!$A$80)</f>
        <v>#REF!</v>
      </c>
      <c r="AY1355" s="128"/>
      <c r="AZ1355" s="89"/>
      <c r="BA1355" s="128" t="e">
        <f>IF($AT$44="Region",'[1]Advanced Controls'!$A$61,'[1]AEZ Data'!$A$79)</f>
        <v>#REF!</v>
      </c>
      <c r="BB1355" s="128"/>
      <c r="BC1355" s="89"/>
      <c r="BD1355" s="128" t="e">
        <f>IF($AT$44="Region",'[1]Advanced Controls'!$A$62,'[1]AEZ Data'!$A$81)</f>
        <v>#REF!</v>
      </c>
      <c r="BE1355" s="128"/>
      <c r="BF1355" s="89"/>
      <c r="BG1355" s="128" t="e">
        <f>IF($AT$44="Region",'[1]Advanced Controls'!$A$63,'[1]AEZ Data'!$A$82)</f>
        <v>#REF!</v>
      </c>
      <c r="BH1355" s="128"/>
      <c r="BI1355" s="89"/>
      <c r="BJ1355" s="128" t="s">
        <v>90</v>
      </c>
      <c r="BK1355" s="128"/>
      <c r="BL1355" s="89"/>
      <c r="BM1355" s="128" t="s">
        <v>89</v>
      </c>
      <c r="BN1355" s="128"/>
      <c r="BO1355" s="89"/>
      <c r="BP1355" s="128" t="s">
        <v>88</v>
      </c>
      <c r="BQ1355" s="128"/>
      <c r="BR1355" s="89"/>
      <c r="BS1355" s="128" t="s">
        <v>87</v>
      </c>
      <c r="BT1355" s="128"/>
      <c r="BU1355" s="89"/>
      <c r="BV1355" s="63"/>
    </row>
    <row r="1356" spans="1:74" s="59" customFormat="1" ht="45.75" thickBot="1" x14ac:dyDescent="0.3">
      <c r="A1356" s="92" t="s">
        <v>86</v>
      </c>
      <c r="B1356" s="127" t="s">
        <v>85</v>
      </c>
      <c r="C1356" s="124" t="s">
        <v>84</v>
      </c>
      <c r="D1356" s="126" t="s">
        <v>83</v>
      </c>
      <c r="E1356" s="126" t="s">
        <v>82</v>
      </c>
      <c r="F1356" s="124" t="s">
        <v>81</v>
      </c>
      <c r="G1356" s="125" t="s">
        <v>80</v>
      </c>
      <c r="H1356" s="124" t="s">
        <v>79</v>
      </c>
      <c r="I1356" s="124" t="s">
        <v>78</v>
      </c>
      <c r="J1356" s="124" t="s">
        <v>77</v>
      </c>
      <c r="K1356" s="123" t="s">
        <v>76</v>
      </c>
      <c r="L1356" s="122" t="s">
        <v>75</v>
      </c>
      <c r="M1356" s="121" t="s">
        <v>74</v>
      </c>
      <c r="N1356" s="119" t="s">
        <v>73</v>
      </c>
      <c r="O1356" s="120" t="s">
        <v>72</v>
      </c>
      <c r="P1356" s="119" t="s">
        <v>71</v>
      </c>
      <c r="Q1356" s="114"/>
      <c r="R1356" s="118" t="s">
        <v>70</v>
      </c>
      <c r="S1356" s="117" t="s">
        <v>66</v>
      </c>
      <c r="T1356" s="117" t="s">
        <v>65</v>
      </c>
      <c r="U1356" s="117" t="s">
        <v>69</v>
      </c>
      <c r="V1356" s="116" t="s">
        <v>68</v>
      </c>
      <c r="W1356" s="114"/>
      <c r="X1356" s="114"/>
      <c r="Z1356" s="63"/>
      <c r="AP1356" s="63"/>
      <c r="AQ1356" s="114"/>
      <c r="AR1356" s="114"/>
      <c r="AS1356" s="116" t="s">
        <v>67</v>
      </c>
      <c r="AT1356" s="114"/>
      <c r="AU1356" s="115" t="s">
        <v>66</v>
      </c>
      <c r="AV1356" s="115" t="s">
        <v>65</v>
      </c>
      <c r="AW1356" s="114"/>
      <c r="AX1356" s="115" t="s">
        <v>66</v>
      </c>
      <c r="AY1356" s="115" t="s">
        <v>65</v>
      </c>
      <c r="AZ1356" s="114"/>
      <c r="BA1356" s="115" t="s">
        <v>66</v>
      </c>
      <c r="BB1356" s="115" t="s">
        <v>65</v>
      </c>
      <c r="BC1356" s="114"/>
      <c r="BD1356" s="115" t="s">
        <v>66</v>
      </c>
      <c r="BE1356" s="115" t="s">
        <v>65</v>
      </c>
      <c r="BF1356" s="114"/>
      <c r="BG1356" s="115" t="s">
        <v>66</v>
      </c>
      <c r="BH1356" s="115" t="s">
        <v>65</v>
      </c>
      <c r="BI1356" s="114"/>
      <c r="BJ1356" s="115" t="s">
        <v>66</v>
      </c>
      <c r="BK1356" s="115" t="s">
        <v>65</v>
      </c>
      <c r="BL1356" s="114"/>
      <c r="BM1356" s="115" t="s">
        <v>66</v>
      </c>
      <c r="BN1356" s="115" t="s">
        <v>65</v>
      </c>
      <c r="BO1356" s="114"/>
      <c r="BP1356" s="115" t="s">
        <v>66</v>
      </c>
      <c r="BQ1356" s="115" t="s">
        <v>65</v>
      </c>
      <c r="BR1356" s="114"/>
      <c r="BS1356" s="115" t="s">
        <v>66</v>
      </c>
      <c r="BT1356" s="115" t="s">
        <v>65</v>
      </c>
      <c r="BU1356" s="114"/>
      <c r="BV1356" s="63"/>
    </row>
    <row r="1357" spans="1:74" s="59" customFormat="1" x14ac:dyDescent="0.25">
      <c r="A1357" s="83">
        <v>1</v>
      </c>
      <c r="B1357" s="109" t="str">
        <f t="shared" ref="B1357:B1376" si="861">CONCATENATE(E1357,": ",C1357)</f>
        <v xml:space="preserve">: </v>
      </c>
      <c r="C1357" s="108"/>
      <c r="D1357" s="108"/>
      <c r="E1357" s="108"/>
      <c r="F1357" s="113"/>
      <c r="G1357" s="108"/>
      <c r="H1357" s="107"/>
      <c r="I1357" s="106"/>
      <c r="J1357" s="106"/>
      <c r="K1357" s="110"/>
      <c r="L1357" s="110"/>
      <c r="M1357" s="111"/>
      <c r="N1357" s="105"/>
      <c r="O1357" s="105"/>
      <c r="P1357" s="104"/>
      <c r="Q1357" s="64"/>
      <c r="R1357" s="103"/>
      <c r="S1357" s="101" t="str">
        <f t="shared" ref="S1357:S1376" si="862">IF(R1357="Y","",IF(AND(M1357="",K1357=""),"",IF(M1357="",K1357,M1357)))</f>
        <v/>
      </c>
      <c r="T1357" s="102" t="str">
        <f t="shared" ref="T1357:T1376" si="863">IF(S1357="","",IF($S$1385="Y",U1357,IF(S1357&gt;=$S$1377-$AB$35*$S$1381,IF(S1357&lt;=$S$1377+$AB$35*$S$1381,S1357,""),"")))</f>
        <v/>
      </c>
      <c r="U1357" s="101" t="str">
        <f t="shared" ref="U1357:U1376" si="864">IF(R1357="Y","",IF(AND(M1357="",K1357=""),"",IF(M1357="",K1357*O1357,M1357*O1357)))</f>
        <v/>
      </c>
      <c r="V1357" s="100" t="str">
        <f t="shared" ref="V1357:V1376" si="865">IF(AND(N1357="",L1357=""),"",IF(N1357="",L1357,N1357))</f>
        <v/>
      </c>
      <c r="W1357" s="89"/>
      <c r="X1357" s="89"/>
      <c r="Z1357" s="63"/>
      <c r="AP1357" s="63"/>
      <c r="AQ1357" s="89"/>
      <c r="AR1357" s="89"/>
      <c r="AS1357" s="112" t="str">
        <f>$U1357</f>
        <v/>
      </c>
      <c r="AT1357" s="89"/>
      <c r="AU1357" s="98" t="e">
        <f t="shared" ref="AU1357:AU1376" si="866">IF($AT$44="region",IF($E1357=AU$762,$S1357,""),IF($G1357=AU$762,$S1357,""))</f>
        <v>#REF!</v>
      </c>
      <c r="AV1357" s="98" t="e">
        <f t="shared" ref="AV1357:AV1376" si="867">IF($AT$44="Region",IF($E1357=AU$762,$T1357,""),IF($G1357=AU$762,$T1357,""))</f>
        <v>#REF!</v>
      </c>
      <c r="AW1357" s="89"/>
      <c r="AX1357" s="98" t="e">
        <f t="shared" ref="AX1357:AX1376" si="868">IF($AT$44="region",IF($E1357=AX$762,$S1357,""),IF($G1357=AX$762,$S1357,""))</f>
        <v>#REF!</v>
      </c>
      <c r="AY1357" s="98" t="e">
        <f t="shared" ref="AY1357:AY1376" si="869">IF($AT$44="Region",IF($E1357=AX$762,$T1357,""),IF($G1357=AX$762,$T1357,""))</f>
        <v>#REF!</v>
      </c>
      <c r="AZ1357" s="89"/>
      <c r="BA1357" s="98" t="e">
        <f t="shared" ref="BA1357:BA1376" si="870">IF($AT$44="region",IF($E1357=BA$762,$S1357,""),IF($G1357=BA$762,$S1357,""))</f>
        <v>#REF!</v>
      </c>
      <c r="BB1357" s="98" t="e">
        <f t="shared" ref="BB1357:BB1376" si="871">IF($AT$44="Region",IF($E1357=BA$762,$T1357,""),IF($G1357=BA$762,$T1357,""))</f>
        <v>#REF!</v>
      </c>
      <c r="BC1357" s="89"/>
      <c r="BD1357" s="98" t="e">
        <f t="shared" ref="BD1357:BD1376" si="872">IF($AT$44="region",IF($E1357=BD$762,$S1357,""),IF($G1357=BD$762,$S1357,""))</f>
        <v>#REF!</v>
      </c>
      <c r="BE1357" s="98" t="e">
        <f t="shared" ref="BE1357:BE1376" si="873">IF($AT$44="Region",IF($E1357=BD$762,$T1357,""),IF($G1357=BD$762,$T1357,""))</f>
        <v>#REF!</v>
      </c>
      <c r="BF1357" s="89"/>
      <c r="BG1357" s="98" t="e">
        <f t="shared" ref="BG1357:BG1376" si="874">IF($AT$44="region",IF($E1357=BG$762,$S1357,""),IF($G1357=BG$762,$S1357,""))</f>
        <v>#REF!</v>
      </c>
      <c r="BH1357" s="98" t="e">
        <f t="shared" ref="BH1357:BH1376" si="875">IF($AT$44="Region",IF($E1357=BG$762,$T1357,""),IF($G1357=BG$762,$T1357,""))</f>
        <v>#REF!</v>
      </c>
      <c r="BI1357" s="89"/>
      <c r="BJ1357" s="98" t="str">
        <f t="shared" ref="BJ1357:BJ1376" si="876">IF($E1357=$BJ$47,S1357,"")</f>
        <v/>
      </c>
      <c r="BK1357" s="98" t="str">
        <f t="shared" ref="BK1357:BK1376" si="877">IF($E1357=$BJ$47,T1357,"")</f>
        <v/>
      </c>
      <c r="BL1357" s="89"/>
      <c r="BM1357" s="98" t="str">
        <f t="shared" ref="BM1357:BM1376" si="878">IF($E1357=$BM$47,S1357,"")</f>
        <v/>
      </c>
      <c r="BN1357" s="98" t="str">
        <f t="shared" ref="BN1357:BN1376" si="879">IF($E1357=$BM$47,T1357,"")</f>
        <v/>
      </c>
      <c r="BO1357" s="89"/>
      <c r="BP1357" s="98" t="str">
        <f t="shared" ref="BP1357:BP1376" si="880">IF($E1357=$BP$47,S1357,"")</f>
        <v/>
      </c>
      <c r="BQ1357" s="98" t="str">
        <f t="shared" ref="BQ1357:BQ1376" si="881">IF($E1357=$BP$47,T1357,"")</f>
        <v/>
      </c>
      <c r="BR1357" s="89"/>
      <c r="BS1357" s="98" t="str">
        <f t="shared" ref="BS1357:BS1376" si="882">IF($E1357=$BS$47,S1357,"")</f>
        <v/>
      </c>
      <c r="BT1357" s="98" t="str">
        <f t="shared" ref="BT1357:BT1376" si="883">IF($E1357=$BS$47,T1357,"")</f>
        <v/>
      </c>
      <c r="BU1357" s="89"/>
      <c r="BV1357" s="63"/>
    </row>
    <row r="1358" spans="1:74" s="59" customFormat="1" x14ac:dyDescent="0.25">
      <c r="A1358" s="83">
        <v>2</v>
      </c>
      <c r="B1358" s="109" t="str">
        <f t="shared" si="861"/>
        <v xml:space="preserve">: </v>
      </c>
      <c r="C1358" s="108"/>
      <c r="D1358" s="108"/>
      <c r="E1358" s="108"/>
      <c r="F1358" s="108"/>
      <c r="G1358" s="108"/>
      <c r="H1358" s="107"/>
      <c r="I1358" s="106"/>
      <c r="J1358" s="106"/>
      <c r="K1358" s="105"/>
      <c r="L1358" s="110"/>
      <c r="M1358" s="111"/>
      <c r="N1358" s="105"/>
      <c r="O1358" s="105"/>
      <c r="P1358" s="104"/>
      <c r="Q1358" s="64"/>
      <c r="R1358" s="103"/>
      <c r="S1358" s="101" t="str">
        <f t="shared" si="862"/>
        <v/>
      </c>
      <c r="T1358" s="102" t="str">
        <f t="shared" si="863"/>
        <v/>
      </c>
      <c r="U1358" s="101" t="str">
        <f t="shared" si="864"/>
        <v/>
      </c>
      <c r="V1358" s="100" t="str">
        <f t="shared" si="865"/>
        <v/>
      </c>
      <c r="W1358" s="89"/>
      <c r="X1358" s="89"/>
      <c r="Z1358" s="63"/>
      <c r="AP1358" s="63"/>
      <c r="AQ1358" s="89"/>
      <c r="AR1358" s="89"/>
      <c r="AS1358" s="99"/>
      <c r="AT1358" s="89"/>
      <c r="AU1358" s="98" t="e">
        <f t="shared" si="866"/>
        <v>#REF!</v>
      </c>
      <c r="AV1358" s="98" t="e">
        <f t="shared" si="867"/>
        <v>#REF!</v>
      </c>
      <c r="AW1358" s="89"/>
      <c r="AX1358" s="98" t="e">
        <f t="shared" si="868"/>
        <v>#REF!</v>
      </c>
      <c r="AY1358" s="98" t="e">
        <f t="shared" si="869"/>
        <v>#REF!</v>
      </c>
      <c r="AZ1358" s="89"/>
      <c r="BA1358" s="98" t="e">
        <f t="shared" si="870"/>
        <v>#REF!</v>
      </c>
      <c r="BB1358" s="98" t="e">
        <f t="shared" si="871"/>
        <v>#REF!</v>
      </c>
      <c r="BC1358" s="89"/>
      <c r="BD1358" s="98" t="e">
        <f t="shared" si="872"/>
        <v>#REF!</v>
      </c>
      <c r="BE1358" s="98" t="e">
        <f t="shared" si="873"/>
        <v>#REF!</v>
      </c>
      <c r="BF1358" s="89"/>
      <c r="BG1358" s="98" t="e">
        <f t="shared" si="874"/>
        <v>#REF!</v>
      </c>
      <c r="BH1358" s="98" t="e">
        <f t="shared" si="875"/>
        <v>#REF!</v>
      </c>
      <c r="BI1358" s="89"/>
      <c r="BJ1358" s="98" t="str">
        <f t="shared" si="876"/>
        <v/>
      </c>
      <c r="BK1358" s="98" t="str">
        <f t="shared" si="877"/>
        <v/>
      </c>
      <c r="BL1358" s="89"/>
      <c r="BM1358" s="98" t="str">
        <f t="shared" si="878"/>
        <v/>
      </c>
      <c r="BN1358" s="98" t="str">
        <f t="shared" si="879"/>
        <v/>
      </c>
      <c r="BO1358" s="89"/>
      <c r="BP1358" s="98" t="str">
        <f t="shared" si="880"/>
        <v/>
      </c>
      <c r="BQ1358" s="98" t="str">
        <f t="shared" si="881"/>
        <v/>
      </c>
      <c r="BR1358" s="89"/>
      <c r="BS1358" s="98" t="str">
        <f t="shared" si="882"/>
        <v/>
      </c>
      <c r="BT1358" s="98" t="str">
        <f t="shared" si="883"/>
        <v/>
      </c>
      <c r="BU1358" s="89"/>
      <c r="BV1358" s="63"/>
    </row>
    <row r="1359" spans="1:74" s="59" customFormat="1" x14ac:dyDescent="0.25">
      <c r="A1359" s="83">
        <v>3</v>
      </c>
      <c r="B1359" s="109" t="str">
        <f t="shared" si="861"/>
        <v xml:space="preserve">: </v>
      </c>
      <c r="C1359" s="106"/>
      <c r="D1359" s="106"/>
      <c r="E1359" s="108"/>
      <c r="F1359" s="106"/>
      <c r="G1359" s="108"/>
      <c r="H1359" s="107"/>
      <c r="I1359" s="106"/>
      <c r="J1359" s="106"/>
      <c r="K1359" s="104"/>
      <c r="L1359" s="110"/>
      <c r="M1359" s="111"/>
      <c r="N1359" s="105"/>
      <c r="O1359" s="105"/>
      <c r="P1359" s="104"/>
      <c r="Q1359" s="64"/>
      <c r="R1359" s="103"/>
      <c r="S1359" s="101" t="str">
        <f t="shared" si="862"/>
        <v/>
      </c>
      <c r="T1359" s="102" t="str">
        <f t="shared" si="863"/>
        <v/>
      </c>
      <c r="U1359" s="101" t="str">
        <f t="shared" si="864"/>
        <v/>
      </c>
      <c r="V1359" s="100" t="str">
        <f t="shared" si="865"/>
        <v/>
      </c>
      <c r="W1359" s="89"/>
      <c r="X1359" s="89"/>
      <c r="Z1359" s="63"/>
      <c r="AP1359" s="63"/>
      <c r="AQ1359" s="89"/>
      <c r="AR1359" s="89"/>
      <c r="AS1359" s="64"/>
      <c r="AT1359" s="89"/>
      <c r="AU1359" s="98" t="e">
        <f t="shared" si="866"/>
        <v>#REF!</v>
      </c>
      <c r="AV1359" s="98" t="e">
        <f t="shared" si="867"/>
        <v>#REF!</v>
      </c>
      <c r="AW1359" s="89"/>
      <c r="AX1359" s="98" t="e">
        <f t="shared" si="868"/>
        <v>#REF!</v>
      </c>
      <c r="AY1359" s="98" t="e">
        <f t="shared" si="869"/>
        <v>#REF!</v>
      </c>
      <c r="AZ1359" s="89"/>
      <c r="BA1359" s="98" t="e">
        <f t="shared" si="870"/>
        <v>#REF!</v>
      </c>
      <c r="BB1359" s="98" t="e">
        <f t="shared" si="871"/>
        <v>#REF!</v>
      </c>
      <c r="BC1359" s="89"/>
      <c r="BD1359" s="98" t="e">
        <f t="shared" si="872"/>
        <v>#REF!</v>
      </c>
      <c r="BE1359" s="98" t="e">
        <f t="shared" si="873"/>
        <v>#REF!</v>
      </c>
      <c r="BF1359" s="89"/>
      <c r="BG1359" s="98" t="e">
        <f t="shared" si="874"/>
        <v>#REF!</v>
      </c>
      <c r="BH1359" s="98" t="e">
        <f t="shared" si="875"/>
        <v>#REF!</v>
      </c>
      <c r="BI1359" s="89"/>
      <c r="BJ1359" s="98" t="str">
        <f t="shared" si="876"/>
        <v/>
      </c>
      <c r="BK1359" s="98" t="str">
        <f t="shared" si="877"/>
        <v/>
      </c>
      <c r="BL1359" s="89"/>
      <c r="BM1359" s="98" t="str">
        <f t="shared" si="878"/>
        <v/>
      </c>
      <c r="BN1359" s="98" t="str">
        <f t="shared" si="879"/>
        <v/>
      </c>
      <c r="BO1359" s="89"/>
      <c r="BP1359" s="98" t="str">
        <f t="shared" si="880"/>
        <v/>
      </c>
      <c r="BQ1359" s="98" t="str">
        <f t="shared" si="881"/>
        <v/>
      </c>
      <c r="BR1359" s="89"/>
      <c r="BS1359" s="98" t="str">
        <f t="shared" si="882"/>
        <v/>
      </c>
      <c r="BT1359" s="98" t="str">
        <f t="shared" si="883"/>
        <v/>
      </c>
      <c r="BU1359" s="89"/>
      <c r="BV1359" s="63"/>
    </row>
    <row r="1360" spans="1:74" s="59" customFormat="1" x14ac:dyDescent="0.25">
      <c r="A1360" s="83">
        <v>4</v>
      </c>
      <c r="B1360" s="109" t="str">
        <f t="shared" si="861"/>
        <v xml:space="preserve">: </v>
      </c>
      <c r="C1360" s="106"/>
      <c r="D1360" s="106"/>
      <c r="E1360" s="108"/>
      <c r="F1360" s="106"/>
      <c r="G1360" s="108"/>
      <c r="H1360" s="107"/>
      <c r="I1360" s="106"/>
      <c r="J1360" s="106"/>
      <c r="K1360" s="104"/>
      <c r="L1360" s="110"/>
      <c r="M1360" s="111"/>
      <c r="N1360" s="105"/>
      <c r="O1360" s="105"/>
      <c r="P1360" s="104"/>
      <c r="Q1360" s="64"/>
      <c r="R1360" s="103"/>
      <c r="S1360" s="101" t="str">
        <f t="shared" si="862"/>
        <v/>
      </c>
      <c r="T1360" s="102" t="str">
        <f t="shared" si="863"/>
        <v/>
      </c>
      <c r="U1360" s="101" t="str">
        <f t="shared" si="864"/>
        <v/>
      </c>
      <c r="V1360" s="100" t="str">
        <f t="shared" si="865"/>
        <v/>
      </c>
      <c r="W1360" s="89"/>
      <c r="X1360" s="89"/>
      <c r="Z1360" s="63"/>
      <c r="AP1360" s="63"/>
      <c r="AQ1360" s="89"/>
      <c r="AR1360" s="89"/>
      <c r="AS1360" s="99"/>
      <c r="AT1360" s="89"/>
      <c r="AU1360" s="98" t="e">
        <f t="shared" si="866"/>
        <v>#REF!</v>
      </c>
      <c r="AV1360" s="98" t="e">
        <f t="shared" si="867"/>
        <v>#REF!</v>
      </c>
      <c r="AW1360" s="89"/>
      <c r="AX1360" s="98" t="e">
        <f t="shared" si="868"/>
        <v>#REF!</v>
      </c>
      <c r="AY1360" s="98" t="e">
        <f t="shared" si="869"/>
        <v>#REF!</v>
      </c>
      <c r="AZ1360" s="89"/>
      <c r="BA1360" s="98" t="e">
        <f t="shared" si="870"/>
        <v>#REF!</v>
      </c>
      <c r="BB1360" s="98" t="e">
        <f t="shared" si="871"/>
        <v>#REF!</v>
      </c>
      <c r="BC1360" s="89"/>
      <c r="BD1360" s="98" t="e">
        <f t="shared" si="872"/>
        <v>#REF!</v>
      </c>
      <c r="BE1360" s="98" t="e">
        <f t="shared" si="873"/>
        <v>#REF!</v>
      </c>
      <c r="BF1360" s="89"/>
      <c r="BG1360" s="98" t="e">
        <f t="shared" si="874"/>
        <v>#REF!</v>
      </c>
      <c r="BH1360" s="98" t="e">
        <f t="shared" si="875"/>
        <v>#REF!</v>
      </c>
      <c r="BI1360" s="89"/>
      <c r="BJ1360" s="98" t="str">
        <f t="shared" si="876"/>
        <v/>
      </c>
      <c r="BK1360" s="98" t="str">
        <f t="shared" si="877"/>
        <v/>
      </c>
      <c r="BL1360" s="89"/>
      <c r="BM1360" s="98" t="str">
        <f t="shared" si="878"/>
        <v/>
      </c>
      <c r="BN1360" s="98" t="str">
        <f t="shared" si="879"/>
        <v/>
      </c>
      <c r="BO1360" s="89"/>
      <c r="BP1360" s="98" t="str">
        <f t="shared" si="880"/>
        <v/>
      </c>
      <c r="BQ1360" s="98" t="str">
        <f t="shared" si="881"/>
        <v/>
      </c>
      <c r="BR1360" s="89"/>
      <c r="BS1360" s="98" t="str">
        <f t="shared" si="882"/>
        <v/>
      </c>
      <c r="BT1360" s="98" t="str">
        <f t="shared" si="883"/>
        <v/>
      </c>
      <c r="BU1360" s="89"/>
      <c r="BV1360" s="63"/>
    </row>
    <row r="1361" spans="1:74" s="59" customFormat="1" x14ac:dyDescent="0.25">
      <c r="A1361" s="83">
        <v>5</v>
      </c>
      <c r="B1361" s="109" t="str">
        <f t="shared" si="861"/>
        <v xml:space="preserve">: </v>
      </c>
      <c r="C1361" s="106"/>
      <c r="D1361" s="106"/>
      <c r="E1361" s="108"/>
      <c r="F1361" s="106"/>
      <c r="G1361" s="108"/>
      <c r="H1361" s="107"/>
      <c r="I1361" s="106"/>
      <c r="J1361" s="106"/>
      <c r="K1361" s="104"/>
      <c r="L1361" s="110"/>
      <c r="M1361" s="111"/>
      <c r="N1361" s="105"/>
      <c r="O1361" s="105"/>
      <c r="P1361" s="104"/>
      <c r="Q1361" s="64"/>
      <c r="R1361" s="103"/>
      <c r="S1361" s="101" t="str">
        <f t="shared" si="862"/>
        <v/>
      </c>
      <c r="T1361" s="102" t="str">
        <f t="shared" si="863"/>
        <v/>
      </c>
      <c r="U1361" s="101" t="str">
        <f t="shared" si="864"/>
        <v/>
      </c>
      <c r="V1361" s="100" t="str">
        <f t="shared" si="865"/>
        <v/>
      </c>
      <c r="W1361" s="89"/>
      <c r="X1361" s="89"/>
      <c r="Z1361" s="63"/>
      <c r="AP1361" s="63"/>
      <c r="AQ1361" s="89"/>
      <c r="AR1361" s="89"/>
      <c r="AS1361" s="99"/>
      <c r="AT1361" s="89"/>
      <c r="AU1361" s="98" t="e">
        <f t="shared" si="866"/>
        <v>#REF!</v>
      </c>
      <c r="AV1361" s="98" t="e">
        <f t="shared" si="867"/>
        <v>#REF!</v>
      </c>
      <c r="AW1361" s="89"/>
      <c r="AX1361" s="98" t="e">
        <f t="shared" si="868"/>
        <v>#REF!</v>
      </c>
      <c r="AY1361" s="98" t="e">
        <f t="shared" si="869"/>
        <v>#REF!</v>
      </c>
      <c r="AZ1361" s="89"/>
      <c r="BA1361" s="98" t="e">
        <f t="shared" si="870"/>
        <v>#REF!</v>
      </c>
      <c r="BB1361" s="98" t="e">
        <f t="shared" si="871"/>
        <v>#REF!</v>
      </c>
      <c r="BC1361" s="89"/>
      <c r="BD1361" s="98" t="e">
        <f t="shared" si="872"/>
        <v>#REF!</v>
      </c>
      <c r="BE1361" s="98" t="e">
        <f t="shared" si="873"/>
        <v>#REF!</v>
      </c>
      <c r="BF1361" s="89"/>
      <c r="BG1361" s="98" t="e">
        <f t="shared" si="874"/>
        <v>#REF!</v>
      </c>
      <c r="BH1361" s="98" t="e">
        <f t="shared" si="875"/>
        <v>#REF!</v>
      </c>
      <c r="BI1361" s="89"/>
      <c r="BJ1361" s="98" t="str">
        <f t="shared" si="876"/>
        <v/>
      </c>
      <c r="BK1361" s="98" t="str">
        <f t="shared" si="877"/>
        <v/>
      </c>
      <c r="BL1361" s="89"/>
      <c r="BM1361" s="98" t="str">
        <f t="shared" si="878"/>
        <v/>
      </c>
      <c r="BN1361" s="98" t="str">
        <f t="shared" si="879"/>
        <v/>
      </c>
      <c r="BO1361" s="89"/>
      <c r="BP1361" s="98" t="str">
        <f t="shared" si="880"/>
        <v/>
      </c>
      <c r="BQ1361" s="98" t="str">
        <f t="shared" si="881"/>
        <v/>
      </c>
      <c r="BR1361" s="89"/>
      <c r="BS1361" s="98" t="str">
        <f t="shared" si="882"/>
        <v/>
      </c>
      <c r="BT1361" s="98" t="str">
        <f t="shared" si="883"/>
        <v/>
      </c>
      <c r="BU1361" s="89"/>
      <c r="BV1361" s="63"/>
    </row>
    <row r="1362" spans="1:74" s="59" customFormat="1" x14ac:dyDescent="0.25">
      <c r="A1362" s="83">
        <v>6</v>
      </c>
      <c r="B1362" s="109" t="str">
        <f t="shared" si="861"/>
        <v xml:space="preserve">: </v>
      </c>
      <c r="C1362" s="106"/>
      <c r="D1362" s="106"/>
      <c r="E1362" s="108"/>
      <c r="F1362" s="106"/>
      <c r="G1362" s="108"/>
      <c r="H1362" s="107"/>
      <c r="I1362" s="106"/>
      <c r="J1362" s="106"/>
      <c r="K1362" s="104"/>
      <c r="L1362" s="110"/>
      <c r="M1362" s="111"/>
      <c r="N1362" s="105"/>
      <c r="O1362" s="105"/>
      <c r="P1362" s="104"/>
      <c r="Q1362" s="64"/>
      <c r="R1362" s="103"/>
      <c r="S1362" s="101" t="str">
        <f t="shared" si="862"/>
        <v/>
      </c>
      <c r="T1362" s="102" t="str">
        <f t="shared" si="863"/>
        <v/>
      </c>
      <c r="U1362" s="101" t="str">
        <f t="shared" si="864"/>
        <v/>
      </c>
      <c r="V1362" s="100" t="str">
        <f t="shared" si="865"/>
        <v/>
      </c>
      <c r="W1362" s="89"/>
      <c r="X1362" s="89"/>
      <c r="Z1362" s="63"/>
      <c r="AP1362" s="63"/>
      <c r="AQ1362" s="89"/>
      <c r="AR1362" s="89"/>
      <c r="AS1362" s="99"/>
      <c r="AT1362" s="89"/>
      <c r="AU1362" s="98" t="e">
        <f t="shared" si="866"/>
        <v>#REF!</v>
      </c>
      <c r="AV1362" s="98" t="e">
        <f t="shared" si="867"/>
        <v>#REF!</v>
      </c>
      <c r="AW1362" s="89"/>
      <c r="AX1362" s="98" t="e">
        <f t="shared" si="868"/>
        <v>#REF!</v>
      </c>
      <c r="AY1362" s="98" t="e">
        <f t="shared" si="869"/>
        <v>#REF!</v>
      </c>
      <c r="AZ1362" s="89"/>
      <c r="BA1362" s="98" t="e">
        <f t="shared" si="870"/>
        <v>#REF!</v>
      </c>
      <c r="BB1362" s="98" t="e">
        <f t="shared" si="871"/>
        <v>#REF!</v>
      </c>
      <c r="BC1362" s="89"/>
      <c r="BD1362" s="98" t="e">
        <f t="shared" si="872"/>
        <v>#REF!</v>
      </c>
      <c r="BE1362" s="98" t="e">
        <f t="shared" si="873"/>
        <v>#REF!</v>
      </c>
      <c r="BF1362" s="89"/>
      <c r="BG1362" s="98" t="e">
        <f t="shared" si="874"/>
        <v>#REF!</v>
      </c>
      <c r="BH1362" s="98" t="e">
        <f t="shared" si="875"/>
        <v>#REF!</v>
      </c>
      <c r="BI1362" s="89"/>
      <c r="BJ1362" s="98" t="str">
        <f t="shared" si="876"/>
        <v/>
      </c>
      <c r="BK1362" s="98" t="str">
        <f t="shared" si="877"/>
        <v/>
      </c>
      <c r="BL1362" s="89"/>
      <c r="BM1362" s="98" t="str">
        <f t="shared" si="878"/>
        <v/>
      </c>
      <c r="BN1362" s="98" t="str">
        <f t="shared" si="879"/>
        <v/>
      </c>
      <c r="BO1362" s="89"/>
      <c r="BP1362" s="98" t="str">
        <f t="shared" si="880"/>
        <v/>
      </c>
      <c r="BQ1362" s="98" t="str">
        <f t="shared" si="881"/>
        <v/>
      </c>
      <c r="BR1362" s="89"/>
      <c r="BS1362" s="98" t="str">
        <f t="shared" si="882"/>
        <v/>
      </c>
      <c r="BT1362" s="98" t="str">
        <f t="shared" si="883"/>
        <v/>
      </c>
      <c r="BU1362" s="89"/>
      <c r="BV1362" s="63"/>
    </row>
    <row r="1363" spans="1:74" s="59" customFormat="1" x14ac:dyDescent="0.25">
      <c r="A1363" s="83">
        <v>7</v>
      </c>
      <c r="B1363" s="109" t="str">
        <f t="shared" si="861"/>
        <v xml:space="preserve">: </v>
      </c>
      <c r="C1363" s="106"/>
      <c r="D1363" s="106"/>
      <c r="E1363" s="108"/>
      <c r="F1363" s="106"/>
      <c r="G1363" s="108"/>
      <c r="H1363" s="107"/>
      <c r="I1363" s="106"/>
      <c r="J1363" s="106"/>
      <c r="K1363" s="104"/>
      <c r="L1363" s="110"/>
      <c r="M1363" s="111"/>
      <c r="N1363" s="105"/>
      <c r="O1363" s="105"/>
      <c r="P1363" s="104"/>
      <c r="Q1363" s="64"/>
      <c r="R1363" s="103"/>
      <c r="S1363" s="101" t="str">
        <f t="shared" si="862"/>
        <v/>
      </c>
      <c r="T1363" s="102" t="str">
        <f t="shared" si="863"/>
        <v/>
      </c>
      <c r="U1363" s="101" t="str">
        <f t="shared" si="864"/>
        <v/>
      </c>
      <c r="V1363" s="100" t="str">
        <f t="shared" si="865"/>
        <v/>
      </c>
      <c r="W1363" s="89"/>
      <c r="X1363" s="89"/>
      <c r="Z1363" s="63"/>
      <c r="AP1363" s="63"/>
      <c r="AQ1363" s="89"/>
      <c r="AR1363" s="89"/>
      <c r="AS1363" s="99"/>
      <c r="AT1363" s="89"/>
      <c r="AU1363" s="98" t="e">
        <f t="shared" si="866"/>
        <v>#REF!</v>
      </c>
      <c r="AV1363" s="98" t="e">
        <f t="shared" si="867"/>
        <v>#REF!</v>
      </c>
      <c r="AW1363" s="89"/>
      <c r="AX1363" s="98" t="e">
        <f t="shared" si="868"/>
        <v>#REF!</v>
      </c>
      <c r="AY1363" s="98" t="e">
        <f t="shared" si="869"/>
        <v>#REF!</v>
      </c>
      <c r="AZ1363" s="89"/>
      <c r="BA1363" s="98" t="e">
        <f t="shared" si="870"/>
        <v>#REF!</v>
      </c>
      <c r="BB1363" s="98" t="e">
        <f t="shared" si="871"/>
        <v>#REF!</v>
      </c>
      <c r="BC1363" s="89"/>
      <c r="BD1363" s="98" t="e">
        <f t="shared" si="872"/>
        <v>#REF!</v>
      </c>
      <c r="BE1363" s="98" t="e">
        <f t="shared" si="873"/>
        <v>#REF!</v>
      </c>
      <c r="BF1363" s="89"/>
      <c r="BG1363" s="98" t="e">
        <f t="shared" si="874"/>
        <v>#REF!</v>
      </c>
      <c r="BH1363" s="98" t="e">
        <f t="shared" si="875"/>
        <v>#REF!</v>
      </c>
      <c r="BI1363" s="89"/>
      <c r="BJ1363" s="98" t="str">
        <f t="shared" si="876"/>
        <v/>
      </c>
      <c r="BK1363" s="98" t="str">
        <f t="shared" si="877"/>
        <v/>
      </c>
      <c r="BL1363" s="89"/>
      <c r="BM1363" s="98" t="str">
        <f t="shared" si="878"/>
        <v/>
      </c>
      <c r="BN1363" s="98" t="str">
        <f t="shared" si="879"/>
        <v/>
      </c>
      <c r="BO1363" s="89"/>
      <c r="BP1363" s="98" t="str">
        <f t="shared" si="880"/>
        <v/>
      </c>
      <c r="BQ1363" s="98" t="str">
        <f t="shared" si="881"/>
        <v/>
      </c>
      <c r="BR1363" s="89"/>
      <c r="BS1363" s="98" t="str">
        <f t="shared" si="882"/>
        <v/>
      </c>
      <c r="BT1363" s="98" t="str">
        <f t="shared" si="883"/>
        <v/>
      </c>
      <c r="BU1363" s="89"/>
      <c r="BV1363" s="63"/>
    </row>
    <row r="1364" spans="1:74" s="59" customFormat="1" x14ac:dyDescent="0.25">
      <c r="A1364" s="83">
        <v>8</v>
      </c>
      <c r="B1364" s="109" t="str">
        <f t="shared" si="861"/>
        <v xml:space="preserve">: </v>
      </c>
      <c r="C1364" s="106"/>
      <c r="D1364" s="106"/>
      <c r="E1364" s="108"/>
      <c r="F1364" s="106"/>
      <c r="G1364" s="108"/>
      <c r="H1364" s="107"/>
      <c r="I1364" s="106"/>
      <c r="J1364" s="106"/>
      <c r="K1364" s="104"/>
      <c r="L1364" s="110"/>
      <c r="M1364" s="111"/>
      <c r="N1364" s="105"/>
      <c r="O1364" s="105"/>
      <c r="P1364" s="104"/>
      <c r="Q1364" s="64"/>
      <c r="R1364" s="103"/>
      <c r="S1364" s="101" t="str">
        <f t="shared" si="862"/>
        <v/>
      </c>
      <c r="T1364" s="102" t="str">
        <f t="shared" si="863"/>
        <v/>
      </c>
      <c r="U1364" s="101" t="str">
        <f t="shared" si="864"/>
        <v/>
      </c>
      <c r="V1364" s="100" t="str">
        <f t="shared" si="865"/>
        <v/>
      </c>
      <c r="W1364" s="89"/>
      <c r="X1364" s="89"/>
      <c r="Z1364" s="63"/>
      <c r="AP1364" s="63"/>
      <c r="AQ1364" s="89"/>
      <c r="AR1364" s="89"/>
      <c r="AS1364" s="99"/>
      <c r="AT1364" s="89"/>
      <c r="AU1364" s="98" t="e">
        <f t="shared" si="866"/>
        <v>#REF!</v>
      </c>
      <c r="AV1364" s="98" t="e">
        <f t="shared" si="867"/>
        <v>#REF!</v>
      </c>
      <c r="AW1364" s="89"/>
      <c r="AX1364" s="98" t="e">
        <f t="shared" si="868"/>
        <v>#REF!</v>
      </c>
      <c r="AY1364" s="98" t="e">
        <f t="shared" si="869"/>
        <v>#REF!</v>
      </c>
      <c r="AZ1364" s="89"/>
      <c r="BA1364" s="98" t="e">
        <f t="shared" si="870"/>
        <v>#REF!</v>
      </c>
      <c r="BB1364" s="98" t="e">
        <f t="shared" si="871"/>
        <v>#REF!</v>
      </c>
      <c r="BC1364" s="89"/>
      <c r="BD1364" s="98" t="e">
        <f t="shared" si="872"/>
        <v>#REF!</v>
      </c>
      <c r="BE1364" s="98" t="e">
        <f t="shared" si="873"/>
        <v>#REF!</v>
      </c>
      <c r="BF1364" s="89"/>
      <c r="BG1364" s="98" t="e">
        <f t="shared" si="874"/>
        <v>#REF!</v>
      </c>
      <c r="BH1364" s="98" t="e">
        <f t="shared" si="875"/>
        <v>#REF!</v>
      </c>
      <c r="BI1364" s="89"/>
      <c r="BJ1364" s="98" t="str">
        <f t="shared" si="876"/>
        <v/>
      </c>
      <c r="BK1364" s="98" t="str">
        <f t="shared" si="877"/>
        <v/>
      </c>
      <c r="BL1364" s="89"/>
      <c r="BM1364" s="98" t="str">
        <f t="shared" si="878"/>
        <v/>
      </c>
      <c r="BN1364" s="98" t="str">
        <f t="shared" si="879"/>
        <v/>
      </c>
      <c r="BO1364" s="89"/>
      <c r="BP1364" s="98" t="str">
        <f t="shared" si="880"/>
        <v/>
      </c>
      <c r="BQ1364" s="98" t="str">
        <f t="shared" si="881"/>
        <v/>
      </c>
      <c r="BR1364" s="89"/>
      <c r="BS1364" s="98" t="str">
        <f t="shared" si="882"/>
        <v/>
      </c>
      <c r="BT1364" s="98" t="str">
        <f t="shared" si="883"/>
        <v/>
      </c>
      <c r="BU1364" s="89"/>
      <c r="BV1364" s="63"/>
    </row>
    <row r="1365" spans="1:74" s="59" customFormat="1" x14ac:dyDescent="0.25">
      <c r="A1365" s="83">
        <v>9</v>
      </c>
      <c r="B1365" s="109" t="str">
        <f t="shared" si="861"/>
        <v xml:space="preserve">: </v>
      </c>
      <c r="C1365" s="106"/>
      <c r="D1365" s="106"/>
      <c r="E1365" s="108"/>
      <c r="F1365" s="106"/>
      <c r="G1365" s="108"/>
      <c r="H1365" s="107"/>
      <c r="I1365" s="106"/>
      <c r="J1365" s="106"/>
      <c r="K1365" s="104"/>
      <c r="L1365" s="110"/>
      <c r="M1365" s="111"/>
      <c r="N1365" s="105"/>
      <c r="O1365" s="105"/>
      <c r="P1365" s="104"/>
      <c r="Q1365" s="64"/>
      <c r="R1365" s="103"/>
      <c r="S1365" s="101" t="str">
        <f t="shared" si="862"/>
        <v/>
      </c>
      <c r="T1365" s="102" t="str">
        <f t="shared" si="863"/>
        <v/>
      </c>
      <c r="U1365" s="101" t="str">
        <f t="shared" si="864"/>
        <v/>
      </c>
      <c r="V1365" s="100" t="str">
        <f t="shared" si="865"/>
        <v/>
      </c>
      <c r="W1365" s="89"/>
      <c r="X1365" s="89"/>
      <c r="Z1365" s="63"/>
      <c r="AP1365" s="63"/>
      <c r="AQ1365" s="89"/>
      <c r="AR1365" s="89"/>
      <c r="AS1365" s="99"/>
      <c r="AT1365" s="89"/>
      <c r="AU1365" s="98" t="e">
        <f t="shared" si="866"/>
        <v>#REF!</v>
      </c>
      <c r="AV1365" s="98" t="e">
        <f t="shared" si="867"/>
        <v>#REF!</v>
      </c>
      <c r="AW1365" s="89"/>
      <c r="AX1365" s="98" t="e">
        <f t="shared" si="868"/>
        <v>#REF!</v>
      </c>
      <c r="AY1365" s="98" t="e">
        <f t="shared" si="869"/>
        <v>#REF!</v>
      </c>
      <c r="AZ1365" s="89"/>
      <c r="BA1365" s="98" t="e">
        <f t="shared" si="870"/>
        <v>#REF!</v>
      </c>
      <c r="BB1365" s="98" t="e">
        <f t="shared" si="871"/>
        <v>#REF!</v>
      </c>
      <c r="BC1365" s="89"/>
      <c r="BD1365" s="98" t="e">
        <f t="shared" si="872"/>
        <v>#REF!</v>
      </c>
      <c r="BE1365" s="98" t="e">
        <f t="shared" si="873"/>
        <v>#REF!</v>
      </c>
      <c r="BF1365" s="89"/>
      <c r="BG1365" s="98" t="e">
        <f t="shared" si="874"/>
        <v>#REF!</v>
      </c>
      <c r="BH1365" s="98" t="e">
        <f t="shared" si="875"/>
        <v>#REF!</v>
      </c>
      <c r="BI1365" s="89"/>
      <c r="BJ1365" s="98" t="str">
        <f t="shared" si="876"/>
        <v/>
      </c>
      <c r="BK1365" s="98" t="str">
        <f t="shared" si="877"/>
        <v/>
      </c>
      <c r="BL1365" s="89"/>
      <c r="BM1365" s="98" t="str">
        <f t="shared" si="878"/>
        <v/>
      </c>
      <c r="BN1365" s="98" t="str">
        <f t="shared" si="879"/>
        <v/>
      </c>
      <c r="BO1365" s="89"/>
      <c r="BP1365" s="98" t="str">
        <f t="shared" si="880"/>
        <v/>
      </c>
      <c r="BQ1365" s="98" t="str">
        <f t="shared" si="881"/>
        <v/>
      </c>
      <c r="BR1365" s="89"/>
      <c r="BS1365" s="98" t="str">
        <f t="shared" si="882"/>
        <v/>
      </c>
      <c r="BT1365" s="98" t="str">
        <f t="shared" si="883"/>
        <v/>
      </c>
      <c r="BU1365" s="89"/>
      <c r="BV1365" s="63"/>
    </row>
    <row r="1366" spans="1:74" s="59" customFormat="1" x14ac:dyDescent="0.25">
      <c r="A1366" s="83">
        <v>10</v>
      </c>
      <c r="B1366" s="109" t="str">
        <f t="shared" si="861"/>
        <v xml:space="preserve">: </v>
      </c>
      <c r="C1366" s="106"/>
      <c r="D1366" s="106"/>
      <c r="E1366" s="108"/>
      <c r="F1366" s="106"/>
      <c r="G1366" s="108"/>
      <c r="H1366" s="107"/>
      <c r="I1366" s="106"/>
      <c r="J1366" s="106"/>
      <c r="K1366" s="104"/>
      <c r="L1366" s="110"/>
      <c r="M1366" s="111"/>
      <c r="N1366" s="105"/>
      <c r="O1366" s="105"/>
      <c r="P1366" s="104"/>
      <c r="Q1366" s="64"/>
      <c r="R1366" s="103"/>
      <c r="S1366" s="101" t="str">
        <f t="shared" si="862"/>
        <v/>
      </c>
      <c r="T1366" s="102" t="str">
        <f t="shared" si="863"/>
        <v/>
      </c>
      <c r="U1366" s="101" t="str">
        <f t="shared" si="864"/>
        <v/>
      </c>
      <c r="V1366" s="100" t="str">
        <f t="shared" si="865"/>
        <v/>
      </c>
      <c r="W1366" s="89"/>
      <c r="X1366" s="89"/>
      <c r="Z1366" s="63"/>
      <c r="AP1366" s="63"/>
      <c r="AQ1366" s="89"/>
      <c r="AR1366" s="89"/>
      <c r="AS1366" s="99"/>
      <c r="AT1366" s="89"/>
      <c r="AU1366" s="98" t="e">
        <f t="shared" si="866"/>
        <v>#REF!</v>
      </c>
      <c r="AV1366" s="98" t="e">
        <f t="shared" si="867"/>
        <v>#REF!</v>
      </c>
      <c r="AW1366" s="89"/>
      <c r="AX1366" s="98" t="e">
        <f t="shared" si="868"/>
        <v>#REF!</v>
      </c>
      <c r="AY1366" s="98" t="e">
        <f t="shared" si="869"/>
        <v>#REF!</v>
      </c>
      <c r="AZ1366" s="89"/>
      <c r="BA1366" s="98" t="e">
        <f t="shared" si="870"/>
        <v>#REF!</v>
      </c>
      <c r="BB1366" s="98" t="e">
        <f t="shared" si="871"/>
        <v>#REF!</v>
      </c>
      <c r="BC1366" s="89"/>
      <c r="BD1366" s="98" t="e">
        <f t="shared" si="872"/>
        <v>#REF!</v>
      </c>
      <c r="BE1366" s="98" t="e">
        <f t="shared" si="873"/>
        <v>#REF!</v>
      </c>
      <c r="BF1366" s="89"/>
      <c r="BG1366" s="98" t="e">
        <f t="shared" si="874"/>
        <v>#REF!</v>
      </c>
      <c r="BH1366" s="98" t="e">
        <f t="shared" si="875"/>
        <v>#REF!</v>
      </c>
      <c r="BI1366" s="89"/>
      <c r="BJ1366" s="98" t="str">
        <f t="shared" si="876"/>
        <v/>
      </c>
      <c r="BK1366" s="98" t="str">
        <f t="shared" si="877"/>
        <v/>
      </c>
      <c r="BL1366" s="89"/>
      <c r="BM1366" s="98" t="str">
        <f t="shared" si="878"/>
        <v/>
      </c>
      <c r="BN1366" s="98" t="str">
        <f t="shared" si="879"/>
        <v/>
      </c>
      <c r="BO1366" s="89"/>
      <c r="BP1366" s="98" t="str">
        <f t="shared" si="880"/>
        <v/>
      </c>
      <c r="BQ1366" s="98" t="str">
        <f t="shared" si="881"/>
        <v/>
      </c>
      <c r="BR1366" s="89"/>
      <c r="BS1366" s="98" t="str">
        <f t="shared" si="882"/>
        <v/>
      </c>
      <c r="BT1366" s="98" t="str">
        <f t="shared" si="883"/>
        <v/>
      </c>
      <c r="BU1366" s="89"/>
      <c r="BV1366" s="63"/>
    </row>
    <row r="1367" spans="1:74" s="59" customFormat="1" x14ac:dyDescent="0.25">
      <c r="A1367" s="83">
        <v>11</v>
      </c>
      <c r="B1367" s="109" t="str">
        <f t="shared" si="861"/>
        <v xml:space="preserve">: </v>
      </c>
      <c r="C1367" s="106"/>
      <c r="D1367" s="106"/>
      <c r="E1367" s="108"/>
      <c r="F1367" s="106"/>
      <c r="G1367" s="108"/>
      <c r="H1367" s="107"/>
      <c r="I1367" s="106"/>
      <c r="J1367" s="106"/>
      <c r="K1367" s="104"/>
      <c r="L1367" s="110"/>
      <c r="M1367" s="111"/>
      <c r="N1367" s="105"/>
      <c r="O1367" s="105"/>
      <c r="P1367" s="104"/>
      <c r="Q1367" s="64"/>
      <c r="R1367" s="103"/>
      <c r="S1367" s="101" t="str">
        <f t="shared" si="862"/>
        <v/>
      </c>
      <c r="T1367" s="102" t="str">
        <f t="shared" si="863"/>
        <v/>
      </c>
      <c r="U1367" s="101" t="str">
        <f t="shared" si="864"/>
        <v/>
      </c>
      <c r="V1367" s="100" t="str">
        <f t="shared" si="865"/>
        <v/>
      </c>
      <c r="W1367" s="89"/>
      <c r="X1367" s="89"/>
      <c r="Z1367" s="63"/>
      <c r="AP1367" s="63"/>
      <c r="AQ1367" s="89"/>
      <c r="AR1367" s="89"/>
      <c r="AS1367" s="99"/>
      <c r="AT1367" s="89"/>
      <c r="AU1367" s="98" t="e">
        <f t="shared" si="866"/>
        <v>#REF!</v>
      </c>
      <c r="AV1367" s="98" t="e">
        <f t="shared" si="867"/>
        <v>#REF!</v>
      </c>
      <c r="AW1367" s="89"/>
      <c r="AX1367" s="98" t="e">
        <f t="shared" si="868"/>
        <v>#REF!</v>
      </c>
      <c r="AY1367" s="98" t="e">
        <f t="shared" si="869"/>
        <v>#REF!</v>
      </c>
      <c r="AZ1367" s="89"/>
      <c r="BA1367" s="98" t="e">
        <f t="shared" si="870"/>
        <v>#REF!</v>
      </c>
      <c r="BB1367" s="98" t="e">
        <f t="shared" si="871"/>
        <v>#REF!</v>
      </c>
      <c r="BC1367" s="89"/>
      <c r="BD1367" s="98" t="e">
        <f t="shared" si="872"/>
        <v>#REF!</v>
      </c>
      <c r="BE1367" s="98" t="e">
        <f t="shared" si="873"/>
        <v>#REF!</v>
      </c>
      <c r="BF1367" s="89"/>
      <c r="BG1367" s="98" t="e">
        <f t="shared" si="874"/>
        <v>#REF!</v>
      </c>
      <c r="BH1367" s="98" t="e">
        <f t="shared" si="875"/>
        <v>#REF!</v>
      </c>
      <c r="BI1367" s="89"/>
      <c r="BJ1367" s="98" t="str">
        <f t="shared" si="876"/>
        <v/>
      </c>
      <c r="BK1367" s="98" t="str">
        <f t="shared" si="877"/>
        <v/>
      </c>
      <c r="BL1367" s="89"/>
      <c r="BM1367" s="98" t="str">
        <f t="shared" si="878"/>
        <v/>
      </c>
      <c r="BN1367" s="98" t="str">
        <f t="shared" si="879"/>
        <v/>
      </c>
      <c r="BO1367" s="89"/>
      <c r="BP1367" s="98" t="str">
        <f t="shared" si="880"/>
        <v/>
      </c>
      <c r="BQ1367" s="98" t="str">
        <f t="shared" si="881"/>
        <v/>
      </c>
      <c r="BR1367" s="89"/>
      <c r="BS1367" s="98" t="str">
        <f t="shared" si="882"/>
        <v/>
      </c>
      <c r="BT1367" s="98" t="str">
        <f t="shared" si="883"/>
        <v/>
      </c>
      <c r="BU1367" s="89"/>
      <c r="BV1367" s="63"/>
    </row>
    <row r="1368" spans="1:74" s="59" customFormat="1" x14ac:dyDescent="0.25">
      <c r="A1368" s="83">
        <v>12</v>
      </c>
      <c r="B1368" s="109" t="str">
        <f t="shared" si="861"/>
        <v xml:space="preserve">: </v>
      </c>
      <c r="C1368" s="106"/>
      <c r="D1368" s="106"/>
      <c r="E1368" s="108"/>
      <c r="F1368" s="106"/>
      <c r="G1368" s="108"/>
      <c r="H1368" s="107"/>
      <c r="I1368" s="106"/>
      <c r="J1368" s="106"/>
      <c r="K1368" s="104"/>
      <c r="L1368" s="110"/>
      <c r="M1368" s="111"/>
      <c r="N1368" s="105"/>
      <c r="O1368" s="105"/>
      <c r="P1368" s="104"/>
      <c r="Q1368" s="64"/>
      <c r="R1368" s="103"/>
      <c r="S1368" s="101" t="str">
        <f t="shared" si="862"/>
        <v/>
      </c>
      <c r="T1368" s="102" t="str">
        <f t="shared" si="863"/>
        <v/>
      </c>
      <c r="U1368" s="101" t="str">
        <f t="shared" si="864"/>
        <v/>
      </c>
      <c r="V1368" s="100" t="str">
        <f t="shared" si="865"/>
        <v/>
      </c>
      <c r="W1368" s="89"/>
      <c r="X1368" s="89"/>
      <c r="Z1368" s="63"/>
      <c r="AP1368" s="63"/>
      <c r="AQ1368" s="89"/>
      <c r="AR1368" s="89"/>
      <c r="AS1368" s="99"/>
      <c r="AT1368" s="89"/>
      <c r="AU1368" s="98" t="e">
        <f t="shared" si="866"/>
        <v>#REF!</v>
      </c>
      <c r="AV1368" s="98" t="e">
        <f t="shared" si="867"/>
        <v>#REF!</v>
      </c>
      <c r="AW1368" s="89"/>
      <c r="AX1368" s="98" t="e">
        <f t="shared" si="868"/>
        <v>#REF!</v>
      </c>
      <c r="AY1368" s="98" t="e">
        <f t="shared" si="869"/>
        <v>#REF!</v>
      </c>
      <c r="AZ1368" s="89"/>
      <c r="BA1368" s="98" t="e">
        <f t="shared" si="870"/>
        <v>#REF!</v>
      </c>
      <c r="BB1368" s="98" t="e">
        <f t="shared" si="871"/>
        <v>#REF!</v>
      </c>
      <c r="BC1368" s="89"/>
      <c r="BD1368" s="98" t="e">
        <f t="shared" si="872"/>
        <v>#REF!</v>
      </c>
      <c r="BE1368" s="98" t="e">
        <f t="shared" si="873"/>
        <v>#REF!</v>
      </c>
      <c r="BF1368" s="89"/>
      <c r="BG1368" s="98" t="e">
        <f t="shared" si="874"/>
        <v>#REF!</v>
      </c>
      <c r="BH1368" s="98" t="e">
        <f t="shared" si="875"/>
        <v>#REF!</v>
      </c>
      <c r="BI1368" s="89"/>
      <c r="BJ1368" s="98" t="str">
        <f t="shared" si="876"/>
        <v/>
      </c>
      <c r="BK1368" s="98" t="str">
        <f t="shared" si="877"/>
        <v/>
      </c>
      <c r="BL1368" s="89"/>
      <c r="BM1368" s="98" t="str">
        <f t="shared" si="878"/>
        <v/>
      </c>
      <c r="BN1368" s="98" t="str">
        <f t="shared" si="879"/>
        <v/>
      </c>
      <c r="BO1368" s="89"/>
      <c r="BP1368" s="98" t="str">
        <f t="shared" si="880"/>
        <v/>
      </c>
      <c r="BQ1368" s="98" t="str">
        <f t="shared" si="881"/>
        <v/>
      </c>
      <c r="BR1368" s="89"/>
      <c r="BS1368" s="98" t="str">
        <f t="shared" si="882"/>
        <v/>
      </c>
      <c r="BT1368" s="98" t="str">
        <f t="shared" si="883"/>
        <v/>
      </c>
      <c r="BU1368" s="89"/>
      <c r="BV1368" s="63"/>
    </row>
    <row r="1369" spans="1:74" s="59" customFormat="1" x14ac:dyDescent="0.25">
      <c r="A1369" s="83">
        <v>13</v>
      </c>
      <c r="B1369" s="109" t="str">
        <f t="shared" si="861"/>
        <v xml:space="preserve">: </v>
      </c>
      <c r="C1369" s="106"/>
      <c r="D1369" s="106"/>
      <c r="E1369" s="108"/>
      <c r="F1369" s="106"/>
      <c r="G1369" s="108"/>
      <c r="H1369" s="107"/>
      <c r="I1369" s="106"/>
      <c r="J1369" s="106"/>
      <c r="K1369" s="104"/>
      <c r="L1369" s="110"/>
      <c r="M1369" s="104"/>
      <c r="N1369" s="105"/>
      <c r="O1369" s="105"/>
      <c r="P1369" s="104"/>
      <c r="Q1369" s="64"/>
      <c r="R1369" s="103"/>
      <c r="S1369" s="101" t="str">
        <f t="shared" si="862"/>
        <v/>
      </c>
      <c r="T1369" s="102" t="str">
        <f t="shared" si="863"/>
        <v/>
      </c>
      <c r="U1369" s="101" t="str">
        <f t="shared" si="864"/>
        <v/>
      </c>
      <c r="V1369" s="100" t="str">
        <f t="shared" si="865"/>
        <v/>
      </c>
      <c r="W1369" s="89"/>
      <c r="X1369" s="89"/>
      <c r="Z1369" s="63"/>
      <c r="AP1369" s="63"/>
      <c r="AQ1369" s="89"/>
      <c r="AR1369" s="89"/>
      <c r="AS1369" s="99"/>
      <c r="AT1369" s="89"/>
      <c r="AU1369" s="98" t="e">
        <f t="shared" si="866"/>
        <v>#REF!</v>
      </c>
      <c r="AV1369" s="98" t="e">
        <f t="shared" si="867"/>
        <v>#REF!</v>
      </c>
      <c r="AW1369" s="89"/>
      <c r="AX1369" s="98" t="e">
        <f t="shared" si="868"/>
        <v>#REF!</v>
      </c>
      <c r="AY1369" s="98" t="e">
        <f t="shared" si="869"/>
        <v>#REF!</v>
      </c>
      <c r="AZ1369" s="89"/>
      <c r="BA1369" s="98" t="e">
        <f t="shared" si="870"/>
        <v>#REF!</v>
      </c>
      <c r="BB1369" s="98" t="e">
        <f t="shared" si="871"/>
        <v>#REF!</v>
      </c>
      <c r="BC1369" s="89"/>
      <c r="BD1369" s="98" t="e">
        <f t="shared" si="872"/>
        <v>#REF!</v>
      </c>
      <c r="BE1369" s="98" t="e">
        <f t="shared" si="873"/>
        <v>#REF!</v>
      </c>
      <c r="BF1369" s="89"/>
      <c r="BG1369" s="98" t="e">
        <f t="shared" si="874"/>
        <v>#REF!</v>
      </c>
      <c r="BH1369" s="98" t="e">
        <f t="shared" si="875"/>
        <v>#REF!</v>
      </c>
      <c r="BI1369" s="89"/>
      <c r="BJ1369" s="98" t="str">
        <f t="shared" si="876"/>
        <v/>
      </c>
      <c r="BK1369" s="98" t="str">
        <f t="shared" si="877"/>
        <v/>
      </c>
      <c r="BL1369" s="89"/>
      <c r="BM1369" s="98" t="str">
        <f t="shared" si="878"/>
        <v/>
      </c>
      <c r="BN1369" s="98" t="str">
        <f t="shared" si="879"/>
        <v/>
      </c>
      <c r="BO1369" s="89"/>
      <c r="BP1369" s="98" t="str">
        <f t="shared" si="880"/>
        <v/>
      </c>
      <c r="BQ1369" s="98" t="str">
        <f t="shared" si="881"/>
        <v/>
      </c>
      <c r="BR1369" s="89"/>
      <c r="BS1369" s="98" t="str">
        <f t="shared" si="882"/>
        <v/>
      </c>
      <c r="BT1369" s="98" t="str">
        <f t="shared" si="883"/>
        <v/>
      </c>
      <c r="BU1369" s="89"/>
      <c r="BV1369" s="63"/>
    </row>
    <row r="1370" spans="1:74" s="59" customFormat="1" x14ac:dyDescent="0.25">
      <c r="A1370" s="83">
        <v>14</v>
      </c>
      <c r="B1370" s="109" t="str">
        <f t="shared" si="861"/>
        <v xml:space="preserve">: </v>
      </c>
      <c r="C1370" s="106"/>
      <c r="D1370" s="106"/>
      <c r="E1370" s="108"/>
      <c r="F1370" s="106"/>
      <c r="G1370" s="108"/>
      <c r="H1370" s="107"/>
      <c r="I1370" s="106"/>
      <c r="J1370" s="106"/>
      <c r="K1370" s="104"/>
      <c r="L1370" s="110"/>
      <c r="M1370" s="104"/>
      <c r="N1370" s="105"/>
      <c r="O1370" s="105"/>
      <c r="P1370" s="104"/>
      <c r="Q1370" s="64"/>
      <c r="R1370" s="103"/>
      <c r="S1370" s="101" t="str">
        <f t="shared" si="862"/>
        <v/>
      </c>
      <c r="T1370" s="102" t="str">
        <f t="shared" si="863"/>
        <v/>
      </c>
      <c r="U1370" s="101" t="str">
        <f t="shared" si="864"/>
        <v/>
      </c>
      <c r="V1370" s="100" t="str">
        <f t="shared" si="865"/>
        <v/>
      </c>
      <c r="W1370" s="89"/>
      <c r="X1370" s="89"/>
      <c r="Z1370" s="63"/>
      <c r="AP1370" s="63"/>
      <c r="AQ1370" s="89"/>
      <c r="AR1370" s="89"/>
      <c r="AS1370" s="99"/>
      <c r="AT1370" s="89"/>
      <c r="AU1370" s="98" t="e">
        <f t="shared" si="866"/>
        <v>#REF!</v>
      </c>
      <c r="AV1370" s="98" t="e">
        <f t="shared" si="867"/>
        <v>#REF!</v>
      </c>
      <c r="AW1370" s="89"/>
      <c r="AX1370" s="98" t="e">
        <f t="shared" si="868"/>
        <v>#REF!</v>
      </c>
      <c r="AY1370" s="98" t="e">
        <f t="shared" si="869"/>
        <v>#REF!</v>
      </c>
      <c r="AZ1370" s="89"/>
      <c r="BA1370" s="98" t="e">
        <f t="shared" si="870"/>
        <v>#REF!</v>
      </c>
      <c r="BB1370" s="98" t="e">
        <f t="shared" si="871"/>
        <v>#REF!</v>
      </c>
      <c r="BC1370" s="89"/>
      <c r="BD1370" s="98" t="e">
        <f t="shared" si="872"/>
        <v>#REF!</v>
      </c>
      <c r="BE1370" s="98" t="e">
        <f t="shared" si="873"/>
        <v>#REF!</v>
      </c>
      <c r="BF1370" s="89"/>
      <c r="BG1370" s="98" t="e">
        <f t="shared" si="874"/>
        <v>#REF!</v>
      </c>
      <c r="BH1370" s="98" t="e">
        <f t="shared" si="875"/>
        <v>#REF!</v>
      </c>
      <c r="BI1370" s="89"/>
      <c r="BJ1370" s="98" t="str">
        <f t="shared" si="876"/>
        <v/>
      </c>
      <c r="BK1370" s="98" t="str">
        <f t="shared" si="877"/>
        <v/>
      </c>
      <c r="BL1370" s="89"/>
      <c r="BM1370" s="98" t="str">
        <f t="shared" si="878"/>
        <v/>
      </c>
      <c r="BN1370" s="98" t="str">
        <f t="shared" si="879"/>
        <v/>
      </c>
      <c r="BO1370" s="89"/>
      <c r="BP1370" s="98" t="str">
        <f t="shared" si="880"/>
        <v/>
      </c>
      <c r="BQ1370" s="98" t="str">
        <f t="shared" si="881"/>
        <v/>
      </c>
      <c r="BR1370" s="89"/>
      <c r="BS1370" s="98" t="str">
        <f t="shared" si="882"/>
        <v/>
      </c>
      <c r="BT1370" s="98" t="str">
        <f t="shared" si="883"/>
        <v/>
      </c>
      <c r="BU1370" s="89"/>
      <c r="BV1370" s="63"/>
    </row>
    <row r="1371" spans="1:74" s="59" customFormat="1" x14ac:dyDescent="0.25">
      <c r="A1371" s="83">
        <v>15</v>
      </c>
      <c r="B1371" s="109" t="str">
        <f t="shared" si="861"/>
        <v xml:space="preserve">: </v>
      </c>
      <c r="C1371" s="106"/>
      <c r="D1371" s="106"/>
      <c r="E1371" s="108"/>
      <c r="F1371" s="106"/>
      <c r="G1371" s="108"/>
      <c r="H1371" s="107"/>
      <c r="I1371" s="106"/>
      <c r="J1371" s="106"/>
      <c r="K1371" s="104"/>
      <c r="L1371" s="110"/>
      <c r="M1371" s="104"/>
      <c r="N1371" s="105"/>
      <c r="O1371" s="105"/>
      <c r="P1371" s="104"/>
      <c r="Q1371" s="64"/>
      <c r="R1371" s="103"/>
      <c r="S1371" s="101" t="str">
        <f t="shared" si="862"/>
        <v/>
      </c>
      <c r="T1371" s="102" t="str">
        <f t="shared" si="863"/>
        <v/>
      </c>
      <c r="U1371" s="101" t="str">
        <f t="shared" si="864"/>
        <v/>
      </c>
      <c r="V1371" s="100" t="str">
        <f t="shared" si="865"/>
        <v/>
      </c>
      <c r="W1371" s="89"/>
      <c r="X1371" s="89"/>
      <c r="Z1371" s="63"/>
      <c r="AP1371" s="63"/>
      <c r="AQ1371" s="89"/>
      <c r="AR1371" s="89"/>
      <c r="AS1371" s="99"/>
      <c r="AT1371" s="89"/>
      <c r="AU1371" s="98" t="e">
        <f t="shared" si="866"/>
        <v>#REF!</v>
      </c>
      <c r="AV1371" s="98" t="e">
        <f t="shared" si="867"/>
        <v>#REF!</v>
      </c>
      <c r="AW1371" s="89"/>
      <c r="AX1371" s="98" t="e">
        <f t="shared" si="868"/>
        <v>#REF!</v>
      </c>
      <c r="AY1371" s="98" t="e">
        <f t="shared" si="869"/>
        <v>#REF!</v>
      </c>
      <c r="AZ1371" s="89"/>
      <c r="BA1371" s="98" t="e">
        <f t="shared" si="870"/>
        <v>#REF!</v>
      </c>
      <c r="BB1371" s="98" t="e">
        <f t="shared" si="871"/>
        <v>#REF!</v>
      </c>
      <c r="BC1371" s="89"/>
      <c r="BD1371" s="98" t="e">
        <f t="shared" si="872"/>
        <v>#REF!</v>
      </c>
      <c r="BE1371" s="98" t="e">
        <f t="shared" si="873"/>
        <v>#REF!</v>
      </c>
      <c r="BF1371" s="89"/>
      <c r="BG1371" s="98" t="e">
        <f t="shared" si="874"/>
        <v>#REF!</v>
      </c>
      <c r="BH1371" s="98" t="e">
        <f t="shared" si="875"/>
        <v>#REF!</v>
      </c>
      <c r="BI1371" s="89"/>
      <c r="BJ1371" s="98" t="str">
        <f t="shared" si="876"/>
        <v/>
      </c>
      <c r="BK1371" s="98" t="str">
        <f t="shared" si="877"/>
        <v/>
      </c>
      <c r="BL1371" s="89"/>
      <c r="BM1371" s="98" t="str">
        <f t="shared" si="878"/>
        <v/>
      </c>
      <c r="BN1371" s="98" t="str">
        <f t="shared" si="879"/>
        <v/>
      </c>
      <c r="BO1371" s="89"/>
      <c r="BP1371" s="98" t="str">
        <f t="shared" si="880"/>
        <v/>
      </c>
      <c r="BQ1371" s="98" t="str">
        <f t="shared" si="881"/>
        <v/>
      </c>
      <c r="BR1371" s="89"/>
      <c r="BS1371" s="98" t="str">
        <f t="shared" si="882"/>
        <v/>
      </c>
      <c r="BT1371" s="98" t="str">
        <f t="shared" si="883"/>
        <v/>
      </c>
      <c r="BU1371" s="89"/>
      <c r="BV1371" s="63"/>
    </row>
    <row r="1372" spans="1:74" s="59" customFormat="1" x14ac:dyDescent="0.25">
      <c r="A1372" s="83">
        <v>16</v>
      </c>
      <c r="B1372" s="109" t="str">
        <f t="shared" si="861"/>
        <v xml:space="preserve">: </v>
      </c>
      <c r="C1372" s="106"/>
      <c r="D1372" s="106"/>
      <c r="E1372" s="108"/>
      <c r="F1372" s="106"/>
      <c r="G1372" s="108"/>
      <c r="H1372" s="107"/>
      <c r="I1372" s="106"/>
      <c r="J1372" s="106"/>
      <c r="K1372" s="104"/>
      <c r="L1372" s="110"/>
      <c r="M1372" s="104"/>
      <c r="N1372" s="105"/>
      <c r="O1372" s="105"/>
      <c r="P1372" s="104"/>
      <c r="Q1372" s="64"/>
      <c r="R1372" s="103"/>
      <c r="S1372" s="101" t="str">
        <f t="shared" si="862"/>
        <v/>
      </c>
      <c r="T1372" s="102" t="str">
        <f t="shared" si="863"/>
        <v/>
      </c>
      <c r="U1372" s="101" t="str">
        <f t="shared" si="864"/>
        <v/>
      </c>
      <c r="V1372" s="100" t="str">
        <f t="shared" si="865"/>
        <v/>
      </c>
      <c r="W1372" s="89"/>
      <c r="X1372" s="89"/>
      <c r="Z1372" s="63"/>
      <c r="AP1372" s="63"/>
      <c r="AQ1372" s="89"/>
      <c r="AR1372" s="89"/>
      <c r="AS1372" s="99"/>
      <c r="AT1372" s="89"/>
      <c r="AU1372" s="98" t="e">
        <f t="shared" si="866"/>
        <v>#REF!</v>
      </c>
      <c r="AV1372" s="98" t="e">
        <f t="shared" si="867"/>
        <v>#REF!</v>
      </c>
      <c r="AW1372" s="89"/>
      <c r="AX1372" s="98" t="e">
        <f t="shared" si="868"/>
        <v>#REF!</v>
      </c>
      <c r="AY1372" s="98" t="e">
        <f t="shared" si="869"/>
        <v>#REF!</v>
      </c>
      <c r="AZ1372" s="89"/>
      <c r="BA1372" s="98" t="e">
        <f t="shared" si="870"/>
        <v>#REF!</v>
      </c>
      <c r="BB1372" s="98" t="e">
        <f t="shared" si="871"/>
        <v>#REF!</v>
      </c>
      <c r="BC1372" s="89"/>
      <c r="BD1372" s="98" t="e">
        <f t="shared" si="872"/>
        <v>#REF!</v>
      </c>
      <c r="BE1372" s="98" t="e">
        <f t="shared" si="873"/>
        <v>#REF!</v>
      </c>
      <c r="BF1372" s="89"/>
      <c r="BG1372" s="98" t="e">
        <f t="shared" si="874"/>
        <v>#REF!</v>
      </c>
      <c r="BH1372" s="98" t="e">
        <f t="shared" si="875"/>
        <v>#REF!</v>
      </c>
      <c r="BI1372" s="89"/>
      <c r="BJ1372" s="98" t="str">
        <f t="shared" si="876"/>
        <v/>
      </c>
      <c r="BK1372" s="98" t="str">
        <f t="shared" si="877"/>
        <v/>
      </c>
      <c r="BL1372" s="89"/>
      <c r="BM1372" s="98" t="str">
        <f t="shared" si="878"/>
        <v/>
      </c>
      <c r="BN1372" s="98" t="str">
        <f t="shared" si="879"/>
        <v/>
      </c>
      <c r="BO1372" s="89"/>
      <c r="BP1372" s="98" t="str">
        <f t="shared" si="880"/>
        <v/>
      </c>
      <c r="BQ1372" s="98" t="str">
        <f t="shared" si="881"/>
        <v/>
      </c>
      <c r="BR1372" s="89"/>
      <c r="BS1372" s="98" t="str">
        <f t="shared" si="882"/>
        <v/>
      </c>
      <c r="BT1372" s="98" t="str">
        <f t="shared" si="883"/>
        <v/>
      </c>
      <c r="BU1372" s="89"/>
      <c r="BV1372" s="63"/>
    </row>
    <row r="1373" spans="1:74" s="59" customFormat="1" x14ac:dyDescent="0.25">
      <c r="A1373" s="83">
        <v>17</v>
      </c>
      <c r="B1373" s="109" t="str">
        <f t="shared" si="861"/>
        <v xml:space="preserve">: </v>
      </c>
      <c r="C1373" s="106"/>
      <c r="D1373" s="106"/>
      <c r="E1373" s="108"/>
      <c r="F1373" s="106"/>
      <c r="G1373" s="108"/>
      <c r="H1373" s="107"/>
      <c r="I1373" s="106"/>
      <c r="J1373" s="106"/>
      <c r="K1373" s="104"/>
      <c r="L1373" s="110"/>
      <c r="M1373" s="104"/>
      <c r="N1373" s="105"/>
      <c r="O1373" s="105"/>
      <c r="P1373" s="104"/>
      <c r="Q1373" s="64"/>
      <c r="R1373" s="103"/>
      <c r="S1373" s="101" t="str">
        <f t="shared" si="862"/>
        <v/>
      </c>
      <c r="T1373" s="102" t="str">
        <f t="shared" si="863"/>
        <v/>
      </c>
      <c r="U1373" s="101" t="str">
        <f t="shared" si="864"/>
        <v/>
      </c>
      <c r="V1373" s="100" t="str">
        <f t="shared" si="865"/>
        <v/>
      </c>
      <c r="W1373" s="89"/>
      <c r="X1373" s="89"/>
      <c r="Z1373" s="63"/>
      <c r="AP1373" s="63"/>
      <c r="AQ1373" s="89"/>
      <c r="AR1373" s="89"/>
      <c r="AS1373" s="99"/>
      <c r="AT1373" s="89"/>
      <c r="AU1373" s="98" t="e">
        <f t="shared" si="866"/>
        <v>#REF!</v>
      </c>
      <c r="AV1373" s="98" t="e">
        <f t="shared" si="867"/>
        <v>#REF!</v>
      </c>
      <c r="AW1373" s="89"/>
      <c r="AX1373" s="98" t="e">
        <f t="shared" si="868"/>
        <v>#REF!</v>
      </c>
      <c r="AY1373" s="98" t="e">
        <f t="shared" si="869"/>
        <v>#REF!</v>
      </c>
      <c r="AZ1373" s="89"/>
      <c r="BA1373" s="98" t="e">
        <f t="shared" si="870"/>
        <v>#REF!</v>
      </c>
      <c r="BB1373" s="98" t="e">
        <f t="shared" si="871"/>
        <v>#REF!</v>
      </c>
      <c r="BC1373" s="89"/>
      <c r="BD1373" s="98" t="e">
        <f t="shared" si="872"/>
        <v>#REF!</v>
      </c>
      <c r="BE1373" s="98" t="e">
        <f t="shared" si="873"/>
        <v>#REF!</v>
      </c>
      <c r="BF1373" s="89"/>
      <c r="BG1373" s="98" t="e">
        <f t="shared" si="874"/>
        <v>#REF!</v>
      </c>
      <c r="BH1373" s="98" t="e">
        <f t="shared" si="875"/>
        <v>#REF!</v>
      </c>
      <c r="BI1373" s="89"/>
      <c r="BJ1373" s="98" t="str">
        <f t="shared" si="876"/>
        <v/>
      </c>
      <c r="BK1373" s="98" t="str">
        <f t="shared" si="877"/>
        <v/>
      </c>
      <c r="BL1373" s="89"/>
      <c r="BM1373" s="98" t="str">
        <f t="shared" si="878"/>
        <v/>
      </c>
      <c r="BN1373" s="98" t="str">
        <f t="shared" si="879"/>
        <v/>
      </c>
      <c r="BO1373" s="89"/>
      <c r="BP1373" s="98" t="str">
        <f t="shared" si="880"/>
        <v/>
      </c>
      <c r="BQ1373" s="98" t="str">
        <f t="shared" si="881"/>
        <v/>
      </c>
      <c r="BR1373" s="89"/>
      <c r="BS1373" s="98" t="str">
        <f t="shared" si="882"/>
        <v/>
      </c>
      <c r="BT1373" s="98" t="str">
        <f t="shared" si="883"/>
        <v/>
      </c>
      <c r="BU1373" s="89"/>
      <c r="BV1373" s="63"/>
    </row>
    <row r="1374" spans="1:74" s="59" customFormat="1" x14ac:dyDescent="0.25">
      <c r="A1374" s="83">
        <v>18</v>
      </c>
      <c r="B1374" s="109" t="str">
        <f t="shared" si="861"/>
        <v xml:space="preserve">: </v>
      </c>
      <c r="C1374" s="106"/>
      <c r="D1374" s="106"/>
      <c r="E1374" s="108"/>
      <c r="F1374" s="106"/>
      <c r="G1374" s="108"/>
      <c r="H1374" s="107"/>
      <c r="I1374" s="106"/>
      <c r="J1374" s="106"/>
      <c r="K1374" s="104"/>
      <c r="L1374" s="104"/>
      <c r="M1374" s="104"/>
      <c r="N1374" s="105"/>
      <c r="O1374" s="105"/>
      <c r="P1374" s="104"/>
      <c r="Q1374" s="64"/>
      <c r="R1374" s="103"/>
      <c r="S1374" s="101" t="str">
        <f t="shared" si="862"/>
        <v/>
      </c>
      <c r="T1374" s="102" t="str">
        <f t="shared" si="863"/>
        <v/>
      </c>
      <c r="U1374" s="101" t="str">
        <f t="shared" si="864"/>
        <v/>
      </c>
      <c r="V1374" s="100" t="str">
        <f t="shared" si="865"/>
        <v/>
      </c>
      <c r="W1374" s="89"/>
      <c r="X1374" s="89"/>
      <c r="Z1374" s="63"/>
      <c r="AP1374" s="63"/>
      <c r="AQ1374" s="89"/>
      <c r="AR1374" s="89"/>
      <c r="AS1374" s="99"/>
      <c r="AT1374" s="89"/>
      <c r="AU1374" s="98" t="e">
        <f t="shared" si="866"/>
        <v>#REF!</v>
      </c>
      <c r="AV1374" s="98" t="e">
        <f t="shared" si="867"/>
        <v>#REF!</v>
      </c>
      <c r="AW1374" s="89"/>
      <c r="AX1374" s="98" t="e">
        <f t="shared" si="868"/>
        <v>#REF!</v>
      </c>
      <c r="AY1374" s="98" t="e">
        <f t="shared" si="869"/>
        <v>#REF!</v>
      </c>
      <c r="AZ1374" s="89"/>
      <c r="BA1374" s="98" t="e">
        <f t="shared" si="870"/>
        <v>#REF!</v>
      </c>
      <c r="BB1374" s="98" t="e">
        <f t="shared" si="871"/>
        <v>#REF!</v>
      </c>
      <c r="BC1374" s="89"/>
      <c r="BD1374" s="98" t="e">
        <f t="shared" si="872"/>
        <v>#REF!</v>
      </c>
      <c r="BE1374" s="98" t="e">
        <f t="shared" si="873"/>
        <v>#REF!</v>
      </c>
      <c r="BF1374" s="89"/>
      <c r="BG1374" s="98" t="e">
        <f t="shared" si="874"/>
        <v>#REF!</v>
      </c>
      <c r="BH1374" s="98" t="e">
        <f t="shared" si="875"/>
        <v>#REF!</v>
      </c>
      <c r="BI1374" s="89"/>
      <c r="BJ1374" s="98" t="str">
        <f t="shared" si="876"/>
        <v/>
      </c>
      <c r="BK1374" s="98" t="str">
        <f t="shared" si="877"/>
        <v/>
      </c>
      <c r="BL1374" s="89"/>
      <c r="BM1374" s="98" t="str">
        <f t="shared" si="878"/>
        <v/>
      </c>
      <c r="BN1374" s="98" t="str">
        <f t="shared" si="879"/>
        <v/>
      </c>
      <c r="BO1374" s="89"/>
      <c r="BP1374" s="98" t="str">
        <f t="shared" si="880"/>
        <v/>
      </c>
      <c r="BQ1374" s="98" t="str">
        <f t="shared" si="881"/>
        <v/>
      </c>
      <c r="BR1374" s="89"/>
      <c r="BS1374" s="98" t="str">
        <f t="shared" si="882"/>
        <v/>
      </c>
      <c r="BT1374" s="98" t="str">
        <f t="shared" si="883"/>
        <v/>
      </c>
      <c r="BU1374" s="89"/>
      <c r="BV1374" s="63"/>
    </row>
    <row r="1375" spans="1:74" s="59" customFormat="1" x14ac:dyDescent="0.25">
      <c r="A1375" s="83">
        <v>19</v>
      </c>
      <c r="B1375" s="109" t="str">
        <f t="shared" si="861"/>
        <v xml:space="preserve">: </v>
      </c>
      <c r="C1375" s="106"/>
      <c r="D1375" s="106"/>
      <c r="E1375" s="108"/>
      <c r="F1375" s="106"/>
      <c r="G1375" s="108"/>
      <c r="H1375" s="107"/>
      <c r="I1375" s="106"/>
      <c r="J1375" s="106"/>
      <c r="K1375" s="104"/>
      <c r="L1375" s="104"/>
      <c r="M1375" s="104"/>
      <c r="N1375" s="105"/>
      <c r="O1375" s="105"/>
      <c r="P1375" s="104"/>
      <c r="Q1375" s="64"/>
      <c r="R1375" s="103"/>
      <c r="S1375" s="101" t="str">
        <f t="shared" si="862"/>
        <v/>
      </c>
      <c r="T1375" s="102" t="str">
        <f t="shared" si="863"/>
        <v/>
      </c>
      <c r="U1375" s="101" t="str">
        <f t="shared" si="864"/>
        <v/>
      </c>
      <c r="V1375" s="100" t="str">
        <f t="shared" si="865"/>
        <v/>
      </c>
      <c r="W1375" s="89"/>
      <c r="X1375" s="89"/>
      <c r="Z1375" s="63"/>
      <c r="AP1375" s="63"/>
      <c r="AQ1375" s="89"/>
      <c r="AR1375" s="89"/>
      <c r="AS1375" s="99"/>
      <c r="AT1375" s="89"/>
      <c r="AU1375" s="98" t="e">
        <f t="shared" si="866"/>
        <v>#REF!</v>
      </c>
      <c r="AV1375" s="98" t="e">
        <f t="shared" si="867"/>
        <v>#REF!</v>
      </c>
      <c r="AW1375" s="89"/>
      <c r="AX1375" s="98" t="e">
        <f t="shared" si="868"/>
        <v>#REF!</v>
      </c>
      <c r="AY1375" s="98" t="e">
        <f t="shared" si="869"/>
        <v>#REF!</v>
      </c>
      <c r="AZ1375" s="89"/>
      <c r="BA1375" s="98" t="e">
        <f t="shared" si="870"/>
        <v>#REF!</v>
      </c>
      <c r="BB1375" s="98" t="e">
        <f t="shared" si="871"/>
        <v>#REF!</v>
      </c>
      <c r="BC1375" s="89"/>
      <c r="BD1375" s="98" t="e">
        <f t="shared" si="872"/>
        <v>#REF!</v>
      </c>
      <c r="BE1375" s="98" t="e">
        <f t="shared" si="873"/>
        <v>#REF!</v>
      </c>
      <c r="BF1375" s="89"/>
      <c r="BG1375" s="98" t="e">
        <f t="shared" si="874"/>
        <v>#REF!</v>
      </c>
      <c r="BH1375" s="98" t="e">
        <f t="shared" si="875"/>
        <v>#REF!</v>
      </c>
      <c r="BI1375" s="89"/>
      <c r="BJ1375" s="98" t="str">
        <f t="shared" si="876"/>
        <v/>
      </c>
      <c r="BK1375" s="98" t="str">
        <f t="shared" si="877"/>
        <v/>
      </c>
      <c r="BL1375" s="89"/>
      <c r="BM1375" s="98" t="str">
        <f t="shared" si="878"/>
        <v/>
      </c>
      <c r="BN1375" s="98" t="str">
        <f t="shared" si="879"/>
        <v/>
      </c>
      <c r="BO1375" s="89"/>
      <c r="BP1375" s="98" t="str">
        <f t="shared" si="880"/>
        <v/>
      </c>
      <c r="BQ1375" s="98" t="str">
        <f t="shared" si="881"/>
        <v/>
      </c>
      <c r="BR1375" s="89"/>
      <c r="BS1375" s="98" t="str">
        <f t="shared" si="882"/>
        <v/>
      </c>
      <c r="BT1375" s="98" t="str">
        <f t="shared" si="883"/>
        <v/>
      </c>
      <c r="BU1375" s="89"/>
      <c r="BV1375" s="63"/>
    </row>
    <row r="1376" spans="1:74" s="59" customFormat="1" x14ac:dyDescent="0.25">
      <c r="A1376" s="83">
        <v>20</v>
      </c>
      <c r="B1376" s="109" t="str">
        <f t="shared" si="861"/>
        <v xml:space="preserve">: </v>
      </c>
      <c r="C1376" s="106"/>
      <c r="D1376" s="106"/>
      <c r="E1376" s="108"/>
      <c r="F1376" s="106"/>
      <c r="G1376" s="108"/>
      <c r="H1376" s="107"/>
      <c r="I1376" s="106"/>
      <c r="J1376" s="106"/>
      <c r="K1376" s="104"/>
      <c r="L1376" s="104"/>
      <c r="M1376" s="104"/>
      <c r="N1376" s="105"/>
      <c r="O1376" s="105"/>
      <c r="P1376" s="104"/>
      <c r="Q1376" s="64"/>
      <c r="R1376" s="103"/>
      <c r="S1376" s="101" t="str">
        <f t="shared" si="862"/>
        <v/>
      </c>
      <c r="T1376" s="102" t="str">
        <f t="shared" si="863"/>
        <v/>
      </c>
      <c r="U1376" s="101" t="str">
        <f t="shared" si="864"/>
        <v/>
      </c>
      <c r="V1376" s="100" t="str">
        <f t="shared" si="865"/>
        <v/>
      </c>
      <c r="W1376" s="89"/>
      <c r="X1376" s="89"/>
      <c r="Z1376" s="63"/>
      <c r="AP1376" s="63"/>
      <c r="AQ1376" s="89"/>
      <c r="AR1376" s="89"/>
      <c r="AS1376" s="99"/>
      <c r="AT1376" s="89"/>
      <c r="AU1376" s="98" t="e">
        <f t="shared" si="866"/>
        <v>#REF!</v>
      </c>
      <c r="AV1376" s="98" t="e">
        <f t="shared" si="867"/>
        <v>#REF!</v>
      </c>
      <c r="AW1376" s="89"/>
      <c r="AX1376" s="98" t="e">
        <f t="shared" si="868"/>
        <v>#REF!</v>
      </c>
      <c r="AY1376" s="98" t="e">
        <f t="shared" si="869"/>
        <v>#REF!</v>
      </c>
      <c r="AZ1376" s="89"/>
      <c r="BA1376" s="98" t="e">
        <f t="shared" si="870"/>
        <v>#REF!</v>
      </c>
      <c r="BB1376" s="98" t="e">
        <f t="shared" si="871"/>
        <v>#REF!</v>
      </c>
      <c r="BC1376" s="89"/>
      <c r="BD1376" s="98" t="e">
        <f t="shared" si="872"/>
        <v>#REF!</v>
      </c>
      <c r="BE1376" s="98" t="e">
        <f t="shared" si="873"/>
        <v>#REF!</v>
      </c>
      <c r="BF1376" s="89"/>
      <c r="BG1376" s="98" t="e">
        <f t="shared" si="874"/>
        <v>#REF!</v>
      </c>
      <c r="BH1376" s="98" t="e">
        <f t="shared" si="875"/>
        <v>#REF!</v>
      </c>
      <c r="BI1376" s="89"/>
      <c r="BJ1376" s="98" t="str">
        <f t="shared" si="876"/>
        <v/>
      </c>
      <c r="BK1376" s="98" t="str">
        <f t="shared" si="877"/>
        <v/>
      </c>
      <c r="BL1376" s="89"/>
      <c r="BM1376" s="98" t="str">
        <f t="shared" si="878"/>
        <v/>
      </c>
      <c r="BN1376" s="98" t="str">
        <f t="shared" si="879"/>
        <v/>
      </c>
      <c r="BO1376" s="89"/>
      <c r="BP1376" s="98" t="str">
        <f t="shared" si="880"/>
        <v/>
      </c>
      <c r="BQ1376" s="98" t="str">
        <f t="shared" si="881"/>
        <v/>
      </c>
      <c r="BR1376" s="89"/>
      <c r="BS1376" s="98" t="str">
        <f t="shared" si="882"/>
        <v/>
      </c>
      <c r="BT1376" s="98" t="str">
        <f t="shared" si="883"/>
        <v/>
      </c>
      <c r="BU1376" s="89"/>
      <c r="BV1376" s="63"/>
    </row>
    <row r="1377" spans="1:76" s="59" customFormat="1" x14ac:dyDescent="0.25">
      <c r="A1377" s="83"/>
      <c r="B1377" s="91" t="s">
        <v>64</v>
      </c>
      <c r="C1377" s="92"/>
      <c r="D1377" s="92"/>
      <c r="E1377" s="92"/>
      <c r="F1377" s="92"/>
      <c r="G1377" s="92"/>
      <c r="I1377" s="89"/>
      <c r="J1377" s="94"/>
      <c r="K1377" s="64"/>
      <c r="L1377" s="64"/>
      <c r="M1377" s="64" t="s">
        <v>63</v>
      </c>
      <c r="N1377" s="64"/>
      <c r="O1377" s="64"/>
      <c r="P1377" s="64"/>
      <c r="Q1377" s="64"/>
      <c r="R1377" s="94" t="s">
        <v>62</v>
      </c>
      <c r="S1377" s="97" t="e">
        <f>AVERAGE(S1357:S1376)</f>
        <v>#DIV/0!</v>
      </c>
      <c r="T1377" s="97" t="e">
        <f>IF(S1385="Y",SUM(T1357:T1376)/SUM(O1357:O1376),AVERAGE(T1357:T1376))</f>
        <v>#DIV/0!</v>
      </c>
      <c r="U1377" s="96" t="e">
        <f>SUM(U1357:U1376)/SUM(O1357:O1376)</f>
        <v>#DIV/0!</v>
      </c>
      <c r="V1377" s="89"/>
      <c r="W1377" s="89"/>
      <c r="X1377" s="89"/>
      <c r="Z1377" s="95"/>
      <c r="AP1377" s="63"/>
      <c r="AQ1377" s="89"/>
      <c r="AR1377" s="89"/>
      <c r="AS1377" s="89"/>
      <c r="AT1377" s="94" t="s">
        <v>62</v>
      </c>
      <c r="AU1377" s="93" t="e">
        <f>AVERAGE(AU1357:AU1376)</f>
        <v>#REF!</v>
      </c>
      <c r="AV1377" s="93" t="e">
        <f>SUM(AV1357:AV1376)/COUNTIF(AV1357:AV1376,"&gt;0")</f>
        <v>#REF!</v>
      </c>
      <c r="AW1377" s="89"/>
      <c r="AX1377" s="93" t="e">
        <f>AVERAGE(AX1357:AX1376)</f>
        <v>#REF!</v>
      </c>
      <c r="AY1377" s="93" t="e">
        <f>SUM(AY1357:AY1376)/COUNTIF(AY1357:AY1376,"&gt;0")</f>
        <v>#REF!</v>
      </c>
      <c r="AZ1377" s="89"/>
      <c r="BA1377" s="93" t="e">
        <f>AVERAGE(BA1357:BA1376)</f>
        <v>#REF!</v>
      </c>
      <c r="BB1377" s="93" t="e">
        <f>SUM(BB1357:BB1376)/COUNTIF(BB1357:BB1376,"&gt;0")</f>
        <v>#REF!</v>
      </c>
      <c r="BC1377" s="89"/>
      <c r="BD1377" s="93" t="e">
        <f>AVERAGE(BD1357:BD1376)</f>
        <v>#REF!</v>
      </c>
      <c r="BE1377" s="93" t="e">
        <f>SUM(BE1357:BE1376)/COUNTIF(BE1357:BE1376,"&gt;0")</f>
        <v>#REF!</v>
      </c>
      <c r="BF1377" s="89"/>
      <c r="BG1377" s="93" t="e">
        <f>AVERAGE(BG1357:BG1376)</f>
        <v>#REF!</v>
      </c>
      <c r="BH1377" s="93" t="e">
        <f>SUM(BH1357:BH1376)/COUNTIF(BH1357:BH1376,"&gt;0")</f>
        <v>#REF!</v>
      </c>
      <c r="BI1377" s="94"/>
      <c r="BJ1377" s="93" t="e">
        <f>AVERAGE(BJ1357:BJ1376)</f>
        <v>#DIV/0!</v>
      </c>
      <c r="BK1377" s="93" t="e">
        <f>SUM(BK1357:BK1376)/COUNTIF(BK1357:BK1376,"&gt;0")</f>
        <v>#DIV/0!</v>
      </c>
      <c r="BL1377" s="89"/>
      <c r="BM1377" s="93" t="e">
        <f>AVERAGE(BM1357:BM1376)</f>
        <v>#DIV/0!</v>
      </c>
      <c r="BN1377" s="93" t="e">
        <f>SUM(BN1357:BN1376)/COUNTIF(BN1357:BN1376,"&gt;0")</f>
        <v>#DIV/0!</v>
      </c>
      <c r="BO1377" s="89"/>
      <c r="BP1377" s="93" t="e">
        <f>AVERAGE(BP1357:BP1376)</f>
        <v>#DIV/0!</v>
      </c>
      <c r="BQ1377" s="93" t="e">
        <f>SUM(BQ1357:BQ1376)/COUNTIF(BQ1357:BQ1376,"&gt;0")</f>
        <v>#DIV/0!</v>
      </c>
      <c r="BR1377" s="89"/>
      <c r="BS1377" s="93" t="e">
        <f>AVERAGE(BS1357:BS1376)</f>
        <v>#DIV/0!</v>
      </c>
      <c r="BT1377" s="93" t="e">
        <f>SUM(BT1357:BT1376)/COUNTIF(BT1357:BT1376,"&gt;0")</f>
        <v>#DIV/0!</v>
      </c>
      <c r="BU1377" s="89"/>
      <c r="BV1377" s="63"/>
    </row>
    <row r="1378" spans="1:76" s="59" customFormat="1" x14ac:dyDescent="0.25">
      <c r="A1378" s="83"/>
      <c r="B1378" s="91" t="s">
        <v>61</v>
      </c>
      <c r="C1378" s="92" t="s">
        <v>60</v>
      </c>
      <c r="D1378" s="399"/>
      <c r="E1378" s="400"/>
      <c r="F1378" s="400"/>
      <c r="G1378" s="400"/>
      <c r="H1378" s="400"/>
      <c r="I1378" s="400"/>
      <c r="J1378" s="400"/>
      <c r="K1378" s="401"/>
      <c r="L1378" s="64"/>
      <c r="M1378" s="64"/>
      <c r="N1378" s="64"/>
      <c r="O1378" s="64"/>
      <c r="P1378" s="64"/>
      <c r="Q1378" s="64"/>
      <c r="R1378" s="77" t="s">
        <v>57</v>
      </c>
      <c r="S1378" s="88" t="e">
        <f>S1377+V1378*S1381</f>
        <v>#DIV/0!</v>
      </c>
      <c r="T1378" s="88" t="e">
        <f>T1377+V1378*T1381</f>
        <v>#DIV/0!</v>
      </c>
      <c r="U1378" s="88" t="e">
        <f>U1377+V1378*U1381</f>
        <v>#DIV/0!</v>
      </c>
      <c r="V1378" s="86">
        <v>1</v>
      </c>
      <c r="W1378" s="64" t="s">
        <v>59</v>
      </c>
      <c r="X1378" s="89"/>
      <c r="Y1378" s="89" t="s">
        <v>58</v>
      </c>
      <c r="Z1378" s="87"/>
      <c r="AP1378" s="63"/>
      <c r="AQ1378" s="89"/>
      <c r="AR1378" s="89"/>
      <c r="AS1378" s="89"/>
      <c r="AT1378" s="77" t="s">
        <v>57</v>
      </c>
      <c r="AU1378" s="76" t="e">
        <f>AU1377+(AU1383*AU1380)</f>
        <v>#REF!</v>
      </c>
      <c r="AV1378" s="76" t="e">
        <f>AV1377+(AV1383*AU1380)</f>
        <v>#REF!</v>
      </c>
      <c r="AW1378" s="89"/>
      <c r="AX1378" s="76" t="e">
        <f>AX1377+(AX1383*AX1380)</f>
        <v>#REF!</v>
      </c>
      <c r="AY1378" s="76" t="e">
        <f>AY1377+(AY1383*AX1380)</f>
        <v>#REF!</v>
      </c>
      <c r="AZ1378" s="89"/>
      <c r="BA1378" s="76" t="e">
        <f>BA1377+(BA1383*BA1380)</f>
        <v>#REF!</v>
      </c>
      <c r="BB1378" s="76" t="e">
        <f>BB1377+(BB1383*BA1380)</f>
        <v>#REF!</v>
      </c>
      <c r="BC1378" s="89"/>
      <c r="BD1378" s="76" t="e">
        <f>BD1377+(BD1383*BD1380)</f>
        <v>#REF!</v>
      </c>
      <c r="BE1378" s="76" t="e">
        <f>BE1377+(BE1383*BD1380)</f>
        <v>#REF!</v>
      </c>
      <c r="BF1378" s="89"/>
      <c r="BG1378" s="76" t="e">
        <f>BG1377+(BG1383*BG1380)</f>
        <v>#REF!</v>
      </c>
      <c r="BH1378" s="76" t="e">
        <f>BH1377+(BH1383*BG1380)</f>
        <v>#REF!</v>
      </c>
      <c r="BI1378" s="77"/>
      <c r="BJ1378" s="76" t="e">
        <f>BJ1377+(BJ1383*BJ1380)</f>
        <v>#DIV/0!</v>
      </c>
      <c r="BK1378" s="76" t="e">
        <f>BK1377+(BK1383*BJ1380)</f>
        <v>#DIV/0!</v>
      </c>
      <c r="BL1378" s="89"/>
      <c r="BM1378" s="76" t="e">
        <f>BM1377+(BM1383*BM1380)</f>
        <v>#DIV/0!</v>
      </c>
      <c r="BN1378" s="76" t="e">
        <f>BN1377+(BN1383*BM1380)</f>
        <v>#DIV/0!</v>
      </c>
      <c r="BO1378" s="89"/>
      <c r="BP1378" s="76" t="e">
        <f>BP1377+(BP1383*BP1380)</f>
        <v>#DIV/0!</v>
      </c>
      <c r="BQ1378" s="76" t="e">
        <f>BQ1377+(BQ1383*BP1380)</f>
        <v>#DIV/0!</v>
      </c>
      <c r="BR1378" s="89"/>
      <c r="BS1378" s="76" t="e">
        <f>BS1377+(BS1383*BS1380)</f>
        <v>#DIV/0!</v>
      </c>
      <c r="BT1378" s="76" t="e">
        <f>BT1377+(BT1383*BS1380)</f>
        <v>#DIV/0!</v>
      </c>
      <c r="BU1378" s="89"/>
      <c r="BV1378" s="63"/>
    </row>
    <row r="1379" spans="1:76" s="59" customFormat="1" x14ac:dyDescent="0.25">
      <c r="A1379" s="83"/>
      <c r="B1379" s="91" t="s">
        <v>56</v>
      </c>
      <c r="C1379" s="83"/>
      <c r="D1379" s="402"/>
      <c r="E1379" s="403"/>
      <c r="F1379" s="403"/>
      <c r="G1379" s="403"/>
      <c r="H1379" s="403"/>
      <c r="I1379" s="403"/>
      <c r="J1379" s="403"/>
      <c r="K1379" s="404"/>
      <c r="L1379" s="89"/>
      <c r="M1379" s="89"/>
      <c r="N1379" s="64"/>
      <c r="O1379" s="64"/>
      <c r="P1379" s="64"/>
      <c r="Q1379" s="64"/>
      <c r="R1379" s="77" t="s">
        <v>54</v>
      </c>
      <c r="S1379" s="88" t="e">
        <f>IF($Y1379="Y",MIN(S1357:S1376),S1377-$V1379*S1381)</f>
        <v>#DIV/0!</v>
      </c>
      <c r="T1379" s="88" t="e">
        <f>IF($Y1379="Y",MIN(T1357:T1376),T1377-$V1379*T1381)</f>
        <v>#DIV/0!</v>
      </c>
      <c r="U1379" s="88" t="e">
        <f>IF($Y1379="Y",MIN(U1357:U1376),U1377-$V1379*U1381)</f>
        <v>#DIV/0!</v>
      </c>
      <c r="V1379" s="86">
        <v>1</v>
      </c>
      <c r="W1379" s="64" t="s">
        <v>55</v>
      </c>
      <c r="X1379" s="89"/>
      <c r="Y1379" s="90" t="s">
        <v>47</v>
      </c>
      <c r="Z1379" s="87"/>
      <c r="AP1379" s="63"/>
      <c r="AQ1379" s="89"/>
      <c r="AR1379" s="89"/>
      <c r="AS1379" s="89"/>
      <c r="AT1379" s="77" t="s">
        <v>54</v>
      </c>
      <c r="AU1379" s="76" t="e">
        <f>AU1377-(AU1383*AU1381)</f>
        <v>#REF!</v>
      </c>
      <c r="AV1379" s="76" t="e">
        <f>AV1377-(AV1383*AU1381)</f>
        <v>#REF!</v>
      </c>
      <c r="AW1379" s="89"/>
      <c r="AX1379" s="76" t="e">
        <f>AX1377-(AX1383*AX1381)</f>
        <v>#REF!</v>
      </c>
      <c r="AY1379" s="76" t="e">
        <f>AY1377-(AY1383*AX1381)</f>
        <v>#REF!</v>
      </c>
      <c r="AZ1379" s="89"/>
      <c r="BA1379" s="76" t="e">
        <f>BA1377-(BA1383*BA1381)</f>
        <v>#REF!</v>
      </c>
      <c r="BB1379" s="76" t="e">
        <f>BB1377-(BB1383*BA1381)</f>
        <v>#REF!</v>
      </c>
      <c r="BC1379" s="89"/>
      <c r="BD1379" s="76" t="e">
        <f>BD1377-(BD1383*BD1381)</f>
        <v>#REF!</v>
      </c>
      <c r="BE1379" s="76" t="e">
        <f>BE1377-(BE1383*BD1381)</f>
        <v>#REF!</v>
      </c>
      <c r="BF1379" s="89"/>
      <c r="BG1379" s="76" t="e">
        <f>BG1377-(BG1383*BG1381)</f>
        <v>#REF!</v>
      </c>
      <c r="BH1379" s="76" t="e">
        <f>BH1377-(BH1383*BG1381)</f>
        <v>#REF!</v>
      </c>
      <c r="BI1379" s="77"/>
      <c r="BJ1379" s="76" t="e">
        <f>BJ1377-(BJ1383*BJ1381)</f>
        <v>#DIV/0!</v>
      </c>
      <c r="BK1379" s="76" t="e">
        <f>BK1377-(BK1383*BJ1381)</f>
        <v>#DIV/0!</v>
      </c>
      <c r="BL1379" s="89"/>
      <c r="BM1379" s="76" t="e">
        <f>BM1377-(BM1383*BM1381)</f>
        <v>#DIV/0!</v>
      </c>
      <c r="BN1379" s="76" t="e">
        <f>BN1377-(BN1383*BM1381)</f>
        <v>#DIV/0!</v>
      </c>
      <c r="BO1379" s="89"/>
      <c r="BP1379" s="76" t="e">
        <f>BP1377-(BP1383*BP1381)</f>
        <v>#DIV/0!</v>
      </c>
      <c r="BQ1379" s="76" t="e">
        <f>BQ1377-(BQ1383*BP1381)</f>
        <v>#DIV/0!</v>
      </c>
      <c r="BR1379" s="89"/>
      <c r="BS1379" s="76" t="e">
        <f>BS1377-(BS1383*BS1381)</f>
        <v>#DIV/0!</v>
      </c>
      <c r="BT1379" s="76" t="e">
        <f>BT1377-(BT1383*BS1381)</f>
        <v>#DIV/0!</v>
      </c>
      <c r="BU1379" s="89"/>
      <c r="BV1379" s="63"/>
    </row>
    <row r="1380" spans="1:76" s="59" customFormat="1" ht="14.25" x14ac:dyDescent="0.2">
      <c r="A1380" s="83"/>
      <c r="B1380" s="83"/>
      <c r="C1380" s="83"/>
      <c r="D1380" s="402"/>
      <c r="E1380" s="403"/>
      <c r="F1380" s="403"/>
      <c r="G1380" s="403"/>
      <c r="H1380" s="403"/>
      <c r="I1380" s="403"/>
      <c r="J1380" s="403"/>
      <c r="K1380" s="404"/>
      <c r="L1380" s="64"/>
      <c r="M1380" s="64"/>
      <c r="N1380" s="64"/>
      <c r="O1380" s="64"/>
      <c r="P1380" s="64"/>
      <c r="Q1380" s="64"/>
      <c r="R1380" s="77" t="s">
        <v>51</v>
      </c>
      <c r="S1380" s="88" t="e">
        <f>IF((0.67*S1381)&gt;S1377,"no","yes")</f>
        <v>#DIV/0!</v>
      </c>
      <c r="T1380" s="88" t="e">
        <f>IF((0.67*T1381)&gt;T1377,"no","yes")</f>
        <v>#DIV/0!</v>
      </c>
      <c r="U1380" s="88" t="e">
        <f>IF((0.67*U1381)&gt;U1377,"no","yes")</f>
        <v>#DIV/0!</v>
      </c>
      <c r="V1380" s="64"/>
      <c r="W1380" s="64"/>
      <c r="X1380" s="64"/>
      <c r="Z1380" s="87"/>
      <c r="AP1380" s="63"/>
      <c r="AQ1380" s="64"/>
      <c r="AR1380" s="64"/>
      <c r="AS1380" s="360" t="s">
        <v>53</v>
      </c>
      <c r="AT1380" s="361"/>
      <c r="AU1380" s="86">
        <v>1</v>
      </c>
      <c r="AV1380" s="64"/>
      <c r="AW1380" s="64"/>
      <c r="AX1380" s="86">
        <v>1</v>
      </c>
      <c r="AY1380" s="64"/>
      <c r="AZ1380" s="64"/>
      <c r="BA1380" s="86">
        <v>1</v>
      </c>
      <c r="BB1380" s="64"/>
      <c r="BC1380" s="64"/>
      <c r="BD1380" s="86">
        <v>1</v>
      </c>
      <c r="BE1380" s="64"/>
      <c r="BF1380" s="64"/>
      <c r="BG1380" s="86">
        <v>1</v>
      </c>
      <c r="BH1380" s="64"/>
      <c r="BI1380" s="77"/>
      <c r="BJ1380" s="86">
        <v>1</v>
      </c>
      <c r="BK1380" s="64"/>
      <c r="BL1380" s="64"/>
      <c r="BM1380" s="86">
        <v>1</v>
      </c>
      <c r="BN1380" s="64"/>
      <c r="BO1380" s="64"/>
      <c r="BP1380" s="86">
        <v>1</v>
      </c>
      <c r="BQ1380" s="64"/>
      <c r="BR1380" s="64"/>
      <c r="BS1380" s="86">
        <v>1</v>
      </c>
      <c r="BT1380" s="64"/>
      <c r="BU1380" s="64"/>
      <c r="BV1380" s="63"/>
    </row>
    <row r="1381" spans="1:76" s="59" customFormat="1" ht="14.25" x14ac:dyDescent="0.2">
      <c r="A1381" s="83"/>
      <c r="B1381" s="83"/>
      <c r="C1381" s="83"/>
      <c r="D1381" s="402"/>
      <c r="E1381" s="403"/>
      <c r="F1381" s="403"/>
      <c r="G1381" s="403"/>
      <c r="H1381" s="403"/>
      <c r="I1381" s="403"/>
      <c r="J1381" s="403"/>
      <c r="K1381" s="404"/>
      <c r="L1381" s="64"/>
      <c r="M1381" s="64"/>
      <c r="N1381" s="64"/>
      <c r="O1381" s="64"/>
      <c r="P1381" s="64"/>
      <c r="Q1381" s="64"/>
      <c r="R1381" s="77" t="s">
        <v>50</v>
      </c>
      <c r="S1381" s="88" t="e">
        <f>_xlfn.STDEV.P(S1357:S1376)</f>
        <v>#DIV/0!</v>
      </c>
      <c r="T1381" s="88" t="e">
        <f t="array" ref="T1381">IF(S1385="Y",SQRT(SUM(IFERROR(O1357:O1376*(S1357:S1376-(T1377))^2,0))/((COUNTIFS(O1357:O1376,"&lt;&gt;"&amp;"")-1)/COUNTIFS(O1357:O1376,"&lt;&gt;"&amp;"")*SUM(O1357:O1376))),_xlfn.STDEV.P(T1357:T1376))</f>
        <v>#DIV/0!</v>
      </c>
      <c r="U1381" s="88" t="e">
        <f t="array" ref="U1381">SQRT(SUM(IFERROR(O1357:O1376*(S1357:S1376-(U1377))^2,0))/((COUNTIFS(O1357:O1376,"&lt;&gt;"&amp;"")-1)/COUNTIFS(O1357:O1376,"&lt;&gt;"&amp;"")*SUM(O1357:O1376)))</f>
        <v>#DIV/0!</v>
      </c>
      <c r="V1381" s="64"/>
      <c r="W1381" s="64"/>
      <c r="X1381" s="64"/>
      <c r="Z1381" s="87"/>
      <c r="AP1381" s="63"/>
      <c r="AQ1381" s="64"/>
      <c r="AR1381" s="64"/>
      <c r="AS1381" s="360"/>
      <c r="AT1381" s="361"/>
      <c r="AU1381" s="86">
        <v>1</v>
      </c>
      <c r="AV1381" s="64"/>
      <c r="AW1381" s="64"/>
      <c r="AX1381" s="86">
        <v>1</v>
      </c>
      <c r="AY1381" s="64"/>
      <c r="AZ1381" s="64"/>
      <c r="BA1381" s="86">
        <v>1</v>
      </c>
      <c r="BB1381" s="64"/>
      <c r="BC1381" s="64"/>
      <c r="BD1381" s="86">
        <v>1</v>
      </c>
      <c r="BE1381" s="64"/>
      <c r="BF1381" s="64"/>
      <c r="BG1381" s="86">
        <v>1</v>
      </c>
      <c r="BH1381" s="64"/>
      <c r="BI1381" s="77"/>
      <c r="BJ1381" s="86">
        <v>1</v>
      </c>
      <c r="BK1381" s="64"/>
      <c r="BL1381" s="64"/>
      <c r="BM1381" s="86">
        <v>1</v>
      </c>
      <c r="BN1381" s="64"/>
      <c r="BO1381" s="64"/>
      <c r="BP1381" s="86">
        <v>1</v>
      </c>
      <c r="BQ1381" s="64"/>
      <c r="BR1381" s="64"/>
      <c r="BS1381" s="86">
        <v>1</v>
      </c>
      <c r="BT1381" s="64"/>
      <c r="BU1381" s="64"/>
      <c r="BV1381" s="63"/>
    </row>
    <row r="1382" spans="1:76" s="59" customFormat="1" x14ac:dyDescent="0.25">
      <c r="A1382" s="64"/>
      <c r="B1382" s="64"/>
      <c r="C1382" s="83"/>
      <c r="D1382" s="402"/>
      <c r="E1382" s="403"/>
      <c r="F1382" s="403"/>
      <c r="G1382" s="403"/>
      <c r="H1382" s="403"/>
      <c r="I1382" s="403"/>
      <c r="J1382" s="403"/>
      <c r="K1382" s="404"/>
      <c r="L1382" s="64"/>
      <c r="M1382" s="64"/>
      <c r="N1382" s="64"/>
      <c r="O1382" s="64"/>
      <c r="P1382" s="64"/>
      <c r="Q1382" s="64"/>
      <c r="R1382" s="73" t="s">
        <v>48</v>
      </c>
      <c r="S1382" s="85">
        <f>COUNTIF(S1357:S1376,"&gt;0")</f>
        <v>0</v>
      </c>
      <c r="T1382" s="85">
        <f>COUNTIF(T1357:T1376,"&gt;0")</f>
        <v>0</v>
      </c>
      <c r="U1382" s="81"/>
      <c r="V1382" s="84" t="s">
        <v>52</v>
      </c>
      <c r="W1382" s="64"/>
      <c r="X1382" s="64"/>
      <c r="Z1382" s="63"/>
      <c r="AP1382" s="63"/>
      <c r="AQ1382" s="64"/>
      <c r="AR1382" s="64"/>
      <c r="AS1382" s="64"/>
      <c r="AT1382" s="77" t="s">
        <v>51</v>
      </c>
      <c r="AU1382" s="76" t="e">
        <f>IF((0.67*AU1383)&gt;AU1377,"no","yes")</f>
        <v>#REF!</v>
      </c>
      <c r="AV1382" s="76" t="e">
        <f>IF((0.67*AV1383)&gt;AV1377,"no","yes")</f>
        <v>#REF!</v>
      </c>
      <c r="AW1382" s="64"/>
      <c r="AX1382" s="76" t="e">
        <f>IF((0.67*AX1383)&gt;AX1377,"no","yes")</f>
        <v>#REF!</v>
      </c>
      <c r="AY1382" s="76" t="e">
        <f>IF((0.67*AY1383)&gt;AY1377,"no","yes")</f>
        <v>#REF!</v>
      </c>
      <c r="AZ1382" s="64"/>
      <c r="BA1382" s="76" t="e">
        <f>IF((0.67*BA1383)&gt;BA1377,"no","yes")</f>
        <v>#REF!</v>
      </c>
      <c r="BB1382" s="76" t="e">
        <f>IF((0.67*BB1383)&gt;BB1377,"no","yes")</f>
        <v>#REF!</v>
      </c>
      <c r="BC1382" s="64"/>
      <c r="BD1382" s="76" t="e">
        <f>IF((0.67*BD1383)&gt;BD1377,"no","yes")</f>
        <v>#REF!</v>
      </c>
      <c r="BE1382" s="76" t="e">
        <f>IF((0.67*BE1383)&gt;BE1377,"no","yes")</f>
        <v>#REF!</v>
      </c>
      <c r="BF1382" s="64"/>
      <c r="BG1382" s="76" t="e">
        <f>IF((0.67*BG1383)&gt;BG1377,"no","yes")</f>
        <v>#REF!</v>
      </c>
      <c r="BH1382" s="76" t="e">
        <f>IF((0.67*BH1383)&gt;BH1377,"no","yes")</f>
        <v>#REF!</v>
      </c>
      <c r="BI1382" s="73"/>
      <c r="BJ1382" s="76" t="e">
        <f>IF((0.67*BJ1383)&gt;BJ1377,"no","yes")</f>
        <v>#DIV/0!</v>
      </c>
      <c r="BK1382" s="76" t="e">
        <f>IF((0.67*BK1383)&gt;BK1377,"no","yes")</f>
        <v>#DIV/0!</v>
      </c>
      <c r="BL1382" s="64"/>
      <c r="BM1382" s="76" t="e">
        <f>IF((0.67*BM1383)&gt;BM1377,"no","yes")</f>
        <v>#DIV/0!</v>
      </c>
      <c r="BN1382" s="76" t="e">
        <f>IF((0.67*BN1383)&gt;BN1377,"no","yes")</f>
        <v>#DIV/0!</v>
      </c>
      <c r="BO1382" s="64"/>
      <c r="BP1382" s="76" t="e">
        <f>IF((0.67*BP1383)&gt;BP1377,"no","yes")</f>
        <v>#DIV/0!</v>
      </c>
      <c r="BQ1382" s="76" t="e">
        <f>IF((0.67*BQ1383)&gt;BQ1377,"no","yes")</f>
        <v>#DIV/0!</v>
      </c>
      <c r="BR1382" s="64"/>
      <c r="BS1382" s="76" t="e">
        <f>IF((0.67*BS1383)&gt;BS1377,"no","yes")</f>
        <v>#DIV/0!</v>
      </c>
      <c r="BT1382" s="76" t="e">
        <f>IF((0.67*BT1383)&gt;BT1377,"no","yes")</f>
        <v>#DIV/0!</v>
      </c>
      <c r="BU1382" s="64"/>
      <c r="BV1382" s="63"/>
    </row>
    <row r="1383" spans="1:76" s="59" customFormat="1" ht="14.25" x14ac:dyDescent="0.2">
      <c r="C1383" s="83"/>
      <c r="D1383" s="402"/>
      <c r="E1383" s="403"/>
      <c r="F1383" s="403"/>
      <c r="G1383" s="403"/>
      <c r="H1383" s="403"/>
      <c r="I1383" s="403"/>
      <c r="J1383" s="403"/>
      <c r="K1383" s="404"/>
      <c r="L1383" s="64"/>
      <c r="M1383" s="64"/>
      <c r="N1383" s="64"/>
      <c r="O1383" s="64"/>
      <c r="P1383" s="64"/>
      <c r="Q1383" s="64"/>
      <c r="R1383" s="64"/>
      <c r="S1383" s="82"/>
      <c r="T1383" s="81"/>
      <c r="U1383" s="81"/>
      <c r="V1383" s="80"/>
      <c r="W1383" s="79"/>
      <c r="X1383" s="78"/>
      <c r="Z1383" s="63"/>
      <c r="AP1383" s="63"/>
      <c r="AQ1383" s="64"/>
      <c r="AR1383" s="64"/>
      <c r="AS1383" s="64"/>
      <c r="AT1383" s="77" t="s">
        <v>50</v>
      </c>
      <c r="AU1383" s="76" t="e">
        <f>_xlfn.STDEV.P(AU1357:AU1376)</f>
        <v>#REF!</v>
      </c>
      <c r="AV1383" s="76" t="e">
        <f>_xlfn.STDEV.P(AV1357:AV1376)</f>
        <v>#REF!</v>
      </c>
      <c r="AW1383" s="64"/>
      <c r="AX1383" s="76" t="e">
        <f>_xlfn.STDEV.P(AX1357:AX1376)</f>
        <v>#REF!</v>
      </c>
      <c r="AY1383" s="76" t="e">
        <f>_xlfn.STDEV.P(AY1357:AY1376)</f>
        <v>#REF!</v>
      </c>
      <c r="AZ1383" s="64"/>
      <c r="BA1383" s="76" t="e">
        <f>_xlfn.STDEV.P(BA1357:BA1376)</f>
        <v>#REF!</v>
      </c>
      <c r="BB1383" s="76" t="e">
        <f>_xlfn.STDEV.P(BB1357:BB1376)</f>
        <v>#REF!</v>
      </c>
      <c r="BC1383" s="64"/>
      <c r="BD1383" s="76" t="e">
        <f>_xlfn.STDEV.P(BD1357:BD1376)</f>
        <v>#REF!</v>
      </c>
      <c r="BE1383" s="76" t="e">
        <f>_xlfn.STDEV.P(BE1357:BE1376)</f>
        <v>#REF!</v>
      </c>
      <c r="BF1383" s="64"/>
      <c r="BG1383" s="76" t="e">
        <f>_xlfn.STDEV.P(BG1357:BG1376)</f>
        <v>#REF!</v>
      </c>
      <c r="BH1383" s="76" t="e">
        <f>_xlfn.STDEV.P(BH1357:BH1376)</f>
        <v>#REF!</v>
      </c>
      <c r="BI1383" s="64"/>
      <c r="BJ1383" s="76" t="e">
        <f>_xlfn.STDEV.P(BJ1357:BJ1376)</f>
        <v>#DIV/0!</v>
      </c>
      <c r="BK1383" s="76" t="e">
        <f>_xlfn.STDEV.P(BK1357:BK1376)</f>
        <v>#DIV/0!</v>
      </c>
      <c r="BL1383" s="64"/>
      <c r="BM1383" s="76" t="e">
        <f>_xlfn.STDEV.P(BM1357:BM1376)</f>
        <v>#DIV/0!</v>
      </c>
      <c r="BN1383" s="76" t="e">
        <f>_xlfn.STDEV.P(BN1357:BN1376)</f>
        <v>#DIV/0!</v>
      </c>
      <c r="BO1383" s="64"/>
      <c r="BP1383" s="76" t="e">
        <f>_xlfn.STDEV.P(BP1357:BP1376)</f>
        <v>#DIV/0!</v>
      </c>
      <c r="BQ1383" s="76" t="e">
        <f>_xlfn.STDEV.P(BQ1357:BQ1376)</f>
        <v>#DIV/0!</v>
      </c>
      <c r="BR1383" s="64"/>
      <c r="BS1383" s="76" t="e">
        <f>_xlfn.STDEV.P(BS1357:BS1376)</f>
        <v>#DIV/0!</v>
      </c>
      <c r="BT1383" s="76" t="e">
        <f>_xlfn.STDEV.P(BT1357:BT1376)</f>
        <v>#DIV/0!</v>
      </c>
      <c r="BV1383" s="63"/>
    </row>
    <row r="1384" spans="1:76" s="59" customFormat="1" x14ac:dyDescent="0.2">
      <c r="A1384" s="75" t="str">
        <f ca="1">HYPERLINK("#"&amp;"'"&amp;A$1&amp;"'!a1","Back to top")</f>
        <v>Back to top</v>
      </c>
      <c r="B1384" s="75"/>
      <c r="C1384" s="64"/>
      <c r="D1384" s="405"/>
      <c r="E1384" s="406"/>
      <c r="F1384" s="406"/>
      <c r="G1384" s="406"/>
      <c r="H1384" s="406"/>
      <c r="I1384" s="406"/>
      <c r="J1384" s="406"/>
      <c r="K1384" s="407"/>
      <c r="S1384" s="74" t="s">
        <v>49</v>
      </c>
      <c r="U1384" s="64"/>
      <c r="V1384" s="70"/>
      <c r="W1384" s="69"/>
      <c r="X1384" s="68"/>
      <c r="Z1384" s="63"/>
      <c r="AP1384" s="63"/>
      <c r="AQ1384" s="64"/>
      <c r="AR1384" s="64"/>
      <c r="AS1384" s="64"/>
      <c r="AT1384" s="73" t="s">
        <v>48</v>
      </c>
      <c r="AU1384" s="72">
        <f>COUNTIF(AU1357:AU1376,"&gt;0")</f>
        <v>0</v>
      </c>
      <c r="AV1384" s="72">
        <f>COUNTIF(AV1357:AV1376,"&gt;0")</f>
        <v>0</v>
      </c>
      <c r="AW1384" s="64"/>
      <c r="AX1384" s="72">
        <f>COUNTIF(AX1357:AX1376,"&gt;0")</f>
        <v>0</v>
      </c>
      <c r="AY1384" s="72">
        <f>COUNTIF(AY1357:AY1376,"&gt;0")</f>
        <v>0</v>
      </c>
      <c r="AZ1384" s="64"/>
      <c r="BA1384" s="72">
        <f>COUNTIF(BA1357:BA1376,"&gt;0")</f>
        <v>0</v>
      </c>
      <c r="BB1384" s="72">
        <f>COUNTIF(BB1357:BB1376,"&gt;0")</f>
        <v>0</v>
      </c>
      <c r="BC1384" s="64"/>
      <c r="BD1384" s="72">
        <f>COUNTIF(BD1357:BD1376,"&gt;0")</f>
        <v>0</v>
      </c>
      <c r="BE1384" s="72">
        <f>COUNTIF(BE1357:BE1376,"&gt;0")</f>
        <v>0</v>
      </c>
      <c r="BF1384" s="64"/>
      <c r="BG1384" s="72">
        <f>COUNTIF(BG1357:BG1376,"&gt;0")</f>
        <v>0</v>
      </c>
      <c r="BH1384" s="72">
        <f>COUNTIF(BH1357:BH1376,"&gt;0")</f>
        <v>0</v>
      </c>
      <c r="BI1384" s="64"/>
      <c r="BJ1384" s="72">
        <f>COUNTIF(BJ1357:BJ1376,"&gt;0")</f>
        <v>0</v>
      </c>
      <c r="BK1384" s="72">
        <f>COUNTIF(BK1357:BK1376,"&gt;0")</f>
        <v>0</v>
      </c>
      <c r="BL1384" s="64"/>
      <c r="BM1384" s="72">
        <f>COUNTIF(BM1357:BM1376,"&gt;0")</f>
        <v>0</v>
      </c>
      <c r="BN1384" s="72">
        <f>COUNTIF(BN1357:BN1376,"&gt;0")</f>
        <v>0</v>
      </c>
      <c r="BO1384" s="64"/>
      <c r="BP1384" s="72">
        <f>COUNTIF(BP1357:BP1376,"&gt;0")</f>
        <v>0</v>
      </c>
      <c r="BQ1384" s="72">
        <f>COUNTIF(BQ1357:BQ1376,"&gt;0")</f>
        <v>0</v>
      </c>
      <c r="BR1384" s="64"/>
      <c r="BS1384" s="72">
        <f>COUNTIF(BS1357:BS1376,"&gt;0")</f>
        <v>0</v>
      </c>
      <c r="BT1384" s="72">
        <f>COUNTIF(BT1357:BT1376,"&gt;0")</f>
        <v>0</v>
      </c>
      <c r="BV1384" s="63"/>
    </row>
    <row r="1385" spans="1:76" s="59" customFormat="1" ht="14.25" x14ac:dyDescent="0.2">
      <c r="S1385" s="71" t="s">
        <v>47</v>
      </c>
      <c r="U1385" s="64"/>
      <c r="V1385" s="70"/>
      <c r="W1385" s="69"/>
      <c r="X1385" s="68"/>
      <c r="Z1385" s="63"/>
      <c r="AP1385" s="63"/>
      <c r="BV1385" s="63"/>
    </row>
    <row r="1386" spans="1:76" s="59" customFormat="1" ht="14.25" x14ac:dyDescent="0.2">
      <c r="U1386" s="64"/>
      <c r="V1386" s="67"/>
      <c r="W1386" s="66"/>
      <c r="X1386" s="65"/>
      <c r="Z1386" s="63"/>
      <c r="AP1386" s="63"/>
      <c r="BV1386" s="63"/>
    </row>
    <row r="1387" spans="1:76" s="59" customFormat="1" ht="18" x14ac:dyDescent="0.25">
      <c r="U1387" s="64"/>
      <c r="V1387" s="64"/>
      <c r="W1387" s="64"/>
      <c r="X1387" s="64"/>
      <c r="Z1387" s="63"/>
      <c r="AP1387" s="60"/>
      <c r="AQ1387" s="62"/>
      <c r="AR1387" s="62"/>
      <c r="AS1387" s="61"/>
      <c r="AT1387" s="61"/>
      <c r="AU1387" s="61"/>
      <c r="AV1387" s="61"/>
      <c r="AW1387" s="61"/>
      <c r="AX1387" s="61"/>
      <c r="AY1387" s="61"/>
      <c r="AZ1387" s="61"/>
      <c r="BA1387" s="61"/>
      <c r="BB1387" s="61"/>
      <c r="BC1387" s="61"/>
      <c r="BD1387" s="61"/>
      <c r="BE1387" s="61"/>
      <c r="BF1387" s="61"/>
      <c r="BG1387" s="61"/>
      <c r="BH1387" s="61"/>
      <c r="BI1387" s="61"/>
      <c r="BJ1387" s="61"/>
      <c r="BK1387" s="61"/>
      <c r="BL1387" s="61"/>
      <c r="BM1387" s="61"/>
      <c r="BN1387" s="61"/>
      <c r="BO1387" s="61"/>
      <c r="BP1387" s="61"/>
      <c r="BQ1387" s="61"/>
      <c r="BR1387" s="61"/>
      <c r="BS1387" s="61"/>
      <c r="BT1387" s="61"/>
      <c r="BU1387" s="61"/>
      <c r="BV1387" s="60"/>
    </row>
    <row r="1388" spans="1:76" x14ac:dyDescent="0.2">
      <c r="U1388" s="59"/>
      <c r="V1388" s="59"/>
      <c r="W1388" s="59"/>
      <c r="X1388" s="59"/>
      <c r="Z1388" s="2"/>
    </row>
    <row r="1389" spans="1:76" s="55" customFormat="1" ht="27.75" x14ac:dyDescent="0.4">
      <c r="A1389" s="58" t="s">
        <v>46</v>
      </c>
      <c r="B1389" s="58"/>
      <c r="C1389" s="51"/>
      <c r="D1389" s="51"/>
      <c r="E1389" s="51"/>
      <c r="F1389" s="51"/>
      <c r="G1389" s="51"/>
      <c r="H1389" s="51"/>
      <c r="I1389" s="51"/>
      <c r="J1389" s="51"/>
      <c r="K1389" s="51"/>
      <c r="L1389" s="51"/>
      <c r="M1389" s="51"/>
      <c r="N1389" s="51"/>
      <c r="O1389" s="51"/>
      <c r="P1389" s="57"/>
      <c r="R1389" s="51"/>
      <c r="S1389" s="51"/>
      <c r="T1389" s="57"/>
      <c r="U1389" s="57"/>
      <c r="V1389" s="57"/>
      <c r="Z1389" s="56"/>
      <c r="AP1389" s="56"/>
      <c r="BV1389" s="56"/>
    </row>
    <row r="1390" spans="1:76" s="3" customFormat="1" ht="48.75" customHeight="1" x14ac:dyDescent="0.2">
      <c r="AP1390" s="4"/>
      <c r="BV1390" s="4"/>
    </row>
    <row r="1391" spans="1:76" s="3" customFormat="1" x14ac:dyDescent="0.2">
      <c r="AP1391" s="4"/>
      <c r="BV1391" s="4"/>
    </row>
    <row r="1392" spans="1:76" ht="16.5" thickBot="1" x14ac:dyDescent="0.3">
      <c r="A1392" s="54" t="s">
        <v>45</v>
      </c>
      <c r="B1392" s="53"/>
      <c r="C1392" s="53"/>
      <c r="D1392" s="53"/>
      <c r="E1392" s="53"/>
      <c r="F1392" s="53"/>
      <c r="G1392" s="53"/>
      <c r="H1392" s="53"/>
      <c r="I1392" s="53"/>
      <c r="J1392" s="53"/>
      <c r="K1392" s="53"/>
      <c r="AO1392" s="2"/>
      <c r="AP1392" s="1"/>
      <c r="BV1392" s="1"/>
      <c r="BX1392" s="2"/>
    </row>
    <row r="1393" spans="1:76" s="3" customFormat="1" ht="15.75" thickBot="1" x14ac:dyDescent="0.25">
      <c r="C1393" s="8" t="s">
        <v>44</v>
      </c>
      <c r="D1393" s="52" t="e">
        <f>AVERAGE(H1397:H1404)</f>
        <v>#DIV/0!</v>
      </c>
      <c r="E1393" s="3" t="s">
        <v>43</v>
      </c>
      <c r="AP1393" s="4"/>
      <c r="BV1393" s="4"/>
    </row>
    <row r="1394" spans="1:76" s="3" customFormat="1" x14ac:dyDescent="0.2">
      <c r="AP1394" s="4"/>
      <c r="BV1394" s="4"/>
    </row>
    <row r="1395" spans="1:76" s="3" customFormat="1" ht="15.75" x14ac:dyDescent="0.25">
      <c r="A1395" s="12" t="s">
        <v>3</v>
      </c>
      <c r="B1395" s="12"/>
      <c r="C1395" s="51" t="s">
        <v>42</v>
      </c>
      <c r="D1395" s="51" t="s">
        <v>41</v>
      </c>
      <c r="E1395" s="51" t="s">
        <v>40</v>
      </c>
      <c r="F1395" s="51"/>
      <c r="G1395" s="51"/>
      <c r="H1395" s="51" t="s">
        <v>39</v>
      </c>
      <c r="AP1395" s="4"/>
      <c r="BV1395" s="4"/>
    </row>
    <row r="1396" spans="1:76" s="3" customFormat="1" x14ac:dyDescent="0.2">
      <c r="C1396" s="50"/>
      <c r="D1396" s="49"/>
      <c r="E1396" s="51"/>
      <c r="F1396" s="51"/>
      <c r="G1396" s="51"/>
      <c r="H1396" s="51"/>
      <c r="AP1396" s="4"/>
      <c r="BV1396" s="4"/>
    </row>
    <row r="1397" spans="1:76" s="3" customFormat="1" x14ac:dyDescent="0.2">
      <c r="C1397" s="50"/>
      <c r="D1397" s="49"/>
      <c r="E1397" s="9" t="str">
        <f t="shared" ref="E1397:E1404" si="884">IF(D1397="","",LOG(D1397/D1396)/LOG(C1397/C1396))</f>
        <v/>
      </c>
      <c r="F1397" s="9"/>
      <c r="G1397" s="9"/>
      <c r="H1397" s="48" t="str">
        <f t="shared" ref="H1397:H1404" si="885">IF(D1397="","",10^(E1397*LOG(2)))</f>
        <v/>
      </c>
      <c r="AP1397" s="4"/>
      <c r="BV1397" s="4"/>
    </row>
    <row r="1398" spans="1:76" s="3" customFormat="1" x14ac:dyDescent="0.2">
      <c r="C1398" s="50"/>
      <c r="D1398" s="49"/>
      <c r="E1398" s="9" t="str">
        <f t="shared" si="884"/>
        <v/>
      </c>
      <c r="F1398" s="9"/>
      <c r="G1398" s="9"/>
      <c r="H1398" s="48" t="str">
        <f t="shared" si="885"/>
        <v/>
      </c>
      <c r="AP1398" s="4"/>
      <c r="BV1398" s="4"/>
    </row>
    <row r="1399" spans="1:76" s="3" customFormat="1" x14ac:dyDescent="0.2">
      <c r="C1399" s="50"/>
      <c r="D1399" s="49"/>
      <c r="E1399" s="9" t="str">
        <f t="shared" si="884"/>
        <v/>
      </c>
      <c r="F1399" s="9"/>
      <c r="G1399" s="9"/>
      <c r="H1399" s="48" t="str">
        <f t="shared" si="885"/>
        <v/>
      </c>
      <c r="AP1399" s="4"/>
      <c r="BV1399" s="4"/>
    </row>
    <row r="1400" spans="1:76" s="3" customFormat="1" x14ac:dyDescent="0.2">
      <c r="C1400" s="50"/>
      <c r="D1400" s="49"/>
      <c r="E1400" s="9" t="str">
        <f t="shared" si="884"/>
        <v/>
      </c>
      <c r="F1400" s="9"/>
      <c r="G1400" s="9"/>
      <c r="H1400" s="48" t="str">
        <f t="shared" si="885"/>
        <v/>
      </c>
      <c r="AP1400" s="4"/>
      <c r="BV1400" s="4"/>
    </row>
    <row r="1401" spans="1:76" s="3" customFormat="1" x14ac:dyDescent="0.2">
      <c r="C1401" s="50"/>
      <c r="D1401" s="49"/>
      <c r="E1401" s="9" t="str">
        <f t="shared" si="884"/>
        <v/>
      </c>
      <c r="F1401" s="9"/>
      <c r="G1401" s="9"/>
      <c r="H1401" s="48" t="str">
        <f t="shared" si="885"/>
        <v/>
      </c>
      <c r="AP1401" s="4"/>
      <c r="BV1401" s="4"/>
    </row>
    <row r="1402" spans="1:76" s="3" customFormat="1" x14ac:dyDescent="0.2">
      <c r="C1402" s="50"/>
      <c r="D1402" s="49"/>
      <c r="E1402" s="9" t="str">
        <f t="shared" si="884"/>
        <v/>
      </c>
      <c r="F1402" s="9"/>
      <c r="G1402" s="9"/>
      <c r="H1402" s="48" t="str">
        <f t="shared" si="885"/>
        <v/>
      </c>
      <c r="AP1402" s="4"/>
      <c r="BV1402" s="4"/>
    </row>
    <row r="1403" spans="1:76" s="3" customFormat="1" x14ac:dyDescent="0.2">
      <c r="C1403" s="50"/>
      <c r="D1403" s="49"/>
      <c r="E1403" s="9" t="str">
        <f t="shared" si="884"/>
        <v/>
      </c>
      <c r="F1403" s="9"/>
      <c r="G1403" s="9"/>
      <c r="H1403" s="48" t="str">
        <f t="shared" si="885"/>
        <v/>
      </c>
      <c r="AP1403" s="4"/>
      <c r="BV1403" s="4"/>
    </row>
    <row r="1404" spans="1:76" s="3" customFormat="1" x14ac:dyDescent="0.2">
      <c r="C1404" s="50"/>
      <c r="D1404" s="49"/>
      <c r="E1404" s="9" t="str">
        <f t="shared" si="884"/>
        <v/>
      </c>
      <c r="F1404" s="9"/>
      <c r="G1404" s="9"/>
      <c r="H1404" s="48" t="str">
        <f t="shared" si="885"/>
        <v/>
      </c>
      <c r="AP1404" s="4"/>
      <c r="BV1404" s="4"/>
    </row>
    <row r="1405" spans="1:76" s="3" customFormat="1" x14ac:dyDescent="0.2">
      <c r="C1405" s="23" t="s">
        <v>22</v>
      </c>
      <c r="D1405" s="23"/>
      <c r="E1405" s="23" t="s">
        <v>21</v>
      </c>
      <c r="F1405" s="23"/>
      <c r="AP1405" s="4"/>
      <c r="BV1405" s="4"/>
    </row>
    <row r="1406" spans="1:76" s="3" customFormat="1" x14ac:dyDescent="0.2">
      <c r="AP1406" s="4"/>
      <c r="BV1406" s="4"/>
    </row>
    <row r="1407" spans="1:76" ht="18" x14ac:dyDescent="0.25">
      <c r="A1407" s="435" t="s">
        <v>38</v>
      </c>
      <c r="B1407" s="435"/>
      <c r="C1407" s="435"/>
      <c r="D1407" s="435"/>
      <c r="E1407" s="435"/>
      <c r="F1407" s="435"/>
      <c r="G1407" s="435"/>
      <c r="H1407" s="435"/>
      <c r="I1407" s="435"/>
      <c r="J1407" s="435"/>
      <c r="K1407" s="435"/>
      <c r="AO1407" s="2"/>
      <c r="AP1407" s="1"/>
      <c r="BV1407" s="1"/>
      <c r="BX1407" s="2"/>
    </row>
    <row r="1408" spans="1:76" ht="31.5" x14ac:dyDescent="0.2">
      <c r="A1408" s="46" t="s">
        <v>37</v>
      </c>
      <c r="B1408" s="47"/>
      <c r="C1408" s="41" t="s">
        <v>35</v>
      </c>
      <c r="D1408" s="41" t="s">
        <v>34</v>
      </c>
      <c r="E1408" s="41" t="s">
        <v>33</v>
      </c>
      <c r="F1408" s="46" t="s">
        <v>32</v>
      </c>
      <c r="G1408" s="39" t="s">
        <v>31</v>
      </c>
      <c r="H1408" s="39" t="s">
        <v>30</v>
      </c>
      <c r="AO1408" s="2"/>
      <c r="AP1408" s="1"/>
      <c r="BV1408" s="1"/>
      <c r="BX1408" s="2"/>
    </row>
    <row r="1409" spans="1:76" ht="15.75" x14ac:dyDescent="0.25">
      <c r="A1409" s="18" t="s">
        <v>29</v>
      </c>
      <c r="C1409" s="38"/>
      <c r="D1409" s="38"/>
      <c r="E1409" s="38"/>
      <c r="F1409" s="37" t="str">
        <f>IF(SUM(C1409:E1409)&gt;1,"&gt;100%!","")</f>
        <v/>
      </c>
      <c r="AO1409" s="2"/>
      <c r="AP1409" s="1"/>
      <c r="BV1409" s="1"/>
      <c r="BX1409" s="2"/>
    </row>
    <row r="1410" spans="1:76" x14ac:dyDescent="0.2">
      <c r="A1410" s="18" t="s">
        <v>28</v>
      </c>
      <c r="B1410" s="15"/>
      <c r="C1410" s="36" t="e">
        <f>C1409*$F$1410</f>
        <v>#REF!</v>
      </c>
      <c r="D1410" s="36" t="e">
        <f>D1409*$F$1410</f>
        <v>#REF!</v>
      </c>
      <c r="E1410" s="36" t="e">
        <f>E1409*$F$1410</f>
        <v>#REF!</v>
      </c>
      <c r="F1410" s="35" t="e">
        <f>FirstCostSolution</f>
        <v>#REF!</v>
      </c>
      <c r="AO1410" s="2"/>
      <c r="AP1410" s="1"/>
      <c r="BV1410" s="1"/>
      <c r="BX1410" s="2"/>
    </row>
    <row r="1411" spans="1:76" x14ac:dyDescent="0.2">
      <c r="A1411" s="18" t="s">
        <v>27</v>
      </c>
      <c r="B1411" s="15"/>
      <c r="C1411" s="29" t="e">
        <f>'[1]Helper Tables'!$C$91</f>
        <v>#REF!</v>
      </c>
      <c r="D1411" s="29" t="e">
        <f>'[1]Helper Tables'!$C$91</f>
        <v>#REF!</v>
      </c>
      <c r="E1411" s="29" t="e">
        <f>'[1]Helper Tables'!$C$91</f>
        <v>#REF!</v>
      </c>
      <c r="AO1411" s="2"/>
      <c r="AP1411" s="1"/>
      <c r="BV1411" s="1"/>
      <c r="BX1411" s="2"/>
    </row>
    <row r="1412" spans="1:76" ht="15.75" x14ac:dyDescent="0.25">
      <c r="A1412" s="18" t="s">
        <v>26</v>
      </c>
      <c r="B1412" s="15"/>
      <c r="C1412" s="34"/>
      <c r="D1412" s="34"/>
      <c r="E1412" s="34"/>
      <c r="G1412" s="33" t="e">
        <f>10^((LOG(F1415/F1410)/LOG(C1414/C1411))*LOG(2))</f>
        <v>#REF!</v>
      </c>
      <c r="H1412" s="33" t="e">
        <f>1-G1412</f>
        <v>#REF!</v>
      </c>
      <c r="AO1412" s="2"/>
      <c r="AP1412" s="1"/>
      <c r="BV1412" s="1"/>
      <c r="BX1412" s="2"/>
    </row>
    <row r="1413" spans="1:76" x14ac:dyDescent="0.2">
      <c r="A1413" s="18" t="s">
        <v>12</v>
      </c>
      <c r="B1413" s="15"/>
      <c r="C1413" s="32">
        <v>2</v>
      </c>
      <c r="D1413" s="32">
        <v>2</v>
      </c>
      <c r="E1413" s="32">
        <v>2</v>
      </c>
      <c r="G1413" s="31" t="s">
        <v>25</v>
      </c>
      <c r="H1413" s="31"/>
      <c r="I1413" s="31"/>
      <c r="J1413" s="31"/>
      <c r="AO1413" s="2"/>
      <c r="AP1413" s="1"/>
      <c r="BV1413" s="1"/>
      <c r="BX1413" s="2"/>
    </row>
    <row r="1414" spans="1:76" x14ac:dyDescent="0.2">
      <c r="A1414" s="18" t="s">
        <v>24</v>
      </c>
      <c r="B1414" s="15"/>
      <c r="C1414" s="29" t="e">
        <f>'[1]Helper Tables'!$C$127</f>
        <v>#REF!</v>
      </c>
      <c r="D1414" s="29" t="e">
        <f>'[1]Helper Tables'!$C$127</f>
        <v>#REF!</v>
      </c>
      <c r="E1414" s="29" t="e">
        <f>'[1]Helper Tables'!$C$127</f>
        <v>#REF!</v>
      </c>
      <c r="F1414" s="30"/>
      <c r="AO1414" s="2"/>
      <c r="AP1414" s="1"/>
      <c r="BV1414" s="1"/>
      <c r="BX1414" s="2"/>
    </row>
    <row r="1415" spans="1:76" x14ac:dyDescent="0.2">
      <c r="A1415" s="18" t="s">
        <v>23</v>
      </c>
      <c r="B1415" s="15"/>
      <c r="C1415" s="29" t="e">
        <f>C1410*(C1414/C1411)^(LOG(C1412)/LOG(C1413))</f>
        <v>#REF!</v>
      </c>
      <c r="D1415" s="29" t="e">
        <f>D1410*(D1414/D1411)^(LOG(D1412)/LOG(D1413))</f>
        <v>#REF!</v>
      </c>
      <c r="E1415" s="29" t="e">
        <f>E1410*(E1414/E1411)^(LOG(E1412)/LOG(E1413))</f>
        <v>#REF!</v>
      </c>
      <c r="F1415" s="28">
        <f t="array" ref="F1415">SUM(IFERROR(C1415:E1415,0))</f>
        <v>0</v>
      </c>
      <c r="AO1415" s="2"/>
      <c r="AP1415" s="1"/>
      <c r="BV1415" s="1"/>
      <c r="BX1415" s="2"/>
    </row>
    <row r="1416" spans="1:76" x14ac:dyDescent="0.2">
      <c r="A1416" s="45"/>
      <c r="B1416" s="44"/>
      <c r="C1416" s="43"/>
      <c r="D1416" s="42"/>
      <c r="E1416" s="42"/>
      <c r="F1416" s="42"/>
      <c r="G1416" s="42"/>
      <c r="H1416" s="42"/>
      <c r="AO1416" s="2"/>
      <c r="AP1416" s="1"/>
      <c r="BV1416" s="1"/>
      <c r="BX1416" s="2"/>
    </row>
    <row r="1417" spans="1:76" ht="31.5" x14ac:dyDescent="0.25">
      <c r="A1417" s="40" t="s">
        <v>36</v>
      </c>
      <c r="B1417" s="15"/>
      <c r="C1417" s="41" t="s">
        <v>35</v>
      </c>
      <c r="D1417" s="41" t="s">
        <v>34</v>
      </c>
      <c r="E1417" s="41" t="s">
        <v>33</v>
      </c>
      <c r="F1417" s="40" t="s">
        <v>32</v>
      </c>
      <c r="G1417" s="39" t="s">
        <v>31</v>
      </c>
      <c r="H1417" s="39" t="s">
        <v>30</v>
      </c>
      <c r="AO1417" s="2"/>
      <c r="AP1417" s="1"/>
      <c r="BV1417" s="1"/>
      <c r="BX1417" s="2"/>
    </row>
    <row r="1418" spans="1:76" ht="15.75" x14ac:dyDescent="0.25">
      <c r="A1418" s="18" t="s">
        <v>29</v>
      </c>
      <c r="B1418" s="15"/>
      <c r="C1418" s="38"/>
      <c r="D1418" s="38"/>
      <c r="E1418" s="38"/>
      <c r="F1418" s="37" t="str">
        <f>IF(SUM(C1418:E1418)&gt;1,"&gt;100%!","")</f>
        <v/>
      </c>
      <c r="AO1418" s="2"/>
      <c r="AP1418" s="1"/>
      <c r="BV1418" s="1"/>
      <c r="BX1418" s="2"/>
    </row>
    <row r="1419" spans="1:76" x14ac:dyDescent="0.2">
      <c r="A1419" s="18" t="s">
        <v>28</v>
      </c>
      <c r="B1419" s="15"/>
      <c r="C1419" s="36" t="e">
        <f>C1418*$F$1419</f>
        <v>#REF!</v>
      </c>
      <c r="D1419" s="36" t="e">
        <f>D1418*$F$1419</f>
        <v>#REF!</v>
      </c>
      <c r="E1419" s="36" t="e">
        <f>E1418*$F$1419</f>
        <v>#REF!</v>
      </c>
      <c r="F1419" s="35" t="e">
        <f>FirstCostSolution</f>
        <v>#REF!</v>
      </c>
      <c r="AO1419" s="2"/>
      <c r="AP1419" s="1"/>
      <c r="BV1419" s="1"/>
      <c r="BX1419" s="2"/>
    </row>
    <row r="1420" spans="1:76" x14ac:dyDescent="0.2">
      <c r="A1420" s="18" t="s">
        <v>27</v>
      </c>
      <c r="B1420" s="15"/>
      <c r="C1420" s="29" t="e">
        <f>'[1]Helper Tables'!$C$91</f>
        <v>#REF!</v>
      </c>
      <c r="D1420" s="29" t="e">
        <f>'[1]Helper Tables'!$C$91</f>
        <v>#REF!</v>
      </c>
      <c r="E1420" s="29" t="e">
        <f>'[1]Helper Tables'!$C$91</f>
        <v>#REF!</v>
      </c>
      <c r="AO1420" s="2"/>
      <c r="AP1420" s="1"/>
      <c r="BV1420" s="1"/>
      <c r="BX1420" s="2"/>
    </row>
    <row r="1421" spans="1:76" ht="15.75" x14ac:dyDescent="0.25">
      <c r="A1421" s="18" t="s">
        <v>26</v>
      </c>
      <c r="B1421" s="15"/>
      <c r="C1421" s="34"/>
      <c r="D1421" s="34"/>
      <c r="E1421" s="34"/>
      <c r="G1421" s="33" t="e">
        <f>10^((LOG(F1424/F1419)/LOG(C1423/C1420))*LOG(2))</f>
        <v>#REF!</v>
      </c>
      <c r="H1421" s="33" t="e">
        <f>1-G1421</f>
        <v>#REF!</v>
      </c>
      <c r="AO1421" s="2"/>
      <c r="AP1421" s="1"/>
      <c r="BV1421" s="1"/>
      <c r="BX1421" s="2"/>
    </row>
    <row r="1422" spans="1:76" x14ac:dyDescent="0.2">
      <c r="A1422" s="18" t="s">
        <v>12</v>
      </c>
      <c r="B1422" s="15"/>
      <c r="C1422" s="32">
        <v>2</v>
      </c>
      <c r="D1422" s="32">
        <v>2</v>
      </c>
      <c r="E1422" s="32">
        <v>2</v>
      </c>
      <c r="G1422" s="31" t="s">
        <v>25</v>
      </c>
      <c r="H1422" s="31"/>
      <c r="I1422" s="31"/>
      <c r="J1422" s="31"/>
      <c r="AO1422" s="2"/>
      <c r="AP1422" s="1"/>
      <c r="BV1422" s="1"/>
      <c r="BX1422" s="2"/>
    </row>
    <row r="1423" spans="1:76" x14ac:dyDescent="0.2">
      <c r="A1423" s="18" t="s">
        <v>24</v>
      </c>
      <c r="B1423" s="15"/>
      <c r="C1423" s="29" t="e">
        <f>'[1]Helper Tables'!$C$63</f>
        <v>#REF!</v>
      </c>
      <c r="D1423" s="29" t="e">
        <f>'[1]Helper Tables'!$C$63</f>
        <v>#REF!</v>
      </c>
      <c r="E1423" s="29" t="e">
        <f>'[1]Helper Tables'!$C$63</f>
        <v>#REF!</v>
      </c>
      <c r="F1423" s="30"/>
      <c r="AO1423" s="2"/>
      <c r="AP1423" s="1"/>
      <c r="BV1423" s="1"/>
      <c r="BX1423" s="2"/>
    </row>
    <row r="1424" spans="1:76" x14ac:dyDescent="0.2">
      <c r="A1424" s="18" t="s">
        <v>23</v>
      </c>
      <c r="B1424" s="15"/>
      <c r="C1424" s="29" t="e">
        <f>C1419*(C1423/C1420)^(LOG(C1421)/LOG(C1422))</f>
        <v>#REF!</v>
      </c>
      <c r="D1424" s="29" t="e">
        <f>D1419*(D1423/D1420)^(LOG(D1421)/LOG(D1422))</f>
        <v>#REF!</v>
      </c>
      <c r="E1424" s="29" t="e">
        <f>E1419*(E1423/E1420)^(LOG(E1421)/LOG(E1422))</f>
        <v>#REF!</v>
      </c>
      <c r="F1424" s="28">
        <f t="array" ref="F1424">SUM(IFERROR(C1424:E1424,0))</f>
        <v>0</v>
      </c>
      <c r="AO1424" s="2"/>
      <c r="AP1424" s="1"/>
      <c r="BV1424" s="1"/>
      <c r="BX1424" s="2"/>
    </row>
    <row r="1425" spans="1:76" x14ac:dyDescent="0.2">
      <c r="A1425" s="15"/>
      <c r="B1425" s="15"/>
      <c r="C1425" s="23" t="s">
        <v>22</v>
      </c>
      <c r="D1425" s="23"/>
      <c r="E1425" s="23" t="s">
        <v>21</v>
      </c>
      <c r="F1425" s="23"/>
      <c r="AO1425" s="2"/>
      <c r="AP1425" s="1"/>
      <c r="BV1425" s="1"/>
      <c r="BX1425" s="2"/>
    </row>
    <row r="1426" spans="1:76" s="3" customFormat="1" x14ac:dyDescent="0.2">
      <c r="AP1426" s="4"/>
      <c r="BV1426" s="4"/>
    </row>
    <row r="1427" spans="1:76" s="3" customFormat="1" x14ac:dyDescent="0.2">
      <c r="A1427" s="5" t="str">
        <f ca="1">HYPERLINK("#"&amp;"'"&amp;A$1&amp;"'!a1","Back to top")</f>
        <v>Back to top</v>
      </c>
      <c r="B1427" s="5"/>
      <c r="AP1427" s="4"/>
      <c r="BV1427" s="4"/>
    </row>
    <row r="1428" spans="1:76" ht="18" x14ac:dyDescent="0.25">
      <c r="A1428" s="435" t="s">
        <v>20</v>
      </c>
      <c r="B1428" s="435"/>
      <c r="C1428" s="435"/>
      <c r="D1428" s="435"/>
      <c r="E1428" s="435"/>
      <c r="F1428" s="435"/>
      <c r="G1428" s="435"/>
      <c r="H1428" s="435"/>
      <c r="I1428" s="435"/>
      <c r="J1428" s="435"/>
      <c r="K1428" s="435"/>
      <c r="AO1428" s="2"/>
      <c r="AP1428" s="1"/>
      <c r="BV1428" s="1"/>
      <c r="BX1428" s="2"/>
    </row>
    <row r="1429" spans="1:76" s="3" customFormat="1" x14ac:dyDescent="0.2">
      <c r="A1429" s="14" t="s">
        <v>19</v>
      </c>
      <c r="B1429" s="14"/>
      <c r="C1429" s="27" t="e">
        <f>FirstCostSolution</f>
        <v>#REF!</v>
      </c>
      <c r="D1429" s="1" t="s">
        <v>8</v>
      </c>
    </row>
    <row r="1430" spans="1:76" s="3" customFormat="1" x14ac:dyDescent="0.2">
      <c r="A1430" s="14" t="s">
        <v>18</v>
      </c>
      <c r="B1430" s="14"/>
      <c r="C1430" s="26" t="e">
        <f>'[1]Advanced Controls'!C58</f>
        <v>#REF!</v>
      </c>
      <c r="D1430" s="1" t="s">
        <v>6</v>
      </c>
    </row>
    <row r="1431" spans="1:76" s="3" customFormat="1" ht="15.75" x14ac:dyDescent="0.25">
      <c r="A1431" s="15" t="s">
        <v>17</v>
      </c>
      <c r="B1431" s="14"/>
      <c r="C1431" s="25">
        <f>1-C1432</f>
        <v>1</v>
      </c>
      <c r="D1431" s="23" t="s">
        <v>16</v>
      </c>
      <c r="E1431" s="23"/>
    </row>
    <row r="1432" spans="1:76" s="3" customFormat="1" ht="15.75" x14ac:dyDescent="0.25">
      <c r="A1432" s="18" t="s">
        <v>15</v>
      </c>
      <c r="B1432" s="17"/>
      <c r="C1432" s="24"/>
      <c r="D1432" s="23" t="s">
        <v>14</v>
      </c>
      <c r="E1432" s="23"/>
    </row>
    <row r="1433" spans="1:76" s="3" customFormat="1" x14ac:dyDescent="0.2">
      <c r="A1433" s="15" t="s">
        <v>13</v>
      </c>
      <c r="B1433" s="14"/>
      <c r="C1433" s="22" t="e">
        <f>'[1]Helper Tables'!$C$127-'[1]Helper Tables'!$C$91</f>
        <v>#REF!</v>
      </c>
      <c r="D1433" s="1" t="s">
        <v>6</v>
      </c>
    </row>
    <row r="1434" spans="1:76" s="3" customFormat="1" x14ac:dyDescent="0.2">
      <c r="A1434" s="18" t="s">
        <v>12</v>
      </c>
      <c r="C1434" s="21">
        <v>2</v>
      </c>
      <c r="D1434" s="20" t="s">
        <v>11</v>
      </c>
    </row>
    <row r="1435" spans="1:76" s="3" customFormat="1" x14ac:dyDescent="0.2">
      <c r="A1435" s="15" t="s">
        <v>10</v>
      </c>
      <c r="B1435" s="14"/>
      <c r="C1435" s="19">
        <f>LOG(C1431)/LOG(C1434)</f>
        <v>0</v>
      </c>
      <c r="D1435" s="1"/>
    </row>
    <row r="1436" spans="1:76" s="3" customFormat="1" x14ac:dyDescent="0.2">
      <c r="A1436" s="18" t="s">
        <v>9</v>
      </c>
      <c r="B1436" s="17"/>
      <c r="C1436" s="13" t="e">
        <f>C1429*(1/(C1430*10^6))^C1435</f>
        <v>#REF!</v>
      </c>
      <c r="D1436" s="1" t="s">
        <v>8</v>
      </c>
    </row>
    <row r="1437" spans="1:76" s="3" customFormat="1" x14ac:dyDescent="0.2">
      <c r="A1437" s="18" t="s">
        <v>7</v>
      </c>
      <c r="B1437" s="17"/>
      <c r="C1437" s="16" t="e">
        <f>C1433+C1430</f>
        <v>#REF!</v>
      </c>
      <c r="D1437" s="1" t="s">
        <v>6</v>
      </c>
    </row>
    <row r="1438" spans="1:76" s="3" customFormat="1" x14ac:dyDescent="0.2">
      <c r="A1438" s="15" t="s">
        <v>5</v>
      </c>
      <c r="B1438" s="14"/>
      <c r="C1438" s="13" t="e">
        <f>C1436*(C1437*10^6)^C1435</f>
        <v>#REF!</v>
      </c>
      <c r="D1438" s="1" t="s">
        <v>4</v>
      </c>
    </row>
    <row r="1439" spans="1:76" s="3" customFormat="1" x14ac:dyDescent="0.2">
      <c r="AP1439" s="4"/>
      <c r="BV1439" s="4"/>
    </row>
    <row r="1440" spans="1:76" s="3" customFormat="1" ht="15.75" x14ac:dyDescent="0.25">
      <c r="A1440" s="12" t="s">
        <v>3</v>
      </c>
      <c r="B1440" s="12"/>
    </row>
    <row r="1441" spans="1:74" s="3" customFormat="1" x14ac:dyDescent="0.2">
      <c r="AP1441" s="4"/>
      <c r="BV1441" s="4"/>
    </row>
    <row r="1442" spans="1:74" s="3" customFormat="1" x14ac:dyDescent="0.2">
      <c r="A1442" s="5" t="str">
        <f ca="1">HYPERLINK("#"&amp;"'"&amp;A$1&amp;"'!a1","Back to top")</f>
        <v>Back to top</v>
      </c>
      <c r="B1442" s="5"/>
    </row>
    <row r="1443" spans="1:74" s="3" customFormat="1" x14ac:dyDescent="0.2">
      <c r="AP1443" s="4"/>
      <c r="BV1443" s="4"/>
    </row>
    <row r="1444" spans="1:74" s="3" customFormat="1" ht="31.5" x14ac:dyDescent="0.25">
      <c r="A1444" s="11" t="s">
        <v>2</v>
      </c>
      <c r="B1444" s="11"/>
      <c r="C1444" s="10" t="s">
        <v>1</v>
      </c>
      <c r="D1444" s="10" t="s">
        <v>0</v>
      </c>
    </row>
    <row r="1445" spans="1:74" s="3" customFormat="1" x14ac:dyDescent="0.2">
      <c r="A1445" s="9">
        <v>2015</v>
      </c>
      <c r="B1445" s="8"/>
      <c r="C1445" s="7" t="e">
        <f>'[1]Helper Tables'!C92</f>
        <v>#REF!</v>
      </c>
      <c r="D1445" s="6" t="e">
        <f t="shared" ref="D1445:D1490" si="886">C$1436*(C1445*10^6)^C$1435</f>
        <v>#REF!</v>
      </c>
    </row>
    <row r="1446" spans="1:74" s="3" customFormat="1" x14ac:dyDescent="0.2">
      <c r="A1446" s="9">
        <v>2016</v>
      </c>
      <c r="B1446" s="8"/>
      <c r="C1446" s="7" t="e">
        <f>'[1]Helper Tables'!C93</f>
        <v>#REF!</v>
      </c>
      <c r="D1446" s="6" t="e">
        <f t="shared" si="886"/>
        <v>#REF!</v>
      </c>
    </row>
    <row r="1447" spans="1:74" s="3" customFormat="1" x14ac:dyDescent="0.2">
      <c r="A1447" s="9">
        <v>2017</v>
      </c>
      <c r="B1447" s="8"/>
      <c r="C1447" s="7" t="e">
        <f>'[1]Helper Tables'!C94</f>
        <v>#REF!</v>
      </c>
      <c r="D1447" s="6" t="e">
        <f t="shared" si="886"/>
        <v>#REF!</v>
      </c>
    </row>
    <row r="1448" spans="1:74" s="3" customFormat="1" x14ac:dyDescent="0.2">
      <c r="A1448" s="9">
        <v>2018</v>
      </c>
      <c r="B1448" s="8"/>
      <c r="C1448" s="7" t="e">
        <f>'[1]Helper Tables'!C95</f>
        <v>#REF!</v>
      </c>
      <c r="D1448" s="6" t="e">
        <f t="shared" si="886"/>
        <v>#REF!</v>
      </c>
    </row>
    <row r="1449" spans="1:74" s="3" customFormat="1" x14ac:dyDescent="0.2">
      <c r="A1449" s="9">
        <v>2019</v>
      </c>
      <c r="B1449" s="8"/>
      <c r="C1449" s="7" t="e">
        <f>'[1]Helper Tables'!C96</f>
        <v>#REF!</v>
      </c>
      <c r="D1449" s="6" t="e">
        <f t="shared" si="886"/>
        <v>#REF!</v>
      </c>
    </row>
    <row r="1450" spans="1:74" s="3" customFormat="1" x14ac:dyDescent="0.2">
      <c r="A1450" s="9">
        <v>2020</v>
      </c>
      <c r="B1450" s="8"/>
      <c r="C1450" s="7" t="e">
        <f>'[1]Helper Tables'!C97</f>
        <v>#REF!</v>
      </c>
      <c r="D1450" s="6" t="e">
        <f t="shared" si="886"/>
        <v>#REF!</v>
      </c>
    </row>
    <row r="1451" spans="1:74" s="3" customFormat="1" x14ac:dyDescent="0.2">
      <c r="A1451" s="9">
        <v>2021</v>
      </c>
      <c r="B1451" s="8"/>
      <c r="C1451" s="7" t="e">
        <f>'[1]Helper Tables'!C98</f>
        <v>#REF!</v>
      </c>
      <c r="D1451" s="6" t="e">
        <f t="shared" si="886"/>
        <v>#REF!</v>
      </c>
    </row>
    <row r="1452" spans="1:74" s="3" customFormat="1" x14ac:dyDescent="0.2">
      <c r="A1452" s="9">
        <v>2022</v>
      </c>
      <c r="B1452" s="8"/>
      <c r="C1452" s="7" t="e">
        <f>'[1]Helper Tables'!C99</f>
        <v>#REF!</v>
      </c>
      <c r="D1452" s="6" t="e">
        <f t="shared" si="886"/>
        <v>#REF!</v>
      </c>
    </row>
    <row r="1453" spans="1:74" s="3" customFormat="1" x14ac:dyDescent="0.2">
      <c r="A1453" s="9">
        <v>2023</v>
      </c>
      <c r="B1453" s="8"/>
      <c r="C1453" s="7" t="e">
        <f>'[1]Helper Tables'!C100</f>
        <v>#REF!</v>
      </c>
      <c r="D1453" s="6" t="e">
        <f t="shared" si="886"/>
        <v>#REF!</v>
      </c>
    </row>
    <row r="1454" spans="1:74" s="3" customFormat="1" x14ac:dyDescent="0.2">
      <c r="A1454" s="9">
        <v>2024</v>
      </c>
      <c r="B1454" s="8"/>
      <c r="C1454" s="7" t="e">
        <f>'[1]Helper Tables'!C101</f>
        <v>#REF!</v>
      </c>
      <c r="D1454" s="6" t="e">
        <f t="shared" si="886"/>
        <v>#REF!</v>
      </c>
    </row>
    <row r="1455" spans="1:74" s="3" customFormat="1" x14ac:dyDescent="0.2">
      <c r="A1455" s="9">
        <v>2025</v>
      </c>
      <c r="B1455" s="8"/>
      <c r="C1455" s="7" t="e">
        <f>'[1]Helper Tables'!C102</f>
        <v>#REF!</v>
      </c>
      <c r="D1455" s="6" t="e">
        <f t="shared" si="886"/>
        <v>#REF!</v>
      </c>
    </row>
    <row r="1456" spans="1:74" s="3" customFormat="1" x14ac:dyDescent="0.2">
      <c r="A1456" s="9">
        <v>2026</v>
      </c>
      <c r="B1456" s="8"/>
      <c r="C1456" s="7" t="e">
        <f>'[1]Helper Tables'!C103</f>
        <v>#REF!</v>
      </c>
      <c r="D1456" s="6" t="e">
        <f t="shared" si="886"/>
        <v>#REF!</v>
      </c>
    </row>
    <row r="1457" spans="1:4" s="3" customFormat="1" x14ac:dyDescent="0.2">
      <c r="A1457" s="9">
        <v>2027</v>
      </c>
      <c r="B1457" s="8"/>
      <c r="C1457" s="7" t="e">
        <f>'[1]Helper Tables'!C104</f>
        <v>#REF!</v>
      </c>
      <c r="D1457" s="6" t="e">
        <f t="shared" si="886"/>
        <v>#REF!</v>
      </c>
    </row>
    <row r="1458" spans="1:4" s="3" customFormat="1" x14ac:dyDescent="0.2">
      <c r="A1458" s="9">
        <v>2028</v>
      </c>
      <c r="B1458" s="8"/>
      <c r="C1458" s="7" t="e">
        <f>'[1]Helper Tables'!C105</f>
        <v>#REF!</v>
      </c>
      <c r="D1458" s="6" t="e">
        <f t="shared" si="886"/>
        <v>#REF!</v>
      </c>
    </row>
    <row r="1459" spans="1:4" s="3" customFormat="1" x14ac:dyDescent="0.2">
      <c r="A1459" s="9">
        <v>2029</v>
      </c>
      <c r="B1459" s="8"/>
      <c r="C1459" s="7" t="e">
        <f>'[1]Helper Tables'!C106</f>
        <v>#REF!</v>
      </c>
      <c r="D1459" s="6" t="e">
        <f t="shared" si="886"/>
        <v>#REF!</v>
      </c>
    </row>
    <row r="1460" spans="1:4" s="3" customFormat="1" x14ac:dyDescent="0.2">
      <c r="A1460" s="9">
        <v>2030</v>
      </c>
      <c r="B1460" s="8"/>
      <c r="C1460" s="7" t="e">
        <f>'[1]Helper Tables'!C107</f>
        <v>#REF!</v>
      </c>
      <c r="D1460" s="6" t="e">
        <f t="shared" si="886"/>
        <v>#REF!</v>
      </c>
    </row>
    <row r="1461" spans="1:4" s="3" customFormat="1" x14ac:dyDescent="0.2">
      <c r="A1461" s="9">
        <v>2031</v>
      </c>
      <c r="B1461" s="8"/>
      <c r="C1461" s="7" t="e">
        <f>'[1]Helper Tables'!C108</f>
        <v>#REF!</v>
      </c>
      <c r="D1461" s="6" t="e">
        <f t="shared" si="886"/>
        <v>#REF!</v>
      </c>
    </row>
    <row r="1462" spans="1:4" s="3" customFormat="1" x14ac:dyDescent="0.2">
      <c r="A1462" s="9">
        <v>2032</v>
      </c>
      <c r="B1462" s="8"/>
      <c r="C1462" s="7" t="e">
        <f>'[1]Helper Tables'!C109</f>
        <v>#REF!</v>
      </c>
      <c r="D1462" s="6" t="e">
        <f t="shared" si="886"/>
        <v>#REF!</v>
      </c>
    </row>
    <row r="1463" spans="1:4" s="3" customFormat="1" x14ac:dyDescent="0.2">
      <c r="A1463" s="9">
        <v>2033</v>
      </c>
      <c r="B1463" s="8"/>
      <c r="C1463" s="7" t="e">
        <f>'[1]Helper Tables'!C110</f>
        <v>#REF!</v>
      </c>
      <c r="D1463" s="6" t="e">
        <f t="shared" si="886"/>
        <v>#REF!</v>
      </c>
    </row>
    <row r="1464" spans="1:4" s="3" customFormat="1" x14ac:dyDescent="0.2">
      <c r="A1464" s="9">
        <v>2034</v>
      </c>
      <c r="B1464" s="8"/>
      <c r="C1464" s="7" t="e">
        <f>'[1]Helper Tables'!C111</f>
        <v>#REF!</v>
      </c>
      <c r="D1464" s="6" t="e">
        <f t="shared" si="886"/>
        <v>#REF!</v>
      </c>
    </row>
    <row r="1465" spans="1:4" s="3" customFormat="1" x14ac:dyDescent="0.2">
      <c r="A1465" s="9">
        <v>2035</v>
      </c>
      <c r="B1465" s="8"/>
      <c r="C1465" s="7" t="e">
        <f>'[1]Helper Tables'!C112</f>
        <v>#REF!</v>
      </c>
      <c r="D1465" s="6" t="e">
        <f t="shared" si="886"/>
        <v>#REF!</v>
      </c>
    </row>
    <row r="1466" spans="1:4" s="3" customFormat="1" x14ac:dyDescent="0.2">
      <c r="A1466" s="9">
        <v>2036</v>
      </c>
      <c r="B1466" s="8"/>
      <c r="C1466" s="7" t="e">
        <f>'[1]Helper Tables'!C113</f>
        <v>#REF!</v>
      </c>
      <c r="D1466" s="6" t="e">
        <f t="shared" si="886"/>
        <v>#REF!</v>
      </c>
    </row>
    <row r="1467" spans="1:4" s="3" customFormat="1" x14ac:dyDescent="0.2">
      <c r="A1467" s="9">
        <v>2037</v>
      </c>
      <c r="B1467" s="8"/>
      <c r="C1467" s="7" t="e">
        <f>'[1]Helper Tables'!C114</f>
        <v>#REF!</v>
      </c>
      <c r="D1467" s="6" t="e">
        <f t="shared" si="886"/>
        <v>#REF!</v>
      </c>
    </row>
    <row r="1468" spans="1:4" s="3" customFormat="1" x14ac:dyDescent="0.2">
      <c r="A1468" s="9">
        <v>2038</v>
      </c>
      <c r="B1468" s="8"/>
      <c r="C1468" s="7" t="e">
        <f>'[1]Helper Tables'!C115</f>
        <v>#REF!</v>
      </c>
      <c r="D1468" s="6" t="e">
        <f t="shared" si="886"/>
        <v>#REF!</v>
      </c>
    </row>
    <row r="1469" spans="1:4" s="3" customFormat="1" x14ac:dyDescent="0.2">
      <c r="A1469" s="9">
        <v>2039</v>
      </c>
      <c r="B1469" s="8"/>
      <c r="C1469" s="7" t="e">
        <f>'[1]Helper Tables'!C116</f>
        <v>#REF!</v>
      </c>
      <c r="D1469" s="6" t="e">
        <f t="shared" si="886"/>
        <v>#REF!</v>
      </c>
    </row>
    <row r="1470" spans="1:4" s="3" customFormat="1" x14ac:dyDescent="0.2">
      <c r="A1470" s="9">
        <v>2040</v>
      </c>
      <c r="B1470" s="8"/>
      <c r="C1470" s="7" t="e">
        <f>'[1]Helper Tables'!C117</f>
        <v>#REF!</v>
      </c>
      <c r="D1470" s="6" t="e">
        <f t="shared" si="886"/>
        <v>#REF!</v>
      </c>
    </row>
    <row r="1471" spans="1:4" s="3" customFormat="1" x14ac:dyDescent="0.2">
      <c r="A1471" s="9">
        <v>2041</v>
      </c>
      <c r="B1471" s="8"/>
      <c r="C1471" s="7" t="e">
        <f>'[1]Helper Tables'!C118</f>
        <v>#REF!</v>
      </c>
      <c r="D1471" s="6" t="e">
        <f t="shared" si="886"/>
        <v>#REF!</v>
      </c>
    </row>
    <row r="1472" spans="1:4" s="3" customFormat="1" x14ac:dyDescent="0.2">
      <c r="A1472" s="9">
        <v>2042</v>
      </c>
      <c r="B1472" s="8"/>
      <c r="C1472" s="7" t="e">
        <f>'[1]Helper Tables'!C119</f>
        <v>#REF!</v>
      </c>
      <c r="D1472" s="6" t="e">
        <f t="shared" si="886"/>
        <v>#REF!</v>
      </c>
    </row>
    <row r="1473" spans="1:4" s="3" customFormat="1" x14ac:dyDescent="0.2">
      <c r="A1473" s="9">
        <v>2043</v>
      </c>
      <c r="B1473" s="8"/>
      <c r="C1473" s="7" t="e">
        <f>'[1]Helper Tables'!C120</f>
        <v>#REF!</v>
      </c>
      <c r="D1473" s="6" t="e">
        <f t="shared" si="886"/>
        <v>#REF!</v>
      </c>
    </row>
    <row r="1474" spans="1:4" s="3" customFormat="1" x14ac:dyDescent="0.2">
      <c r="A1474" s="9">
        <v>2044</v>
      </c>
      <c r="B1474" s="8"/>
      <c r="C1474" s="7" t="e">
        <f>'[1]Helper Tables'!C121</f>
        <v>#REF!</v>
      </c>
      <c r="D1474" s="6" t="e">
        <f t="shared" si="886"/>
        <v>#REF!</v>
      </c>
    </row>
    <row r="1475" spans="1:4" s="3" customFormat="1" x14ac:dyDescent="0.2">
      <c r="A1475" s="9">
        <v>2045</v>
      </c>
      <c r="B1475" s="8"/>
      <c r="C1475" s="7" t="e">
        <f>'[1]Helper Tables'!C122</f>
        <v>#REF!</v>
      </c>
      <c r="D1475" s="6" t="e">
        <f t="shared" si="886"/>
        <v>#REF!</v>
      </c>
    </row>
    <row r="1476" spans="1:4" s="3" customFormat="1" x14ac:dyDescent="0.2">
      <c r="A1476" s="9">
        <v>2046</v>
      </c>
      <c r="B1476" s="8"/>
      <c r="C1476" s="7" t="e">
        <f>'[1]Helper Tables'!C123</f>
        <v>#REF!</v>
      </c>
      <c r="D1476" s="6" t="e">
        <f t="shared" si="886"/>
        <v>#REF!</v>
      </c>
    </row>
    <row r="1477" spans="1:4" s="3" customFormat="1" x14ac:dyDescent="0.2">
      <c r="A1477" s="9">
        <v>2047</v>
      </c>
      <c r="B1477" s="8"/>
      <c r="C1477" s="7" t="e">
        <f>'[1]Helper Tables'!C124</f>
        <v>#REF!</v>
      </c>
      <c r="D1477" s="6" t="e">
        <f t="shared" si="886"/>
        <v>#REF!</v>
      </c>
    </row>
    <row r="1478" spans="1:4" s="3" customFormat="1" x14ac:dyDescent="0.2">
      <c r="A1478" s="9">
        <v>2048</v>
      </c>
      <c r="B1478" s="8"/>
      <c r="C1478" s="7" t="e">
        <f>'[1]Helper Tables'!C125</f>
        <v>#REF!</v>
      </c>
      <c r="D1478" s="6" t="e">
        <f t="shared" si="886"/>
        <v>#REF!</v>
      </c>
    </row>
    <row r="1479" spans="1:4" s="3" customFormat="1" x14ac:dyDescent="0.2">
      <c r="A1479" s="9">
        <v>2049</v>
      </c>
      <c r="B1479" s="8"/>
      <c r="C1479" s="7" t="e">
        <f>'[1]Helper Tables'!C126</f>
        <v>#REF!</v>
      </c>
      <c r="D1479" s="6" t="e">
        <f t="shared" si="886"/>
        <v>#REF!</v>
      </c>
    </row>
    <row r="1480" spans="1:4" s="3" customFormat="1" x14ac:dyDescent="0.2">
      <c r="A1480" s="9">
        <v>2050</v>
      </c>
      <c r="B1480" s="8"/>
      <c r="C1480" s="7" t="e">
        <f>'[1]Helper Tables'!C127</f>
        <v>#REF!</v>
      </c>
      <c r="D1480" s="6" t="e">
        <f t="shared" si="886"/>
        <v>#REF!</v>
      </c>
    </row>
    <row r="1481" spans="1:4" s="3" customFormat="1" x14ac:dyDescent="0.2">
      <c r="A1481" s="9">
        <v>2051</v>
      </c>
      <c r="B1481" s="8"/>
      <c r="C1481" s="7" t="e">
        <f>'[1]Helper Tables'!C128</f>
        <v>#REF!</v>
      </c>
      <c r="D1481" s="6" t="e">
        <f t="shared" si="886"/>
        <v>#REF!</v>
      </c>
    </row>
    <row r="1482" spans="1:4" s="3" customFormat="1" x14ac:dyDescent="0.2">
      <c r="A1482" s="9">
        <v>2052</v>
      </c>
      <c r="B1482" s="8"/>
      <c r="C1482" s="7" t="e">
        <f>'[1]Helper Tables'!C129</f>
        <v>#REF!</v>
      </c>
      <c r="D1482" s="6" t="e">
        <f t="shared" si="886"/>
        <v>#REF!</v>
      </c>
    </row>
    <row r="1483" spans="1:4" s="3" customFormat="1" x14ac:dyDescent="0.2">
      <c r="A1483" s="9">
        <v>2053</v>
      </c>
      <c r="B1483" s="8"/>
      <c r="C1483" s="7" t="e">
        <f>'[1]Helper Tables'!C130</f>
        <v>#REF!</v>
      </c>
      <c r="D1483" s="6" t="e">
        <f t="shared" si="886"/>
        <v>#REF!</v>
      </c>
    </row>
    <row r="1484" spans="1:4" s="3" customFormat="1" x14ac:dyDescent="0.2">
      <c r="A1484" s="9">
        <v>2054</v>
      </c>
      <c r="B1484" s="8"/>
      <c r="C1484" s="7" t="e">
        <f>'[1]Helper Tables'!C131</f>
        <v>#REF!</v>
      </c>
      <c r="D1484" s="6" t="e">
        <f t="shared" si="886"/>
        <v>#REF!</v>
      </c>
    </row>
    <row r="1485" spans="1:4" s="3" customFormat="1" x14ac:dyDescent="0.2">
      <c r="A1485" s="9">
        <v>2055</v>
      </c>
      <c r="B1485" s="8"/>
      <c r="C1485" s="7" t="e">
        <f>'[1]Helper Tables'!C132</f>
        <v>#REF!</v>
      </c>
      <c r="D1485" s="6" t="e">
        <f t="shared" si="886"/>
        <v>#REF!</v>
      </c>
    </row>
    <row r="1486" spans="1:4" s="3" customFormat="1" x14ac:dyDescent="0.2">
      <c r="A1486" s="9">
        <v>2056</v>
      </c>
      <c r="B1486" s="8"/>
      <c r="C1486" s="7" t="e">
        <f>'[1]Helper Tables'!C133</f>
        <v>#REF!</v>
      </c>
      <c r="D1486" s="6" t="e">
        <f t="shared" si="886"/>
        <v>#REF!</v>
      </c>
    </row>
    <row r="1487" spans="1:4" s="3" customFormat="1" x14ac:dyDescent="0.2">
      <c r="A1487" s="9">
        <v>2057</v>
      </c>
      <c r="B1487" s="8"/>
      <c r="C1487" s="7" t="e">
        <f>'[1]Helper Tables'!C134</f>
        <v>#REF!</v>
      </c>
      <c r="D1487" s="6" t="e">
        <f t="shared" si="886"/>
        <v>#REF!</v>
      </c>
    </row>
    <row r="1488" spans="1:4" s="3" customFormat="1" x14ac:dyDescent="0.2">
      <c r="A1488" s="9">
        <v>2058</v>
      </c>
      <c r="B1488" s="8"/>
      <c r="C1488" s="7" t="e">
        <f>'[1]Helper Tables'!C135</f>
        <v>#REF!</v>
      </c>
      <c r="D1488" s="6" t="e">
        <f t="shared" si="886"/>
        <v>#REF!</v>
      </c>
    </row>
    <row r="1489" spans="1:74" s="3" customFormat="1" x14ac:dyDescent="0.2">
      <c r="A1489" s="9">
        <v>2059</v>
      </c>
      <c r="B1489" s="8"/>
      <c r="C1489" s="7" t="e">
        <f>'[1]Helper Tables'!C136</f>
        <v>#REF!</v>
      </c>
      <c r="D1489" s="6" t="e">
        <f t="shared" si="886"/>
        <v>#REF!</v>
      </c>
    </row>
    <row r="1490" spans="1:74" s="3" customFormat="1" x14ac:dyDescent="0.2">
      <c r="A1490" s="9">
        <v>2060</v>
      </c>
      <c r="B1490" s="8"/>
      <c r="C1490" s="7" t="e">
        <f>'[1]Helper Tables'!C137</f>
        <v>#REF!</v>
      </c>
      <c r="D1490" s="6" t="e">
        <f t="shared" si="886"/>
        <v>#REF!</v>
      </c>
    </row>
    <row r="1491" spans="1:74" s="3" customFormat="1" x14ac:dyDescent="0.2">
      <c r="AP1491" s="4"/>
      <c r="BV1491" s="4"/>
    </row>
    <row r="1492" spans="1:74" s="3" customFormat="1" x14ac:dyDescent="0.2">
      <c r="AP1492" s="4"/>
      <c r="BV1492" s="4"/>
    </row>
    <row r="1493" spans="1:74" s="3" customFormat="1" x14ac:dyDescent="0.2">
      <c r="A1493" s="5" t="str">
        <f ca="1">HYPERLINK("#"&amp;"'"&amp;A$1&amp;"'!a1","Back to top")</f>
        <v>Back to top</v>
      </c>
      <c r="B1493" s="5"/>
    </row>
    <row r="1494" spans="1:74" s="3" customFormat="1" x14ac:dyDescent="0.2">
      <c r="AP1494" s="4"/>
      <c r="BV1494" s="4"/>
    </row>
    <row r="1495" spans="1:74" s="3" customFormat="1" x14ac:dyDescent="0.2">
      <c r="AP1495" s="4"/>
      <c r="BV1495" s="4"/>
    </row>
    <row r="1496" spans="1:74" s="3" customFormat="1" x14ac:dyDescent="0.2">
      <c r="AP1496" s="4"/>
      <c r="BV1496" s="4"/>
    </row>
    <row r="1497" spans="1:74" s="3" customFormat="1" x14ac:dyDescent="0.2">
      <c r="AP1497" s="4"/>
      <c r="BV1497" s="4"/>
    </row>
    <row r="1498" spans="1:74" s="3" customFormat="1" x14ac:dyDescent="0.2">
      <c r="AP1498" s="4"/>
      <c r="BV1498" s="4"/>
    </row>
    <row r="1499" spans="1:74" s="3" customFormat="1" ht="18" customHeight="1" x14ac:dyDescent="0.2">
      <c r="AP1499" s="4"/>
      <c r="BV1499" s="4"/>
    </row>
    <row r="1500" spans="1:74" ht="20.25" customHeight="1" x14ac:dyDescent="0.2"/>
    <row r="1501" spans="1:74" s="3" customFormat="1" x14ac:dyDescent="0.2">
      <c r="AP1501" s="4"/>
      <c r="BV1501" s="4"/>
    </row>
  </sheetData>
  <sheetProtection formatCells="0" formatColumns="0" formatRows="0" insertColumns="0" insertRows="0" insertHyperlinks="0"/>
  <dataConsolidate/>
  <mergeCells count="109">
    <mergeCell ref="D1199:K1208"/>
    <mergeCell ref="AS1201:AT1202"/>
    <mergeCell ref="D1235:K1244"/>
    <mergeCell ref="AS1237:AT1238"/>
    <mergeCell ref="D1271:K1280"/>
    <mergeCell ref="AS1273:AT1274"/>
    <mergeCell ref="A1428:K1428"/>
    <mergeCell ref="A1407:K1407"/>
    <mergeCell ref="AS2:AT2"/>
    <mergeCell ref="AS10:AT10"/>
    <mergeCell ref="D1307:K1316"/>
    <mergeCell ref="AS1309:AT1310"/>
    <mergeCell ref="D1343:K1349"/>
    <mergeCell ref="AS1345:AT1346"/>
    <mergeCell ref="D1378:K1384"/>
    <mergeCell ref="AS1380:AT1381"/>
    <mergeCell ref="D1129:K1135"/>
    <mergeCell ref="D319:K328"/>
    <mergeCell ref="D640:K647"/>
    <mergeCell ref="D950:K956"/>
    <mergeCell ref="D355:K361"/>
    <mergeCell ref="D567:K573"/>
    <mergeCell ref="D1164:K1170"/>
    <mergeCell ref="D395:K401"/>
    <mergeCell ref="D465:K471"/>
    <mergeCell ref="D673:K679"/>
    <mergeCell ref="D913:K922"/>
    <mergeCell ref="D873:K882"/>
    <mergeCell ref="D985:K994"/>
    <mergeCell ref="D804:K810"/>
    <mergeCell ref="D603:K609"/>
    <mergeCell ref="D710:K716"/>
    <mergeCell ref="D746:K752"/>
    <mergeCell ref="D499:K505"/>
    <mergeCell ref="D284:K292"/>
    <mergeCell ref="D1021:K1030"/>
    <mergeCell ref="D1057:K1066"/>
    <mergeCell ref="D1093:K1102"/>
    <mergeCell ref="D70:K76"/>
    <mergeCell ref="C1:N1"/>
    <mergeCell ref="K18:M18"/>
    <mergeCell ref="S761:V761"/>
    <mergeCell ref="V111:X113"/>
    <mergeCell ref="AK5:AK9"/>
    <mergeCell ref="AM2:AQ2"/>
    <mergeCell ref="D838:K844"/>
    <mergeCell ref="Q1:Y1"/>
    <mergeCell ref="Q2:R2"/>
    <mergeCell ref="Q5:Q11"/>
    <mergeCell ref="S2:Y2"/>
    <mergeCell ref="Q34:R34"/>
    <mergeCell ref="D249:K255"/>
    <mergeCell ref="D533:K539"/>
    <mergeCell ref="AK18:AK21"/>
    <mergeCell ref="AK27:AO27"/>
    <mergeCell ref="AK36:AO36"/>
    <mergeCell ref="D213:K222"/>
    <mergeCell ref="D177:K186"/>
    <mergeCell ref="S34:U34"/>
    <mergeCell ref="Q37:Q39"/>
    <mergeCell ref="D139:K145"/>
    <mergeCell ref="AL3:AL4"/>
    <mergeCell ref="Q18:Q23"/>
    <mergeCell ref="S15:Y15"/>
    <mergeCell ref="R28:R29"/>
    <mergeCell ref="R35:R36"/>
    <mergeCell ref="AK2:AL2"/>
    <mergeCell ref="AK15:AL15"/>
    <mergeCell ref="Q15:R15"/>
    <mergeCell ref="Q30:Q32"/>
    <mergeCell ref="S27:U27"/>
    <mergeCell ref="Q27:R27"/>
    <mergeCell ref="AL16:AL17"/>
    <mergeCell ref="R16:R17"/>
    <mergeCell ref="R3:R4"/>
    <mergeCell ref="AS72:AT73"/>
    <mergeCell ref="AS605:AT606"/>
    <mergeCell ref="AS179:AT180"/>
    <mergeCell ref="AS215:AT216"/>
    <mergeCell ref="AS321:AT322"/>
    <mergeCell ref="S44:U44"/>
    <mergeCell ref="AS251:AT252"/>
    <mergeCell ref="AM15:AO15"/>
    <mergeCell ref="AS108:AT109"/>
    <mergeCell ref="AS141:AT142"/>
    <mergeCell ref="S79:U79"/>
    <mergeCell ref="V75:X77"/>
    <mergeCell ref="AS286:AT287"/>
    <mergeCell ref="AS1023:AT1024"/>
    <mergeCell ref="AS501:AT502"/>
    <mergeCell ref="AS641:AT642"/>
    <mergeCell ref="AS1059:AT1060"/>
    <mergeCell ref="AS467:AT468"/>
    <mergeCell ref="AS535:AT536"/>
    <mergeCell ref="AS675:AT676"/>
    <mergeCell ref="AS357:AT358"/>
    <mergeCell ref="AS569:AT570"/>
    <mergeCell ref="AS712:AT713"/>
    <mergeCell ref="AS1095:AT1096"/>
    <mergeCell ref="AS1131:AT1132"/>
    <mergeCell ref="AS840:AT841"/>
    <mergeCell ref="AS806:AT807"/>
    <mergeCell ref="AS952:AT953"/>
    <mergeCell ref="AS748:AT749"/>
    <mergeCell ref="AS1166:AT1167"/>
    <mergeCell ref="AS397:AT398"/>
    <mergeCell ref="AS915:AT916"/>
    <mergeCell ref="AS875:AT876"/>
    <mergeCell ref="AS987:AT988"/>
  </mergeCells>
  <conditionalFormatting sqref="R42:R45 R40">
    <cfRule type="containsText" dxfId="276" priority="273" operator="containsText" text="no">
      <formula>NOT(ISERROR(SEARCH("no",R40)))</formula>
    </cfRule>
    <cfRule type="cellIs" dxfId="275" priority="277" operator="equal">
      <formula>#REF!</formula>
    </cfRule>
  </conditionalFormatting>
  <conditionalFormatting sqref="R42:R45 R40">
    <cfRule type="containsText" dxfId="274" priority="274" operator="containsText" text="yes">
      <formula>NOT(ISERROR(SEARCH("yes",R40)))</formula>
    </cfRule>
  </conditionalFormatting>
  <conditionalFormatting sqref="H50:H68">
    <cfRule type="containsText" dxfId="273" priority="268" operator="containsText" text="no">
      <formula>NOT(ISERROR(SEARCH("no",H50)))</formula>
    </cfRule>
    <cfRule type="cellIs" dxfId="272" priority="272" operator="equal">
      <formula>#REF!</formula>
    </cfRule>
  </conditionalFormatting>
  <conditionalFormatting sqref="H50:H68">
    <cfRule type="containsText" dxfId="271" priority="269" operator="containsText" text="yes">
      <formula>NOT(ISERROR(SEARCH("yes",H50)))</formula>
    </cfRule>
  </conditionalFormatting>
  <conditionalFormatting sqref="T72">
    <cfRule type="expression" dxfId="270" priority="267">
      <formula>T72="no"</formula>
    </cfRule>
  </conditionalFormatting>
  <conditionalFormatting sqref="T141">
    <cfRule type="expression" dxfId="269" priority="266">
      <formula>T141="no"</formula>
    </cfRule>
  </conditionalFormatting>
  <conditionalFormatting sqref="T641">
    <cfRule type="expression" dxfId="268" priority="265">
      <formula>T641="no"</formula>
    </cfRule>
  </conditionalFormatting>
  <conditionalFormatting sqref="T840">
    <cfRule type="expression" dxfId="267" priority="264">
      <formula>T840="no"</formula>
    </cfRule>
  </conditionalFormatting>
  <conditionalFormatting sqref="T806">
    <cfRule type="expression" dxfId="266" priority="263">
      <formula>T806="no"</formula>
    </cfRule>
  </conditionalFormatting>
  <conditionalFormatting sqref="T952">
    <cfRule type="expression" dxfId="265" priority="262">
      <formula>T952="no"</formula>
    </cfRule>
  </conditionalFormatting>
  <conditionalFormatting sqref="T179">
    <cfRule type="expression" dxfId="264" priority="261">
      <formula>T179="no"</formula>
    </cfRule>
  </conditionalFormatting>
  <conditionalFormatting sqref="T215">
    <cfRule type="expression" dxfId="263" priority="260">
      <formula>T215="no"</formula>
    </cfRule>
  </conditionalFormatting>
  <conditionalFormatting sqref="T321">
    <cfRule type="expression" dxfId="262" priority="259">
      <formula>T321="no"</formula>
    </cfRule>
  </conditionalFormatting>
  <conditionalFormatting sqref="T357">
    <cfRule type="expression" dxfId="261" priority="258">
      <formula>T357="no"</formula>
    </cfRule>
  </conditionalFormatting>
  <conditionalFormatting sqref="T397">
    <cfRule type="expression" dxfId="260" priority="257">
      <formula>T397="no"</formula>
    </cfRule>
  </conditionalFormatting>
  <conditionalFormatting sqref="T431">
    <cfRule type="expression" dxfId="259" priority="256">
      <formula>T431="no"</formula>
    </cfRule>
  </conditionalFormatting>
  <conditionalFormatting sqref="T467">
    <cfRule type="expression" dxfId="258" priority="255">
      <formula>T467="no"</formula>
    </cfRule>
  </conditionalFormatting>
  <conditionalFormatting sqref="T501">
    <cfRule type="expression" dxfId="257" priority="254">
      <formula>T501="no"</formula>
    </cfRule>
  </conditionalFormatting>
  <conditionalFormatting sqref="T535">
    <cfRule type="expression" dxfId="256" priority="253">
      <formula>T535="no"</formula>
    </cfRule>
  </conditionalFormatting>
  <conditionalFormatting sqref="T569">
    <cfRule type="expression" dxfId="255" priority="252">
      <formula>T569="no"</formula>
    </cfRule>
  </conditionalFormatting>
  <conditionalFormatting sqref="T605">
    <cfRule type="expression" dxfId="254" priority="251">
      <formula>T605="no"</formula>
    </cfRule>
  </conditionalFormatting>
  <conditionalFormatting sqref="T712">
    <cfRule type="expression" dxfId="253" priority="250">
      <formula>T712="no"</formula>
    </cfRule>
  </conditionalFormatting>
  <conditionalFormatting sqref="T748">
    <cfRule type="expression" dxfId="252" priority="249">
      <formula>T748="no"</formula>
    </cfRule>
  </conditionalFormatting>
  <conditionalFormatting sqref="T675">
    <cfRule type="expression" dxfId="251" priority="248">
      <formula>T675="no"</formula>
    </cfRule>
  </conditionalFormatting>
  <conditionalFormatting sqref="T915">
    <cfRule type="expression" dxfId="250" priority="247">
      <formula>T915="no"</formula>
    </cfRule>
  </conditionalFormatting>
  <conditionalFormatting sqref="T875">
    <cfRule type="expression" dxfId="249" priority="246">
      <formula>T875="no"</formula>
    </cfRule>
  </conditionalFormatting>
  <conditionalFormatting sqref="T987">
    <cfRule type="expression" dxfId="248" priority="245">
      <formula>T987="no"</formula>
    </cfRule>
  </conditionalFormatting>
  <conditionalFormatting sqref="T286">
    <cfRule type="expression" dxfId="247" priority="244">
      <formula>T286="no"</formula>
    </cfRule>
  </conditionalFormatting>
  <conditionalFormatting sqref="T1023">
    <cfRule type="expression" dxfId="246" priority="243">
      <formula>T1023="no"</formula>
    </cfRule>
  </conditionalFormatting>
  <conditionalFormatting sqref="T1059">
    <cfRule type="expression" dxfId="245" priority="242">
      <formula>T1059="no"</formula>
    </cfRule>
  </conditionalFormatting>
  <conditionalFormatting sqref="T1095">
    <cfRule type="expression" dxfId="244" priority="241">
      <formula>T1095="no"</formula>
    </cfRule>
  </conditionalFormatting>
  <conditionalFormatting sqref="T1131">
    <cfRule type="expression" dxfId="243" priority="240">
      <formula>T1131="no"</formula>
    </cfRule>
  </conditionalFormatting>
  <conditionalFormatting sqref="T1166">
    <cfRule type="expression" dxfId="242" priority="239">
      <formula>T1166="no"</formula>
    </cfRule>
  </conditionalFormatting>
  <conditionalFormatting sqref="T251">
    <cfRule type="expression" dxfId="241" priority="238">
      <formula>T251="no"</formula>
    </cfRule>
  </conditionalFormatting>
  <conditionalFormatting sqref="R79:R80">
    <cfRule type="containsText" dxfId="240" priority="233" operator="containsText" text="no">
      <formula>NOT(ISERROR(SEARCH("no",R79)))</formula>
    </cfRule>
    <cfRule type="cellIs" dxfId="239" priority="237" operator="equal">
      <formula>#REF!</formula>
    </cfRule>
  </conditionalFormatting>
  <conditionalFormatting sqref="R79:R80">
    <cfRule type="containsText" dxfId="238" priority="234" operator="containsText" text="yes">
      <formula>NOT(ISERROR(SEARCH("yes",R79)))</formula>
    </cfRule>
  </conditionalFormatting>
  <conditionalFormatting sqref="T108">
    <cfRule type="expression" dxfId="237" priority="232">
      <formula>T108="no"</formula>
    </cfRule>
  </conditionalFormatting>
  <conditionalFormatting sqref="K817">
    <cfRule type="containsText" dxfId="236" priority="229" operator="containsText" text="no">
      <formula>NOT(ISERROR(SEARCH("no",K817)))</formula>
    </cfRule>
    <cfRule type="cellIs" dxfId="235" priority="231" operator="equal">
      <formula>#REF!</formula>
    </cfRule>
  </conditionalFormatting>
  <conditionalFormatting sqref="K817">
    <cfRule type="containsText" dxfId="234" priority="230" operator="containsText" text="yes">
      <formula>NOT(ISERROR(SEARCH("yes",K817)))</formula>
    </cfRule>
  </conditionalFormatting>
  <conditionalFormatting sqref="K822">
    <cfRule type="containsText" dxfId="233" priority="224" operator="containsText" text="no">
      <formula>NOT(ISERROR(SEARCH("no",K822)))</formula>
    </cfRule>
    <cfRule type="cellIs" dxfId="232" priority="226" operator="equal">
      <formula>#REF!</formula>
    </cfRule>
  </conditionalFormatting>
  <conditionalFormatting sqref="K822">
    <cfRule type="containsText" dxfId="231" priority="225" operator="containsText" text="yes">
      <formula>NOT(ISERROR(SEARCH("yes",K822)))</formula>
    </cfRule>
  </conditionalFormatting>
  <conditionalFormatting sqref="T1201">
    <cfRule type="expression" dxfId="230" priority="221">
      <formula>T1201="no"</formula>
    </cfRule>
  </conditionalFormatting>
  <conditionalFormatting sqref="T1237">
    <cfRule type="expression" dxfId="229" priority="220">
      <formula>T1237="no"</formula>
    </cfRule>
  </conditionalFormatting>
  <conditionalFormatting sqref="T1273">
    <cfRule type="expression" dxfId="228" priority="219">
      <formula>T1273="no"</formula>
    </cfRule>
  </conditionalFormatting>
  <conditionalFormatting sqref="T1309">
    <cfRule type="expression" dxfId="227" priority="218">
      <formula>T1309="no"</formula>
    </cfRule>
  </conditionalFormatting>
  <conditionalFormatting sqref="T1345">
    <cfRule type="expression" dxfId="226" priority="217">
      <formula>T1345="no"</formula>
    </cfRule>
  </conditionalFormatting>
  <conditionalFormatting sqref="T1380">
    <cfRule type="expression" dxfId="225" priority="216">
      <formula>T1380="no"</formula>
    </cfRule>
  </conditionalFormatting>
  <conditionalFormatting sqref="H85:H104">
    <cfRule type="containsText" dxfId="224" priority="211" operator="containsText" text="no">
      <formula>NOT(ISERROR(SEARCH("no",H85)))</formula>
    </cfRule>
    <cfRule type="cellIs" dxfId="223" priority="215" operator="equal">
      <formula>#REF!</formula>
    </cfRule>
  </conditionalFormatting>
  <conditionalFormatting sqref="H85:H104">
    <cfRule type="containsText" dxfId="222" priority="212" operator="containsText" text="yes">
      <formula>NOT(ISERROR(SEARCH("yes",H85)))</formula>
    </cfRule>
  </conditionalFormatting>
  <conditionalFormatting sqref="H118:H123 H127 H129:H137">
    <cfRule type="containsText" dxfId="221" priority="206" operator="containsText" text="no">
      <formula>NOT(ISERROR(SEARCH("no",H118)))</formula>
    </cfRule>
    <cfRule type="cellIs" dxfId="220" priority="210" operator="equal">
      <formula>#REF!</formula>
    </cfRule>
  </conditionalFormatting>
  <conditionalFormatting sqref="H118:H123 H127 H129:H137">
    <cfRule type="containsText" dxfId="219" priority="207" operator="containsText" text="yes">
      <formula>NOT(ISERROR(SEARCH("yes",H118)))</formula>
    </cfRule>
  </conditionalFormatting>
  <conditionalFormatting sqref="H156:H162 H167:H175 H165">
    <cfRule type="containsText" dxfId="218" priority="201" operator="containsText" text="no">
      <formula>NOT(ISERROR(SEARCH("no",H156)))</formula>
    </cfRule>
    <cfRule type="cellIs" dxfId="217" priority="205" operator="equal">
      <formula>#REF!</formula>
    </cfRule>
  </conditionalFormatting>
  <conditionalFormatting sqref="H156:H162 H167:H175 H165">
    <cfRule type="containsText" dxfId="216" priority="202" operator="containsText" text="yes">
      <formula>NOT(ISERROR(SEARCH("yes",H156)))</formula>
    </cfRule>
  </conditionalFormatting>
  <conditionalFormatting sqref="H205:H211">
    <cfRule type="containsText" dxfId="215" priority="196" operator="containsText" text="no">
      <formula>NOT(ISERROR(SEARCH("no",H205)))</formula>
    </cfRule>
    <cfRule type="cellIs" dxfId="214" priority="200" operator="equal">
      <formula>#REF!</formula>
    </cfRule>
  </conditionalFormatting>
  <conditionalFormatting sqref="H205:H211">
    <cfRule type="containsText" dxfId="213" priority="197" operator="containsText" text="yes">
      <formula>NOT(ISERROR(SEARCH("yes",H205)))</formula>
    </cfRule>
  </conditionalFormatting>
  <conditionalFormatting sqref="H228:H247">
    <cfRule type="containsText" dxfId="212" priority="191" operator="containsText" text="no">
      <formula>NOT(ISERROR(SEARCH("no",H228)))</formula>
    </cfRule>
    <cfRule type="cellIs" dxfId="211" priority="195" operator="equal">
      <formula>#REF!</formula>
    </cfRule>
  </conditionalFormatting>
  <conditionalFormatting sqref="H228:H247">
    <cfRule type="containsText" dxfId="210" priority="192" operator="containsText" text="yes">
      <formula>NOT(ISERROR(SEARCH("yes",H228)))</formula>
    </cfRule>
  </conditionalFormatting>
  <conditionalFormatting sqref="H263:H282">
    <cfRule type="containsText" dxfId="209" priority="186" operator="containsText" text="no">
      <formula>NOT(ISERROR(SEARCH("no",H263)))</formula>
    </cfRule>
    <cfRule type="cellIs" dxfId="208" priority="190" operator="equal">
      <formula>#REF!</formula>
    </cfRule>
  </conditionalFormatting>
  <conditionalFormatting sqref="H263:H282">
    <cfRule type="containsText" dxfId="207" priority="187" operator="containsText" text="yes">
      <formula>NOT(ISERROR(SEARCH("yes",H263)))</formula>
    </cfRule>
  </conditionalFormatting>
  <conditionalFormatting sqref="H298:H317">
    <cfRule type="containsText" dxfId="206" priority="181" operator="containsText" text="no">
      <formula>NOT(ISERROR(SEARCH("no",H298)))</formula>
    </cfRule>
    <cfRule type="cellIs" dxfId="205" priority="185" operator="equal">
      <formula>#REF!</formula>
    </cfRule>
  </conditionalFormatting>
  <conditionalFormatting sqref="H298:H317">
    <cfRule type="containsText" dxfId="204" priority="182" operator="containsText" text="yes">
      <formula>NOT(ISERROR(SEARCH("yes",H298)))</formula>
    </cfRule>
  </conditionalFormatting>
  <conditionalFormatting sqref="H334:H353">
    <cfRule type="containsText" dxfId="203" priority="176" operator="containsText" text="no">
      <formula>NOT(ISERROR(SEARCH("no",H334)))</formula>
    </cfRule>
    <cfRule type="cellIs" dxfId="202" priority="180" operator="equal">
      <formula>#REF!</formula>
    </cfRule>
  </conditionalFormatting>
  <conditionalFormatting sqref="H334:H353">
    <cfRule type="containsText" dxfId="201" priority="177" operator="containsText" text="yes">
      <formula>NOT(ISERROR(SEARCH("yes",H334)))</formula>
    </cfRule>
  </conditionalFormatting>
  <conditionalFormatting sqref="H374:H393">
    <cfRule type="containsText" dxfId="200" priority="171" operator="containsText" text="no">
      <formula>NOT(ISERROR(SEARCH("no",H374)))</formula>
    </cfRule>
    <cfRule type="cellIs" dxfId="199" priority="175" operator="equal">
      <formula>#REF!</formula>
    </cfRule>
  </conditionalFormatting>
  <conditionalFormatting sqref="H374:H393">
    <cfRule type="containsText" dxfId="198" priority="172" operator="containsText" text="yes">
      <formula>NOT(ISERROR(SEARCH("yes",H374)))</formula>
    </cfRule>
  </conditionalFormatting>
  <conditionalFormatting sqref="H408:H427">
    <cfRule type="containsText" dxfId="197" priority="166" operator="containsText" text="no">
      <formula>NOT(ISERROR(SEARCH("no",H408)))</formula>
    </cfRule>
    <cfRule type="cellIs" dxfId="196" priority="170" operator="equal">
      <formula>#REF!</formula>
    </cfRule>
  </conditionalFormatting>
  <conditionalFormatting sqref="H408:H427">
    <cfRule type="containsText" dxfId="195" priority="167" operator="containsText" text="yes">
      <formula>NOT(ISERROR(SEARCH("yes",H408)))</formula>
    </cfRule>
  </conditionalFormatting>
  <conditionalFormatting sqref="H444:H463">
    <cfRule type="containsText" dxfId="194" priority="161" operator="containsText" text="no">
      <formula>NOT(ISERROR(SEARCH("no",H444)))</formula>
    </cfRule>
    <cfRule type="cellIs" dxfId="193" priority="165" operator="equal">
      <formula>#REF!</formula>
    </cfRule>
  </conditionalFormatting>
  <conditionalFormatting sqref="H444:H463">
    <cfRule type="containsText" dxfId="192" priority="162" operator="containsText" text="yes">
      <formula>NOT(ISERROR(SEARCH("yes",H444)))</formula>
    </cfRule>
  </conditionalFormatting>
  <conditionalFormatting sqref="H478:H497">
    <cfRule type="containsText" dxfId="191" priority="156" operator="containsText" text="no">
      <formula>NOT(ISERROR(SEARCH("no",H478)))</formula>
    </cfRule>
    <cfRule type="cellIs" dxfId="190" priority="160" operator="equal">
      <formula>#REF!</formula>
    </cfRule>
  </conditionalFormatting>
  <conditionalFormatting sqref="H478:H497">
    <cfRule type="containsText" dxfId="189" priority="157" operator="containsText" text="yes">
      <formula>NOT(ISERROR(SEARCH("yes",H478)))</formula>
    </cfRule>
  </conditionalFormatting>
  <conditionalFormatting sqref="H512:H531">
    <cfRule type="containsText" dxfId="188" priority="151" operator="containsText" text="no">
      <formula>NOT(ISERROR(SEARCH("no",H512)))</formula>
    </cfRule>
    <cfRule type="cellIs" dxfId="187" priority="155" operator="equal">
      <formula>#REF!</formula>
    </cfRule>
  </conditionalFormatting>
  <conditionalFormatting sqref="H512:H531">
    <cfRule type="containsText" dxfId="186" priority="152" operator="containsText" text="yes">
      <formula>NOT(ISERROR(SEARCH("yes",H512)))</formula>
    </cfRule>
  </conditionalFormatting>
  <conditionalFormatting sqref="H546:H565">
    <cfRule type="containsText" dxfId="185" priority="146" operator="containsText" text="no">
      <formula>NOT(ISERROR(SEARCH("no",H546)))</formula>
    </cfRule>
    <cfRule type="cellIs" dxfId="184" priority="150" operator="equal">
      <formula>#REF!</formula>
    </cfRule>
  </conditionalFormatting>
  <conditionalFormatting sqref="H546:H565">
    <cfRule type="containsText" dxfId="183" priority="147" operator="containsText" text="yes">
      <formula>NOT(ISERROR(SEARCH("yes",H546)))</formula>
    </cfRule>
  </conditionalFormatting>
  <conditionalFormatting sqref="H582:H601">
    <cfRule type="containsText" dxfId="182" priority="141" operator="containsText" text="no">
      <formula>NOT(ISERROR(SEARCH("no",H582)))</formula>
    </cfRule>
    <cfRule type="cellIs" dxfId="181" priority="145" operator="equal">
      <formula>#REF!</formula>
    </cfRule>
  </conditionalFormatting>
  <conditionalFormatting sqref="H582:H601">
    <cfRule type="containsText" dxfId="180" priority="142" operator="containsText" text="yes">
      <formula>NOT(ISERROR(SEARCH("yes",H582)))</formula>
    </cfRule>
  </conditionalFormatting>
  <conditionalFormatting sqref="H618:H637">
    <cfRule type="containsText" dxfId="179" priority="136" operator="containsText" text="no">
      <formula>NOT(ISERROR(SEARCH("no",H618)))</formula>
    </cfRule>
    <cfRule type="cellIs" dxfId="178" priority="140" operator="equal">
      <formula>#REF!</formula>
    </cfRule>
  </conditionalFormatting>
  <conditionalFormatting sqref="H618:H637">
    <cfRule type="containsText" dxfId="177" priority="137" operator="containsText" text="yes">
      <formula>NOT(ISERROR(SEARCH("yes",H618)))</formula>
    </cfRule>
  </conditionalFormatting>
  <conditionalFormatting sqref="H652:H671">
    <cfRule type="containsText" dxfId="176" priority="131" operator="containsText" text="no">
      <formula>NOT(ISERROR(SEARCH("no",H652)))</formula>
    </cfRule>
    <cfRule type="cellIs" dxfId="175" priority="135" operator="equal">
      <formula>#REF!</formula>
    </cfRule>
  </conditionalFormatting>
  <conditionalFormatting sqref="H652:H671">
    <cfRule type="containsText" dxfId="174" priority="132" operator="containsText" text="yes">
      <formula>NOT(ISERROR(SEARCH("yes",H652)))</formula>
    </cfRule>
  </conditionalFormatting>
  <conditionalFormatting sqref="H689:H708">
    <cfRule type="containsText" dxfId="173" priority="126" operator="containsText" text="no">
      <formula>NOT(ISERROR(SEARCH("no",H689)))</formula>
    </cfRule>
    <cfRule type="cellIs" dxfId="172" priority="130" operator="equal">
      <formula>#REF!</formula>
    </cfRule>
  </conditionalFormatting>
  <conditionalFormatting sqref="H689:H708">
    <cfRule type="containsText" dxfId="171" priority="127" operator="containsText" text="yes">
      <formula>NOT(ISERROR(SEARCH("yes",H689)))</formula>
    </cfRule>
  </conditionalFormatting>
  <conditionalFormatting sqref="H725:H744">
    <cfRule type="containsText" dxfId="170" priority="121" operator="containsText" text="no">
      <formula>NOT(ISERROR(SEARCH("no",H725)))</formula>
    </cfRule>
    <cfRule type="cellIs" dxfId="169" priority="125" operator="equal">
      <formula>#REF!</formula>
    </cfRule>
  </conditionalFormatting>
  <conditionalFormatting sqref="H725:H744">
    <cfRule type="containsText" dxfId="168" priority="122" operator="containsText" text="yes">
      <formula>NOT(ISERROR(SEARCH("yes",H725)))</formula>
    </cfRule>
  </conditionalFormatting>
  <conditionalFormatting sqref="H764:H802">
    <cfRule type="containsText" dxfId="167" priority="116" operator="containsText" text="no">
      <formula>NOT(ISERROR(SEARCH("no",H764)))</formula>
    </cfRule>
    <cfRule type="cellIs" dxfId="166" priority="120" operator="equal">
      <formula>#REF!</formula>
    </cfRule>
  </conditionalFormatting>
  <conditionalFormatting sqref="H764:H802">
    <cfRule type="containsText" dxfId="165" priority="117" operator="containsText" text="yes">
      <formula>NOT(ISERROR(SEARCH("yes",H764)))</formula>
    </cfRule>
  </conditionalFormatting>
  <conditionalFormatting sqref="H817:H836">
    <cfRule type="containsText" dxfId="164" priority="111" operator="containsText" text="no">
      <formula>NOT(ISERROR(SEARCH("no",H817)))</formula>
    </cfRule>
    <cfRule type="cellIs" dxfId="163" priority="115" operator="equal">
      <formula>#REF!</formula>
    </cfRule>
  </conditionalFormatting>
  <conditionalFormatting sqref="H817:H836">
    <cfRule type="containsText" dxfId="162" priority="112" operator="containsText" text="yes">
      <formula>NOT(ISERROR(SEARCH("yes",H817)))</formula>
    </cfRule>
  </conditionalFormatting>
  <conditionalFormatting sqref="H852:H871">
    <cfRule type="containsText" dxfId="161" priority="106" operator="containsText" text="no">
      <formula>NOT(ISERROR(SEARCH("no",H852)))</formula>
    </cfRule>
    <cfRule type="cellIs" dxfId="160" priority="110" operator="equal">
      <formula>#REF!</formula>
    </cfRule>
  </conditionalFormatting>
  <conditionalFormatting sqref="H852:H871">
    <cfRule type="containsText" dxfId="159" priority="107" operator="containsText" text="yes">
      <formula>NOT(ISERROR(SEARCH("yes",H852)))</formula>
    </cfRule>
  </conditionalFormatting>
  <conditionalFormatting sqref="H892:H911">
    <cfRule type="containsText" dxfId="158" priority="101" operator="containsText" text="no">
      <formula>NOT(ISERROR(SEARCH("no",H892)))</formula>
    </cfRule>
    <cfRule type="cellIs" dxfId="157" priority="105" operator="equal">
      <formula>#REF!</formula>
    </cfRule>
  </conditionalFormatting>
  <conditionalFormatting sqref="H892:H911">
    <cfRule type="containsText" dxfId="156" priority="102" operator="containsText" text="yes">
      <formula>NOT(ISERROR(SEARCH("yes",H892)))</formula>
    </cfRule>
  </conditionalFormatting>
  <conditionalFormatting sqref="H929:H948">
    <cfRule type="containsText" dxfId="155" priority="96" operator="containsText" text="no">
      <formula>NOT(ISERROR(SEARCH("no",H929)))</formula>
    </cfRule>
    <cfRule type="cellIs" dxfId="154" priority="100" operator="equal">
      <formula>#REF!</formula>
    </cfRule>
  </conditionalFormatting>
  <conditionalFormatting sqref="H929:H948">
    <cfRule type="containsText" dxfId="153" priority="97" operator="containsText" text="yes">
      <formula>NOT(ISERROR(SEARCH("yes",H929)))</formula>
    </cfRule>
  </conditionalFormatting>
  <conditionalFormatting sqref="H964:H983">
    <cfRule type="containsText" dxfId="152" priority="91" operator="containsText" text="no">
      <formula>NOT(ISERROR(SEARCH("no",H964)))</formula>
    </cfRule>
    <cfRule type="cellIs" dxfId="151" priority="95" operator="equal">
      <formula>#REF!</formula>
    </cfRule>
  </conditionalFormatting>
  <conditionalFormatting sqref="H964:H983">
    <cfRule type="containsText" dxfId="150" priority="92" operator="containsText" text="yes">
      <formula>NOT(ISERROR(SEARCH("yes",H964)))</formula>
    </cfRule>
  </conditionalFormatting>
  <conditionalFormatting sqref="H1000:H1019">
    <cfRule type="containsText" dxfId="149" priority="86" operator="containsText" text="no">
      <formula>NOT(ISERROR(SEARCH("no",H1000)))</formula>
    </cfRule>
    <cfRule type="cellIs" dxfId="148" priority="90" operator="equal">
      <formula>#REF!</formula>
    </cfRule>
  </conditionalFormatting>
  <conditionalFormatting sqref="H1000:H1019">
    <cfRule type="containsText" dxfId="147" priority="87" operator="containsText" text="yes">
      <formula>NOT(ISERROR(SEARCH("yes",H1000)))</formula>
    </cfRule>
  </conditionalFormatting>
  <conditionalFormatting sqref="H1036:H1055">
    <cfRule type="containsText" dxfId="146" priority="81" operator="containsText" text="no">
      <formula>NOT(ISERROR(SEARCH("no",H1036)))</formula>
    </cfRule>
    <cfRule type="cellIs" dxfId="145" priority="85" operator="equal">
      <formula>#REF!</formula>
    </cfRule>
  </conditionalFormatting>
  <conditionalFormatting sqref="H1036:H1055">
    <cfRule type="containsText" dxfId="144" priority="82" operator="containsText" text="yes">
      <formula>NOT(ISERROR(SEARCH("yes",H1036)))</formula>
    </cfRule>
  </conditionalFormatting>
  <conditionalFormatting sqref="H1072:H1091">
    <cfRule type="containsText" dxfId="143" priority="76" operator="containsText" text="no">
      <formula>NOT(ISERROR(SEARCH("no",H1072)))</formula>
    </cfRule>
    <cfRule type="cellIs" dxfId="142" priority="80" operator="equal">
      <formula>#REF!</formula>
    </cfRule>
  </conditionalFormatting>
  <conditionalFormatting sqref="H1072:H1091">
    <cfRule type="containsText" dxfId="141" priority="77" operator="containsText" text="yes">
      <formula>NOT(ISERROR(SEARCH("yes",H1072)))</formula>
    </cfRule>
  </conditionalFormatting>
  <conditionalFormatting sqref="H1108:H1127">
    <cfRule type="containsText" dxfId="140" priority="71" operator="containsText" text="no">
      <formula>NOT(ISERROR(SEARCH("no",H1108)))</formula>
    </cfRule>
    <cfRule type="cellIs" dxfId="139" priority="75" operator="equal">
      <formula>#REF!</formula>
    </cfRule>
  </conditionalFormatting>
  <conditionalFormatting sqref="H1108:H1127">
    <cfRule type="containsText" dxfId="138" priority="72" operator="containsText" text="yes">
      <formula>NOT(ISERROR(SEARCH("yes",H1108)))</formula>
    </cfRule>
  </conditionalFormatting>
  <conditionalFormatting sqref="H1143:H1162">
    <cfRule type="containsText" dxfId="137" priority="66" operator="containsText" text="no">
      <formula>NOT(ISERROR(SEARCH("no",H1143)))</formula>
    </cfRule>
    <cfRule type="cellIs" dxfId="136" priority="70" operator="equal">
      <formula>#REF!</formula>
    </cfRule>
  </conditionalFormatting>
  <conditionalFormatting sqref="H1143:H1162">
    <cfRule type="containsText" dxfId="135" priority="67" operator="containsText" text="yes">
      <formula>NOT(ISERROR(SEARCH("yes",H1143)))</formula>
    </cfRule>
  </conditionalFormatting>
  <conditionalFormatting sqref="H1178:H1197">
    <cfRule type="containsText" dxfId="134" priority="61" operator="containsText" text="no">
      <formula>NOT(ISERROR(SEARCH("no",H1178)))</formula>
    </cfRule>
    <cfRule type="cellIs" dxfId="133" priority="65" operator="equal">
      <formula>#REF!</formula>
    </cfRule>
  </conditionalFormatting>
  <conditionalFormatting sqref="H1178:H1197">
    <cfRule type="containsText" dxfId="132" priority="62" operator="containsText" text="yes">
      <formula>NOT(ISERROR(SEARCH("yes",H1178)))</formula>
    </cfRule>
  </conditionalFormatting>
  <conditionalFormatting sqref="H1214:H1233">
    <cfRule type="containsText" dxfId="131" priority="56" operator="containsText" text="no">
      <formula>NOT(ISERROR(SEARCH("no",H1214)))</formula>
    </cfRule>
    <cfRule type="cellIs" dxfId="130" priority="60" operator="equal">
      <formula>#REF!</formula>
    </cfRule>
  </conditionalFormatting>
  <conditionalFormatting sqref="H1214:H1233">
    <cfRule type="containsText" dxfId="129" priority="57" operator="containsText" text="yes">
      <formula>NOT(ISERROR(SEARCH("yes",H1214)))</formula>
    </cfRule>
  </conditionalFormatting>
  <conditionalFormatting sqref="H1250:H1269">
    <cfRule type="containsText" dxfId="128" priority="51" operator="containsText" text="no">
      <formula>NOT(ISERROR(SEARCH("no",H1250)))</formula>
    </cfRule>
    <cfRule type="cellIs" dxfId="127" priority="55" operator="equal">
      <formula>#REF!</formula>
    </cfRule>
  </conditionalFormatting>
  <conditionalFormatting sqref="H1250:H1269">
    <cfRule type="containsText" dxfId="126" priority="52" operator="containsText" text="yes">
      <formula>NOT(ISERROR(SEARCH("yes",H1250)))</formula>
    </cfRule>
  </conditionalFormatting>
  <conditionalFormatting sqref="H1286:H1305">
    <cfRule type="containsText" dxfId="125" priority="46" operator="containsText" text="no">
      <formula>NOT(ISERROR(SEARCH("no",H1286)))</formula>
    </cfRule>
    <cfRule type="cellIs" dxfId="124" priority="50" operator="equal">
      <formula>#REF!</formula>
    </cfRule>
  </conditionalFormatting>
  <conditionalFormatting sqref="H1286:H1305">
    <cfRule type="containsText" dxfId="123" priority="47" operator="containsText" text="yes">
      <formula>NOT(ISERROR(SEARCH("yes",H1286)))</formula>
    </cfRule>
  </conditionalFormatting>
  <conditionalFormatting sqref="H1322:H1341">
    <cfRule type="containsText" dxfId="122" priority="41" operator="containsText" text="no">
      <formula>NOT(ISERROR(SEARCH("no",H1322)))</formula>
    </cfRule>
    <cfRule type="cellIs" dxfId="121" priority="45" operator="equal">
      <formula>#REF!</formula>
    </cfRule>
  </conditionalFormatting>
  <conditionalFormatting sqref="H1322:H1341">
    <cfRule type="containsText" dxfId="120" priority="42" operator="containsText" text="yes">
      <formula>NOT(ISERROR(SEARCH("yes",H1322)))</formula>
    </cfRule>
  </conditionalFormatting>
  <conditionalFormatting sqref="H1357:H1376">
    <cfRule type="containsText" dxfId="119" priority="36" operator="containsText" text="no">
      <formula>NOT(ISERROR(SEARCH("no",H1357)))</formula>
    </cfRule>
    <cfRule type="cellIs" dxfId="118" priority="40" operator="equal">
      <formula>#REF!</formula>
    </cfRule>
  </conditionalFormatting>
  <conditionalFormatting sqref="H1357:H1376">
    <cfRule type="containsText" dxfId="117" priority="37" operator="containsText" text="yes">
      <formula>NOT(ISERROR(SEARCH("yes",H1357)))</formula>
    </cfRule>
  </conditionalFormatting>
  <conditionalFormatting sqref="H166">
    <cfRule type="containsText" dxfId="116" priority="31" operator="containsText" text="no">
      <formula>NOT(ISERROR(SEARCH("no",H166)))</formula>
    </cfRule>
    <cfRule type="cellIs" dxfId="115" priority="35" operator="equal">
      <formula>#REF!</formula>
    </cfRule>
  </conditionalFormatting>
  <conditionalFormatting sqref="H166">
    <cfRule type="containsText" dxfId="114" priority="32" operator="containsText" text="yes">
      <formula>NOT(ISERROR(SEARCH("yes",H166)))</formula>
    </cfRule>
  </conditionalFormatting>
  <conditionalFormatting sqref="H163">
    <cfRule type="containsText" dxfId="113" priority="26" operator="containsText" text="no">
      <formula>NOT(ISERROR(SEARCH("no",H163)))</formula>
    </cfRule>
    <cfRule type="cellIs" dxfId="112" priority="30" operator="equal">
      <formula>#REF!</formula>
    </cfRule>
  </conditionalFormatting>
  <conditionalFormatting sqref="H163">
    <cfRule type="containsText" dxfId="111" priority="27" operator="containsText" text="yes">
      <formula>NOT(ISERROR(SEARCH("yes",H163)))</formula>
    </cfRule>
  </conditionalFormatting>
  <conditionalFormatting sqref="H164">
    <cfRule type="containsText" dxfId="110" priority="21" operator="containsText" text="no">
      <formula>NOT(ISERROR(SEARCH("no",H164)))</formula>
    </cfRule>
    <cfRule type="cellIs" dxfId="109" priority="25" operator="equal">
      <formula>#REF!</formula>
    </cfRule>
  </conditionalFormatting>
  <conditionalFormatting sqref="H164">
    <cfRule type="containsText" dxfId="108" priority="22" operator="containsText" text="yes">
      <formula>NOT(ISERROR(SEARCH("yes",H164)))</formula>
    </cfRule>
  </conditionalFormatting>
  <conditionalFormatting sqref="H192:H204">
    <cfRule type="containsText" dxfId="107" priority="16" operator="containsText" text="no">
      <formula>NOT(ISERROR(SEARCH("no",H192)))</formula>
    </cfRule>
    <cfRule type="cellIs" dxfId="106" priority="20" operator="equal">
      <formula>#REF!</formula>
    </cfRule>
  </conditionalFormatting>
  <conditionalFormatting sqref="H192:H204">
    <cfRule type="containsText" dxfId="105" priority="17" operator="containsText" text="yes">
      <formula>NOT(ISERROR(SEARCH("yes",H192)))</formula>
    </cfRule>
  </conditionalFormatting>
  <conditionalFormatting sqref="H124:H126">
    <cfRule type="containsText" dxfId="104" priority="11" operator="containsText" text="no">
      <formula>NOT(ISERROR(SEARCH("no",H124)))</formula>
    </cfRule>
    <cfRule type="cellIs" dxfId="103" priority="15" operator="equal">
      <formula>#REF!</formula>
    </cfRule>
  </conditionalFormatting>
  <conditionalFormatting sqref="H124:H126">
    <cfRule type="containsText" dxfId="102" priority="12" operator="containsText" text="yes">
      <formula>NOT(ISERROR(SEARCH("yes",H124)))</formula>
    </cfRule>
  </conditionalFormatting>
  <conditionalFormatting sqref="H128">
    <cfRule type="containsText" dxfId="101" priority="6" operator="containsText" text="no">
      <formula>NOT(ISERROR(SEARCH("no",H128)))</formula>
    </cfRule>
    <cfRule type="cellIs" dxfId="100" priority="10" operator="equal">
      <formula>#REF!</formula>
    </cfRule>
  </conditionalFormatting>
  <conditionalFormatting sqref="H128">
    <cfRule type="containsText" dxfId="99" priority="7" operator="containsText" text="yes">
      <formula>NOT(ISERROR(SEARCH("yes",H128)))</formula>
    </cfRule>
  </conditionalFormatting>
  <conditionalFormatting sqref="H49">
    <cfRule type="containsText" dxfId="98" priority="1" operator="containsText" text="no">
      <formula>NOT(ISERROR(SEARCH("no",H49)))</formula>
    </cfRule>
    <cfRule type="cellIs" dxfId="97" priority="5" operator="equal">
      <formula>#REF!</formula>
    </cfRule>
  </conditionalFormatting>
  <conditionalFormatting sqref="H49">
    <cfRule type="containsText" dxfId="96" priority="2" operator="containsText" text="yes">
      <formula>NOT(ISERROR(SEARCH("yes",H49)))</formula>
    </cfRule>
  </conditionalFormatting>
  <dataValidations count="5">
    <dataValidation type="list" allowBlank="1" showInputMessage="1" showErrorMessage="1" sqref="H192:H211 H85:H104 H1357:H1376 H228:H247 H156:H175 H118:H137 H334:H353 H892:H911 H764:H802 H374:H393 H408:H427 H444:H463 H478:H497 H512:H531 H546:H565 H582:H601 H618:H637 H263:H282 H689:H708 H725:H744 H652:H671 H817:H836 H852:H871 H298:H317 H929:H948 H964:H983 H1000:H1019 H1036:H1055 H1072:H1091 H1108:H1127 H1143:H1162 H1178:H1197 H1214:H1233 H1250:H1269 H1286:H1305 H1322:H1341 H49:H68" xr:uid="{00000000-0002-0000-0A00-000004000000}">
      <formula1>$AS$3:$AS$10</formula1>
    </dataValidation>
    <dataValidation type="list" allowBlank="1" showInputMessage="1" showErrorMessage="1" sqref="E192:E211 E85:E104 E817:E836 E156:E175 E298:E317 E334:E353 E374:E393 E408:E427 E444:E463 E478:E497 E512:E531 E546:E565 E582:E601 E618:E637 E652:E671 E689:E708 E725:E744 E1357:E1376 E852:E871 E892:E911 E228:E247 E929:E948 E964:E983 E263:E282 E1000:E1019 E1036:E1055 E1072:E1091 E1108:E1127 E1143:E1162 E118:E137 E764:E802 E1178:E1197 E1214:E1233 E1250:E1269 E1286:E1305 E1322:E1341 E49:E68" xr:uid="{00000000-0002-0000-0A00-000003000000}">
      <formula1>"World,OECD90,Eastern Europe,Asia (Sans Japan),Middle East and Africa,Latin America,China,India,EU,USA"</formula1>
    </dataValidation>
    <dataValidation type="list" allowBlank="1" showInputMessage="1" showErrorMessage="1" sqref="G118:G137 G85:G104 G1322:G1341 G298:G317 G334:G353 G374:G393 G408:G427 G444:G463 G478:G497 G512:G531 G546:G565 G582:G601 G618:G637 G652:G671 G689:G708 G725:G744 G156:G175 G852:G871 G892:G911 G228:G247 G929:G948 G964:G983 G263:G282 G1000:G1019 G1036:G1055 G1072:G1091 G1108:G1127 G1143:G1162 G817:G836 G192:G211 G1357:G1376 G1178:G1197 G1214:G1233 G1250:G1269 G1286:G1305 G764:G802 G49:G68" xr:uid="{00000000-0002-0000-0A00-000002000000}">
      <formula1>"Tropical-Humid,Temperate/Boreal-Humid,Tropical-Semi-Arid,Temperate/Boreal-Semi-Arid,Global Arid,Global Arctic"</formula1>
    </dataValidation>
    <dataValidation type="list" allowBlank="1" showInputMessage="1" showErrorMessage="1" sqref="AT44" xr:uid="{00000000-0002-0000-0A00-000001000000}">
      <formula1>"Region,Thermal-Moisture Regime"</formula1>
    </dataValidation>
    <dataValidation type="list" allowBlank="1" showInputMessage="1" showErrorMessage="1" sqref="S184 S680 S326 S717 S610 S574 S256 S540 S506 S436 S402 S362 S845 S646 S146 S78 S957 S220 S811 S472 S753 S113 Y250 Y1165 Y1130 Y1094 Y1058 Y1022 Y285 Y986 Y951 Y914 Y839 Y874 Y805 Y747 Y711 Y674 Y640 Y604 Y568 Y534 Y500 Y466 Y430 Y396 Y356 Y320 Y214 Y178 Y140 Y107 Y71 R1357:R1376 R85:R104 R192:R211 R298:R317 R334:R353 R374:R393 R408:R427 R444:R463 R478:R497 R512:R531 R546:R565 R582:R601 R618:R637 R652:R671 R689:R708 R725:R744 R228:R247 R852:R871 R764:R802 R892:R911 R929:R948 R964:R983 R263:R282 R1000:R1019 R1036:R1055 R1072:R1091 R1108:R1127 R1143:R1162 R817:R836 R118:R137 R156:R175 Y1379 Y1344 Y1308 Y1272 Y1236 Y1200 R1178:R1197 R1214:R1233 R1250:R1269 R1286:R1305 R1322:R1341 R49:R68" xr:uid="{00000000-0002-0000-0A00-000000000000}">
      <formula1>"Y,N"</formula1>
    </dataValidation>
  </dataValidations>
  <hyperlinks>
    <hyperlink ref="AA28" r:id="rId1" xr:uid="{B8145C95-D3CB-7F4A-B1A6-156CC290E0B3}"/>
    <hyperlink ref="AA21" r:id="rId2" xr:uid="{2A70197D-C92C-4441-A1D9-1119525DED3E}"/>
    <hyperlink ref="AP34" r:id="rId3" xr:uid="{B12FC618-ADC4-A04C-AEFA-B6B6E8C645F5}"/>
    <hyperlink ref="D228" r:id="rId4" xr:uid="{59632CB7-652A-0E45-AC75-AFC3938971AE}"/>
    <hyperlink ref="D229" r:id="rId5" xr:uid="{1E40AF46-9F35-AC44-8DCF-E55B2E830D10}"/>
    <hyperlink ref="D231" r:id="rId6" xr:uid="{F161D2CB-D000-FE44-A607-B4672A3C82E4}"/>
    <hyperlink ref="D233" r:id="rId7" xr:uid="{5F9ECC6B-4496-2440-8938-12D561250034}"/>
    <hyperlink ref="D235" r:id="rId8" xr:uid="{8A96D3CA-8A78-B14A-96AF-6E1DA36B24FD}"/>
    <hyperlink ref="D162" r:id="rId9" xr:uid="{2CD3B918-EE14-CB42-87C1-23167476D339}"/>
    <hyperlink ref="D237" r:id="rId10" xr:uid="{26DF17A5-2B97-DE4F-9E0D-C67BEF9F5B45}"/>
    <hyperlink ref="D263" r:id="rId11" xr:uid="{8D6E6652-32B5-D540-81AA-32AE73EA4E4F}"/>
    <hyperlink ref="D192" r:id="rId12" xr:uid="{98EAD176-53FD-1048-84CE-508EE8F94C24}"/>
    <hyperlink ref="D197" r:id="rId13" xr:uid="{527B4674-2F75-6343-AF4E-0F2CAF730D56}"/>
    <hyperlink ref="D198" r:id="rId14" xr:uid="{4D3DBE7C-4721-C14A-9DC3-342F49978AE8}"/>
    <hyperlink ref="D202" r:id="rId15" xr:uid="{A6A3D6BC-D2CE-6241-8ACC-4F2B0D965C7E}"/>
  </hyperlinks>
  <pageMargins left="0.7" right="0.7" top="0.75" bottom="0.75" header="0.3" footer="0.3"/>
  <pageSetup orientation="portrait" r:id="rId16"/>
  <drawing r:id="rId17"/>
  <legacyDrawing r:id="rId18"/>
  <mc:AlternateContent xmlns:mc="http://schemas.openxmlformats.org/markup-compatibility/2006">
    <mc:Choice Requires="x14">
      <controls>
        <mc:AlternateContent xmlns:mc="http://schemas.openxmlformats.org/markup-compatibility/2006">
          <mc:Choice Requires="x14">
            <control shapeId="1323" r:id="rId19" name="Button 299">
              <controlPr defaultSize="0" print="0" autoFill="0" autoPict="0" macro="[0]!summarizeVariables">
                <anchor moveWithCells="1" sizeWithCells="1">
                  <from>
                    <xdr:col>13</xdr:col>
                    <xdr:colOff>466725</xdr:colOff>
                    <xdr:row>2</xdr:row>
                    <xdr:rowOff>85725</xdr:rowOff>
                  </from>
                  <to>
                    <xdr:col>15</xdr:col>
                    <xdr:colOff>847725</xdr:colOff>
                    <xdr:row>5</xdr:row>
                    <xdr:rowOff>85725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containsText" priority="275" operator="containsText" id="{FFB385F5-4A77-D74A-8512-1B133710ADF2}">
            <xm:f>NOT(ISERROR(SEARCH(#REF!,R40)))</xm:f>
            <xm:f>#REF!</xm:f>
            <x14:dxf>
              <font>
                <color rgb="FF9C0006"/>
              </font>
              <fill>
                <patternFill>
                  <bgColor rgb="FFFFC7CE"/>
                </patternFill>
              </fill>
            </x14:dxf>
          </x14:cfRule>
          <x14:cfRule type="containsText" priority="276" operator="containsText" id="{E11CBE9F-2DD5-FA4D-8EC9-1EBC9061C3F8}">
            <xm:f>NOT(ISERROR(SEARCH(#REF!,R40)))</xm:f>
            <xm:f>#REF!</xm:f>
            <x14:dxf>
              <font>
                <color rgb="FF006100"/>
              </font>
              <fill>
                <patternFill>
                  <bgColor rgb="FFC6EFCE"/>
                </patternFill>
              </fill>
            </x14:dxf>
          </x14:cfRule>
          <xm:sqref>R42:R45 R40</xm:sqref>
        </x14:conditionalFormatting>
        <x14:conditionalFormatting xmlns:xm="http://schemas.microsoft.com/office/excel/2006/main">
          <x14:cfRule type="containsText" priority="270" operator="containsText" id="{C100C26A-5178-5546-A2DF-74F3B8218FC8}">
            <xm:f>NOT(ISERROR(SEARCH(#REF!,H50)))</xm:f>
            <xm:f>#REF!</xm:f>
            <x14:dxf>
              <font>
                <color rgb="FF9C0006"/>
              </font>
              <fill>
                <patternFill>
                  <bgColor rgb="FFFFC7CE"/>
                </patternFill>
              </fill>
            </x14:dxf>
          </x14:cfRule>
          <x14:cfRule type="containsText" priority="271" operator="containsText" id="{862AC039-397D-B64A-8F63-E0F37671EF1D}">
            <xm:f>NOT(ISERROR(SEARCH(#REF!,H50)))</xm:f>
            <xm:f>#REF!</xm:f>
            <x14:dxf>
              <font>
                <color rgb="FF006100"/>
              </font>
              <fill>
                <patternFill>
                  <bgColor rgb="FFC6EFCE"/>
                </patternFill>
              </fill>
            </x14:dxf>
          </x14:cfRule>
          <xm:sqref>H50:H68</xm:sqref>
        </x14:conditionalFormatting>
        <x14:conditionalFormatting xmlns:xm="http://schemas.microsoft.com/office/excel/2006/main">
          <x14:cfRule type="containsText" priority="235" operator="containsText" id="{11039026-C1D5-424E-8F4C-5E4E63031B37}">
            <xm:f>NOT(ISERROR(SEARCH(#REF!,R79)))</xm:f>
            <xm:f>#REF!</xm:f>
            <x14:dxf>
              <font>
                <color rgb="FF9C0006"/>
              </font>
              <fill>
                <patternFill>
                  <bgColor rgb="FFFFC7CE"/>
                </patternFill>
              </fill>
            </x14:dxf>
          </x14:cfRule>
          <x14:cfRule type="containsText" priority="236" operator="containsText" id="{DD96F43B-3BB0-A740-A603-F4E7C703C1E9}">
            <xm:f>NOT(ISERROR(SEARCH(#REF!,R79)))</xm:f>
            <xm:f>#REF!</xm:f>
            <x14:dxf>
              <font>
                <color rgb="FF006100"/>
              </font>
              <fill>
                <patternFill>
                  <bgColor rgb="FFC6EFCE"/>
                </patternFill>
              </fill>
            </x14:dxf>
          </x14:cfRule>
          <xm:sqref>R79:R80</xm:sqref>
        </x14:conditionalFormatting>
        <x14:conditionalFormatting xmlns:xm="http://schemas.microsoft.com/office/excel/2006/main">
          <x14:cfRule type="containsText" priority="227" operator="containsText" id="{7FADA0F3-F74A-A44C-A50C-0B42DA900AD1}">
            <xm:f>NOT(ISERROR(SEARCH(#REF!,K817)))</xm:f>
            <xm:f>#REF!</xm:f>
            <x14:dxf>
              <font>
                <color rgb="FF9C0006"/>
              </font>
              <fill>
                <patternFill>
                  <bgColor rgb="FFFFC7CE"/>
                </patternFill>
              </fill>
            </x14:dxf>
          </x14:cfRule>
          <x14:cfRule type="containsText" priority="228" operator="containsText" id="{067A8F95-CC92-2249-AD84-4E1BD97E4367}">
            <xm:f>NOT(ISERROR(SEARCH(#REF!,K817)))</xm:f>
            <xm:f>#REF!</xm:f>
            <x14:dxf>
              <font>
                <color rgb="FF006100"/>
              </font>
              <fill>
                <patternFill>
                  <bgColor rgb="FFC6EFCE"/>
                </patternFill>
              </fill>
            </x14:dxf>
          </x14:cfRule>
          <xm:sqref>K817</xm:sqref>
        </x14:conditionalFormatting>
        <x14:conditionalFormatting xmlns:xm="http://schemas.microsoft.com/office/excel/2006/main">
          <x14:cfRule type="containsText" priority="222" operator="containsText" id="{72C21154-996B-DE42-8E93-C5D55AA3A537}">
            <xm:f>NOT(ISERROR(SEARCH(#REF!,K822)))</xm:f>
            <xm:f>#REF!</xm:f>
            <x14:dxf>
              <font>
                <color rgb="FF9C0006"/>
              </font>
              <fill>
                <patternFill>
                  <bgColor rgb="FFFFC7CE"/>
                </patternFill>
              </fill>
            </x14:dxf>
          </x14:cfRule>
          <x14:cfRule type="containsText" priority="223" operator="containsText" id="{B42EF163-918D-BB43-AB68-A789A970EDAA}">
            <xm:f>NOT(ISERROR(SEARCH(#REF!,K822)))</xm:f>
            <xm:f>#REF!</xm:f>
            <x14:dxf>
              <font>
                <color rgb="FF006100"/>
              </font>
              <fill>
                <patternFill>
                  <bgColor rgb="FFC6EFCE"/>
                </patternFill>
              </fill>
            </x14:dxf>
          </x14:cfRule>
          <xm:sqref>K822</xm:sqref>
        </x14:conditionalFormatting>
        <x14:conditionalFormatting xmlns:xm="http://schemas.microsoft.com/office/excel/2006/main">
          <x14:cfRule type="containsText" priority="213" operator="containsText" id="{88421137-4662-6549-AE18-19D31CEC427D}">
            <xm:f>NOT(ISERROR(SEARCH(#REF!,H85)))</xm:f>
            <xm:f>#REF!</xm:f>
            <x14:dxf>
              <font>
                <color rgb="FF9C0006"/>
              </font>
              <fill>
                <patternFill>
                  <bgColor rgb="FFFFC7CE"/>
                </patternFill>
              </fill>
            </x14:dxf>
          </x14:cfRule>
          <x14:cfRule type="containsText" priority="214" operator="containsText" id="{91D877F7-FF90-CB40-986B-D9DA4569FDA4}">
            <xm:f>NOT(ISERROR(SEARCH(#REF!,H85)))</xm:f>
            <xm:f>#REF!</xm:f>
            <x14:dxf>
              <font>
                <color rgb="FF006100"/>
              </font>
              <fill>
                <patternFill>
                  <bgColor rgb="FFC6EFCE"/>
                </patternFill>
              </fill>
            </x14:dxf>
          </x14:cfRule>
          <xm:sqref>H85:H104</xm:sqref>
        </x14:conditionalFormatting>
        <x14:conditionalFormatting xmlns:xm="http://schemas.microsoft.com/office/excel/2006/main">
          <x14:cfRule type="containsText" priority="208" operator="containsText" id="{7D3DEBD5-84E4-5442-96AD-F32F767A5A57}">
            <xm:f>NOT(ISERROR(SEARCH(#REF!,H118)))</xm:f>
            <xm:f>#REF!</xm:f>
            <x14:dxf>
              <font>
                <color rgb="FF9C0006"/>
              </font>
              <fill>
                <patternFill>
                  <bgColor rgb="FFFFC7CE"/>
                </patternFill>
              </fill>
            </x14:dxf>
          </x14:cfRule>
          <x14:cfRule type="containsText" priority="209" operator="containsText" id="{1820E581-E1D0-B447-A1AE-ED825361C1AB}">
            <xm:f>NOT(ISERROR(SEARCH(#REF!,H118)))</xm:f>
            <xm:f>#REF!</xm:f>
            <x14:dxf>
              <font>
                <color rgb="FF006100"/>
              </font>
              <fill>
                <patternFill>
                  <bgColor rgb="FFC6EFCE"/>
                </patternFill>
              </fill>
            </x14:dxf>
          </x14:cfRule>
          <xm:sqref>H118:H123 H127 H129:H137</xm:sqref>
        </x14:conditionalFormatting>
        <x14:conditionalFormatting xmlns:xm="http://schemas.microsoft.com/office/excel/2006/main">
          <x14:cfRule type="containsText" priority="203" operator="containsText" id="{8935F85B-1F86-A343-A1E7-291725E5C803}">
            <xm:f>NOT(ISERROR(SEARCH(#REF!,H156)))</xm:f>
            <xm:f>#REF!</xm:f>
            <x14:dxf>
              <font>
                <color rgb="FF9C0006"/>
              </font>
              <fill>
                <patternFill>
                  <bgColor rgb="FFFFC7CE"/>
                </patternFill>
              </fill>
            </x14:dxf>
          </x14:cfRule>
          <x14:cfRule type="containsText" priority="204" operator="containsText" id="{6F7AF881-3562-6F4C-8448-42C9EAF2405C}">
            <xm:f>NOT(ISERROR(SEARCH(#REF!,H156)))</xm:f>
            <xm:f>#REF!</xm:f>
            <x14:dxf>
              <font>
                <color rgb="FF006100"/>
              </font>
              <fill>
                <patternFill>
                  <bgColor rgb="FFC6EFCE"/>
                </patternFill>
              </fill>
            </x14:dxf>
          </x14:cfRule>
          <xm:sqref>H156:H162 H167:H175 H165</xm:sqref>
        </x14:conditionalFormatting>
        <x14:conditionalFormatting xmlns:xm="http://schemas.microsoft.com/office/excel/2006/main">
          <x14:cfRule type="containsText" priority="198" operator="containsText" id="{3E49D67F-0298-734D-B38C-10A2776643AE}">
            <xm:f>NOT(ISERROR(SEARCH(#REF!,H205)))</xm:f>
            <xm:f>#REF!</xm:f>
            <x14:dxf>
              <font>
                <color rgb="FF9C0006"/>
              </font>
              <fill>
                <patternFill>
                  <bgColor rgb="FFFFC7CE"/>
                </patternFill>
              </fill>
            </x14:dxf>
          </x14:cfRule>
          <x14:cfRule type="containsText" priority="199" operator="containsText" id="{F79CDD76-6939-8641-8834-13D369F107DB}">
            <xm:f>NOT(ISERROR(SEARCH(#REF!,H205)))</xm:f>
            <xm:f>#REF!</xm:f>
            <x14:dxf>
              <font>
                <color rgb="FF006100"/>
              </font>
              <fill>
                <patternFill>
                  <bgColor rgb="FFC6EFCE"/>
                </patternFill>
              </fill>
            </x14:dxf>
          </x14:cfRule>
          <xm:sqref>H205:H211</xm:sqref>
        </x14:conditionalFormatting>
        <x14:conditionalFormatting xmlns:xm="http://schemas.microsoft.com/office/excel/2006/main">
          <x14:cfRule type="containsText" priority="193" operator="containsText" id="{0F7DF034-ADAE-EF40-89B5-AA6A13E1B80B}">
            <xm:f>NOT(ISERROR(SEARCH(#REF!,H228)))</xm:f>
            <xm:f>#REF!</xm:f>
            <x14:dxf>
              <font>
                <color rgb="FF9C0006"/>
              </font>
              <fill>
                <patternFill>
                  <bgColor rgb="FFFFC7CE"/>
                </patternFill>
              </fill>
            </x14:dxf>
          </x14:cfRule>
          <x14:cfRule type="containsText" priority="194" operator="containsText" id="{19C7571F-0D51-5843-9229-60FC2D1A5ADF}">
            <xm:f>NOT(ISERROR(SEARCH(#REF!,H228)))</xm:f>
            <xm:f>#REF!</xm:f>
            <x14:dxf>
              <font>
                <color rgb="FF006100"/>
              </font>
              <fill>
                <patternFill>
                  <bgColor rgb="FFC6EFCE"/>
                </patternFill>
              </fill>
            </x14:dxf>
          </x14:cfRule>
          <xm:sqref>H228:H247</xm:sqref>
        </x14:conditionalFormatting>
        <x14:conditionalFormatting xmlns:xm="http://schemas.microsoft.com/office/excel/2006/main">
          <x14:cfRule type="containsText" priority="188" operator="containsText" id="{C62E3636-6A34-9843-98B4-3BFC14D689D8}">
            <xm:f>NOT(ISERROR(SEARCH(#REF!,H263)))</xm:f>
            <xm:f>#REF!</xm:f>
            <x14:dxf>
              <font>
                <color rgb="FF9C0006"/>
              </font>
              <fill>
                <patternFill>
                  <bgColor rgb="FFFFC7CE"/>
                </patternFill>
              </fill>
            </x14:dxf>
          </x14:cfRule>
          <x14:cfRule type="containsText" priority="189" operator="containsText" id="{44201C59-E969-0545-A0BD-0A6A9B02FEFE}">
            <xm:f>NOT(ISERROR(SEARCH(#REF!,H263)))</xm:f>
            <xm:f>#REF!</xm:f>
            <x14:dxf>
              <font>
                <color rgb="FF006100"/>
              </font>
              <fill>
                <patternFill>
                  <bgColor rgb="FFC6EFCE"/>
                </patternFill>
              </fill>
            </x14:dxf>
          </x14:cfRule>
          <xm:sqref>H263:H282</xm:sqref>
        </x14:conditionalFormatting>
        <x14:conditionalFormatting xmlns:xm="http://schemas.microsoft.com/office/excel/2006/main">
          <x14:cfRule type="containsText" priority="183" operator="containsText" id="{4D6CC371-42B7-8942-809B-0FCC4C471B2C}">
            <xm:f>NOT(ISERROR(SEARCH(#REF!,H298)))</xm:f>
            <xm:f>#REF!</xm:f>
            <x14:dxf>
              <font>
                <color rgb="FF9C0006"/>
              </font>
              <fill>
                <patternFill>
                  <bgColor rgb="FFFFC7CE"/>
                </patternFill>
              </fill>
            </x14:dxf>
          </x14:cfRule>
          <x14:cfRule type="containsText" priority="184" operator="containsText" id="{B5F22205-B2EB-604C-8FA5-D66197F432C6}">
            <xm:f>NOT(ISERROR(SEARCH(#REF!,H298)))</xm:f>
            <xm:f>#REF!</xm:f>
            <x14:dxf>
              <font>
                <color rgb="FF006100"/>
              </font>
              <fill>
                <patternFill>
                  <bgColor rgb="FFC6EFCE"/>
                </patternFill>
              </fill>
            </x14:dxf>
          </x14:cfRule>
          <xm:sqref>H298:H317</xm:sqref>
        </x14:conditionalFormatting>
        <x14:conditionalFormatting xmlns:xm="http://schemas.microsoft.com/office/excel/2006/main">
          <x14:cfRule type="containsText" priority="178" operator="containsText" id="{BB730471-FCF4-6B4B-8394-677F403CDBCD}">
            <xm:f>NOT(ISERROR(SEARCH(#REF!,H334)))</xm:f>
            <xm:f>#REF!</xm:f>
            <x14:dxf>
              <font>
                <color rgb="FF9C0006"/>
              </font>
              <fill>
                <patternFill>
                  <bgColor rgb="FFFFC7CE"/>
                </patternFill>
              </fill>
            </x14:dxf>
          </x14:cfRule>
          <x14:cfRule type="containsText" priority="179" operator="containsText" id="{57BA5FD1-27AC-E749-943A-8AEBBF23F8E3}">
            <xm:f>NOT(ISERROR(SEARCH(#REF!,H334)))</xm:f>
            <xm:f>#REF!</xm:f>
            <x14:dxf>
              <font>
                <color rgb="FF006100"/>
              </font>
              <fill>
                <patternFill>
                  <bgColor rgb="FFC6EFCE"/>
                </patternFill>
              </fill>
            </x14:dxf>
          </x14:cfRule>
          <xm:sqref>H334:H353</xm:sqref>
        </x14:conditionalFormatting>
        <x14:conditionalFormatting xmlns:xm="http://schemas.microsoft.com/office/excel/2006/main">
          <x14:cfRule type="containsText" priority="173" operator="containsText" id="{FBC16137-FD66-454E-9F76-DB785D9B960F}">
            <xm:f>NOT(ISERROR(SEARCH(#REF!,H374)))</xm:f>
            <xm:f>#REF!</xm:f>
            <x14:dxf>
              <font>
                <color rgb="FF9C0006"/>
              </font>
              <fill>
                <patternFill>
                  <bgColor rgb="FFFFC7CE"/>
                </patternFill>
              </fill>
            </x14:dxf>
          </x14:cfRule>
          <x14:cfRule type="containsText" priority="174" operator="containsText" id="{D9823CDF-9927-9540-A95D-CB8BFEA3A30C}">
            <xm:f>NOT(ISERROR(SEARCH(#REF!,H374)))</xm:f>
            <xm:f>#REF!</xm:f>
            <x14:dxf>
              <font>
                <color rgb="FF006100"/>
              </font>
              <fill>
                <patternFill>
                  <bgColor rgb="FFC6EFCE"/>
                </patternFill>
              </fill>
            </x14:dxf>
          </x14:cfRule>
          <xm:sqref>H374:H393</xm:sqref>
        </x14:conditionalFormatting>
        <x14:conditionalFormatting xmlns:xm="http://schemas.microsoft.com/office/excel/2006/main">
          <x14:cfRule type="containsText" priority="168" operator="containsText" id="{AF9496FD-F33B-CB44-865C-948D2C70A75C}">
            <xm:f>NOT(ISERROR(SEARCH(#REF!,H408)))</xm:f>
            <xm:f>#REF!</xm:f>
            <x14:dxf>
              <font>
                <color rgb="FF9C0006"/>
              </font>
              <fill>
                <patternFill>
                  <bgColor rgb="FFFFC7CE"/>
                </patternFill>
              </fill>
            </x14:dxf>
          </x14:cfRule>
          <x14:cfRule type="containsText" priority="169" operator="containsText" id="{489861A5-A865-5A42-BC8C-8EBA69837AE7}">
            <xm:f>NOT(ISERROR(SEARCH(#REF!,H408)))</xm:f>
            <xm:f>#REF!</xm:f>
            <x14:dxf>
              <font>
                <color rgb="FF006100"/>
              </font>
              <fill>
                <patternFill>
                  <bgColor rgb="FFC6EFCE"/>
                </patternFill>
              </fill>
            </x14:dxf>
          </x14:cfRule>
          <xm:sqref>H408:H427</xm:sqref>
        </x14:conditionalFormatting>
        <x14:conditionalFormatting xmlns:xm="http://schemas.microsoft.com/office/excel/2006/main">
          <x14:cfRule type="containsText" priority="163" operator="containsText" id="{9FA3EF4D-958F-F649-BB97-E98C56F1D777}">
            <xm:f>NOT(ISERROR(SEARCH(#REF!,H444)))</xm:f>
            <xm:f>#REF!</xm:f>
            <x14:dxf>
              <font>
                <color rgb="FF9C0006"/>
              </font>
              <fill>
                <patternFill>
                  <bgColor rgb="FFFFC7CE"/>
                </patternFill>
              </fill>
            </x14:dxf>
          </x14:cfRule>
          <x14:cfRule type="containsText" priority="164" operator="containsText" id="{EC767729-E93F-8548-BFA6-809848F998BB}">
            <xm:f>NOT(ISERROR(SEARCH(#REF!,H444)))</xm:f>
            <xm:f>#REF!</xm:f>
            <x14:dxf>
              <font>
                <color rgb="FF006100"/>
              </font>
              <fill>
                <patternFill>
                  <bgColor rgb="FFC6EFCE"/>
                </patternFill>
              </fill>
            </x14:dxf>
          </x14:cfRule>
          <xm:sqref>H444:H463</xm:sqref>
        </x14:conditionalFormatting>
        <x14:conditionalFormatting xmlns:xm="http://schemas.microsoft.com/office/excel/2006/main">
          <x14:cfRule type="containsText" priority="158" operator="containsText" id="{D4A9620C-A8CA-FE4E-A4B8-8A82B729B417}">
            <xm:f>NOT(ISERROR(SEARCH(#REF!,H478)))</xm:f>
            <xm:f>#REF!</xm:f>
            <x14:dxf>
              <font>
                <color rgb="FF9C0006"/>
              </font>
              <fill>
                <patternFill>
                  <bgColor rgb="FFFFC7CE"/>
                </patternFill>
              </fill>
            </x14:dxf>
          </x14:cfRule>
          <x14:cfRule type="containsText" priority="159" operator="containsText" id="{6A23BEDB-08D6-474D-8AAA-EBA6D19BDC6E}">
            <xm:f>NOT(ISERROR(SEARCH(#REF!,H478)))</xm:f>
            <xm:f>#REF!</xm:f>
            <x14:dxf>
              <font>
                <color rgb="FF006100"/>
              </font>
              <fill>
                <patternFill>
                  <bgColor rgb="FFC6EFCE"/>
                </patternFill>
              </fill>
            </x14:dxf>
          </x14:cfRule>
          <xm:sqref>H478:H497</xm:sqref>
        </x14:conditionalFormatting>
        <x14:conditionalFormatting xmlns:xm="http://schemas.microsoft.com/office/excel/2006/main">
          <x14:cfRule type="containsText" priority="153" operator="containsText" id="{8725218A-07B0-DD46-9476-B78B8D2A8F2C}">
            <xm:f>NOT(ISERROR(SEARCH(#REF!,H512)))</xm:f>
            <xm:f>#REF!</xm:f>
            <x14:dxf>
              <font>
                <color rgb="FF9C0006"/>
              </font>
              <fill>
                <patternFill>
                  <bgColor rgb="FFFFC7CE"/>
                </patternFill>
              </fill>
            </x14:dxf>
          </x14:cfRule>
          <x14:cfRule type="containsText" priority="154" operator="containsText" id="{D02DF96E-74E7-6445-A984-D22D39D405AC}">
            <xm:f>NOT(ISERROR(SEARCH(#REF!,H512)))</xm:f>
            <xm:f>#REF!</xm:f>
            <x14:dxf>
              <font>
                <color rgb="FF006100"/>
              </font>
              <fill>
                <patternFill>
                  <bgColor rgb="FFC6EFCE"/>
                </patternFill>
              </fill>
            </x14:dxf>
          </x14:cfRule>
          <xm:sqref>H512:H531</xm:sqref>
        </x14:conditionalFormatting>
        <x14:conditionalFormatting xmlns:xm="http://schemas.microsoft.com/office/excel/2006/main">
          <x14:cfRule type="containsText" priority="148" operator="containsText" id="{C3F496AC-CD64-2C43-A87B-C4BE4DFEA0D3}">
            <xm:f>NOT(ISERROR(SEARCH(#REF!,H546)))</xm:f>
            <xm:f>#REF!</xm:f>
            <x14:dxf>
              <font>
                <color rgb="FF9C0006"/>
              </font>
              <fill>
                <patternFill>
                  <bgColor rgb="FFFFC7CE"/>
                </patternFill>
              </fill>
            </x14:dxf>
          </x14:cfRule>
          <x14:cfRule type="containsText" priority="149" operator="containsText" id="{45623FDA-402E-A440-957E-AB82184B06DD}">
            <xm:f>NOT(ISERROR(SEARCH(#REF!,H546)))</xm:f>
            <xm:f>#REF!</xm:f>
            <x14:dxf>
              <font>
                <color rgb="FF006100"/>
              </font>
              <fill>
                <patternFill>
                  <bgColor rgb="FFC6EFCE"/>
                </patternFill>
              </fill>
            </x14:dxf>
          </x14:cfRule>
          <xm:sqref>H546:H565</xm:sqref>
        </x14:conditionalFormatting>
        <x14:conditionalFormatting xmlns:xm="http://schemas.microsoft.com/office/excel/2006/main">
          <x14:cfRule type="containsText" priority="143" operator="containsText" id="{F94746D4-47C5-7041-A457-F4392BDD279E}">
            <xm:f>NOT(ISERROR(SEARCH(#REF!,H582)))</xm:f>
            <xm:f>#REF!</xm:f>
            <x14:dxf>
              <font>
                <color rgb="FF9C0006"/>
              </font>
              <fill>
                <patternFill>
                  <bgColor rgb="FFFFC7CE"/>
                </patternFill>
              </fill>
            </x14:dxf>
          </x14:cfRule>
          <x14:cfRule type="containsText" priority="144" operator="containsText" id="{987DA0A8-2D26-784B-8A5E-35BD7C8719C4}">
            <xm:f>NOT(ISERROR(SEARCH(#REF!,H582)))</xm:f>
            <xm:f>#REF!</xm:f>
            <x14:dxf>
              <font>
                <color rgb="FF006100"/>
              </font>
              <fill>
                <patternFill>
                  <bgColor rgb="FFC6EFCE"/>
                </patternFill>
              </fill>
            </x14:dxf>
          </x14:cfRule>
          <xm:sqref>H582:H601</xm:sqref>
        </x14:conditionalFormatting>
        <x14:conditionalFormatting xmlns:xm="http://schemas.microsoft.com/office/excel/2006/main">
          <x14:cfRule type="containsText" priority="138" operator="containsText" id="{8BD1C02C-449D-FB49-BFFD-26EB02E78B05}">
            <xm:f>NOT(ISERROR(SEARCH(#REF!,H618)))</xm:f>
            <xm:f>#REF!</xm:f>
            <x14:dxf>
              <font>
                <color rgb="FF9C0006"/>
              </font>
              <fill>
                <patternFill>
                  <bgColor rgb="FFFFC7CE"/>
                </patternFill>
              </fill>
            </x14:dxf>
          </x14:cfRule>
          <x14:cfRule type="containsText" priority="139" operator="containsText" id="{20617F6D-CC17-5242-8266-B0B35EFC9084}">
            <xm:f>NOT(ISERROR(SEARCH(#REF!,H618)))</xm:f>
            <xm:f>#REF!</xm:f>
            <x14:dxf>
              <font>
                <color rgb="FF006100"/>
              </font>
              <fill>
                <patternFill>
                  <bgColor rgb="FFC6EFCE"/>
                </patternFill>
              </fill>
            </x14:dxf>
          </x14:cfRule>
          <xm:sqref>H618:H637</xm:sqref>
        </x14:conditionalFormatting>
        <x14:conditionalFormatting xmlns:xm="http://schemas.microsoft.com/office/excel/2006/main">
          <x14:cfRule type="containsText" priority="133" operator="containsText" id="{B14929F4-D96D-7D41-99D4-C9F42747D078}">
            <xm:f>NOT(ISERROR(SEARCH(#REF!,H652)))</xm:f>
            <xm:f>#REF!</xm:f>
            <x14:dxf>
              <font>
                <color rgb="FF9C0006"/>
              </font>
              <fill>
                <patternFill>
                  <bgColor rgb="FFFFC7CE"/>
                </patternFill>
              </fill>
            </x14:dxf>
          </x14:cfRule>
          <x14:cfRule type="containsText" priority="134" operator="containsText" id="{ED8647DA-2199-4E4E-9982-8741954AC715}">
            <xm:f>NOT(ISERROR(SEARCH(#REF!,H652)))</xm:f>
            <xm:f>#REF!</xm:f>
            <x14:dxf>
              <font>
                <color rgb="FF006100"/>
              </font>
              <fill>
                <patternFill>
                  <bgColor rgb="FFC6EFCE"/>
                </patternFill>
              </fill>
            </x14:dxf>
          </x14:cfRule>
          <xm:sqref>H652:H671</xm:sqref>
        </x14:conditionalFormatting>
        <x14:conditionalFormatting xmlns:xm="http://schemas.microsoft.com/office/excel/2006/main">
          <x14:cfRule type="containsText" priority="128" operator="containsText" id="{3D4D03AF-8902-1B4F-B309-5AE77BAEBE7D}">
            <xm:f>NOT(ISERROR(SEARCH(#REF!,H689)))</xm:f>
            <xm:f>#REF!</xm:f>
            <x14:dxf>
              <font>
                <color rgb="FF9C0006"/>
              </font>
              <fill>
                <patternFill>
                  <bgColor rgb="FFFFC7CE"/>
                </patternFill>
              </fill>
            </x14:dxf>
          </x14:cfRule>
          <x14:cfRule type="containsText" priority="129" operator="containsText" id="{0EDAFB04-6B0F-1C44-B576-D70A08DA4ED9}">
            <xm:f>NOT(ISERROR(SEARCH(#REF!,H689)))</xm:f>
            <xm:f>#REF!</xm:f>
            <x14:dxf>
              <font>
                <color rgb="FF006100"/>
              </font>
              <fill>
                <patternFill>
                  <bgColor rgb="FFC6EFCE"/>
                </patternFill>
              </fill>
            </x14:dxf>
          </x14:cfRule>
          <xm:sqref>H689:H708</xm:sqref>
        </x14:conditionalFormatting>
        <x14:conditionalFormatting xmlns:xm="http://schemas.microsoft.com/office/excel/2006/main">
          <x14:cfRule type="containsText" priority="123" operator="containsText" id="{622E5C7C-6667-EC4A-BCF2-EFE80AAA084F}">
            <xm:f>NOT(ISERROR(SEARCH(#REF!,H725)))</xm:f>
            <xm:f>#REF!</xm:f>
            <x14:dxf>
              <font>
                <color rgb="FF9C0006"/>
              </font>
              <fill>
                <patternFill>
                  <bgColor rgb="FFFFC7CE"/>
                </patternFill>
              </fill>
            </x14:dxf>
          </x14:cfRule>
          <x14:cfRule type="containsText" priority="124" operator="containsText" id="{127EB470-F289-7B46-A632-9C6C148CAF1E}">
            <xm:f>NOT(ISERROR(SEARCH(#REF!,H725)))</xm:f>
            <xm:f>#REF!</xm:f>
            <x14:dxf>
              <font>
                <color rgb="FF006100"/>
              </font>
              <fill>
                <patternFill>
                  <bgColor rgb="FFC6EFCE"/>
                </patternFill>
              </fill>
            </x14:dxf>
          </x14:cfRule>
          <xm:sqref>H725:H744</xm:sqref>
        </x14:conditionalFormatting>
        <x14:conditionalFormatting xmlns:xm="http://schemas.microsoft.com/office/excel/2006/main">
          <x14:cfRule type="containsText" priority="118" operator="containsText" id="{7BE99CB6-98B8-5646-8080-DA6542D70A9B}">
            <xm:f>NOT(ISERROR(SEARCH(#REF!,H764)))</xm:f>
            <xm:f>#REF!</xm:f>
            <x14:dxf>
              <font>
                <color rgb="FF9C0006"/>
              </font>
              <fill>
                <patternFill>
                  <bgColor rgb="FFFFC7CE"/>
                </patternFill>
              </fill>
            </x14:dxf>
          </x14:cfRule>
          <x14:cfRule type="containsText" priority="119" operator="containsText" id="{7006379A-B4E0-ED4D-9F3C-4727FAD38119}">
            <xm:f>NOT(ISERROR(SEARCH(#REF!,H764)))</xm:f>
            <xm:f>#REF!</xm:f>
            <x14:dxf>
              <font>
                <color rgb="FF006100"/>
              </font>
              <fill>
                <patternFill>
                  <bgColor rgb="FFC6EFCE"/>
                </patternFill>
              </fill>
            </x14:dxf>
          </x14:cfRule>
          <xm:sqref>H764:H802</xm:sqref>
        </x14:conditionalFormatting>
        <x14:conditionalFormatting xmlns:xm="http://schemas.microsoft.com/office/excel/2006/main">
          <x14:cfRule type="containsText" priority="113" operator="containsText" id="{CA831852-7222-704D-9338-07912070A0E7}">
            <xm:f>NOT(ISERROR(SEARCH(#REF!,H817)))</xm:f>
            <xm:f>#REF!</xm:f>
            <x14:dxf>
              <font>
                <color rgb="FF9C0006"/>
              </font>
              <fill>
                <patternFill>
                  <bgColor rgb="FFFFC7CE"/>
                </patternFill>
              </fill>
            </x14:dxf>
          </x14:cfRule>
          <x14:cfRule type="containsText" priority="114" operator="containsText" id="{938862B7-C895-A049-85EA-9D2B1734AB3B}">
            <xm:f>NOT(ISERROR(SEARCH(#REF!,H817)))</xm:f>
            <xm:f>#REF!</xm:f>
            <x14:dxf>
              <font>
                <color rgb="FF006100"/>
              </font>
              <fill>
                <patternFill>
                  <bgColor rgb="FFC6EFCE"/>
                </patternFill>
              </fill>
            </x14:dxf>
          </x14:cfRule>
          <xm:sqref>H817:H836</xm:sqref>
        </x14:conditionalFormatting>
        <x14:conditionalFormatting xmlns:xm="http://schemas.microsoft.com/office/excel/2006/main">
          <x14:cfRule type="containsText" priority="108" operator="containsText" id="{38ECD665-0777-CF4C-A5DB-1408CB6E0DB6}">
            <xm:f>NOT(ISERROR(SEARCH(#REF!,H852)))</xm:f>
            <xm:f>#REF!</xm:f>
            <x14:dxf>
              <font>
                <color rgb="FF9C0006"/>
              </font>
              <fill>
                <patternFill>
                  <bgColor rgb="FFFFC7CE"/>
                </patternFill>
              </fill>
            </x14:dxf>
          </x14:cfRule>
          <x14:cfRule type="containsText" priority="109" operator="containsText" id="{1AECC6F2-3771-604A-9592-829D337C1EBF}">
            <xm:f>NOT(ISERROR(SEARCH(#REF!,H852)))</xm:f>
            <xm:f>#REF!</xm:f>
            <x14:dxf>
              <font>
                <color rgb="FF006100"/>
              </font>
              <fill>
                <patternFill>
                  <bgColor rgb="FFC6EFCE"/>
                </patternFill>
              </fill>
            </x14:dxf>
          </x14:cfRule>
          <xm:sqref>H852:H871</xm:sqref>
        </x14:conditionalFormatting>
        <x14:conditionalFormatting xmlns:xm="http://schemas.microsoft.com/office/excel/2006/main">
          <x14:cfRule type="containsText" priority="103" operator="containsText" id="{85AF2C57-1414-5E4F-B7F4-D3A26F675EED}">
            <xm:f>NOT(ISERROR(SEARCH(#REF!,H892)))</xm:f>
            <xm:f>#REF!</xm:f>
            <x14:dxf>
              <font>
                <color rgb="FF9C0006"/>
              </font>
              <fill>
                <patternFill>
                  <bgColor rgb="FFFFC7CE"/>
                </patternFill>
              </fill>
            </x14:dxf>
          </x14:cfRule>
          <x14:cfRule type="containsText" priority="104" operator="containsText" id="{6DFD4C1D-4F20-0545-94B0-536FEBF1760B}">
            <xm:f>NOT(ISERROR(SEARCH(#REF!,H892)))</xm:f>
            <xm:f>#REF!</xm:f>
            <x14:dxf>
              <font>
                <color rgb="FF006100"/>
              </font>
              <fill>
                <patternFill>
                  <bgColor rgb="FFC6EFCE"/>
                </patternFill>
              </fill>
            </x14:dxf>
          </x14:cfRule>
          <xm:sqref>H892:H911</xm:sqref>
        </x14:conditionalFormatting>
        <x14:conditionalFormatting xmlns:xm="http://schemas.microsoft.com/office/excel/2006/main">
          <x14:cfRule type="containsText" priority="98" operator="containsText" id="{F3667584-F562-9D48-9AFF-B39300A4AE9D}">
            <xm:f>NOT(ISERROR(SEARCH(#REF!,H929)))</xm:f>
            <xm:f>#REF!</xm:f>
            <x14:dxf>
              <font>
                <color rgb="FF9C0006"/>
              </font>
              <fill>
                <patternFill>
                  <bgColor rgb="FFFFC7CE"/>
                </patternFill>
              </fill>
            </x14:dxf>
          </x14:cfRule>
          <x14:cfRule type="containsText" priority="99" operator="containsText" id="{ED3EDAE9-E276-7446-8A31-5F445D726F28}">
            <xm:f>NOT(ISERROR(SEARCH(#REF!,H929)))</xm:f>
            <xm:f>#REF!</xm:f>
            <x14:dxf>
              <font>
                <color rgb="FF006100"/>
              </font>
              <fill>
                <patternFill>
                  <bgColor rgb="FFC6EFCE"/>
                </patternFill>
              </fill>
            </x14:dxf>
          </x14:cfRule>
          <xm:sqref>H929:H948</xm:sqref>
        </x14:conditionalFormatting>
        <x14:conditionalFormatting xmlns:xm="http://schemas.microsoft.com/office/excel/2006/main">
          <x14:cfRule type="containsText" priority="93" operator="containsText" id="{33C76D73-3FD5-9143-AB52-0B00EF0D90E5}">
            <xm:f>NOT(ISERROR(SEARCH(#REF!,H964)))</xm:f>
            <xm:f>#REF!</xm:f>
            <x14:dxf>
              <font>
                <color rgb="FF9C0006"/>
              </font>
              <fill>
                <patternFill>
                  <bgColor rgb="FFFFC7CE"/>
                </patternFill>
              </fill>
            </x14:dxf>
          </x14:cfRule>
          <x14:cfRule type="containsText" priority="94" operator="containsText" id="{4FEF90C4-F3CA-E447-A3C3-B3B102059939}">
            <xm:f>NOT(ISERROR(SEARCH(#REF!,H964)))</xm:f>
            <xm:f>#REF!</xm:f>
            <x14:dxf>
              <font>
                <color rgb="FF006100"/>
              </font>
              <fill>
                <patternFill>
                  <bgColor rgb="FFC6EFCE"/>
                </patternFill>
              </fill>
            </x14:dxf>
          </x14:cfRule>
          <xm:sqref>H964:H983</xm:sqref>
        </x14:conditionalFormatting>
        <x14:conditionalFormatting xmlns:xm="http://schemas.microsoft.com/office/excel/2006/main">
          <x14:cfRule type="containsText" priority="88" operator="containsText" id="{49A19E70-92BD-444E-BE74-0C9F53C60BF1}">
            <xm:f>NOT(ISERROR(SEARCH(#REF!,H1000)))</xm:f>
            <xm:f>#REF!</xm:f>
            <x14:dxf>
              <font>
                <color rgb="FF9C0006"/>
              </font>
              <fill>
                <patternFill>
                  <bgColor rgb="FFFFC7CE"/>
                </patternFill>
              </fill>
            </x14:dxf>
          </x14:cfRule>
          <x14:cfRule type="containsText" priority="89" operator="containsText" id="{F60CF6EC-9B41-CA4C-8EB6-3DD3DDDD7696}">
            <xm:f>NOT(ISERROR(SEARCH(#REF!,H1000)))</xm:f>
            <xm:f>#REF!</xm:f>
            <x14:dxf>
              <font>
                <color rgb="FF006100"/>
              </font>
              <fill>
                <patternFill>
                  <bgColor rgb="FFC6EFCE"/>
                </patternFill>
              </fill>
            </x14:dxf>
          </x14:cfRule>
          <xm:sqref>H1000:H1019</xm:sqref>
        </x14:conditionalFormatting>
        <x14:conditionalFormatting xmlns:xm="http://schemas.microsoft.com/office/excel/2006/main">
          <x14:cfRule type="containsText" priority="83" operator="containsText" id="{973DC266-2150-154B-AEFD-C49F6C4B4F50}">
            <xm:f>NOT(ISERROR(SEARCH(#REF!,H1036)))</xm:f>
            <xm:f>#REF!</xm:f>
            <x14:dxf>
              <font>
                <color rgb="FF9C0006"/>
              </font>
              <fill>
                <patternFill>
                  <bgColor rgb="FFFFC7CE"/>
                </patternFill>
              </fill>
            </x14:dxf>
          </x14:cfRule>
          <x14:cfRule type="containsText" priority="84" operator="containsText" id="{542523E4-C349-9A41-BF3B-8B3AB8C83394}">
            <xm:f>NOT(ISERROR(SEARCH(#REF!,H1036)))</xm:f>
            <xm:f>#REF!</xm:f>
            <x14:dxf>
              <font>
                <color rgb="FF006100"/>
              </font>
              <fill>
                <patternFill>
                  <bgColor rgb="FFC6EFCE"/>
                </patternFill>
              </fill>
            </x14:dxf>
          </x14:cfRule>
          <xm:sqref>H1036:H1055</xm:sqref>
        </x14:conditionalFormatting>
        <x14:conditionalFormatting xmlns:xm="http://schemas.microsoft.com/office/excel/2006/main">
          <x14:cfRule type="containsText" priority="78" operator="containsText" id="{1C626B07-7301-5E40-BBB5-A2A28A0C96FA}">
            <xm:f>NOT(ISERROR(SEARCH(#REF!,H1072)))</xm:f>
            <xm:f>#REF!</xm:f>
            <x14:dxf>
              <font>
                <color rgb="FF9C0006"/>
              </font>
              <fill>
                <patternFill>
                  <bgColor rgb="FFFFC7CE"/>
                </patternFill>
              </fill>
            </x14:dxf>
          </x14:cfRule>
          <x14:cfRule type="containsText" priority="79" operator="containsText" id="{EE588417-6FE7-E245-B8CC-248193946CF7}">
            <xm:f>NOT(ISERROR(SEARCH(#REF!,H1072)))</xm:f>
            <xm:f>#REF!</xm:f>
            <x14:dxf>
              <font>
                <color rgb="FF006100"/>
              </font>
              <fill>
                <patternFill>
                  <bgColor rgb="FFC6EFCE"/>
                </patternFill>
              </fill>
            </x14:dxf>
          </x14:cfRule>
          <xm:sqref>H1072:H1091</xm:sqref>
        </x14:conditionalFormatting>
        <x14:conditionalFormatting xmlns:xm="http://schemas.microsoft.com/office/excel/2006/main">
          <x14:cfRule type="containsText" priority="73" operator="containsText" id="{E9C3D14E-70AA-5845-9A0F-579C07721F52}">
            <xm:f>NOT(ISERROR(SEARCH(#REF!,H1108)))</xm:f>
            <xm:f>#REF!</xm:f>
            <x14:dxf>
              <font>
                <color rgb="FF9C0006"/>
              </font>
              <fill>
                <patternFill>
                  <bgColor rgb="FFFFC7CE"/>
                </patternFill>
              </fill>
            </x14:dxf>
          </x14:cfRule>
          <x14:cfRule type="containsText" priority="74" operator="containsText" id="{9A97C7CE-572F-F943-BA76-EB9428FA0838}">
            <xm:f>NOT(ISERROR(SEARCH(#REF!,H1108)))</xm:f>
            <xm:f>#REF!</xm:f>
            <x14:dxf>
              <font>
                <color rgb="FF006100"/>
              </font>
              <fill>
                <patternFill>
                  <bgColor rgb="FFC6EFCE"/>
                </patternFill>
              </fill>
            </x14:dxf>
          </x14:cfRule>
          <xm:sqref>H1108:H1127</xm:sqref>
        </x14:conditionalFormatting>
        <x14:conditionalFormatting xmlns:xm="http://schemas.microsoft.com/office/excel/2006/main">
          <x14:cfRule type="containsText" priority="68" operator="containsText" id="{1A8FB5C5-8D47-3642-A5F1-7E1593F7CAD3}">
            <xm:f>NOT(ISERROR(SEARCH(#REF!,H1143)))</xm:f>
            <xm:f>#REF!</xm:f>
            <x14:dxf>
              <font>
                <color rgb="FF9C0006"/>
              </font>
              <fill>
                <patternFill>
                  <bgColor rgb="FFFFC7CE"/>
                </patternFill>
              </fill>
            </x14:dxf>
          </x14:cfRule>
          <x14:cfRule type="containsText" priority="69" operator="containsText" id="{FC03A6FC-82DF-4544-81B3-70D482915E58}">
            <xm:f>NOT(ISERROR(SEARCH(#REF!,H1143)))</xm:f>
            <xm:f>#REF!</xm:f>
            <x14:dxf>
              <font>
                <color rgb="FF006100"/>
              </font>
              <fill>
                <patternFill>
                  <bgColor rgb="FFC6EFCE"/>
                </patternFill>
              </fill>
            </x14:dxf>
          </x14:cfRule>
          <xm:sqref>H1143:H1162</xm:sqref>
        </x14:conditionalFormatting>
        <x14:conditionalFormatting xmlns:xm="http://schemas.microsoft.com/office/excel/2006/main">
          <x14:cfRule type="containsText" priority="63" operator="containsText" id="{19A69D6E-9770-0C4E-9215-D82D935E5ABA}">
            <xm:f>NOT(ISERROR(SEARCH(#REF!,H1178)))</xm:f>
            <xm:f>#REF!</xm:f>
            <x14:dxf>
              <font>
                <color rgb="FF9C0006"/>
              </font>
              <fill>
                <patternFill>
                  <bgColor rgb="FFFFC7CE"/>
                </patternFill>
              </fill>
            </x14:dxf>
          </x14:cfRule>
          <x14:cfRule type="containsText" priority="64" operator="containsText" id="{C8EAF3F6-190A-1049-A41B-E7050D0CBF61}">
            <xm:f>NOT(ISERROR(SEARCH(#REF!,H1178)))</xm:f>
            <xm:f>#REF!</xm:f>
            <x14:dxf>
              <font>
                <color rgb="FF006100"/>
              </font>
              <fill>
                <patternFill>
                  <bgColor rgb="FFC6EFCE"/>
                </patternFill>
              </fill>
            </x14:dxf>
          </x14:cfRule>
          <xm:sqref>H1178:H1197</xm:sqref>
        </x14:conditionalFormatting>
        <x14:conditionalFormatting xmlns:xm="http://schemas.microsoft.com/office/excel/2006/main">
          <x14:cfRule type="containsText" priority="58" operator="containsText" id="{7E6849CB-0FB4-4B42-A729-CED5A071F910}">
            <xm:f>NOT(ISERROR(SEARCH(#REF!,H1214)))</xm:f>
            <xm:f>#REF!</xm:f>
            <x14:dxf>
              <font>
                <color rgb="FF9C0006"/>
              </font>
              <fill>
                <patternFill>
                  <bgColor rgb="FFFFC7CE"/>
                </patternFill>
              </fill>
            </x14:dxf>
          </x14:cfRule>
          <x14:cfRule type="containsText" priority="59" operator="containsText" id="{3A278BAF-7780-B442-B073-7829186810B7}">
            <xm:f>NOT(ISERROR(SEARCH(#REF!,H1214)))</xm:f>
            <xm:f>#REF!</xm:f>
            <x14:dxf>
              <font>
                <color rgb="FF006100"/>
              </font>
              <fill>
                <patternFill>
                  <bgColor rgb="FFC6EFCE"/>
                </patternFill>
              </fill>
            </x14:dxf>
          </x14:cfRule>
          <xm:sqref>H1214:H1233</xm:sqref>
        </x14:conditionalFormatting>
        <x14:conditionalFormatting xmlns:xm="http://schemas.microsoft.com/office/excel/2006/main">
          <x14:cfRule type="containsText" priority="53" operator="containsText" id="{1E174117-96EC-3346-9A7B-2ABBF395BF99}">
            <xm:f>NOT(ISERROR(SEARCH(#REF!,H1250)))</xm:f>
            <xm:f>#REF!</xm:f>
            <x14:dxf>
              <font>
                <color rgb="FF9C0006"/>
              </font>
              <fill>
                <patternFill>
                  <bgColor rgb="FFFFC7CE"/>
                </patternFill>
              </fill>
            </x14:dxf>
          </x14:cfRule>
          <x14:cfRule type="containsText" priority="54" operator="containsText" id="{CEED0054-A7F2-3644-9C0D-B0CE13DD9F65}">
            <xm:f>NOT(ISERROR(SEARCH(#REF!,H1250)))</xm:f>
            <xm:f>#REF!</xm:f>
            <x14:dxf>
              <font>
                <color rgb="FF006100"/>
              </font>
              <fill>
                <patternFill>
                  <bgColor rgb="FFC6EFCE"/>
                </patternFill>
              </fill>
            </x14:dxf>
          </x14:cfRule>
          <xm:sqref>H1250:H1269</xm:sqref>
        </x14:conditionalFormatting>
        <x14:conditionalFormatting xmlns:xm="http://schemas.microsoft.com/office/excel/2006/main">
          <x14:cfRule type="containsText" priority="48" operator="containsText" id="{95FE0B8D-8D34-1647-BD75-C8C6DFDD06D8}">
            <xm:f>NOT(ISERROR(SEARCH(#REF!,H1286)))</xm:f>
            <xm:f>#REF!</xm:f>
            <x14:dxf>
              <font>
                <color rgb="FF9C0006"/>
              </font>
              <fill>
                <patternFill>
                  <bgColor rgb="FFFFC7CE"/>
                </patternFill>
              </fill>
            </x14:dxf>
          </x14:cfRule>
          <x14:cfRule type="containsText" priority="49" operator="containsText" id="{39CB7078-BAA1-A04C-8EDD-C8CE03A4A778}">
            <xm:f>NOT(ISERROR(SEARCH(#REF!,H1286)))</xm:f>
            <xm:f>#REF!</xm:f>
            <x14:dxf>
              <font>
                <color rgb="FF006100"/>
              </font>
              <fill>
                <patternFill>
                  <bgColor rgb="FFC6EFCE"/>
                </patternFill>
              </fill>
            </x14:dxf>
          </x14:cfRule>
          <xm:sqref>H1286:H1305</xm:sqref>
        </x14:conditionalFormatting>
        <x14:conditionalFormatting xmlns:xm="http://schemas.microsoft.com/office/excel/2006/main">
          <x14:cfRule type="containsText" priority="43" operator="containsText" id="{AB1054BA-2E00-5946-9ACB-9C30F5E8B7C0}">
            <xm:f>NOT(ISERROR(SEARCH(#REF!,H1322)))</xm:f>
            <xm:f>#REF!</xm:f>
            <x14:dxf>
              <font>
                <color rgb="FF9C0006"/>
              </font>
              <fill>
                <patternFill>
                  <bgColor rgb="FFFFC7CE"/>
                </patternFill>
              </fill>
            </x14:dxf>
          </x14:cfRule>
          <x14:cfRule type="containsText" priority="44" operator="containsText" id="{543281D9-40A9-F648-AD80-4C9AC87FE0C7}">
            <xm:f>NOT(ISERROR(SEARCH(#REF!,H1322)))</xm:f>
            <xm:f>#REF!</xm:f>
            <x14:dxf>
              <font>
                <color rgb="FF006100"/>
              </font>
              <fill>
                <patternFill>
                  <bgColor rgb="FFC6EFCE"/>
                </patternFill>
              </fill>
            </x14:dxf>
          </x14:cfRule>
          <xm:sqref>H1322:H1341</xm:sqref>
        </x14:conditionalFormatting>
        <x14:conditionalFormatting xmlns:xm="http://schemas.microsoft.com/office/excel/2006/main">
          <x14:cfRule type="containsText" priority="38" operator="containsText" id="{B4387D14-B886-D041-AA97-2EC89DFF9BD2}">
            <xm:f>NOT(ISERROR(SEARCH(#REF!,H1357)))</xm:f>
            <xm:f>#REF!</xm:f>
            <x14:dxf>
              <font>
                <color rgb="FF9C0006"/>
              </font>
              <fill>
                <patternFill>
                  <bgColor rgb="FFFFC7CE"/>
                </patternFill>
              </fill>
            </x14:dxf>
          </x14:cfRule>
          <x14:cfRule type="containsText" priority="39" operator="containsText" id="{806EE639-C9C8-5345-B090-E659B794F40E}">
            <xm:f>NOT(ISERROR(SEARCH(#REF!,H1357)))</xm:f>
            <xm:f>#REF!</xm:f>
            <x14:dxf>
              <font>
                <color rgb="FF006100"/>
              </font>
              <fill>
                <patternFill>
                  <bgColor rgb="FFC6EFCE"/>
                </patternFill>
              </fill>
            </x14:dxf>
          </x14:cfRule>
          <xm:sqref>H1357:H1376</xm:sqref>
        </x14:conditionalFormatting>
        <x14:conditionalFormatting xmlns:xm="http://schemas.microsoft.com/office/excel/2006/main">
          <x14:cfRule type="containsText" priority="33" operator="containsText" id="{181FF125-564D-3040-A8C0-CCCFF21A9872}">
            <xm:f>NOT(ISERROR(SEARCH(#REF!,H166)))</xm:f>
            <xm:f>#REF!</xm:f>
            <x14:dxf>
              <font>
                <color rgb="FF9C0006"/>
              </font>
              <fill>
                <patternFill>
                  <bgColor rgb="FFFFC7CE"/>
                </patternFill>
              </fill>
            </x14:dxf>
          </x14:cfRule>
          <x14:cfRule type="containsText" priority="34" operator="containsText" id="{98672B39-EA8A-4840-A801-7D82F63AF07D}">
            <xm:f>NOT(ISERROR(SEARCH(#REF!,H166)))</xm:f>
            <xm:f>#REF!</xm:f>
            <x14:dxf>
              <font>
                <color rgb="FF006100"/>
              </font>
              <fill>
                <patternFill>
                  <bgColor rgb="FFC6EFCE"/>
                </patternFill>
              </fill>
            </x14:dxf>
          </x14:cfRule>
          <xm:sqref>H166</xm:sqref>
        </x14:conditionalFormatting>
        <x14:conditionalFormatting xmlns:xm="http://schemas.microsoft.com/office/excel/2006/main">
          <x14:cfRule type="containsText" priority="28" operator="containsText" id="{892E99C3-CD5B-AA4B-A9AA-DD1476FB2252}">
            <xm:f>NOT(ISERROR(SEARCH(#REF!,H163)))</xm:f>
            <xm:f>#REF!</xm:f>
            <x14:dxf>
              <font>
                <color rgb="FF9C0006"/>
              </font>
              <fill>
                <patternFill>
                  <bgColor rgb="FFFFC7CE"/>
                </patternFill>
              </fill>
            </x14:dxf>
          </x14:cfRule>
          <x14:cfRule type="containsText" priority="29" operator="containsText" id="{374B6AC3-4539-5D4F-A1F2-F454EE745ACF}">
            <xm:f>NOT(ISERROR(SEARCH(#REF!,H163)))</xm:f>
            <xm:f>#REF!</xm:f>
            <x14:dxf>
              <font>
                <color rgb="FF006100"/>
              </font>
              <fill>
                <patternFill>
                  <bgColor rgb="FFC6EFCE"/>
                </patternFill>
              </fill>
            </x14:dxf>
          </x14:cfRule>
          <xm:sqref>H163</xm:sqref>
        </x14:conditionalFormatting>
        <x14:conditionalFormatting xmlns:xm="http://schemas.microsoft.com/office/excel/2006/main">
          <x14:cfRule type="containsText" priority="23" operator="containsText" id="{315E9BB2-74C5-6346-915B-17F7CC22C532}">
            <xm:f>NOT(ISERROR(SEARCH(#REF!,H164)))</xm:f>
            <xm:f>#REF!</xm:f>
            <x14:dxf>
              <font>
                <color rgb="FF9C0006"/>
              </font>
              <fill>
                <patternFill>
                  <bgColor rgb="FFFFC7CE"/>
                </patternFill>
              </fill>
            </x14:dxf>
          </x14:cfRule>
          <x14:cfRule type="containsText" priority="24" operator="containsText" id="{3B4A6D19-B811-7C46-98B5-E9C1F5DBDFD7}">
            <xm:f>NOT(ISERROR(SEARCH(#REF!,H164)))</xm:f>
            <xm:f>#REF!</xm:f>
            <x14:dxf>
              <font>
                <color rgb="FF006100"/>
              </font>
              <fill>
                <patternFill>
                  <bgColor rgb="FFC6EFCE"/>
                </patternFill>
              </fill>
            </x14:dxf>
          </x14:cfRule>
          <xm:sqref>H164</xm:sqref>
        </x14:conditionalFormatting>
        <x14:conditionalFormatting xmlns:xm="http://schemas.microsoft.com/office/excel/2006/main">
          <x14:cfRule type="containsText" priority="18" operator="containsText" id="{9BB567AC-5A6F-4444-AC0F-03FAD9DB7936}">
            <xm:f>NOT(ISERROR(SEARCH(#REF!,H192)))</xm:f>
            <xm:f>#REF!</xm:f>
            <x14:dxf>
              <font>
                <color rgb="FF9C0006"/>
              </font>
              <fill>
                <patternFill>
                  <bgColor rgb="FFFFC7CE"/>
                </patternFill>
              </fill>
            </x14:dxf>
          </x14:cfRule>
          <x14:cfRule type="containsText" priority="19" operator="containsText" id="{CB844C9E-B610-F449-9344-91F489A1043B}">
            <xm:f>NOT(ISERROR(SEARCH(#REF!,H192)))</xm:f>
            <xm:f>#REF!</xm:f>
            <x14:dxf>
              <font>
                <color rgb="FF006100"/>
              </font>
              <fill>
                <patternFill>
                  <bgColor rgb="FFC6EFCE"/>
                </patternFill>
              </fill>
            </x14:dxf>
          </x14:cfRule>
          <xm:sqref>H192:H204</xm:sqref>
        </x14:conditionalFormatting>
        <x14:conditionalFormatting xmlns:xm="http://schemas.microsoft.com/office/excel/2006/main">
          <x14:cfRule type="containsText" priority="13" operator="containsText" id="{DF1444BA-F66A-D04F-8BB1-9E0752359DAC}">
            <xm:f>NOT(ISERROR(SEARCH(#REF!,H124)))</xm:f>
            <xm:f>#REF!</xm:f>
            <x14:dxf>
              <font>
                <color rgb="FF9C0006"/>
              </font>
              <fill>
                <patternFill>
                  <bgColor rgb="FFFFC7CE"/>
                </patternFill>
              </fill>
            </x14:dxf>
          </x14:cfRule>
          <x14:cfRule type="containsText" priority="14" operator="containsText" id="{1078D0EA-BA2C-D846-B2EF-C34A410F61ED}">
            <xm:f>NOT(ISERROR(SEARCH(#REF!,H124)))</xm:f>
            <xm:f>#REF!</xm:f>
            <x14:dxf>
              <font>
                <color rgb="FF006100"/>
              </font>
              <fill>
                <patternFill>
                  <bgColor rgb="FFC6EFCE"/>
                </patternFill>
              </fill>
            </x14:dxf>
          </x14:cfRule>
          <xm:sqref>H124:H126</xm:sqref>
        </x14:conditionalFormatting>
        <x14:conditionalFormatting xmlns:xm="http://schemas.microsoft.com/office/excel/2006/main">
          <x14:cfRule type="containsText" priority="8" operator="containsText" id="{F3E364F5-5AA0-5A4B-B570-9F5949AD123A}">
            <xm:f>NOT(ISERROR(SEARCH(#REF!,H128)))</xm:f>
            <xm:f>#REF!</xm:f>
            <x14:dxf>
              <font>
                <color rgb="FF9C0006"/>
              </font>
              <fill>
                <patternFill>
                  <bgColor rgb="FFFFC7CE"/>
                </patternFill>
              </fill>
            </x14:dxf>
          </x14:cfRule>
          <x14:cfRule type="containsText" priority="9" operator="containsText" id="{F68C2B79-9A5D-6144-92BA-A949BE9B3CE9}">
            <xm:f>NOT(ISERROR(SEARCH(#REF!,H128)))</xm:f>
            <xm:f>#REF!</xm:f>
            <x14:dxf>
              <font>
                <color rgb="FF006100"/>
              </font>
              <fill>
                <patternFill>
                  <bgColor rgb="FFC6EFCE"/>
                </patternFill>
              </fill>
            </x14:dxf>
          </x14:cfRule>
          <xm:sqref>H128</xm:sqref>
        </x14:conditionalFormatting>
        <x14:conditionalFormatting xmlns:xm="http://schemas.microsoft.com/office/excel/2006/main">
          <x14:cfRule type="containsText" priority="3" operator="containsText" id="{0CC61715-8FC4-B741-A30B-384CFE1EFF37}">
            <xm:f>NOT(ISERROR(SEARCH(#REF!,H49)))</xm:f>
            <xm:f>#REF!</xm:f>
            <x14:dxf>
              <font>
                <color rgb="FF9C0006"/>
              </font>
              <fill>
                <patternFill>
                  <bgColor rgb="FFFFC7CE"/>
                </patternFill>
              </fill>
            </x14:dxf>
          </x14:cfRule>
          <x14:cfRule type="containsText" priority="4" operator="containsText" id="{40B8D2EA-2591-114B-87BD-829E9D10A60F}">
            <xm:f>NOT(ISERROR(SEARCH(#REF!,H49)))</xm:f>
            <xm:f>#REF!</xm:f>
            <x14:dxf>
              <font>
                <color rgb="FF006100"/>
              </font>
              <fill>
                <patternFill>
                  <bgColor rgb="FFC6EFCE"/>
                </patternFill>
              </fill>
            </x14:dxf>
          </x14:cfRule>
          <xm:sqref>H49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37</vt:i4>
      </vt:variant>
    </vt:vector>
  </HeadingPairs>
  <TitlesOfParts>
    <vt:vector size="38" baseType="lpstr">
      <vt:lpstr>Variable Meta-analysis</vt:lpstr>
      <vt:lpstr>COMMONCONVERSIONS</vt:lpstr>
      <vt:lpstr>EstimateLearningRate</vt:lpstr>
      <vt:lpstr>SequestrationRates</vt:lpstr>
      <vt:lpstr>Variable19</vt:lpstr>
      <vt:lpstr>Variable20</vt:lpstr>
      <vt:lpstr>Variable21</vt:lpstr>
      <vt:lpstr>Variable22</vt:lpstr>
      <vt:lpstr>Variable23</vt:lpstr>
      <vt:lpstr>Variable24</vt:lpstr>
      <vt:lpstr>Variable25</vt:lpstr>
      <vt:lpstr>Variable26</vt:lpstr>
      <vt:lpstr>Variable27</vt:lpstr>
      <vt:lpstr>Variable28</vt:lpstr>
      <vt:lpstr>Variable29</vt:lpstr>
      <vt:lpstr>Variable30</vt:lpstr>
      <vt:lpstr>Variable9</vt:lpstr>
      <vt:lpstr>VariableAnnualEnergyConv</vt:lpstr>
      <vt:lpstr>VariableAnnualEnergyReduced</vt:lpstr>
      <vt:lpstr>VariableCH4Reduced</vt:lpstr>
      <vt:lpstr>VariableCO2PerFuel</vt:lpstr>
      <vt:lpstr>VariableConventionalAnnualCapacity</vt:lpstr>
      <vt:lpstr>VariableConventionalDirectEmissions</vt:lpstr>
      <vt:lpstr>VariableConventionalDisposal</vt:lpstr>
      <vt:lpstr>VariableConventionalFirstCost</vt:lpstr>
      <vt:lpstr>VariableConventionalIndirectCO2</vt:lpstr>
      <vt:lpstr>VariableConventionalLifetime</vt:lpstr>
      <vt:lpstr>VariableConventionalOperatingCost</vt:lpstr>
      <vt:lpstr>VariableFuelConsumed</vt:lpstr>
      <vt:lpstr>VariableFuelEfficiencyFactorSolution</vt:lpstr>
      <vt:lpstr>VariableSolutionAnnualCapacity</vt:lpstr>
      <vt:lpstr>VariableSolutionDirectEmissions</vt:lpstr>
      <vt:lpstr>VariableSolutionDisposal</vt:lpstr>
      <vt:lpstr>VariableSolutionFirstCost</vt:lpstr>
      <vt:lpstr>VariableSolutionFuelEfficiencyFactor</vt:lpstr>
      <vt:lpstr>VariableSolutionIndirectCO2</vt:lpstr>
      <vt:lpstr>VariableSolutionLifetime</vt:lpstr>
      <vt:lpstr>VariableSolutionOperatingCost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Beni</dc:creator>
  <cp:lastModifiedBy>Denise Draper</cp:lastModifiedBy>
  <dcterms:created xsi:type="dcterms:W3CDTF">2019-02-15T15:02:06Z</dcterms:created>
  <dcterms:modified xsi:type="dcterms:W3CDTF">2021-11-12T07:54:41Z</dcterms:modified>
</cp:coreProperties>
</file>