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lf\7th sem\Mine\Introduction To Financial Mangement\Assignments\"/>
    </mc:Choice>
  </mc:AlternateContent>
  <xr:revisionPtr revIDLastSave="0" documentId="13_ncr:1_{4E816D49-FDC0-4A62-9D06-281E7BF53D0D}" xr6:coauthVersionLast="47" xr6:coauthVersionMax="47" xr10:uidLastSave="{00000000-0000-0000-0000-000000000000}"/>
  <bookViews>
    <workbookView xWindow="11424" yWindow="0" windowWidth="11712" windowHeight="12336" activeTab="1" xr2:uid="{92394D48-207D-4260-8EC0-70BE3888794C}"/>
  </bookViews>
  <sheets>
    <sheet name="BUYING" sheetId="1" r:id="rId1"/>
    <sheet name="Renting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G5" i="3"/>
  <c r="G6" i="3"/>
  <c r="G7" i="3"/>
  <c r="G8" i="3"/>
  <c r="I8" i="3" s="1"/>
  <c r="G9" i="3"/>
  <c r="G10" i="3"/>
  <c r="I10" i="3" s="1"/>
  <c r="G11" i="3"/>
  <c r="I11" i="3" s="1"/>
  <c r="G12" i="3"/>
  <c r="G13" i="3"/>
  <c r="G14" i="3"/>
  <c r="G15" i="3"/>
  <c r="I15" i="3" s="1"/>
  <c r="G16" i="3"/>
  <c r="G17" i="3"/>
  <c r="I17" i="3" s="1"/>
  <c r="G18" i="3"/>
  <c r="I18" i="3" s="1"/>
  <c r="G19" i="3"/>
  <c r="I19" i="3" s="1"/>
  <c r="G20" i="3"/>
  <c r="I20" i="3" s="1"/>
  <c r="G21" i="3"/>
  <c r="G22" i="3"/>
  <c r="G23" i="3"/>
  <c r="G4" i="3"/>
  <c r="I4" i="3" s="1"/>
  <c r="I5" i="3"/>
  <c r="I7" i="3"/>
  <c r="I12" i="3"/>
  <c r="I13" i="3"/>
  <c r="I23" i="3"/>
  <c r="L3" i="3" s="1"/>
  <c r="L5" i="3" s="1"/>
  <c r="M7" i="1"/>
  <c r="M6" i="1"/>
  <c r="H25" i="1"/>
  <c r="I25" i="1"/>
  <c r="I24" i="1"/>
  <c r="I23" i="1"/>
  <c r="I6" i="3"/>
  <c r="I9" i="3"/>
  <c r="I14" i="3"/>
  <c r="I16" i="3"/>
  <c r="I21" i="3"/>
  <c r="I22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4" i="3"/>
  <c r="C5" i="3"/>
  <c r="M5" i="1"/>
  <c r="G25" i="1"/>
  <c r="F25" i="1"/>
  <c r="C6" i="1"/>
  <c r="C5" i="1"/>
  <c r="C4" i="1"/>
  <c r="M3" i="1" l="1"/>
  <c r="C7" i="3" s="1"/>
  <c r="C8" i="3" s="1"/>
  <c r="C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5152EC-46B2-41C0-95B4-DEFF7DAC6B49}" keepAlive="1" name="Query - TIME%20VALUE%20OF%20MONEY%20CASE%20STUDY" description="Connection to the 'TIME%20VALUE%20OF%20MONEY%20CASE%20STUDY' query in the workbook." type="5" refreshedVersion="8" background="1" saveData="1">
    <dbPr connection="Provider=Microsoft.Mashup.OleDb.1;Data Source=$Workbook$;Location=TIME%20VALUE%20OF%20MONEY%20CASE%20STUDY;Extended Properties=&quot;&quot;" command="SELECT * FROM [TIME%20VALUE%20OF%20MONEY%20CASE%20STUDY]"/>
  </connection>
</connections>
</file>

<file path=xl/sharedStrings.xml><?xml version="1.0" encoding="utf-8"?>
<sst xmlns="http://schemas.openxmlformats.org/spreadsheetml/2006/main" count="34" uniqueCount="32">
  <si>
    <t>Purchase Price</t>
  </si>
  <si>
    <t>Down Payment</t>
  </si>
  <si>
    <t xml:space="preserve">Stamp Duty </t>
  </si>
  <si>
    <t>Other Fee</t>
  </si>
  <si>
    <t>Total Initial Cost</t>
  </si>
  <si>
    <t>Annual Loan Amortization Schedule</t>
  </si>
  <si>
    <t>Year</t>
  </si>
  <si>
    <t>Total</t>
  </si>
  <si>
    <t>Total Monthly Payment</t>
  </si>
  <si>
    <t>Monthly Mortgage Payment</t>
  </si>
  <si>
    <t>Monthly Society Charges</t>
  </si>
  <si>
    <t>Property tax Monthly</t>
  </si>
  <si>
    <t>Rent</t>
  </si>
  <si>
    <t>Society Charges</t>
  </si>
  <si>
    <t>Difference in monthly payments rent vs buy</t>
  </si>
  <si>
    <t>Start balance</t>
  </si>
  <si>
    <t>Interest</t>
  </si>
  <si>
    <t>End balance</t>
  </si>
  <si>
    <t>Difference Annually</t>
  </si>
  <si>
    <t>Future Value of money saved If Rented</t>
  </si>
  <si>
    <t>Present Value if money saved</t>
  </si>
  <si>
    <t>Present value of appartment</t>
  </si>
  <si>
    <t>NPV</t>
  </si>
  <si>
    <t>In Millions</t>
  </si>
  <si>
    <t>Principal</t>
  </si>
  <si>
    <t xml:space="preserve">Interest </t>
  </si>
  <si>
    <t xml:space="preserve">Balance </t>
  </si>
  <si>
    <t>Section 80C</t>
  </si>
  <si>
    <t>Section 24</t>
  </si>
  <si>
    <t>Monthly Tax Deductions</t>
  </si>
  <si>
    <t>Deposit at end of year</t>
  </si>
  <si>
    <t>Discount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</si>
</sst>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7" xfId="0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44" fontId="0" fillId="0" borderId="6" xfId="0" applyNumberFormat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44" fontId="0" fillId="2" borderId="8" xfId="1" applyFont="1" applyFill="1" applyBorder="1" applyAlignment="1">
      <alignment horizontal="center" vertical="center"/>
    </xf>
    <xf numFmtId="44" fontId="0" fillId="3" borderId="6" xfId="1" applyFont="1" applyFill="1" applyBorder="1" applyAlignment="1">
      <alignment horizontal="center" vertical="center"/>
    </xf>
    <xf numFmtId="44" fontId="0" fillId="3" borderId="20" xfId="1" applyFont="1" applyFill="1" applyBorder="1" applyAlignment="1">
      <alignment horizontal="center"/>
    </xf>
    <xf numFmtId="44" fontId="0" fillId="0" borderId="0" xfId="0" applyNumberFormat="1" applyAlignment="1">
      <alignment horizontal="center" vertical="center"/>
    </xf>
    <xf numFmtId="44" fontId="0" fillId="0" borderId="16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15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44" fontId="0" fillId="0" borderId="22" xfId="1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0" fillId="0" borderId="23" xfId="1" applyFon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44" fontId="0" fillId="2" borderId="6" xfId="0" applyNumberForma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8043-978D-498A-8350-7D0DAA594CAB}">
  <dimension ref="B1:M25"/>
  <sheetViews>
    <sheetView showGridLines="0" topLeftCell="H1" workbookViewId="0">
      <selection activeCell="E28" sqref="E28"/>
    </sheetView>
  </sheetViews>
  <sheetFormatPr defaultRowHeight="14.4" x14ac:dyDescent="0.3"/>
  <cols>
    <col min="1" max="1" width="8.88671875" style="1"/>
    <col min="2" max="2" width="14.5546875" style="1" bestFit="1" customWidth="1"/>
    <col min="3" max="3" width="11" style="1" bestFit="1" customWidth="1"/>
    <col min="4" max="4" width="10.21875" style="1" bestFit="1" customWidth="1"/>
    <col min="5" max="5" width="8.88671875" style="1"/>
    <col min="6" max="6" width="14" style="1" bestFit="1" customWidth="1"/>
    <col min="7" max="7" width="15.33203125" style="1" bestFit="1" customWidth="1"/>
    <col min="8" max="9" width="13.88671875" style="1" customWidth="1"/>
    <col min="10" max="10" width="13.88671875" style="1" bestFit="1" customWidth="1"/>
    <col min="11" max="11" width="8.88671875" style="1"/>
    <col min="12" max="12" width="25.21875" style="1" bestFit="1" customWidth="1"/>
    <col min="13" max="13" width="11.33203125" style="1" bestFit="1" customWidth="1"/>
    <col min="14" max="16384" width="8.88671875" style="1"/>
  </cols>
  <sheetData>
    <row r="1" spans="2:13" ht="15" thickBot="1" x14ac:dyDescent="0.35"/>
    <row r="2" spans="2:13" ht="15" thickBot="1" x14ac:dyDescent="0.35">
      <c r="C2" s="5" t="s">
        <v>23</v>
      </c>
    </row>
    <row r="3" spans="2:13" x14ac:dyDescent="0.3">
      <c r="B3" s="2" t="s">
        <v>0</v>
      </c>
      <c r="C3" s="31">
        <v>12.5</v>
      </c>
      <c r="E3" s="36" t="s">
        <v>5</v>
      </c>
      <c r="F3" s="37"/>
      <c r="G3" s="37"/>
      <c r="H3" s="42"/>
      <c r="I3" s="42"/>
      <c r="J3" s="38"/>
      <c r="L3" s="2" t="s">
        <v>9</v>
      </c>
      <c r="M3" s="11">
        <f>(F25+G25)/240</f>
        <v>98164.34166666666</v>
      </c>
    </row>
    <row r="4" spans="2:13" x14ac:dyDescent="0.3">
      <c r="B4" s="3" t="s">
        <v>1</v>
      </c>
      <c r="C4" s="12">
        <f>0.2*C3</f>
        <v>2.5</v>
      </c>
      <c r="E4" s="3" t="s">
        <v>6</v>
      </c>
      <c r="F4" s="6" t="s">
        <v>24</v>
      </c>
      <c r="G4" s="6" t="s">
        <v>25</v>
      </c>
      <c r="H4" s="43" t="s">
        <v>27</v>
      </c>
      <c r="I4" s="43" t="s">
        <v>28</v>
      </c>
      <c r="J4" s="7" t="s">
        <v>26</v>
      </c>
      <c r="L4" s="3" t="s">
        <v>10</v>
      </c>
      <c r="M4" s="12">
        <v>1000</v>
      </c>
    </row>
    <row r="5" spans="2:13" x14ac:dyDescent="0.3">
      <c r="B5" s="3" t="s">
        <v>2</v>
      </c>
      <c r="C5" s="12">
        <f>0.07*C3</f>
        <v>0.87500000000000011</v>
      </c>
      <c r="E5" s="3">
        <v>1</v>
      </c>
      <c r="F5" s="34">
        <v>160367</v>
      </c>
      <c r="G5" s="34">
        <v>1017605</v>
      </c>
      <c r="H5" s="44">
        <v>150000</v>
      </c>
      <c r="I5" s="44">
        <v>200000</v>
      </c>
      <c r="J5" s="12">
        <v>9839633</v>
      </c>
      <c r="L5" s="3" t="s">
        <v>11</v>
      </c>
      <c r="M5" s="12">
        <f>10000/12</f>
        <v>833.33333333333337</v>
      </c>
    </row>
    <row r="6" spans="2:13" x14ac:dyDescent="0.3">
      <c r="B6" s="3" t="s">
        <v>3</v>
      </c>
      <c r="C6" s="12">
        <f>0.01*C3</f>
        <v>0.125</v>
      </c>
      <c r="E6" s="3">
        <v>2</v>
      </c>
      <c r="F6" s="34">
        <v>177599</v>
      </c>
      <c r="G6" s="34">
        <v>1000373</v>
      </c>
      <c r="H6" s="44">
        <v>150000</v>
      </c>
      <c r="I6" s="44">
        <v>200000</v>
      </c>
      <c r="J6" s="12">
        <v>9662033</v>
      </c>
      <c r="L6" s="3" t="s">
        <v>29</v>
      </c>
      <c r="M6" s="47">
        <f>SUM(H25:I25)/240</f>
        <v>28474.787499999999</v>
      </c>
    </row>
    <row r="7" spans="2:13" ht="15" thickBot="1" x14ac:dyDescent="0.35">
      <c r="B7" s="4" t="s">
        <v>4</v>
      </c>
      <c r="C7" s="13">
        <f>SUM(C4:C6)</f>
        <v>3.5</v>
      </c>
      <c r="E7" s="3">
        <v>3</v>
      </c>
      <c r="F7" s="34">
        <v>196683</v>
      </c>
      <c r="G7" s="34">
        <v>981289</v>
      </c>
      <c r="H7" s="44">
        <v>150000</v>
      </c>
      <c r="I7" s="44">
        <v>200000</v>
      </c>
      <c r="J7" s="12">
        <v>9465350</v>
      </c>
      <c r="L7" s="4" t="s">
        <v>8</v>
      </c>
      <c r="M7" s="13">
        <f>SUM(M3:M5)-M6</f>
        <v>71522.887499999983</v>
      </c>
    </row>
    <row r="8" spans="2:13" x14ac:dyDescent="0.3">
      <c r="E8" s="3">
        <v>4</v>
      </c>
      <c r="F8" s="34">
        <v>217818</v>
      </c>
      <c r="G8" s="34">
        <v>960154</v>
      </c>
      <c r="H8" s="44">
        <v>150000</v>
      </c>
      <c r="I8" s="44">
        <v>200000</v>
      </c>
      <c r="J8" s="12">
        <v>9247532</v>
      </c>
    </row>
    <row r="9" spans="2:13" x14ac:dyDescent="0.3">
      <c r="E9" s="3">
        <v>5</v>
      </c>
      <c r="F9" s="34">
        <v>241224</v>
      </c>
      <c r="G9" s="34">
        <v>936748</v>
      </c>
      <c r="H9" s="44">
        <v>150000</v>
      </c>
      <c r="I9" s="44">
        <v>200000</v>
      </c>
      <c r="J9" s="12">
        <v>9006308</v>
      </c>
    </row>
    <row r="10" spans="2:13" x14ac:dyDescent="0.3">
      <c r="E10" s="3">
        <v>6</v>
      </c>
      <c r="F10" s="34">
        <v>267144</v>
      </c>
      <c r="G10" s="34">
        <v>910828</v>
      </c>
      <c r="H10" s="44">
        <v>150000</v>
      </c>
      <c r="I10" s="44">
        <v>200000</v>
      </c>
      <c r="J10" s="12">
        <v>8739164</v>
      </c>
    </row>
    <row r="11" spans="2:13" x14ac:dyDescent="0.3">
      <c r="E11" s="3">
        <v>7</v>
      </c>
      <c r="F11" s="34">
        <v>295851</v>
      </c>
      <c r="G11" s="34">
        <v>882122</v>
      </c>
      <c r="H11" s="44">
        <v>150000</v>
      </c>
      <c r="I11" s="44">
        <v>200000</v>
      </c>
      <c r="J11" s="12">
        <v>8443313</v>
      </c>
    </row>
    <row r="12" spans="2:13" x14ac:dyDescent="0.3">
      <c r="E12" s="3">
        <v>8</v>
      </c>
      <c r="F12" s="34">
        <v>327641</v>
      </c>
      <c r="G12" s="34">
        <v>850331</v>
      </c>
      <c r="H12" s="44">
        <v>150000</v>
      </c>
      <c r="I12" s="44">
        <v>200000</v>
      </c>
      <c r="J12" s="12">
        <v>8115672</v>
      </c>
    </row>
    <row r="13" spans="2:13" x14ac:dyDescent="0.3">
      <c r="E13" s="3">
        <v>9</v>
      </c>
      <c r="F13" s="34">
        <v>362848</v>
      </c>
      <c r="G13" s="34">
        <v>815124</v>
      </c>
      <c r="H13" s="44">
        <v>150000</v>
      </c>
      <c r="I13" s="44">
        <v>200000</v>
      </c>
      <c r="J13" s="12">
        <v>7752824</v>
      </c>
    </row>
    <row r="14" spans="2:13" x14ac:dyDescent="0.3">
      <c r="E14" s="3">
        <v>10</v>
      </c>
      <c r="F14" s="34">
        <v>401838</v>
      </c>
      <c r="G14" s="34">
        <v>776134</v>
      </c>
      <c r="H14" s="44">
        <v>150000</v>
      </c>
      <c r="I14" s="44">
        <v>200000</v>
      </c>
      <c r="J14" s="12">
        <v>7350986</v>
      </c>
    </row>
    <row r="15" spans="2:13" x14ac:dyDescent="0.3">
      <c r="E15" s="3">
        <v>11</v>
      </c>
      <c r="F15" s="34">
        <v>445017</v>
      </c>
      <c r="G15" s="34">
        <v>732955</v>
      </c>
      <c r="H15" s="44">
        <v>150000</v>
      </c>
      <c r="I15" s="44">
        <v>200000</v>
      </c>
      <c r="J15" s="12">
        <v>6905969</v>
      </c>
    </row>
    <row r="16" spans="2:13" x14ac:dyDescent="0.3">
      <c r="E16" s="3">
        <v>12</v>
      </c>
      <c r="F16" s="34">
        <v>492837</v>
      </c>
      <c r="G16" s="34">
        <v>685135</v>
      </c>
      <c r="H16" s="44">
        <v>150000</v>
      </c>
      <c r="I16" s="44">
        <v>200000</v>
      </c>
      <c r="J16" s="12">
        <v>6413132</v>
      </c>
    </row>
    <row r="17" spans="5:10" x14ac:dyDescent="0.3">
      <c r="E17" s="3">
        <v>13</v>
      </c>
      <c r="F17" s="34">
        <v>545795</v>
      </c>
      <c r="G17" s="34">
        <v>632178</v>
      </c>
      <c r="H17" s="44">
        <v>150000</v>
      </c>
      <c r="I17" s="44">
        <v>200000</v>
      </c>
      <c r="J17" s="12">
        <v>5867338</v>
      </c>
    </row>
    <row r="18" spans="5:10" x14ac:dyDescent="0.3">
      <c r="E18" s="3">
        <v>14</v>
      </c>
      <c r="F18" s="34">
        <v>604443</v>
      </c>
      <c r="G18" s="34">
        <v>573529</v>
      </c>
      <c r="H18" s="44">
        <v>150000</v>
      </c>
      <c r="I18" s="44">
        <v>200000</v>
      </c>
      <c r="J18" s="12">
        <v>5262895</v>
      </c>
    </row>
    <row r="19" spans="5:10" x14ac:dyDescent="0.3">
      <c r="E19" s="3">
        <v>15</v>
      </c>
      <c r="F19" s="34">
        <v>669393</v>
      </c>
      <c r="G19" s="34">
        <v>508579</v>
      </c>
      <c r="H19" s="44">
        <v>150000</v>
      </c>
      <c r="I19" s="44">
        <v>200000</v>
      </c>
      <c r="J19" s="12">
        <v>4593501</v>
      </c>
    </row>
    <row r="20" spans="5:10" x14ac:dyDescent="0.3">
      <c r="E20" s="3">
        <v>16</v>
      </c>
      <c r="F20" s="34">
        <v>741323</v>
      </c>
      <c r="G20" s="34">
        <v>436649</v>
      </c>
      <c r="H20" s="44">
        <v>150000</v>
      </c>
      <c r="I20" s="44">
        <v>200000</v>
      </c>
      <c r="J20" s="12">
        <v>3852178</v>
      </c>
    </row>
    <row r="21" spans="5:10" x14ac:dyDescent="0.3">
      <c r="E21" s="3">
        <v>17</v>
      </c>
      <c r="F21" s="34">
        <v>820982</v>
      </c>
      <c r="G21" s="34">
        <v>356990</v>
      </c>
      <c r="H21" s="44">
        <v>150000</v>
      </c>
      <c r="I21" s="44">
        <v>200000</v>
      </c>
      <c r="J21" s="12">
        <v>3031196</v>
      </c>
    </row>
    <row r="22" spans="5:10" x14ac:dyDescent="0.3">
      <c r="E22" s="3">
        <v>18</v>
      </c>
      <c r="F22" s="34">
        <v>909201</v>
      </c>
      <c r="G22" s="34">
        <v>268771</v>
      </c>
      <c r="H22" s="44">
        <v>150000</v>
      </c>
      <c r="I22" s="44">
        <v>200000</v>
      </c>
      <c r="J22" s="12">
        <v>2121995</v>
      </c>
    </row>
    <row r="23" spans="5:10" x14ac:dyDescent="0.3">
      <c r="E23" s="3">
        <v>19</v>
      </c>
      <c r="F23" s="34">
        <v>1006899</v>
      </c>
      <c r="G23" s="34">
        <v>171073</v>
      </c>
      <c r="H23" s="44">
        <v>150000</v>
      </c>
      <c r="I23" s="44">
        <f>G23</f>
        <v>171073</v>
      </c>
      <c r="J23" s="12">
        <v>1115096</v>
      </c>
    </row>
    <row r="24" spans="5:10" ht="15" thickBot="1" x14ac:dyDescent="0.35">
      <c r="E24" s="8">
        <v>20</v>
      </c>
      <c r="F24" s="35">
        <v>1115096</v>
      </c>
      <c r="G24" s="35">
        <v>62876</v>
      </c>
      <c r="H24" s="44">
        <v>150000</v>
      </c>
      <c r="I24" s="44">
        <f>G24</f>
        <v>62876</v>
      </c>
      <c r="J24" s="33">
        <v>0</v>
      </c>
    </row>
    <row r="25" spans="5:10" ht="15" thickBot="1" x14ac:dyDescent="0.35">
      <c r="E25" s="10" t="s">
        <v>7</v>
      </c>
      <c r="F25" s="45">
        <f>SUM(F5:F24)</f>
        <v>9999999</v>
      </c>
      <c r="G25" s="45">
        <f>SUM(G5:G24)</f>
        <v>13559443</v>
      </c>
      <c r="H25" s="46">
        <f>SUM(H5:H24)</f>
        <v>3000000</v>
      </c>
      <c r="I25" s="46">
        <f>SUM(I5:I24)</f>
        <v>3833949</v>
      </c>
      <c r="J25" s="9"/>
    </row>
  </sheetData>
  <mergeCells count="1">
    <mergeCell ref="E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2184-FF01-4BE0-86B7-7888FDC2471A}">
  <dimension ref="B1:L23"/>
  <sheetViews>
    <sheetView showGridLines="0" tabSelected="1" topLeftCell="G1" workbookViewId="0">
      <selection activeCell="J10" sqref="J10"/>
    </sheetView>
  </sheetViews>
  <sheetFormatPr defaultRowHeight="14.4" x14ac:dyDescent="0.3"/>
  <cols>
    <col min="1" max="1" width="8.88671875" style="14"/>
    <col min="2" max="2" width="38.5546875" style="14" bestFit="1" customWidth="1"/>
    <col min="3" max="3" width="12.77734375" style="14" bestFit="1" customWidth="1"/>
    <col min="4" max="4" width="8.88671875" style="14"/>
    <col min="5" max="5" width="4.6640625" style="14" bestFit="1" customWidth="1"/>
    <col min="6" max="6" width="15.33203125" style="14" bestFit="1" customWidth="1"/>
    <col min="7" max="7" width="19.6640625" style="14" bestFit="1" customWidth="1"/>
    <col min="8" max="8" width="13.88671875" style="14" bestFit="1" customWidth="1"/>
    <col min="9" max="9" width="15.33203125" style="14" bestFit="1" customWidth="1"/>
    <col min="10" max="10" width="8.88671875" style="14"/>
    <col min="11" max="11" width="26.21875" style="14" bestFit="1" customWidth="1"/>
    <col min="12" max="12" width="15.33203125" style="14" bestFit="1" customWidth="1"/>
    <col min="13" max="16384" width="8.88671875" style="14"/>
  </cols>
  <sheetData>
    <row r="1" spans="2:12" ht="15" thickBot="1" x14ac:dyDescent="0.35"/>
    <row r="2" spans="2:12" ht="15" thickBot="1" x14ac:dyDescent="0.35">
      <c r="E2" s="39" t="s">
        <v>19</v>
      </c>
      <c r="F2" s="40"/>
      <c r="G2" s="40"/>
      <c r="H2" s="40"/>
      <c r="I2" s="41"/>
      <c r="K2" s="16" t="s">
        <v>31</v>
      </c>
      <c r="L2" s="48">
        <f>1/POWER(1.07,20)</f>
        <v>0.2584190028138687</v>
      </c>
    </row>
    <row r="3" spans="2:12" x14ac:dyDescent="0.3">
      <c r="B3" s="16" t="s">
        <v>12</v>
      </c>
      <c r="C3" s="23">
        <v>30000</v>
      </c>
      <c r="E3" s="16" t="s">
        <v>6</v>
      </c>
      <c r="F3" s="17" t="s">
        <v>15</v>
      </c>
      <c r="G3" s="17" t="s">
        <v>30</v>
      </c>
      <c r="H3" s="17" t="s">
        <v>16</v>
      </c>
      <c r="I3" s="18" t="s">
        <v>17</v>
      </c>
      <c r="K3" s="19" t="s">
        <v>20</v>
      </c>
      <c r="L3" s="49">
        <f>I23/POWER(1.07,20)</f>
        <v>11183247.728083866</v>
      </c>
    </row>
    <row r="4" spans="2:12" x14ac:dyDescent="0.3">
      <c r="B4" s="19" t="s">
        <v>13</v>
      </c>
      <c r="C4" s="24">
        <v>1000</v>
      </c>
      <c r="E4" s="19">
        <v>1</v>
      </c>
      <c r="F4" s="15">
        <v>2500000</v>
      </c>
      <c r="G4" s="15">
        <f>$C$8</f>
        <v>486274.64999999979</v>
      </c>
      <c r="H4" s="15">
        <f>F4*0.07</f>
        <v>175000.00000000003</v>
      </c>
      <c r="I4" s="20">
        <f>SUM(F4:H4)</f>
        <v>3161274.65</v>
      </c>
      <c r="K4" s="19" t="s">
        <v>21</v>
      </c>
      <c r="L4" s="30">
        <v>12500000</v>
      </c>
    </row>
    <row r="5" spans="2:12" ht="15" thickBot="1" x14ac:dyDescent="0.35">
      <c r="B5" s="19" t="s">
        <v>7</v>
      </c>
      <c r="C5" s="24">
        <f>SUM(C4+C3)</f>
        <v>31000</v>
      </c>
      <c r="E5" s="19">
        <v>2</v>
      </c>
      <c r="F5" s="15">
        <v>3502972.16</v>
      </c>
      <c r="G5" s="15">
        <f t="shared" ref="G5:G23" si="0">$C$8</f>
        <v>486274.64999999979</v>
      </c>
      <c r="H5" s="15">
        <f t="shared" ref="H5:H23" si="1">F5*0.07</f>
        <v>245208.05120000005</v>
      </c>
      <c r="I5" s="20">
        <f t="shared" ref="I5:I23" si="2">SUM(F5:H5)</f>
        <v>4234454.8612000002</v>
      </c>
      <c r="K5" s="21" t="s">
        <v>22</v>
      </c>
      <c r="L5" s="28">
        <f>L3-L4</f>
        <v>-1316752.2719161343</v>
      </c>
    </row>
    <row r="6" spans="2:12" x14ac:dyDescent="0.3">
      <c r="B6" s="19"/>
      <c r="C6" s="25"/>
      <c r="E6" s="19">
        <v>3</v>
      </c>
      <c r="F6" s="15">
        <v>4576152.37</v>
      </c>
      <c r="G6" s="15">
        <f t="shared" si="0"/>
        <v>486274.64999999979</v>
      </c>
      <c r="H6" s="15">
        <f t="shared" si="1"/>
        <v>320330.66590000002</v>
      </c>
      <c r="I6" s="20">
        <f t="shared" si="2"/>
        <v>5382757.6858999999</v>
      </c>
    </row>
    <row r="7" spans="2:12" x14ac:dyDescent="0.3">
      <c r="B7" s="26" t="s">
        <v>14</v>
      </c>
      <c r="C7" s="27">
        <f>BUYING!M7-Renting!C5</f>
        <v>40522.887499999983</v>
      </c>
      <c r="E7" s="19">
        <v>4</v>
      </c>
      <c r="F7" s="15">
        <v>5724455.2000000002</v>
      </c>
      <c r="G7" s="15">
        <f t="shared" si="0"/>
        <v>486274.64999999979</v>
      </c>
      <c r="H7" s="15">
        <f t="shared" si="1"/>
        <v>400711.86400000006</v>
      </c>
      <c r="I7" s="20">
        <f t="shared" si="2"/>
        <v>6611441.7139999997</v>
      </c>
    </row>
    <row r="8" spans="2:12" ht="15" thickBot="1" x14ac:dyDescent="0.35">
      <c r="B8" s="21" t="s">
        <v>18</v>
      </c>
      <c r="C8" s="28">
        <f>C7*12</f>
        <v>486274.64999999979</v>
      </c>
      <c r="E8" s="19">
        <v>5</v>
      </c>
      <c r="F8" s="15">
        <v>6953139.2199999997</v>
      </c>
      <c r="G8" s="15">
        <f t="shared" si="0"/>
        <v>486274.64999999979</v>
      </c>
      <c r="H8" s="15">
        <f t="shared" si="1"/>
        <v>486719.74540000001</v>
      </c>
      <c r="I8" s="20">
        <f t="shared" si="2"/>
        <v>7926133.6153999995</v>
      </c>
    </row>
    <row r="9" spans="2:12" x14ac:dyDescent="0.3">
      <c r="E9" s="19">
        <v>6</v>
      </c>
      <c r="F9" s="15">
        <v>8267831.1299999999</v>
      </c>
      <c r="G9" s="15">
        <f t="shared" si="0"/>
        <v>486274.64999999979</v>
      </c>
      <c r="H9" s="15">
        <f t="shared" si="1"/>
        <v>578748.17910000007</v>
      </c>
      <c r="I9" s="20">
        <f t="shared" si="2"/>
        <v>9332853.9590999987</v>
      </c>
    </row>
    <row r="10" spans="2:12" x14ac:dyDescent="0.3">
      <c r="E10" s="19">
        <v>7</v>
      </c>
      <c r="F10" s="15">
        <v>9674551.4700000007</v>
      </c>
      <c r="G10" s="15">
        <f t="shared" si="0"/>
        <v>486274.64999999979</v>
      </c>
      <c r="H10" s="15">
        <f t="shared" si="1"/>
        <v>677218.60290000006</v>
      </c>
      <c r="I10" s="20">
        <f t="shared" si="2"/>
        <v>10838044.722900001</v>
      </c>
      <c r="K10" s="32"/>
    </row>
    <row r="11" spans="2:12" x14ac:dyDescent="0.3">
      <c r="E11" s="19">
        <v>8</v>
      </c>
      <c r="F11" s="15">
        <v>11179742.23</v>
      </c>
      <c r="G11" s="15">
        <f t="shared" si="0"/>
        <v>486274.64999999979</v>
      </c>
      <c r="H11" s="15">
        <f t="shared" si="1"/>
        <v>782581.95610000007</v>
      </c>
      <c r="I11" s="20">
        <f t="shared" si="2"/>
        <v>12448598.836100001</v>
      </c>
    </row>
    <row r="12" spans="2:12" x14ac:dyDescent="0.3">
      <c r="E12" s="19">
        <v>9</v>
      </c>
      <c r="F12" s="15">
        <v>12790296.34</v>
      </c>
      <c r="G12" s="15">
        <f t="shared" si="0"/>
        <v>486274.64999999979</v>
      </c>
      <c r="H12" s="15">
        <f t="shared" si="1"/>
        <v>895320.74380000005</v>
      </c>
      <c r="I12" s="20">
        <f t="shared" si="2"/>
        <v>14171891.7338</v>
      </c>
    </row>
    <row r="13" spans="2:12" x14ac:dyDescent="0.3">
      <c r="E13" s="19">
        <v>10</v>
      </c>
      <c r="F13" s="15">
        <v>14513589.25</v>
      </c>
      <c r="G13" s="15">
        <f t="shared" si="0"/>
        <v>486274.64999999979</v>
      </c>
      <c r="H13" s="15">
        <f t="shared" si="1"/>
        <v>1015951.2475000001</v>
      </c>
      <c r="I13" s="20">
        <f t="shared" si="2"/>
        <v>16015815.147500001</v>
      </c>
    </row>
    <row r="14" spans="2:12" x14ac:dyDescent="0.3">
      <c r="E14" s="19">
        <v>11</v>
      </c>
      <c r="F14" s="15">
        <v>16357512.66</v>
      </c>
      <c r="G14" s="15">
        <f t="shared" si="0"/>
        <v>486274.64999999979</v>
      </c>
      <c r="H14" s="15">
        <f t="shared" si="1"/>
        <v>1145025.8862000001</v>
      </c>
      <c r="I14" s="20">
        <f t="shared" si="2"/>
        <v>17988813.196199998</v>
      </c>
      <c r="K14" s="32"/>
    </row>
    <row r="15" spans="2:12" x14ac:dyDescent="0.3">
      <c r="E15" s="19">
        <v>12</v>
      </c>
      <c r="F15" s="15">
        <v>18330510.699999999</v>
      </c>
      <c r="G15" s="15">
        <f t="shared" si="0"/>
        <v>486274.64999999979</v>
      </c>
      <c r="H15" s="15">
        <f t="shared" si="1"/>
        <v>1283135.7490000001</v>
      </c>
      <c r="I15" s="20">
        <f t="shared" si="2"/>
        <v>20099921.098999999</v>
      </c>
    </row>
    <row r="16" spans="2:12" x14ac:dyDescent="0.3">
      <c r="E16" s="19">
        <v>13</v>
      </c>
      <c r="F16" s="15">
        <v>20441618.609999999</v>
      </c>
      <c r="G16" s="15">
        <f t="shared" si="0"/>
        <v>486274.64999999979</v>
      </c>
      <c r="H16" s="15">
        <f t="shared" si="1"/>
        <v>1430913.3027000001</v>
      </c>
      <c r="I16" s="20">
        <f t="shared" si="2"/>
        <v>22358806.5627</v>
      </c>
    </row>
    <row r="17" spans="5:9" x14ac:dyDescent="0.3">
      <c r="E17" s="19">
        <v>14</v>
      </c>
      <c r="F17" s="15">
        <v>22700504.07</v>
      </c>
      <c r="G17" s="15">
        <f t="shared" si="0"/>
        <v>486274.64999999979</v>
      </c>
      <c r="H17" s="15">
        <f t="shared" si="1"/>
        <v>1589035.2849000001</v>
      </c>
      <c r="I17" s="20">
        <f t="shared" si="2"/>
        <v>24775814.004899997</v>
      </c>
    </row>
    <row r="18" spans="5:9" x14ac:dyDescent="0.3">
      <c r="E18" s="19">
        <v>15</v>
      </c>
      <c r="F18" s="15">
        <v>25117511.52</v>
      </c>
      <c r="G18" s="15">
        <f t="shared" si="0"/>
        <v>486274.64999999979</v>
      </c>
      <c r="H18" s="15">
        <f t="shared" si="1"/>
        <v>1758225.8064000001</v>
      </c>
      <c r="I18" s="20">
        <f t="shared" si="2"/>
        <v>27362011.976399999</v>
      </c>
    </row>
    <row r="19" spans="5:9" x14ac:dyDescent="0.3">
      <c r="E19" s="19">
        <v>16</v>
      </c>
      <c r="F19" s="15">
        <v>27703709.48</v>
      </c>
      <c r="G19" s="15">
        <f t="shared" si="0"/>
        <v>486274.64999999979</v>
      </c>
      <c r="H19" s="15">
        <f t="shared" si="1"/>
        <v>1939259.6636000003</v>
      </c>
      <c r="I19" s="20">
        <f t="shared" si="2"/>
        <v>30129243.7936</v>
      </c>
    </row>
    <row r="20" spans="5:9" x14ac:dyDescent="0.3">
      <c r="E20" s="19">
        <v>17</v>
      </c>
      <c r="F20" s="15">
        <v>30470941.309999999</v>
      </c>
      <c r="G20" s="15">
        <f t="shared" si="0"/>
        <v>486274.64999999979</v>
      </c>
      <c r="H20" s="15">
        <f t="shared" si="1"/>
        <v>2132965.8917</v>
      </c>
      <c r="I20" s="20">
        <f t="shared" si="2"/>
        <v>33090181.851699997</v>
      </c>
    </row>
    <row r="21" spans="5:9" x14ac:dyDescent="0.3">
      <c r="E21" s="19">
        <v>18</v>
      </c>
      <c r="F21" s="15">
        <v>33431879.359999999</v>
      </c>
      <c r="G21" s="15">
        <f t="shared" si="0"/>
        <v>486274.64999999979</v>
      </c>
      <c r="H21" s="15">
        <f t="shared" si="1"/>
        <v>2340231.5552000003</v>
      </c>
      <c r="I21" s="20">
        <f t="shared" si="2"/>
        <v>36258385.565200001</v>
      </c>
    </row>
    <row r="22" spans="5:9" x14ac:dyDescent="0.3">
      <c r="E22" s="19">
        <v>19</v>
      </c>
      <c r="F22" s="15">
        <v>36600083.07</v>
      </c>
      <c r="G22" s="15">
        <f t="shared" si="0"/>
        <v>486274.64999999979</v>
      </c>
      <c r="H22" s="15">
        <f t="shared" si="1"/>
        <v>2562005.8149000001</v>
      </c>
      <c r="I22" s="20">
        <f t="shared" si="2"/>
        <v>39648363.534900002</v>
      </c>
    </row>
    <row r="23" spans="5:9" ht="15" thickBot="1" x14ac:dyDescent="0.35">
      <c r="E23" s="21">
        <v>20</v>
      </c>
      <c r="F23" s="22">
        <v>39990061.049999997</v>
      </c>
      <c r="G23" s="22">
        <f t="shared" si="0"/>
        <v>486274.64999999979</v>
      </c>
      <c r="H23" s="22">
        <f t="shared" si="1"/>
        <v>2799304.2735000001</v>
      </c>
      <c r="I23" s="29">
        <f t="shared" si="2"/>
        <v>43275639.973499998</v>
      </c>
    </row>
  </sheetData>
  <mergeCells count="1">
    <mergeCell ref="E2:I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b Z o G W b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G 2 a B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m g Z Z G 2 C I N S c B A A D 5 A Q A A E w A c A E Z v c m 1 1 b G F z L 1 N l Y 3 R p b 2 4 x L m 0 g o h g A K K A U A A A A A A A A A A A A A A A A A A A A A A A A A A A A j Z B R a 8 I w E M f f C / 0 O I T J Q K E 3 V w U D p Q 6 k W C n M O W g c i P m T t 1 Q b S R J o U N s T v v q T V h 8 G E 5 e H u 8 r v j n / 9 F Q a G Z F C g b 8 n T p O q 6 j a t p C i U Y 4 T z f r p 1 n w E b 3 u b N 4 m J m y 2 b + u 9 y X G U W Z b l u 9 U e o x B x 0 K 6 D z M l k 1 x Z g y H t Z + T n 9 5 K D G C e P g x 1 J o E F q N c W W u C 0 J I s i A K e E V e d G 2 k F D R k w w S Q V O h W l l 3 v y P B c m p A w Q U X B K L c W q D h B Y 6 R I p B Q 7 C V s q 8 l + z / r m s 8 M R D h 7 Q 5 8 1 6 G 2 o d C P P X n + D j x h i 1 6 4 0 E w M 3 s M C 1 0 O a R n i O 8 b H 6 2 F F N T 3 e x k c 4 r q 2 r E u X f Z 7 D / 0 U / 6 e U u F q m T b x J J 3 j b B N N b 6 L e J c L H v g U e 0 i b H t L w p a 8 e u v P Z A z 5 / w J 9 / 8 e v E d Z j 4 0 + D y B 1 B L A Q I t A B Q A A g A I A G 2 a B l m 7 Y 8 h U p Q A A A P Y A A A A S A A A A A A A A A A A A A A A A A A A A A A B D b 2 5 m a W c v U G F j a 2 F n Z S 5 4 b W x Q S w E C L Q A U A A I A C A B t m g Z Z D 8 r p q 6 Q A A A D p A A A A E w A A A A A A A A A A A A A A A A D x A A A A W 0 N v b n R l b n R f V H l w Z X N d L n h t b F B L A Q I t A B Q A A g A I A G 2 a B l k b Y I g 1 J w E A A P k B A A A T A A A A A A A A A A A A A A A A A O I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L A A A A A A A A 2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J T U U l M j U y M F Z B T F V F J T I 1 M j B P R i U y N T I w T U 9 O R V k l M j U y M E N B U 0 U l M j U y M F N U V U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k N T M x M z g t Y m I 4 O S 0 0 M j A 1 L W E 0 Z m I t Y T k 1 Z W M 0 Y j Y x N D h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N l Q x M z o 0 M T o y M i 4 4 N z g 5 N z Q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J T I w V k F M V U U l M j B P R i U y M E 1 P T k V Z J T I w Q 0 F T R S U y M F N U V U R Z L 0 N o Y W 5 n Z W Q g V H l w Z S 5 7 Q 2 9 s d W 1 u M S w w f S Z x d W 9 0 O y w m c X V v d D t T Z W N 0 a W 9 u M S 9 U S U 1 F J T I w V k F M V U U l M j B P R i U y M E 1 P T k V Z J T I w Q 0 F T R S U y M F N U V U R Z L 0 N o Y W 5 n Z W Q g V H l w Z S 5 7 Q 2 9 s d W 1 u M i w x f S Z x d W 9 0 O y w m c X V v d D t T Z W N 0 a W 9 u M S 9 U S U 1 F J T I w V k F M V U U l M j B P R i U y M E 1 P T k V Z J T I w Q 0 F T R S U y M F N U V U R Z L 0 N o Y W 5 n Z W Q g V H l w Z S 5 7 Q 2 9 s d W 1 u M y w y f S Z x d W 9 0 O y w m c X V v d D t T Z W N 0 a W 9 u M S 9 U S U 1 F J T I w V k F M V U U l M j B P R i U y M E 1 P T k V Z J T I w Q 0 F T R S U y M F N U V U R Z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S U 1 F J T I w V k F M V U U l M j B P R i U y M E 1 P T k V Z J T I w Q 0 F T R S U y M F N U V U R Z L 0 N o Y W 5 n Z W Q g V H l w Z S 5 7 Q 2 9 s d W 1 u M S w w f S Z x d W 9 0 O y w m c X V v d D t T Z W N 0 a W 9 u M S 9 U S U 1 F J T I w V k F M V U U l M j B P R i U y M E 1 P T k V Z J T I w Q 0 F T R S U y M F N U V U R Z L 0 N o Y W 5 n Z W Q g V H l w Z S 5 7 Q 2 9 s d W 1 u M i w x f S Z x d W 9 0 O y w m c X V v d D t T Z W N 0 a W 9 u M S 9 U S U 1 F J T I w V k F M V U U l M j B P R i U y M E 1 P T k V Z J T I w Q 0 F T R S U y M F N U V U R Z L 0 N o Y W 5 n Z W Q g V H l w Z S 5 7 Q 2 9 s d W 1 u M y w y f S Z x d W 9 0 O y w m c X V v d D t T Z W N 0 a W 9 u M S 9 U S U 1 F J T I w V k F M V U U l M j B P R i U y M E 1 P T k V Z J T I w Q 0 F T R S U y M F N U V U R Z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S U y N T I w V k F M V U U l M j U y M E 9 G J T I 1 M j B N T 0 5 F W S U y N T I w Q 0 F T R S U y N T I w U 1 R V R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S U y N T I w V k F M V U U l M j U y M E 9 G J T I 1 M j B N T 0 5 F W S U y N T I w Q 0 F T R S U y N T I w U 1 R V R F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J T I 1 M j B W Q U x V R S U y N T I w T 0 Y l M j U y M E 1 P T k V Z J T I 1 M j B D Q V N F J T I 1 M j B T V F V E W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5 q U U l g p G O R q H Z 3 X X e 0 2 J I A A A A A A I A A A A A A B B m A A A A A Q A A I A A A A L L c v F p K J e 1 s k 6 Y + t P 4 E 3 I U / t g D j B u m r 6 x 5 R h o z g 3 l Z o A A A A A A 6 A A A A A A g A A I A A A A H 3 N L K 5 5 I D X w W e X U m K c l S 8 X o E G B P F c V 0 v 3 J o S 7 z O y e e 6 U A A A A F / 2 N K a u l m F L + F o j p u q f P u s b S J p n a w m g r N Z h C O m Q I 5 w k v b a B 4 b t K j S h Y y 4 D P 2 S H l C H j 9 u D A u N z a m z d 0 I 8 7 R + M n Y g H N a d E M B G i 4 Q 9 n b j q 4 X q v Q A A A A N U y H R v 0 q g a R G l 4 e w B x 7 s N 1 K r y 5 2 O 1 I D x B / K O w m Q K j Y u v L 2 B F E A 0 q q m B 6 g w n e x / g w R b R K 7 j G F o o w V K 0 R 4 M J Q 0 2 E = < / D a t a M a s h u p > 
</file>

<file path=customXml/itemProps1.xml><?xml version="1.0" encoding="utf-8"?>
<ds:datastoreItem xmlns:ds="http://schemas.openxmlformats.org/officeDocument/2006/customXml" ds:itemID="{15587766-42F0-4EBD-ADBB-4055B67D79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BUYING</vt:lpstr>
      <vt:lpstr>Renting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Devanshu Soni</dc:creator>
  <cp:lastModifiedBy>Devanshu Soni</cp:lastModifiedBy>
  <dcterms:created xsi:type="dcterms:W3CDTF">2024-08-02T10:39:46Z</dcterms:created>
  <dcterms:modified xsi:type="dcterms:W3CDTF">2024-08-12T18:37:27Z</dcterms:modified>
</cp:coreProperties>
</file>