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updateLinks="always"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DMAIC FILES\"/>
    </mc:Choice>
  </mc:AlternateContent>
  <xr:revisionPtr revIDLastSave="0" documentId="13_ncr:1_{BB33070B-8661-46A2-BA26-F35E59164B58}" xr6:coauthVersionLast="47" xr6:coauthVersionMax="47" xr10:uidLastSave="{00000000-0000-0000-0000-000000000000}"/>
  <bookViews>
    <workbookView xWindow="-108" yWindow="-108" windowWidth="23256" windowHeight="12456" tabRatio="786" xr2:uid="{00000000-000D-0000-FFFF-FFFF00000000}"/>
  </bookViews>
  <sheets>
    <sheet name="P Chart" sheetId="46" r:id="rId1"/>
    <sheet name="PARETO" sheetId="45" r:id="rId2"/>
    <sheet name="TOTAL (2)" sheetId="35" r:id="rId3"/>
    <sheet name="Sheet4" sheetId="44" state="hidden" r:id="rId4"/>
    <sheet name="Sheet5" sheetId="43" state="hidden" r:id="rId5"/>
    <sheet name="MOdel Wise" sheetId="3" state="hidden" r:id="rId6"/>
    <sheet name="1" sheetId="2" state="hidden" r:id="rId7"/>
    <sheet name="2" sheetId="4" state="hidden" r:id="rId8"/>
    <sheet name=" (3)" sheetId="5" state="hidden" r:id="rId9"/>
    <sheet name=" (4)" sheetId="6" state="hidden" r:id="rId10"/>
    <sheet name=" (5)" sheetId="7" state="hidden" r:id="rId11"/>
    <sheet name=" (6)" sheetId="8" state="hidden" r:id="rId12"/>
    <sheet name=" (7)" sheetId="9" state="hidden" r:id="rId13"/>
    <sheet name="(8)" sheetId="10" state="hidden" r:id="rId14"/>
    <sheet name=" (9)" sheetId="11" r:id="rId15"/>
    <sheet name="Sheet3" sheetId="47" state="hidden" r:id="rId16"/>
    <sheet name=" (10)" sheetId="12" state="hidden" r:id="rId17"/>
    <sheet name=" (11)" sheetId="13" state="hidden" r:id="rId18"/>
    <sheet name=" (12)" sheetId="14" state="hidden" r:id="rId19"/>
    <sheet name="(13)" sheetId="15" state="hidden" r:id="rId20"/>
    <sheet name="(14)" sheetId="16" state="hidden" r:id="rId21"/>
    <sheet name="(15)" sheetId="17" state="hidden" r:id="rId22"/>
    <sheet name="(16)" sheetId="18" state="hidden" r:id="rId23"/>
    <sheet name="(17)" sheetId="19" state="hidden" r:id="rId24"/>
    <sheet name="(18)" sheetId="20" state="hidden" r:id="rId25"/>
    <sheet name="19" sheetId="21" state="hidden" r:id="rId26"/>
    <sheet name=" (20)" sheetId="22" state="hidden" r:id="rId27"/>
    <sheet name=" (21)" sheetId="23" state="hidden" r:id="rId28"/>
    <sheet name=" (22)" sheetId="24" state="hidden" r:id="rId29"/>
    <sheet name=" (23)" sheetId="25" state="hidden" r:id="rId30"/>
    <sheet name=" (24)" sheetId="26" state="hidden" r:id="rId31"/>
    <sheet name=" (25)" sheetId="27" state="hidden" r:id="rId32"/>
    <sheet name=" (26)" sheetId="28" state="hidden" r:id="rId33"/>
    <sheet name=" (27)" sheetId="29" state="hidden" r:id="rId34"/>
    <sheet name="(28)" sheetId="30" state="hidden" r:id="rId35"/>
    <sheet name=" (29)" sheetId="31" state="hidden" r:id="rId36"/>
    <sheet name=" (30)" sheetId="32" state="hidden" r:id="rId37"/>
    <sheet name="(31)" sheetId="33" state="hidden" r:id="rId38"/>
    <sheet name="Sheet1" sheetId="40" state="hidden" r:id="rId39"/>
    <sheet name="Sheet2" sheetId="41" state="hidden" r:id="rId40"/>
  </sheets>
  <externalReferences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</externalReferences>
  <definedNames>
    <definedName name="_xlnm._FilterDatabase" localSheetId="16" hidden="1">' (10)'!$A$2:$AJ$254</definedName>
    <definedName name="_xlnm._FilterDatabase" localSheetId="17" hidden="1">' (11)'!$A$2:$AJ$254</definedName>
    <definedName name="_xlnm._FilterDatabase" localSheetId="18" hidden="1">' (12)'!$A$2:$AJ$254</definedName>
    <definedName name="_xlnm._FilterDatabase" localSheetId="26" hidden="1">' (20)'!$A$2:$AJ$254</definedName>
    <definedName name="_xlnm._FilterDatabase" localSheetId="27" hidden="1">' (21)'!$A$2:$AJ$254</definedName>
    <definedName name="_xlnm._FilterDatabase" localSheetId="28" hidden="1">' (22)'!$A$2:$AJ$254</definedName>
    <definedName name="_xlnm._FilterDatabase" localSheetId="29" hidden="1">' (23)'!$A$2:$AJ$254</definedName>
    <definedName name="_xlnm._FilterDatabase" localSheetId="30" hidden="1">' (24)'!$A$2:$AJ$254</definedName>
    <definedName name="_xlnm._FilterDatabase" localSheetId="31" hidden="1">' (25)'!$A$2:$AJ$254</definedName>
    <definedName name="_xlnm._FilterDatabase" localSheetId="32" hidden="1">' (26)'!$A$2:$AJ$254</definedName>
    <definedName name="_xlnm._FilterDatabase" localSheetId="33" hidden="1">' (27)'!$A$2:$AJ$254</definedName>
    <definedName name="_xlnm._FilterDatabase" localSheetId="35" hidden="1">' (29)'!$A$2:$AJ$254</definedName>
    <definedName name="_xlnm._FilterDatabase" localSheetId="8" hidden="1">' (3)'!$A$2:$AJ$254</definedName>
    <definedName name="_xlnm._FilterDatabase" localSheetId="36" hidden="1">' (30)'!$A$2:$AJ$254</definedName>
    <definedName name="_xlnm._FilterDatabase" localSheetId="9" hidden="1">' (4)'!$A$2:$AJ$254</definedName>
    <definedName name="_xlnm._FilterDatabase" localSheetId="10" hidden="1">' (5)'!$A$2:$AJ$254</definedName>
    <definedName name="_xlnm._FilterDatabase" localSheetId="11" hidden="1">' (6)'!$A$2:$AJ$254</definedName>
    <definedName name="_xlnm._FilterDatabase" localSheetId="12" hidden="1">' (7)'!$A$2:$AJ$254</definedName>
    <definedName name="_xlnm._FilterDatabase" localSheetId="14" hidden="1">' (9)'!$A$2:$AJ$254</definedName>
    <definedName name="_xlnm._FilterDatabase" localSheetId="19" hidden="1">'(13)'!$A$2:$AJ$254</definedName>
    <definedName name="_xlnm._FilterDatabase" localSheetId="20" hidden="1">'(14)'!$A$2:$AJ$254</definedName>
    <definedName name="_xlnm._FilterDatabase" localSheetId="21" hidden="1">'(15)'!$A$2:$AJ$254</definedName>
    <definedName name="_xlnm._FilterDatabase" localSheetId="22" hidden="1">'(16)'!$A$2:$AJ$254</definedName>
    <definedName name="_xlnm._FilterDatabase" localSheetId="23" hidden="1">'(17)'!$A$2:$AJ$254</definedName>
    <definedName name="_xlnm._FilterDatabase" localSheetId="24" hidden="1">'(18)'!$A$2:$AJ$254</definedName>
    <definedName name="_xlnm._FilterDatabase" localSheetId="34" hidden="1">'(28)'!$A$2:$AJ$254</definedName>
    <definedName name="_xlnm._FilterDatabase" localSheetId="37" hidden="1">'(31)'!$A$2:$AJ$254</definedName>
    <definedName name="_xlnm._FilterDatabase" localSheetId="13" hidden="1">'(8)'!$A$2:$AJ$254</definedName>
    <definedName name="_xlnm._FilterDatabase" localSheetId="6" hidden="1">'1'!$A$2:$AJ$254</definedName>
    <definedName name="_xlnm._FilterDatabase" localSheetId="25" hidden="1">'19'!$A$2:$AJ$254</definedName>
    <definedName name="_xlnm._FilterDatabase" localSheetId="7" hidden="1">'2'!$A$2:$AJ$254</definedName>
    <definedName name="_xlnm._FilterDatabase" localSheetId="38" hidden="1">Sheet1!$A$1:$F$110</definedName>
    <definedName name="_xlnm.Print_Area" localSheetId="1">PARETO!$A$1:$Z$34</definedName>
    <definedName name="_xlnm.Print_Area" localSheetId="2">'TOTAL (2)'!$A$1:$Z$34</definedName>
  </definedNames>
  <calcPr calcId="191029"/>
</workbook>
</file>

<file path=xl/calcChain.xml><?xml version="1.0" encoding="utf-8"?>
<calcChain xmlns="http://schemas.openxmlformats.org/spreadsheetml/2006/main">
  <c r="S26" i="46" l="1"/>
  <c r="K2" i="46"/>
  <c r="M3" i="46"/>
  <c r="M4" i="46"/>
  <c r="M5" i="46"/>
  <c r="M6" i="46"/>
  <c r="M7" i="46"/>
  <c r="M8" i="46"/>
  <c r="M9" i="46"/>
  <c r="M10" i="46"/>
  <c r="M11" i="46"/>
  <c r="M12" i="46"/>
  <c r="M13" i="46"/>
  <c r="M14" i="46"/>
  <c r="M15" i="46"/>
  <c r="M16" i="46"/>
  <c r="M17" i="46"/>
  <c r="M18" i="46"/>
  <c r="M19" i="46"/>
  <c r="M20" i="46"/>
  <c r="M21" i="46"/>
  <c r="M22" i="46"/>
  <c r="M23" i="46"/>
  <c r="M24" i="46"/>
  <c r="M25" i="46"/>
  <c r="M26" i="46"/>
  <c r="M27" i="46"/>
  <c r="M28" i="46"/>
  <c r="M29" i="46"/>
  <c r="M30" i="46"/>
  <c r="M31" i="46"/>
  <c r="M32" i="46"/>
  <c r="M2" i="46"/>
  <c r="H33" i="46"/>
  <c r="H3" i="46"/>
  <c r="J3" i="46" s="1"/>
  <c r="H4" i="46"/>
  <c r="J4" i="46" s="1"/>
  <c r="H5" i="46"/>
  <c r="J5" i="46" s="1"/>
  <c r="H6" i="46"/>
  <c r="J6" i="46" s="1"/>
  <c r="H7" i="46"/>
  <c r="J7" i="46" s="1"/>
  <c r="H8" i="46"/>
  <c r="J8" i="46" s="1"/>
  <c r="H9" i="46"/>
  <c r="J9" i="46" s="1"/>
  <c r="H10" i="46"/>
  <c r="J10" i="46" s="1"/>
  <c r="H11" i="46"/>
  <c r="J11" i="46" s="1"/>
  <c r="H12" i="46"/>
  <c r="J12" i="46" s="1"/>
  <c r="H13" i="46"/>
  <c r="J13" i="46" s="1"/>
  <c r="H14" i="46"/>
  <c r="J14" i="46" s="1"/>
  <c r="H15" i="46"/>
  <c r="J15" i="46" s="1"/>
  <c r="H16" i="46"/>
  <c r="J16" i="46" s="1"/>
  <c r="H17" i="46"/>
  <c r="J17" i="46" s="1"/>
  <c r="H18" i="46"/>
  <c r="J18" i="46" s="1"/>
  <c r="H19" i="46"/>
  <c r="J19" i="46" s="1"/>
  <c r="H20" i="46"/>
  <c r="J20" i="46" s="1"/>
  <c r="H21" i="46"/>
  <c r="J21" i="46" s="1"/>
  <c r="H22" i="46"/>
  <c r="J22" i="46" s="1"/>
  <c r="H23" i="46"/>
  <c r="J23" i="46" s="1"/>
  <c r="H24" i="46"/>
  <c r="J24" i="46" s="1"/>
  <c r="H25" i="46"/>
  <c r="J25" i="46" s="1"/>
  <c r="H26" i="46"/>
  <c r="J26" i="46" s="1"/>
  <c r="H27" i="46"/>
  <c r="J27" i="46" s="1"/>
  <c r="H28" i="46"/>
  <c r="J28" i="46" s="1"/>
  <c r="H29" i="46"/>
  <c r="J29" i="46" s="1"/>
  <c r="H30" i="46"/>
  <c r="J30" i="46" s="1"/>
  <c r="H31" i="46"/>
  <c r="J31" i="46" s="1"/>
  <c r="H32" i="46"/>
  <c r="J32" i="46" s="1"/>
  <c r="H2" i="46"/>
  <c r="J2" i="46" s="1"/>
  <c r="D68" i="45"/>
  <c r="F68" i="45"/>
  <c r="F69" i="45" s="1"/>
  <c r="G50" i="45"/>
  <c r="C40" i="45"/>
  <c r="C39" i="45"/>
  <c r="F34" i="45"/>
  <c r="C37" i="45"/>
  <c r="C36" i="45"/>
  <c r="AG33" i="45"/>
  <c r="AF33" i="45"/>
  <c r="AE33" i="45"/>
  <c r="AD33" i="45"/>
  <c r="AC33" i="45"/>
  <c r="AB33" i="45"/>
  <c r="AA33" i="45"/>
  <c r="Z33" i="45"/>
  <c r="Y33" i="45"/>
  <c r="X33" i="45"/>
  <c r="W33" i="45"/>
  <c r="V33" i="45"/>
  <c r="U33" i="45"/>
  <c r="T33" i="45"/>
  <c r="S33" i="45"/>
  <c r="R33" i="45"/>
  <c r="Q33" i="45"/>
  <c r="P33" i="45"/>
  <c r="O33" i="45"/>
  <c r="N33" i="45"/>
  <c r="M33" i="45"/>
  <c r="L33" i="45"/>
  <c r="K33" i="45"/>
  <c r="J33" i="45"/>
  <c r="I33" i="45"/>
  <c r="H33" i="45"/>
  <c r="G33" i="45"/>
  <c r="F33" i="45"/>
  <c r="D33" i="45"/>
  <c r="C33" i="45"/>
  <c r="AG32" i="45"/>
  <c r="AF32" i="45"/>
  <c r="AE32" i="45"/>
  <c r="AD32" i="45"/>
  <c r="AC32" i="45"/>
  <c r="AB32" i="45"/>
  <c r="AA32" i="45"/>
  <c r="Z32" i="45"/>
  <c r="Y32" i="45"/>
  <c r="X32" i="45"/>
  <c r="W32" i="45"/>
  <c r="V32" i="45"/>
  <c r="U32" i="45"/>
  <c r="T32" i="45"/>
  <c r="S32" i="45"/>
  <c r="R32" i="45"/>
  <c r="Q32" i="45"/>
  <c r="P32" i="45"/>
  <c r="O32" i="45"/>
  <c r="N32" i="45"/>
  <c r="M32" i="45"/>
  <c r="L32" i="45"/>
  <c r="K32" i="45"/>
  <c r="J32" i="45"/>
  <c r="I32" i="45"/>
  <c r="H32" i="45"/>
  <c r="G32" i="45"/>
  <c r="F32" i="45"/>
  <c r="D32" i="45"/>
  <c r="C32" i="45"/>
  <c r="AG31" i="45"/>
  <c r="AF31" i="45"/>
  <c r="AE31" i="45"/>
  <c r="AD31" i="45"/>
  <c r="AC31" i="45"/>
  <c r="AB31" i="45"/>
  <c r="AA31" i="45"/>
  <c r="Z31" i="45"/>
  <c r="Y31" i="45"/>
  <c r="X31" i="45"/>
  <c r="W31" i="45"/>
  <c r="V31" i="45"/>
  <c r="U31" i="45"/>
  <c r="T31" i="45"/>
  <c r="S31" i="45"/>
  <c r="R31" i="45"/>
  <c r="Q31" i="45"/>
  <c r="P31" i="45"/>
  <c r="O31" i="45"/>
  <c r="N31" i="45"/>
  <c r="M31" i="45"/>
  <c r="L31" i="45"/>
  <c r="K31" i="45"/>
  <c r="J31" i="45"/>
  <c r="I31" i="45"/>
  <c r="H31" i="45"/>
  <c r="G31" i="45"/>
  <c r="F31" i="45"/>
  <c r="D31" i="45"/>
  <c r="C31" i="45"/>
  <c r="AG30" i="45"/>
  <c r="AF30" i="45"/>
  <c r="AE30" i="45"/>
  <c r="AD30" i="45"/>
  <c r="AC30" i="45"/>
  <c r="AB30" i="45"/>
  <c r="AA30" i="45"/>
  <c r="Z30" i="45"/>
  <c r="Y30" i="45"/>
  <c r="X30" i="45"/>
  <c r="W30" i="45"/>
  <c r="V30" i="45"/>
  <c r="U30" i="45"/>
  <c r="T30" i="45"/>
  <c r="S30" i="45"/>
  <c r="R30" i="45"/>
  <c r="Q30" i="45"/>
  <c r="P30" i="45"/>
  <c r="O30" i="45"/>
  <c r="N30" i="45"/>
  <c r="M30" i="45"/>
  <c r="L30" i="45"/>
  <c r="K30" i="45"/>
  <c r="J30" i="45"/>
  <c r="I30" i="45"/>
  <c r="H30" i="45"/>
  <c r="G30" i="45"/>
  <c r="F30" i="45"/>
  <c r="D30" i="45"/>
  <c r="C30" i="45"/>
  <c r="AG29" i="45"/>
  <c r="AF29" i="45"/>
  <c r="AE29" i="45"/>
  <c r="AD29" i="45"/>
  <c r="AC29" i="45"/>
  <c r="AB29" i="45"/>
  <c r="AA29" i="45"/>
  <c r="Z29" i="45"/>
  <c r="Y29" i="45"/>
  <c r="X29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D29" i="45"/>
  <c r="C29" i="45"/>
  <c r="AG28" i="45"/>
  <c r="AF28" i="45"/>
  <c r="AE28" i="45"/>
  <c r="AD28" i="45"/>
  <c r="AC28" i="45"/>
  <c r="AB28" i="45"/>
  <c r="AA28" i="45"/>
  <c r="Z28" i="45"/>
  <c r="Y28" i="45"/>
  <c r="X28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D28" i="45"/>
  <c r="C28" i="45"/>
  <c r="AG27" i="45"/>
  <c r="AF27" i="45"/>
  <c r="AE27" i="45"/>
  <c r="AD27" i="45"/>
  <c r="AC27" i="45"/>
  <c r="AB27" i="45"/>
  <c r="AA27" i="45"/>
  <c r="Z27" i="45"/>
  <c r="Y27" i="45"/>
  <c r="X27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D27" i="45"/>
  <c r="C27" i="45"/>
  <c r="AG26" i="45"/>
  <c r="AF26" i="45"/>
  <c r="AE26" i="45"/>
  <c r="AD26" i="45"/>
  <c r="AC26" i="45"/>
  <c r="AB26" i="45"/>
  <c r="AA26" i="45"/>
  <c r="Z26" i="45"/>
  <c r="Y26" i="45"/>
  <c r="X26" i="45"/>
  <c r="W26" i="45"/>
  <c r="V26" i="45"/>
  <c r="U26" i="45"/>
  <c r="T26" i="45"/>
  <c r="S26" i="45"/>
  <c r="R26" i="45"/>
  <c r="Q26" i="45"/>
  <c r="P26" i="45"/>
  <c r="O26" i="45"/>
  <c r="N26" i="45"/>
  <c r="M26" i="45"/>
  <c r="L26" i="45"/>
  <c r="K26" i="45"/>
  <c r="J26" i="45"/>
  <c r="I26" i="45"/>
  <c r="H26" i="45"/>
  <c r="G26" i="45"/>
  <c r="F26" i="45"/>
  <c r="D26" i="45"/>
  <c r="C26" i="45"/>
  <c r="AG25" i="45"/>
  <c r="AF25" i="45"/>
  <c r="AE25" i="45"/>
  <c r="AD25" i="45"/>
  <c r="AC25" i="45"/>
  <c r="AB25" i="45"/>
  <c r="AA25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D25" i="45"/>
  <c r="C25" i="45"/>
  <c r="AG24" i="45"/>
  <c r="AF24" i="45"/>
  <c r="AE24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D24" i="45"/>
  <c r="C24" i="45"/>
  <c r="AG23" i="45"/>
  <c r="AF23" i="45"/>
  <c r="AE23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D23" i="45"/>
  <c r="C23" i="45"/>
  <c r="AG22" i="45"/>
  <c r="AF22" i="45"/>
  <c r="AE22" i="45"/>
  <c r="AD22" i="45"/>
  <c r="AC22" i="45"/>
  <c r="AB22" i="45"/>
  <c r="AA22" i="45"/>
  <c r="Z22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D22" i="45"/>
  <c r="C22" i="45"/>
  <c r="AG21" i="45"/>
  <c r="AF21" i="45"/>
  <c r="AE21" i="45"/>
  <c r="AD21" i="45"/>
  <c r="AC21" i="45"/>
  <c r="AB21" i="45"/>
  <c r="AA21" i="45"/>
  <c r="Z21" i="45"/>
  <c r="Y21" i="45"/>
  <c r="X21" i="45"/>
  <c r="W21" i="45"/>
  <c r="V21" i="45"/>
  <c r="U21" i="45"/>
  <c r="T21" i="45"/>
  <c r="S21" i="45"/>
  <c r="R21" i="45"/>
  <c r="Q21" i="45"/>
  <c r="P21" i="45"/>
  <c r="O21" i="45"/>
  <c r="N21" i="45"/>
  <c r="M21" i="45"/>
  <c r="L21" i="45"/>
  <c r="K21" i="45"/>
  <c r="J21" i="45"/>
  <c r="I21" i="45"/>
  <c r="H21" i="45"/>
  <c r="G21" i="45"/>
  <c r="F21" i="45"/>
  <c r="D21" i="45"/>
  <c r="C21" i="45"/>
  <c r="AG20" i="45"/>
  <c r="AF20" i="45"/>
  <c r="AE20" i="45"/>
  <c r="AD20" i="45"/>
  <c r="AC20" i="45"/>
  <c r="AB20" i="45"/>
  <c r="AA20" i="45"/>
  <c r="Z20" i="45"/>
  <c r="Y20" i="45"/>
  <c r="X20" i="45"/>
  <c r="W20" i="45"/>
  <c r="V20" i="45"/>
  <c r="U20" i="45"/>
  <c r="T20" i="45"/>
  <c r="S20" i="45"/>
  <c r="R20" i="45"/>
  <c r="Q20" i="45"/>
  <c r="P20" i="45"/>
  <c r="O20" i="45"/>
  <c r="N20" i="45"/>
  <c r="M20" i="45"/>
  <c r="L20" i="45"/>
  <c r="K20" i="45"/>
  <c r="J20" i="45"/>
  <c r="I20" i="45"/>
  <c r="H20" i="45"/>
  <c r="G20" i="45"/>
  <c r="F20" i="45"/>
  <c r="D20" i="45"/>
  <c r="C20" i="45"/>
  <c r="AG19" i="45"/>
  <c r="AF19" i="45"/>
  <c r="AE19" i="45"/>
  <c r="AD19" i="45"/>
  <c r="AC19" i="45"/>
  <c r="AB19" i="45"/>
  <c r="AA19" i="45"/>
  <c r="Z19" i="45"/>
  <c r="Y19" i="45"/>
  <c r="X19" i="45"/>
  <c r="W19" i="45"/>
  <c r="V19" i="45"/>
  <c r="U19" i="45"/>
  <c r="T19" i="45"/>
  <c r="S19" i="45"/>
  <c r="R19" i="45"/>
  <c r="Q19" i="45"/>
  <c r="P19" i="45"/>
  <c r="O19" i="45"/>
  <c r="N19" i="45"/>
  <c r="M19" i="45"/>
  <c r="L19" i="45"/>
  <c r="K19" i="45"/>
  <c r="J19" i="45"/>
  <c r="I19" i="45"/>
  <c r="H19" i="45"/>
  <c r="G19" i="45"/>
  <c r="F19" i="45"/>
  <c r="D19" i="45"/>
  <c r="C19" i="45"/>
  <c r="AG18" i="45"/>
  <c r="AF18" i="45"/>
  <c r="AE18" i="45"/>
  <c r="AD18" i="45"/>
  <c r="AC18" i="45"/>
  <c r="AB18" i="45"/>
  <c r="AA18" i="45"/>
  <c r="Z18" i="45"/>
  <c r="Y18" i="45"/>
  <c r="X18" i="45"/>
  <c r="W18" i="45"/>
  <c r="V18" i="45"/>
  <c r="U18" i="45"/>
  <c r="T18" i="45"/>
  <c r="S18" i="45"/>
  <c r="R18" i="45"/>
  <c r="Q18" i="45"/>
  <c r="P18" i="45"/>
  <c r="O18" i="45"/>
  <c r="N18" i="45"/>
  <c r="M18" i="45"/>
  <c r="L18" i="45"/>
  <c r="K18" i="45"/>
  <c r="J18" i="45"/>
  <c r="I18" i="45"/>
  <c r="H18" i="45"/>
  <c r="G18" i="45"/>
  <c r="F18" i="45"/>
  <c r="D18" i="45"/>
  <c r="C18" i="45"/>
  <c r="AG17" i="45"/>
  <c r="AF17" i="45"/>
  <c r="AE17" i="45"/>
  <c r="AD17" i="45"/>
  <c r="AC17" i="45"/>
  <c r="AB17" i="45"/>
  <c r="AA17" i="45"/>
  <c r="Z17" i="45"/>
  <c r="Y17" i="45"/>
  <c r="X17" i="45"/>
  <c r="W17" i="45"/>
  <c r="V17" i="45"/>
  <c r="U17" i="45"/>
  <c r="T17" i="45"/>
  <c r="S17" i="45"/>
  <c r="R17" i="45"/>
  <c r="Q17" i="45"/>
  <c r="P17" i="45"/>
  <c r="O17" i="45"/>
  <c r="N17" i="45"/>
  <c r="M17" i="45"/>
  <c r="L17" i="45"/>
  <c r="K17" i="45"/>
  <c r="J17" i="45"/>
  <c r="I17" i="45"/>
  <c r="H17" i="45"/>
  <c r="G17" i="45"/>
  <c r="F17" i="45"/>
  <c r="D17" i="45"/>
  <c r="C17" i="45"/>
  <c r="AG16" i="45"/>
  <c r="AF16" i="45"/>
  <c r="AE16" i="45"/>
  <c r="AD16" i="45"/>
  <c r="AC16" i="45"/>
  <c r="AB16" i="45"/>
  <c r="AA16" i="45"/>
  <c r="Z16" i="45"/>
  <c r="Y16" i="45"/>
  <c r="X16" i="45"/>
  <c r="W16" i="45"/>
  <c r="V16" i="45"/>
  <c r="U16" i="45"/>
  <c r="T16" i="45"/>
  <c r="S16" i="45"/>
  <c r="R16" i="45"/>
  <c r="Q16" i="45"/>
  <c r="P16" i="45"/>
  <c r="O16" i="45"/>
  <c r="N16" i="45"/>
  <c r="M16" i="45"/>
  <c r="L16" i="45"/>
  <c r="K16" i="45"/>
  <c r="J16" i="45"/>
  <c r="I16" i="45"/>
  <c r="H16" i="45"/>
  <c r="G16" i="45"/>
  <c r="F16" i="45"/>
  <c r="D16" i="45"/>
  <c r="C16" i="45"/>
  <c r="AG15" i="45"/>
  <c r="AF15" i="45"/>
  <c r="AE15" i="45"/>
  <c r="AD15" i="45"/>
  <c r="AC15" i="45"/>
  <c r="AB15" i="45"/>
  <c r="AA15" i="45"/>
  <c r="Z15" i="45"/>
  <c r="Y15" i="45"/>
  <c r="X15" i="45"/>
  <c r="W15" i="45"/>
  <c r="V15" i="45"/>
  <c r="U15" i="45"/>
  <c r="T15" i="45"/>
  <c r="S15" i="45"/>
  <c r="R15" i="45"/>
  <c r="Q15" i="45"/>
  <c r="P15" i="45"/>
  <c r="O15" i="45"/>
  <c r="N15" i="45"/>
  <c r="M15" i="45"/>
  <c r="L15" i="45"/>
  <c r="K15" i="45"/>
  <c r="J15" i="45"/>
  <c r="I15" i="45"/>
  <c r="H15" i="45"/>
  <c r="G15" i="45"/>
  <c r="F15" i="45"/>
  <c r="D15" i="45"/>
  <c r="C15" i="45"/>
  <c r="AG14" i="45"/>
  <c r="AF14" i="45"/>
  <c r="AE14" i="45"/>
  <c r="AD14" i="45"/>
  <c r="AC14" i="45"/>
  <c r="AB14" i="45"/>
  <c r="AA14" i="45"/>
  <c r="Z14" i="45"/>
  <c r="Y14" i="45"/>
  <c r="X14" i="45"/>
  <c r="W14" i="45"/>
  <c r="V14" i="45"/>
  <c r="U14" i="45"/>
  <c r="T14" i="45"/>
  <c r="S14" i="45"/>
  <c r="R14" i="45"/>
  <c r="Q14" i="45"/>
  <c r="P14" i="45"/>
  <c r="O14" i="45"/>
  <c r="N14" i="45"/>
  <c r="M14" i="45"/>
  <c r="L14" i="45"/>
  <c r="K14" i="45"/>
  <c r="J14" i="45"/>
  <c r="I14" i="45"/>
  <c r="H14" i="45"/>
  <c r="G14" i="45"/>
  <c r="F14" i="45"/>
  <c r="D14" i="45"/>
  <c r="C14" i="45"/>
  <c r="AG13" i="45"/>
  <c r="AF13" i="45"/>
  <c r="AE13" i="45"/>
  <c r="AD13" i="45"/>
  <c r="AC13" i="45"/>
  <c r="AB13" i="45"/>
  <c r="AA13" i="45"/>
  <c r="Z13" i="45"/>
  <c r="Y13" i="45"/>
  <c r="X13" i="45"/>
  <c r="W13" i="45"/>
  <c r="V13" i="45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D13" i="45"/>
  <c r="C13" i="45"/>
  <c r="AG12" i="45"/>
  <c r="AF12" i="45"/>
  <c r="AE12" i="45"/>
  <c r="AD12" i="45"/>
  <c r="AC12" i="45"/>
  <c r="AB12" i="45"/>
  <c r="AA12" i="45"/>
  <c r="Z12" i="45"/>
  <c r="Y12" i="45"/>
  <c r="X12" i="45"/>
  <c r="W12" i="45"/>
  <c r="V12" i="45"/>
  <c r="U12" i="45"/>
  <c r="T12" i="45"/>
  <c r="S12" i="45"/>
  <c r="R12" i="45"/>
  <c r="Q12" i="45"/>
  <c r="P12" i="45"/>
  <c r="O12" i="45"/>
  <c r="N12" i="45"/>
  <c r="M12" i="45"/>
  <c r="L12" i="45"/>
  <c r="K12" i="45"/>
  <c r="J12" i="45"/>
  <c r="I12" i="45"/>
  <c r="H12" i="45"/>
  <c r="G12" i="45"/>
  <c r="F12" i="45"/>
  <c r="D12" i="45"/>
  <c r="C12" i="45"/>
  <c r="AG11" i="45"/>
  <c r="AF11" i="45"/>
  <c r="AE11" i="45"/>
  <c r="AD11" i="45"/>
  <c r="AC11" i="45"/>
  <c r="AB11" i="45"/>
  <c r="AA11" i="45"/>
  <c r="Z11" i="45"/>
  <c r="Y11" i="45"/>
  <c r="X11" i="45"/>
  <c r="W11" i="45"/>
  <c r="V11" i="45"/>
  <c r="U11" i="45"/>
  <c r="T11" i="45"/>
  <c r="S11" i="45"/>
  <c r="R11" i="45"/>
  <c r="Q11" i="45"/>
  <c r="P11" i="45"/>
  <c r="O11" i="45"/>
  <c r="N11" i="45"/>
  <c r="M11" i="45"/>
  <c r="L11" i="45"/>
  <c r="K11" i="45"/>
  <c r="J11" i="45"/>
  <c r="I11" i="45"/>
  <c r="H11" i="45"/>
  <c r="G11" i="45"/>
  <c r="F11" i="45"/>
  <c r="D11" i="45"/>
  <c r="C11" i="45"/>
  <c r="AG10" i="45"/>
  <c r="AF10" i="45"/>
  <c r="AE10" i="45"/>
  <c r="AD10" i="45"/>
  <c r="AC10" i="45"/>
  <c r="AB10" i="45"/>
  <c r="AA10" i="45"/>
  <c r="Z10" i="45"/>
  <c r="Y10" i="45"/>
  <c r="X10" i="45"/>
  <c r="W10" i="45"/>
  <c r="V10" i="45"/>
  <c r="U10" i="45"/>
  <c r="T10" i="45"/>
  <c r="S10" i="45"/>
  <c r="R10" i="45"/>
  <c r="Q10" i="45"/>
  <c r="P10" i="45"/>
  <c r="O10" i="45"/>
  <c r="N10" i="45"/>
  <c r="M10" i="45"/>
  <c r="L10" i="45"/>
  <c r="K10" i="45"/>
  <c r="J10" i="45"/>
  <c r="I10" i="45"/>
  <c r="H10" i="45"/>
  <c r="G10" i="45"/>
  <c r="F10" i="45"/>
  <c r="D10" i="45"/>
  <c r="C10" i="45"/>
  <c r="AG9" i="45"/>
  <c r="AF9" i="45"/>
  <c r="AE9" i="45"/>
  <c r="AD9" i="45"/>
  <c r="AC9" i="45"/>
  <c r="AB9" i="45"/>
  <c r="AA9" i="45"/>
  <c r="Z9" i="45"/>
  <c r="Y9" i="45"/>
  <c r="X9" i="45"/>
  <c r="W9" i="45"/>
  <c r="V9" i="45"/>
  <c r="U9" i="45"/>
  <c r="T9" i="45"/>
  <c r="S9" i="45"/>
  <c r="R9" i="45"/>
  <c r="Q9" i="45"/>
  <c r="P9" i="45"/>
  <c r="O9" i="45"/>
  <c r="N9" i="45"/>
  <c r="M9" i="45"/>
  <c r="L9" i="45"/>
  <c r="K9" i="45"/>
  <c r="J9" i="45"/>
  <c r="I9" i="45"/>
  <c r="H9" i="45"/>
  <c r="G9" i="45"/>
  <c r="F9" i="45"/>
  <c r="D9" i="45"/>
  <c r="C9" i="45"/>
  <c r="AG8" i="45"/>
  <c r="AF8" i="45"/>
  <c r="AE8" i="45"/>
  <c r="AD8" i="45"/>
  <c r="AC8" i="45"/>
  <c r="AB8" i="45"/>
  <c r="AA8" i="45"/>
  <c r="Z8" i="45"/>
  <c r="Y8" i="45"/>
  <c r="X8" i="45"/>
  <c r="W8" i="45"/>
  <c r="V8" i="45"/>
  <c r="U8" i="45"/>
  <c r="T8" i="45"/>
  <c r="S8" i="45"/>
  <c r="R8" i="45"/>
  <c r="Q8" i="45"/>
  <c r="P8" i="45"/>
  <c r="O8" i="45"/>
  <c r="N8" i="45"/>
  <c r="M8" i="45"/>
  <c r="L8" i="45"/>
  <c r="K8" i="45"/>
  <c r="J8" i="45"/>
  <c r="I8" i="45"/>
  <c r="H8" i="45"/>
  <c r="G8" i="45"/>
  <c r="F8" i="45"/>
  <c r="D8" i="45"/>
  <c r="C8" i="45"/>
  <c r="AG7" i="45"/>
  <c r="AF7" i="45"/>
  <c r="AE7" i="45"/>
  <c r="AD7" i="45"/>
  <c r="AC7" i="45"/>
  <c r="AB7" i="45"/>
  <c r="AA7" i="45"/>
  <c r="Z7" i="45"/>
  <c r="Y7" i="45"/>
  <c r="X7" i="45"/>
  <c r="W7" i="45"/>
  <c r="V7" i="45"/>
  <c r="U7" i="45"/>
  <c r="T7" i="45"/>
  <c r="S7" i="45"/>
  <c r="R7" i="45"/>
  <c r="Q7" i="45"/>
  <c r="P7" i="45"/>
  <c r="O7" i="45"/>
  <c r="N7" i="45"/>
  <c r="M7" i="45"/>
  <c r="L7" i="45"/>
  <c r="K7" i="45"/>
  <c r="J7" i="45"/>
  <c r="I7" i="45"/>
  <c r="H7" i="45"/>
  <c r="G7" i="45"/>
  <c r="F7" i="45"/>
  <c r="D7" i="45"/>
  <c r="C7" i="45"/>
  <c r="AG6" i="45"/>
  <c r="AF6" i="45"/>
  <c r="AE6" i="45"/>
  <c r="AD6" i="45"/>
  <c r="AC6" i="45"/>
  <c r="AB6" i="45"/>
  <c r="AA6" i="45"/>
  <c r="Z6" i="45"/>
  <c r="Y6" i="45"/>
  <c r="X6" i="45"/>
  <c r="W6" i="45"/>
  <c r="V6" i="45"/>
  <c r="U6" i="45"/>
  <c r="T6" i="45"/>
  <c r="S6" i="45"/>
  <c r="R6" i="45"/>
  <c r="Q6" i="45"/>
  <c r="P6" i="45"/>
  <c r="O6" i="45"/>
  <c r="N6" i="45"/>
  <c r="M6" i="45"/>
  <c r="L6" i="45"/>
  <c r="K6" i="45"/>
  <c r="J6" i="45"/>
  <c r="I6" i="45"/>
  <c r="H6" i="45"/>
  <c r="G6" i="45"/>
  <c r="F6" i="45"/>
  <c r="D6" i="45"/>
  <c r="C6" i="45"/>
  <c r="AG5" i="45"/>
  <c r="AF5" i="45"/>
  <c r="AE5" i="45"/>
  <c r="AD5" i="45"/>
  <c r="AC5" i="45"/>
  <c r="AB5" i="45"/>
  <c r="AA5" i="45"/>
  <c r="Z5" i="45"/>
  <c r="Y5" i="45"/>
  <c r="X5" i="45"/>
  <c r="W5" i="45"/>
  <c r="V5" i="45"/>
  <c r="U5" i="45"/>
  <c r="T5" i="45"/>
  <c r="S5" i="45"/>
  <c r="R5" i="45"/>
  <c r="Q5" i="45"/>
  <c r="P5" i="45"/>
  <c r="O5" i="45"/>
  <c r="N5" i="45"/>
  <c r="M5" i="45"/>
  <c r="L5" i="45"/>
  <c r="K5" i="45"/>
  <c r="J5" i="45"/>
  <c r="I5" i="45"/>
  <c r="H5" i="45"/>
  <c r="G5" i="45"/>
  <c r="F5" i="45"/>
  <c r="D5" i="45"/>
  <c r="C5" i="45"/>
  <c r="AG4" i="45"/>
  <c r="AF4" i="45"/>
  <c r="AE4" i="45"/>
  <c r="AD4" i="45"/>
  <c r="AC4" i="45"/>
  <c r="AB4" i="45"/>
  <c r="AA4" i="45"/>
  <c r="Z4" i="45"/>
  <c r="Y4" i="45"/>
  <c r="X4" i="45"/>
  <c r="W4" i="45"/>
  <c r="V4" i="45"/>
  <c r="U4" i="45"/>
  <c r="T4" i="45"/>
  <c r="S4" i="45"/>
  <c r="R4" i="45"/>
  <c r="Q4" i="45"/>
  <c r="P4" i="45"/>
  <c r="O4" i="45"/>
  <c r="N4" i="45"/>
  <c r="M4" i="45"/>
  <c r="L4" i="45"/>
  <c r="K4" i="45"/>
  <c r="J4" i="45"/>
  <c r="I4" i="45"/>
  <c r="H4" i="45"/>
  <c r="G4" i="45"/>
  <c r="F4" i="45"/>
  <c r="D4" i="45"/>
  <c r="C4" i="45"/>
  <c r="AG3" i="45"/>
  <c r="AG34" i="45" s="1"/>
  <c r="AF3" i="45"/>
  <c r="AF34" i="45" s="1"/>
  <c r="AE3" i="45"/>
  <c r="AE34" i="45" s="1"/>
  <c r="AD3" i="45"/>
  <c r="AD34" i="45" s="1"/>
  <c r="AC3" i="45"/>
  <c r="AC34" i="45" s="1"/>
  <c r="AB3" i="45"/>
  <c r="AB34" i="45" s="1"/>
  <c r="AA3" i="45"/>
  <c r="AA34" i="45" s="1"/>
  <c r="Z3" i="45"/>
  <c r="Z34" i="45" s="1"/>
  <c r="Y3" i="45"/>
  <c r="Y34" i="45" s="1"/>
  <c r="X3" i="45"/>
  <c r="X34" i="45" s="1"/>
  <c r="W3" i="45"/>
  <c r="W34" i="45" s="1"/>
  <c r="V3" i="45"/>
  <c r="V34" i="45" s="1"/>
  <c r="U3" i="45"/>
  <c r="U34" i="45" s="1"/>
  <c r="T3" i="45"/>
  <c r="T34" i="45" s="1"/>
  <c r="S3" i="45"/>
  <c r="S34" i="45" s="1"/>
  <c r="R3" i="45"/>
  <c r="R34" i="45" s="1"/>
  <c r="Q3" i="45"/>
  <c r="Q34" i="45" s="1"/>
  <c r="P3" i="45"/>
  <c r="P34" i="45" s="1"/>
  <c r="O3" i="45"/>
  <c r="O34" i="45" s="1"/>
  <c r="N3" i="45"/>
  <c r="N34" i="45" s="1"/>
  <c r="M3" i="45"/>
  <c r="M34" i="45" s="1"/>
  <c r="L3" i="45"/>
  <c r="L34" i="45" s="1"/>
  <c r="K3" i="45"/>
  <c r="K34" i="45" s="1"/>
  <c r="J3" i="45"/>
  <c r="J34" i="45" s="1"/>
  <c r="I3" i="45"/>
  <c r="I34" i="45" s="1"/>
  <c r="H3" i="45"/>
  <c r="H34" i="45" s="1"/>
  <c r="G3" i="45"/>
  <c r="G34" i="45" s="1"/>
  <c r="F3" i="45"/>
  <c r="D3" i="45"/>
  <c r="C3" i="45"/>
  <c r="C34" i="45" s="1"/>
  <c r="G9" i="5"/>
  <c r="G3" i="5"/>
  <c r="J33" i="46" l="1"/>
  <c r="F70" i="45"/>
  <c r="D69" i="45"/>
  <c r="D34" i="45"/>
  <c r="E34" i="45" s="1"/>
  <c r="E3" i="45"/>
  <c r="E4" i="45"/>
  <c r="E5" i="45"/>
  <c r="E6" i="45"/>
  <c r="E7" i="45"/>
  <c r="E8" i="45"/>
  <c r="E9" i="45"/>
  <c r="E10" i="45"/>
  <c r="E11" i="45"/>
  <c r="E12" i="45"/>
  <c r="E13" i="45"/>
  <c r="E14" i="45"/>
  <c r="E15" i="45"/>
  <c r="E16" i="45"/>
  <c r="E17" i="45"/>
  <c r="E18" i="45"/>
  <c r="E19" i="45"/>
  <c r="E20" i="45"/>
  <c r="E21" i="45"/>
  <c r="E22" i="45"/>
  <c r="E23" i="45"/>
  <c r="E24" i="45"/>
  <c r="E25" i="45"/>
  <c r="E26" i="45"/>
  <c r="E27" i="45"/>
  <c r="E28" i="45"/>
  <c r="E29" i="45"/>
  <c r="E30" i="45"/>
  <c r="E31" i="45"/>
  <c r="E32" i="45"/>
  <c r="E33" i="45"/>
  <c r="F22" i="31"/>
  <c r="F36" i="31"/>
  <c r="F37" i="31"/>
  <c r="F61" i="31"/>
  <c r="F62" i="31"/>
  <c r="F64" i="31"/>
  <c r="F74" i="31"/>
  <c r="F75" i="31"/>
  <c r="F80" i="31"/>
  <c r="F125" i="31"/>
  <c r="F126" i="31"/>
  <c r="F139" i="31"/>
  <c r="F157" i="31"/>
  <c r="F159" i="31"/>
  <c r="F165" i="31"/>
  <c r="F166" i="31"/>
  <c r="F167" i="31"/>
  <c r="F168" i="31"/>
  <c r="F169" i="31"/>
  <c r="F170" i="31"/>
  <c r="F171" i="31"/>
  <c r="F172" i="31"/>
  <c r="F185" i="31"/>
  <c r="F186" i="31"/>
  <c r="F188" i="31"/>
  <c r="F190" i="31"/>
  <c r="F191" i="31"/>
  <c r="F192" i="31"/>
  <c r="F198" i="31"/>
  <c r="F199" i="31"/>
  <c r="F200" i="31"/>
  <c r="F202" i="31"/>
  <c r="F203" i="31"/>
  <c r="F204" i="31"/>
  <c r="F206" i="31"/>
  <c r="F207" i="31"/>
  <c r="F209" i="31"/>
  <c r="F212" i="31"/>
  <c r="F214" i="31"/>
  <c r="F221" i="31"/>
  <c r="F222" i="31"/>
  <c r="F223" i="31"/>
  <c r="F224" i="31"/>
  <c r="F228" i="31"/>
  <c r="F229" i="31"/>
  <c r="F235" i="31"/>
  <c r="F236" i="31"/>
  <c r="F242" i="31"/>
  <c r="F243" i="31"/>
  <c r="F250" i="31"/>
  <c r="L3" i="46" l="1"/>
  <c r="L4" i="46"/>
  <c r="L5" i="46"/>
  <c r="L6" i="46"/>
  <c r="L7" i="46"/>
  <c r="L8" i="46"/>
  <c r="L9" i="46"/>
  <c r="L10" i="46"/>
  <c r="L11" i="46"/>
  <c r="L12" i="46"/>
  <c r="L13" i="46"/>
  <c r="L14" i="46"/>
  <c r="L15" i="46"/>
  <c r="L16" i="46"/>
  <c r="L17" i="46"/>
  <c r="L18" i="46"/>
  <c r="L19" i="46"/>
  <c r="L20" i="46"/>
  <c r="L21" i="46"/>
  <c r="L22" i="46"/>
  <c r="L23" i="46"/>
  <c r="L24" i="46"/>
  <c r="L25" i="46"/>
  <c r="L26" i="46"/>
  <c r="L27" i="46"/>
  <c r="L28" i="46"/>
  <c r="L29" i="46"/>
  <c r="L30" i="46"/>
  <c r="L31" i="46"/>
  <c r="L32" i="46"/>
  <c r="L33" i="46"/>
  <c r="L2" i="46"/>
  <c r="K33" i="46"/>
  <c r="K3" i="46"/>
  <c r="K4" i="46"/>
  <c r="K5" i="46"/>
  <c r="K6" i="46"/>
  <c r="K7" i="46"/>
  <c r="K8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21" i="46"/>
  <c r="K22" i="46"/>
  <c r="K23" i="46"/>
  <c r="K24" i="46"/>
  <c r="K25" i="46"/>
  <c r="K26" i="46"/>
  <c r="K27" i="46"/>
  <c r="K28" i="46"/>
  <c r="K29" i="46"/>
  <c r="K30" i="46"/>
  <c r="K31" i="46"/>
  <c r="K32" i="46"/>
  <c r="F71" i="45"/>
  <c r="D70" i="45"/>
  <c r="F23" i="33"/>
  <c r="F61" i="33"/>
  <c r="F65" i="33"/>
  <c r="F66" i="33"/>
  <c r="F73" i="33"/>
  <c r="F113" i="33"/>
  <c r="F160" i="33"/>
  <c r="F161" i="33"/>
  <c r="F164" i="33"/>
  <c r="F171" i="33"/>
  <c r="F172" i="33"/>
  <c r="F202" i="33"/>
  <c r="F203" i="33"/>
  <c r="F204" i="33"/>
  <c r="F205" i="33"/>
  <c r="F206" i="33"/>
  <c r="F207" i="33"/>
  <c r="F209" i="33"/>
  <c r="F212" i="33"/>
  <c r="F214" i="33"/>
  <c r="F232" i="33"/>
  <c r="F233" i="33"/>
  <c r="F235" i="33"/>
  <c r="F240" i="33"/>
  <c r="F241" i="33"/>
  <c r="F250" i="33"/>
  <c r="F72" i="45" l="1"/>
  <c r="D71" i="45"/>
  <c r="F22" i="32"/>
  <c r="F23" i="32"/>
  <c r="F61" i="32"/>
  <c r="F62" i="32"/>
  <c r="F64" i="32"/>
  <c r="F73" i="32"/>
  <c r="F74" i="32"/>
  <c r="F75" i="32"/>
  <c r="F80" i="32"/>
  <c r="F81" i="32"/>
  <c r="F113" i="32"/>
  <c r="F114" i="32"/>
  <c r="F117" i="32"/>
  <c r="F119" i="32"/>
  <c r="F120" i="32"/>
  <c r="F138" i="32"/>
  <c r="F157" i="32"/>
  <c r="F161" i="32"/>
  <c r="F162" i="32"/>
  <c r="F169" i="32"/>
  <c r="F170" i="32"/>
  <c r="F173" i="32"/>
  <c r="F174" i="32"/>
  <c r="F191" i="32"/>
  <c r="F192" i="32"/>
  <c r="F196" i="32"/>
  <c r="F197" i="32"/>
  <c r="F205" i="32"/>
  <c r="F207" i="32"/>
  <c r="F208" i="32"/>
  <c r="F209" i="32"/>
  <c r="F210" i="32"/>
  <c r="F212" i="32"/>
  <c r="F214" i="32"/>
  <c r="F218" i="32"/>
  <c r="F219" i="32"/>
  <c r="F228" i="32"/>
  <c r="F229" i="32"/>
  <c r="F230" i="32"/>
  <c r="F231" i="32"/>
  <c r="F234" i="32"/>
  <c r="F240" i="32"/>
  <c r="F241" i="32"/>
  <c r="F73" i="45" l="1"/>
  <c r="D72" i="45"/>
  <c r="F6" i="28"/>
  <c r="F7" i="28"/>
  <c r="F13" i="28"/>
  <c r="F14" i="28"/>
  <c r="F22" i="28"/>
  <c r="F23" i="28"/>
  <c r="F31" i="28"/>
  <c r="F36" i="28"/>
  <c r="F37" i="28"/>
  <c r="F38" i="28"/>
  <c r="F39" i="28"/>
  <c r="F61" i="28"/>
  <c r="F62" i="28"/>
  <c r="F73" i="28"/>
  <c r="F75" i="28"/>
  <c r="F80" i="28"/>
  <c r="F104" i="28"/>
  <c r="F105" i="28"/>
  <c r="F111" i="28"/>
  <c r="F153" i="28"/>
  <c r="F159" i="28"/>
  <c r="F161" i="28"/>
  <c r="F165" i="28"/>
  <c r="F166" i="28"/>
  <c r="F167" i="28"/>
  <c r="F168" i="28"/>
  <c r="F171" i="28"/>
  <c r="F172" i="28"/>
  <c r="F175" i="28"/>
  <c r="F176" i="28"/>
  <c r="F191" i="28"/>
  <c r="F192" i="28"/>
  <c r="F196" i="28"/>
  <c r="F197" i="28"/>
  <c r="F199" i="28"/>
  <c r="F200" i="28"/>
  <c r="F202" i="28"/>
  <c r="F203" i="28"/>
  <c r="F205" i="28"/>
  <c r="F206" i="28"/>
  <c r="F208" i="28"/>
  <c r="F209" i="28"/>
  <c r="F212" i="28"/>
  <c r="F214" i="28"/>
  <c r="F221" i="28"/>
  <c r="F222" i="28"/>
  <c r="F223" i="28"/>
  <c r="F224" i="28"/>
  <c r="F230" i="28"/>
  <c r="F231" i="28"/>
  <c r="F234" i="28"/>
  <c r="F236" i="28"/>
  <c r="F237" i="28"/>
  <c r="F240" i="28"/>
  <c r="F241" i="28"/>
  <c r="F242" i="28"/>
  <c r="F243" i="28"/>
  <c r="F244" i="28"/>
  <c r="F245" i="28"/>
  <c r="F246" i="28"/>
  <c r="F247" i="28"/>
  <c r="F250" i="28"/>
  <c r="F74" i="45" l="1"/>
  <c r="D73" i="45"/>
  <c r="F61" i="29" a="1"/>
  <c r="F61" i="29" s="1"/>
  <c r="F62" i="29" a="1"/>
  <c r="F62" i="29" s="1"/>
  <c r="F64" i="29" a="1"/>
  <c r="F64" i="29" s="1"/>
  <c r="F65" i="29" a="1"/>
  <c r="F65" i="29" s="1"/>
  <c r="F66" i="29" a="1"/>
  <c r="F66" i="29" s="1"/>
  <c r="F80" i="29" a="1"/>
  <c r="F80" i="29" s="1"/>
  <c r="F92" i="29" a="1"/>
  <c r="F92" i="29" s="1"/>
  <c r="F125" i="29" a="1"/>
  <c r="F125" i="29" s="1"/>
  <c r="F126" i="29" a="1"/>
  <c r="F126" i="29" s="1"/>
  <c r="F127" i="29" a="1"/>
  <c r="F127" i="29" s="1"/>
  <c r="F138" i="29" a="1"/>
  <c r="F138" i="29" s="1"/>
  <c r="F157" i="29" a="1"/>
  <c r="F157" i="29" s="1"/>
  <c r="F159" i="29" a="1"/>
  <c r="F159" i="29" s="1"/>
  <c r="F160" i="29" a="1"/>
  <c r="F160" i="29" s="1"/>
  <c r="F162" i="29" a="1"/>
  <c r="F162" i="29" s="1"/>
  <c r="F164" i="29" a="1"/>
  <c r="F164" i="29" s="1"/>
  <c r="F167" i="29" a="1"/>
  <c r="F167" i="29" s="1"/>
  <c r="F169" i="29" a="1"/>
  <c r="F169" i="29" s="1"/>
  <c r="F170" i="29" a="1"/>
  <c r="F170" i="29" s="1"/>
  <c r="F171" i="29" a="1"/>
  <c r="F171" i="29"/>
  <c r="F172" i="29" a="1"/>
  <c r="F172" i="29" s="1"/>
  <c r="F173" i="29" a="1"/>
  <c r="F173" i="29" s="1"/>
  <c r="F174" i="29" a="1"/>
  <c r="F174" i="29" s="1"/>
  <c r="F198" i="29" a="1"/>
  <c r="F198" i="29"/>
  <c r="F202" i="29" a="1"/>
  <c r="F202" i="29" s="1"/>
  <c r="F206" i="29" a="1"/>
  <c r="F206" i="29" s="1"/>
  <c r="F207" i="29" a="1"/>
  <c r="F207" i="29" s="1"/>
  <c r="F209" i="29" a="1"/>
  <c r="F209" i="29"/>
  <c r="F210" i="29" a="1"/>
  <c r="F210" i="29" s="1"/>
  <c r="F212" i="29" a="1"/>
  <c r="F212" i="29" s="1"/>
  <c r="F214" i="29" a="1"/>
  <c r="F214" i="29" s="1"/>
  <c r="F218" i="29" a="1"/>
  <c r="F218" i="29" s="1"/>
  <c r="F219" i="29" a="1"/>
  <c r="F219" i="29" s="1"/>
  <c r="F221" i="29" a="1"/>
  <c r="F221" i="29" s="1"/>
  <c r="F222" i="29" a="1"/>
  <c r="F222" i="29"/>
  <c r="F223" i="29" a="1"/>
  <c r="F223" i="29" s="1"/>
  <c r="F224" i="29" a="1"/>
  <c r="F224" i="29" s="1"/>
  <c r="F228" i="29" a="1"/>
  <c r="F228" i="29"/>
  <c r="F229" i="29" a="1"/>
  <c r="F229" i="29" s="1"/>
  <c r="F232" i="29" a="1"/>
  <c r="F232" i="29"/>
  <c r="F233" i="29" a="1"/>
  <c r="F233" i="29" s="1"/>
  <c r="F234" i="29" a="1"/>
  <c r="F234" i="29" s="1"/>
  <c r="F3" i="29" a="1"/>
  <c r="F3" i="29" s="1"/>
  <c r="F75" i="45" l="1"/>
  <c r="D74" i="45"/>
  <c r="F4" i="30"/>
  <c r="F23" i="30"/>
  <c r="F61" i="30"/>
  <c r="F65" i="30"/>
  <c r="F66" i="30"/>
  <c r="F73" i="30"/>
  <c r="F75" i="30"/>
  <c r="F111" i="30"/>
  <c r="F125" i="30"/>
  <c r="F126" i="30"/>
  <c r="F127" i="30"/>
  <c r="F139" i="30"/>
  <c r="F160" i="30"/>
  <c r="F161" i="30"/>
  <c r="F164" i="30"/>
  <c r="F167" i="30"/>
  <c r="F175" i="30"/>
  <c r="F176" i="30"/>
  <c r="F191" i="30"/>
  <c r="F192" i="30"/>
  <c r="F196" i="30"/>
  <c r="F197" i="30"/>
  <c r="F199" i="30"/>
  <c r="F200" i="30"/>
  <c r="F202" i="30"/>
  <c r="F205" i="30"/>
  <c r="F206" i="30"/>
  <c r="F208" i="30"/>
  <c r="F209" i="30"/>
  <c r="F210" i="30"/>
  <c r="F218" i="30"/>
  <c r="F219" i="30"/>
  <c r="F230" i="30"/>
  <c r="F231" i="30"/>
  <c r="F235" i="30"/>
  <c r="F237" i="30"/>
  <c r="F240" i="30"/>
  <c r="F241" i="30"/>
  <c r="F242" i="30"/>
  <c r="F243" i="30"/>
  <c r="F244" i="30"/>
  <c r="F245" i="30"/>
  <c r="F246" i="30"/>
  <c r="F247" i="30"/>
  <c r="F250" i="30"/>
  <c r="F3" i="30"/>
  <c r="F76" i="45" l="1"/>
  <c r="D75" i="45"/>
  <c r="F4" i="27"/>
  <c r="F6" i="27"/>
  <c r="F7" i="27"/>
  <c r="F8" i="27"/>
  <c r="F15" i="27"/>
  <c r="F16" i="27"/>
  <c r="F17" i="27"/>
  <c r="F23" i="27"/>
  <c r="F28" i="27"/>
  <c r="F32" i="27"/>
  <c r="F59" i="27"/>
  <c r="F60" i="27"/>
  <c r="F62" i="27"/>
  <c r="F66" i="27"/>
  <c r="F75" i="27"/>
  <c r="F80" i="27"/>
  <c r="F86" i="27"/>
  <c r="F102" i="27"/>
  <c r="F112" i="27"/>
  <c r="F113" i="27"/>
  <c r="F114" i="27"/>
  <c r="F138" i="27"/>
  <c r="F145" i="27"/>
  <c r="F160" i="27"/>
  <c r="F162" i="27"/>
  <c r="F164" i="27"/>
  <c r="F167" i="27"/>
  <c r="F169" i="27"/>
  <c r="F170" i="27"/>
  <c r="F171" i="27"/>
  <c r="F172" i="27"/>
  <c r="F173" i="27"/>
  <c r="F174" i="27"/>
  <c r="F175" i="27"/>
  <c r="F176" i="27"/>
  <c r="F177" i="27"/>
  <c r="F178" i="27"/>
  <c r="F185" i="27"/>
  <c r="F186" i="27"/>
  <c r="F191" i="27"/>
  <c r="F192" i="27"/>
  <c r="F198" i="27"/>
  <c r="F199" i="27"/>
  <c r="F200" i="27"/>
  <c r="F202" i="27"/>
  <c r="F203" i="27"/>
  <c r="F204" i="27"/>
  <c r="F205" i="27"/>
  <c r="F206" i="27"/>
  <c r="F207" i="27"/>
  <c r="F209" i="27"/>
  <c r="F210" i="27"/>
  <c r="F212" i="27"/>
  <c r="F214" i="27"/>
  <c r="F218" i="27"/>
  <c r="F219" i="27"/>
  <c r="F221" i="27"/>
  <c r="F222" i="27"/>
  <c r="F223" i="27"/>
  <c r="F224" i="27"/>
  <c r="F228" i="27"/>
  <c r="F229" i="27"/>
  <c r="F230" i="27"/>
  <c r="F231" i="27"/>
  <c r="F232" i="27"/>
  <c r="F233" i="27"/>
  <c r="F235" i="27"/>
  <c r="F240" i="27"/>
  <c r="F241" i="27"/>
  <c r="F3" i="27"/>
  <c r="F77" i="45" l="1"/>
  <c r="D76" i="45"/>
  <c r="F4" i="24"/>
  <c r="F8" i="24"/>
  <c r="F11" i="24"/>
  <c r="F12" i="24"/>
  <c r="F15" i="24"/>
  <c r="F22" i="24"/>
  <c r="F23" i="24"/>
  <c r="F30" i="24"/>
  <c r="F34" i="24"/>
  <c r="F38" i="24"/>
  <c r="F39" i="24"/>
  <c r="F44" i="24"/>
  <c r="F59" i="24"/>
  <c r="F61" i="24"/>
  <c r="F62" i="24"/>
  <c r="F64" i="24"/>
  <c r="F65" i="24"/>
  <c r="F66" i="24"/>
  <c r="F73" i="24"/>
  <c r="F74" i="24"/>
  <c r="F75" i="24"/>
  <c r="F80" i="24"/>
  <c r="F113" i="24"/>
  <c r="F122" i="24"/>
  <c r="F160" i="24"/>
  <c r="F161" i="24"/>
  <c r="F162" i="24"/>
  <c r="F164" i="24"/>
  <c r="F165" i="24"/>
  <c r="F166" i="24"/>
  <c r="F167" i="24"/>
  <c r="F169" i="24"/>
  <c r="F170" i="24"/>
  <c r="F175" i="24"/>
  <c r="F176" i="24"/>
  <c r="F177" i="24"/>
  <c r="F178" i="24"/>
  <c r="F191" i="24"/>
  <c r="F192" i="24"/>
  <c r="F196" i="24"/>
  <c r="F197" i="24"/>
  <c r="F198" i="24"/>
  <c r="F202" i="24"/>
  <c r="F205" i="24"/>
  <c r="F206" i="24"/>
  <c r="F207" i="24"/>
  <c r="F208" i="24"/>
  <c r="F209" i="24"/>
  <c r="F212" i="24"/>
  <c r="F214" i="24"/>
  <c r="F218" i="24"/>
  <c r="F219" i="24"/>
  <c r="F221" i="24"/>
  <c r="F222" i="24"/>
  <c r="F223" i="24"/>
  <c r="F224" i="24"/>
  <c r="F228" i="24"/>
  <c r="F229" i="24"/>
  <c r="F232" i="24"/>
  <c r="F233" i="24"/>
  <c r="F235" i="24"/>
  <c r="F236" i="24"/>
  <c r="F237" i="24"/>
  <c r="F242" i="24"/>
  <c r="F243" i="24"/>
  <c r="F246" i="24"/>
  <c r="F247" i="24"/>
  <c r="F250" i="24"/>
  <c r="F78" i="45" l="1"/>
  <c r="D77" i="45"/>
  <c r="F18" i="26"/>
  <c r="F19" i="26"/>
  <c r="F22" i="26"/>
  <c r="F23" i="26"/>
  <c r="F32" i="26"/>
  <c r="F36" i="26"/>
  <c r="F37" i="26"/>
  <c r="F38" i="26"/>
  <c r="F39" i="26"/>
  <c r="F49" i="26"/>
  <c r="F50" i="26"/>
  <c r="F53" i="26"/>
  <c r="F54" i="26"/>
  <c r="F57" i="26"/>
  <c r="F58" i="26"/>
  <c r="F61" i="26"/>
  <c r="F62" i="26"/>
  <c r="F65" i="26"/>
  <c r="F73" i="26"/>
  <c r="F80" i="26"/>
  <c r="F119" i="26"/>
  <c r="F125" i="26"/>
  <c r="F126" i="26"/>
  <c r="F138" i="26"/>
  <c r="F157" i="26"/>
  <c r="F159" i="26"/>
  <c r="F161" i="26"/>
  <c r="F165" i="26"/>
  <c r="F166" i="26"/>
  <c r="F171" i="26"/>
  <c r="F172" i="26"/>
  <c r="F175" i="26"/>
  <c r="F176" i="26"/>
  <c r="F177" i="26"/>
  <c r="F178" i="26"/>
  <c r="F196" i="26"/>
  <c r="F197" i="26"/>
  <c r="F205" i="26"/>
  <c r="F206" i="26"/>
  <c r="F207" i="26"/>
  <c r="F208" i="26"/>
  <c r="F209" i="26"/>
  <c r="F218" i="26"/>
  <c r="F219" i="26"/>
  <c r="F221" i="26"/>
  <c r="F222" i="26"/>
  <c r="F234" i="26"/>
  <c r="F236" i="26"/>
  <c r="F237" i="26"/>
  <c r="F240" i="26"/>
  <c r="F241" i="26"/>
  <c r="F242" i="26"/>
  <c r="F243" i="26"/>
  <c r="F246" i="26"/>
  <c r="F247" i="26"/>
  <c r="F250" i="26"/>
  <c r="F79" i="45" l="1"/>
  <c r="D78" i="45"/>
  <c r="F6" i="25"/>
  <c r="F7" i="25"/>
  <c r="F10" i="25"/>
  <c r="F11" i="25"/>
  <c r="F12" i="25"/>
  <c r="F30" i="25"/>
  <c r="F31" i="25"/>
  <c r="F34" i="25"/>
  <c r="F35" i="25"/>
  <c r="F36" i="25"/>
  <c r="F37" i="25"/>
  <c r="F42" i="25"/>
  <c r="F46" i="25"/>
  <c r="F47" i="25"/>
  <c r="F51" i="25"/>
  <c r="F52" i="25"/>
  <c r="F53" i="25"/>
  <c r="F54" i="25"/>
  <c r="F60" i="25"/>
  <c r="F61" i="25"/>
  <c r="F65" i="25"/>
  <c r="F66" i="25"/>
  <c r="F73" i="25"/>
  <c r="F75" i="25"/>
  <c r="F111" i="25"/>
  <c r="F113" i="25"/>
  <c r="F127" i="25"/>
  <c r="F138" i="25"/>
  <c r="F157" i="25"/>
  <c r="F159" i="25"/>
  <c r="F160" i="25"/>
  <c r="F168" i="25"/>
  <c r="F169" i="25"/>
  <c r="F170" i="25"/>
  <c r="F171" i="25"/>
  <c r="F172" i="25"/>
  <c r="F173" i="25"/>
  <c r="F174" i="25"/>
  <c r="F185" i="25"/>
  <c r="F186" i="25"/>
  <c r="F191" i="25"/>
  <c r="F192" i="25"/>
  <c r="F199" i="25"/>
  <c r="F200" i="25"/>
  <c r="F202" i="25"/>
  <c r="F203" i="25"/>
  <c r="F205" i="25"/>
  <c r="F206" i="25"/>
  <c r="F208" i="25"/>
  <c r="F209" i="25"/>
  <c r="F210" i="25"/>
  <c r="F212" i="25"/>
  <c r="F214" i="25"/>
  <c r="F221" i="25"/>
  <c r="F222" i="25"/>
  <c r="F223" i="25"/>
  <c r="F224" i="25"/>
  <c r="F230" i="25"/>
  <c r="F231" i="25"/>
  <c r="F232" i="25"/>
  <c r="F233" i="25"/>
  <c r="F235" i="25"/>
  <c r="F237" i="25"/>
  <c r="F244" i="25"/>
  <c r="F245" i="25"/>
  <c r="F246" i="25"/>
  <c r="F247" i="25"/>
  <c r="F250" i="25"/>
  <c r="F3" i="25"/>
  <c r="F80" i="45" l="1"/>
  <c r="D79" i="45"/>
  <c r="F6" i="13"/>
  <c r="F7" i="13"/>
  <c r="F10" i="13"/>
  <c r="F18" i="13"/>
  <c r="F19" i="13"/>
  <c r="F23" i="13"/>
  <c r="F30" i="13"/>
  <c r="F32" i="13"/>
  <c r="F36" i="13"/>
  <c r="F37" i="13"/>
  <c r="F46" i="13"/>
  <c r="F49" i="13"/>
  <c r="F59" i="13"/>
  <c r="F61" i="13"/>
  <c r="F62" i="13"/>
  <c r="F65" i="13"/>
  <c r="F73" i="13"/>
  <c r="F75" i="13"/>
  <c r="F80" i="13"/>
  <c r="F111" i="13"/>
  <c r="F158" i="13"/>
  <c r="F159" i="13"/>
  <c r="F164" i="13"/>
  <c r="F167" i="13"/>
  <c r="F168" i="13"/>
  <c r="F171" i="13"/>
  <c r="F172" i="13"/>
  <c r="F175" i="13"/>
  <c r="F176" i="13"/>
  <c r="F177" i="13"/>
  <c r="F178" i="13"/>
  <c r="F198" i="13"/>
  <c r="F202" i="13"/>
  <c r="F204" i="13"/>
  <c r="F206" i="13"/>
  <c r="F208" i="13"/>
  <c r="F209" i="13"/>
  <c r="F212" i="13"/>
  <c r="F214" i="13"/>
  <c r="F218" i="13"/>
  <c r="F219" i="13"/>
  <c r="F221" i="13"/>
  <c r="F222" i="13"/>
  <c r="F223" i="13"/>
  <c r="F224" i="13"/>
  <c r="F228" i="13"/>
  <c r="F229" i="13"/>
  <c r="F232" i="13"/>
  <c r="F233" i="13"/>
  <c r="F235" i="13"/>
  <c r="F236" i="13"/>
  <c r="F240" i="13"/>
  <c r="F241" i="13"/>
  <c r="F246" i="13"/>
  <c r="F247" i="13"/>
  <c r="F250" i="13"/>
  <c r="F81" i="45" l="1"/>
  <c r="D80" i="45"/>
  <c r="F8" i="14"/>
  <c r="F15" i="14"/>
  <c r="F16" i="14"/>
  <c r="F17" i="14"/>
  <c r="F22" i="14"/>
  <c r="F23" i="14"/>
  <c r="F31" i="14"/>
  <c r="F34" i="14"/>
  <c r="F35" i="14"/>
  <c r="F38" i="14"/>
  <c r="F39" i="14"/>
  <c r="F42" i="14"/>
  <c r="F43" i="14"/>
  <c r="F44" i="14"/>
  <c r="F49" i="14"/>
  <c r="F60" i="14"/>
  <c r="F61" i="14"/>
  <c r="F62" i="14"/>
  <c r="F64" i="14"/>
  <c r="F74" i="14"/>
  <c r="F75" i="14"/>
  <c r="F114" i="14"/>
  <c r="F127" i="14"/>
  <c r="F145" i="14"/>
  <c r="F161" i="14"/>
  <c r="F168" i="14"/>
  <c r="F169" i="14"/>
  <c r="F170" i="14"/>
  <c r="F171" i="14"/>
  <c r="F172" i="14"/>
  <c r="F173" i="14"/>
  <c r="F174" i="14"/>
  <c r="F175" i="14"/>
  <c r="F176" i="14"/>
  <c r="F177" i="14"/>
  <c r="F178" i="14"/>
  <c r="F191" i="14"/>
  <c r="F192" i="14"/>
  <c r="F196" i="14"/>
  <c r="F197" i="14"/>
  <c r="F198" i="14"/>
  <c r="F199" i="14"/>
  <c r="F200" i="14"/>
  <c r="F202" i="14"/>
  <c r="F203" i="14"/>
  <c r="F205" i="14"/>
  <c r="F206" i="14"/>
  <c r="F207" i="14"/>
  <c r="F208" i="14"/>
  <c r="F209" i="14"/>
  <c r="F210" i="14"/>
  <c r="F212" i="14"/>
  <c r="F214" i="14"/>
  <c r="F221" i="14"/>
  <c r="F222" i="14"/>
  <c r="F223" i="14"/>
  <c r="F224" i="14"/>
  <c r="F228" i="14"/>
  <c r="F229" i="14"/>
  <c r="F230" i="14"/>
  <c r="F231" i="14"/>
  <c r="F232" i="14"/>
  <c r="F233" i="14"/>
  <c r="F237" i="14"/>
  <c r="F242" i="14"/>
  <c r="F243" i="14"/>
  <c r="F82" i="45" l="1"/>
  <c r="D81" i="45"/>
  <c r="F6" i="15"/>
  <c r="F7" i="15"/>
  <c r="F10" i="15"/>
  <c r="F20" i="15"/>
  <c r="F21" i="15"/>
  <c r="F31" i="15"/>
  <c r="F32" i="15"/>
  <c r="F34" i="15"/>
  <c r="F35" i="15"/>
  <c r="F36" i="15"/>
  <c r="F37" i="15"/>
  <c r="F38" i="15"/>
  <c r="F39" i="15"/>
  <c r="F47" i="15"/>
  <c r="F51" i="15"/>
  <c r="F52" i="15"/>
  <c r="F57" i="15"/>
  <c r="F58" i="15"/>
  <c r="F61" i="15"/>
  <c r="F62" i="15"/>
  <c r="F65" i="15"/>
  <c r="F66" i="15"/>
  <c r="F73" i="15"/>
  <c r="F74" i="15"/>
  <c r="F80" i="15"/>
  <c r="F125" i="15"/>
  <c r="F126" i="15"/>
  <c r="F127" i="15"/>
  <c r="F157" i="15"/>
  <c r="F159" i="15"/>
  <c r="F164" i="15"/>
  <c r="F165" i="15"/>
  <c r="F166" i="15"/>
  <c r="F168" i="15"/>
  <c r="F171" i="15"/>
  <c r="F172" i="15"/>
  <c r="F202" i="15"/>
  <c r="F203" i="15"/>
  <c r="F206" i="15"/>
  <c r="F207" i="15"/>
  <c r="F208" i="15"/>
  <c r="F210" i="15"/>
  <c r="F218" i="15"/>
  <c r="F219" i="15"/>
  <c r="F221" i="15"/>
  <c r="F222" i="15"/>
  <c r="F223" i="15"/>
  <c r="F224" i="15"/>
  <c r="F228" i="15"/>
  <c r="F229" i="15"/>
  <c r="F230" i="15"/>
  <c r="F231" i="15"/>
  <c r="F234" i="15"/>
  <c r="F235" i="15"/>
  <c r="F237" i="15"/>
  <c r="F244" i="15"/>
  <c r="F245" i="15"/>
  <c r="F246" i="15"/>
  <c r="F247" i="15"/>
  <c r="F250" i="15"/>
  <c r="F83" i="45" l="1"/>
  <c r="D82" i="45"/>
  <c r="F10" i="16"/>
  <c r="F13" i="16"/>
  <c r="F14" i="16"/>
  <c r="F16" i="16"/>
  <c r="F17" i="16"/>
  <c r="F18" i="16"/>
  <c r="F19" i="16"/>
  <c r="F20" i="16"/>
  <c r="F21" i="16"/>
  <c r="F22" i="16"/>
  <c r="F23" i="16"/>
  <c r="F30" i="16"/>
  <c r="F42" i="16"/>
  <c r="F49" i="16"/>
  <c r="F50" i="16"/>
  <c r="F53" i="16"/>
  <c r="F54" i="16"/>
  <c r="F60" i="16"/>
  <c r="F61" i="16"/>
  <c r="F62" i="16"/>
  <c r="F64" i="16"/>
  <c r="F66" i="16"/>
  <c r="F73" i="16"/>
  <c r="F75" i="16"/>
  <c r="F80" i="16"/>
  <c r="F138" i="16"/>
  <c r="F139" i="16"/>
  <c r="F150" i="16"/>
  <c r="F160" i="16"/>
  <c r="F161" i="16"/>
  <c r="F169" i="16"/>
  <c r="F170" i="16"/>
  <c r="F173" i="16"/>
  <c r="F174" i="16"/>
  <c r="F175" i="16"/>
  <c r="F176" i="16"/>
  <c r="F177" i="16"/>
  <c r="F178" i="16"/>
  <c r="F185" i="16"/>
  <c r="F186" i="16"/>
  <c r="F191" i="16"/>
  <c r="F192" i="16"/>
  <c r="F202" i="16"/>
  <c r="F203" i="16"/>
  <c r="F204" i="16"/>
  <c r="F205" i="16"/>
  <c r="F206" i="16"/>
  <c r="F207" i="16"/>
  <c r="F208" i="16"/>
  <c r="F209" i="16"/>
  <c r="F210" i="16"/>
  <c r="F212" i="16"/>
  <c r="F214" i="16"/>
  <c r="F218" i="16"/>
  <c r="F219" i="16"/>
  <c r="F221" i="16"/>
  <c r="F222" i="16"/>
  <c r="F223" i="16"/>
  <c r="F224" i="16"/>
  <c r="F228" i="16"/>
  <c r="F229" i="16"/>
  <c r="F230" i="16"/>
  <c r="F231" i="16"/>
  <c r="F232" i="16"/>
  <c r="F233" i="16"/>
  <c r="F242" i="16"/>
  <c r="F243" i="16"/>
  <c r="F3" i="16"/>
  <c r="F84" i="45" l="1"/>
  <c r="D83" i="45"/>
  <c r="F4" i="17"/>
  <c r="F11" i="17"/>
  <c r="F12" i="17"/>
  <c r="F13" i="17"/>
  <c r="F14" i="17"/>
  <c r="F18" i="17"/>
  <c r="F19" i="17"/>
  <c r="F20" i="17"/>
  <c r="F21" i="17"/>
  <c r="F22" i="17"/>
  <c r="F23" i="17"/>
  <c r="F28" i="17"/>
  <c r="F30" i="17"/>
  <c r="F31" i="17"/>
  <c r="F32" i="17"/>
  <c r="F36" i="17"/>
  <c r="F37" i="17"/>
  <c r="F38" i="17"/>
  <c r="F39" i="17"/>
  <c r="F46" i="17"/>
  <c r="F47" i="17"/>
  <c r="F48" i="17"/>
  <c r="F59" i="17"/>
  <c r="F60" i="17"/>
  <c r="F61" i="17"/>
  <c r="F62" i="17"/>
  <c r="F65" i="17"/>
  <c r="F73" i="17"/>
  <c r="F75" i="17"/>
  <c r="F80" i="17"/>
  <c r="F111" i="17"/>
  <c r="F127" i="17"/>
  <c r="F159" i="17"/>
  <c r="F161" i="17"/>
  <c r="F162" i="17"/>
  <c r="F164" i="17"/>
  <c r="F165" i="17"/>
  <c r="F166" i="17"/>
  <c r="F167" i="17"/>
  <c r="F168" i="17"/>
  <c r="F169" i="17"/>
  <c r="F170" i="17"/>
  <c r="F171" i="17"/>
  <c r="F172" i="17"/>
  <c r="F196" i="17"/>
  <c r="F197" i="17"/>
  <c r="F198" i="17"/>
  <c r="F199" i="17"/>
  <c r="F200" i="17"/>
  <c r="F202" i="17"/>
  <c r="F203" i="17"/>
  <c r="F204" i="17"/>
  <c r="F205" i="17"/>
  <c r="F206" i="17"/>
  <c r="F207" i="17"/>
  <c r="F209" i="17"/>
  <c r="F218" i="17"/>
  <c r="F219" i="17"/>
  <c r="F221" i="17"/>
  <c r="F222" i="17"/>
  <c r="F223" i="17"/>
  <c r="F224" i="17"/>
  <c r="F230" i="17"/>
  <c r="F231" i="17"/>
  <c r="F234" i="17"/>
  <c r="F235" i="17"/>
  <c r="F236" i="17"/>
  <c r="F240" i="17"/>
  <c r="F241" i="17"/>
  <c r="F244" i="17"/>
  <c r="F245" i="17"/>
  <c r="F250" i="17"/>
  <c r="F85" i="45" l="1"/>
  <c r="D84" i="45"/>
  <c r="F6" i="18"/>
  <c r="F7" i="18"/>
  <c r="F8" i="18"/>
  <c r="F9" i="18"/>
  <c r="F10" i="18"/>
  <c r="F15" i="18"/>
  <c r="F22" i="18"/>
  <c r="F23" i="18"/>
  <c r="F34" i="18"/>
  <c r="F36" i="18"/>
  <c r="F37" i="18"/>
  <c r="F38" i="18"/>
  <c r="F39" i="18"/>
  <c r="F46" i="18"/>
  <c r="F51" i="18"/>
  <c r="F52" i="18"/>
  <c r="F53" i="18"/>
  <c r="F54" i="18"/>
  <c r="F57" i="18"/>
  <c r="F58" i="18"/>
  <c r="F61" i="18"/>
  <c r="F62" i="18"/>
  <c r="F64" i="18"/>
  <c r="F66" i="18"/>
  <c r="F74" i="18"/>
  <c r="F75" i="18"/>
  <c r="F87" i="18"/>
  <c r="F113" i="18"/>
  <c r="F116" i="18"/>
  <c r="F125" i="18"/>
  <c r="F126" i="18"/>
  <c r="F138" i="18"/>
  <c r="F145" i="18"/>
  <c r="F150" i="18"/>
  <c r="F157" i="18"/>
  <c r="F160" i="18"/>
  <c r="F162" i="18"/>
  <c r="F164" i="18"/>
  <c r="F175" i="18"/>
  <c r="F176" i="18"/>
  <c r="F177" i="18"/>
  <c r="F178" i="18"/>
  <c r="F191" i="18"/>
  <c r="F192" i="18"/>
  <c r="F202" i="18"/>
  <c r="F205" i="18"/>
  <c r="F206" i="18"/>
  <c r="F207" i="18"/>
  <c r="F208" i="18"/>
  <c r="F209" i="18"/>
  <c r="F210" i="18"/>
  <c r="F212" i="18"/>
  <c r="F214" i="18"/>
  <c r="F218" i="18"/>
  <c r="F219" i="18"/>
  <c r="F223" i="18"/>
  <c r="F224" i="18"/>
  <c r="F228" i="18"/>
  <c r="F229" i="18"/>
  <c r="F234" i="18"/>
  <c r="F235" i="18"/>
  <c r="F236" i="18"/>
  <c r="F244" i="18"/>
  <c r="F245" i="18"/>
  <c r="F246" i="18"/>
  <c r="F247" i="18"/>
  <c r="F86" i="45" l="1"/>
  <c r="D85" i="45"/>
  <c r="F6" i="19"/>
  <c r="F7" i="19"/>
  <c r="F18" i="19"/>
  <c r="F19" i="19"/>
  <c r="F20" i="19"/>
  <c r="F21" i="19"/>
  <c r="F32" i="19"/>
  <c r="F34" i="19"/>
  <c r="F35" i="19"/>
  <c r="F46" i="19"/>
  <c r="F49" i="19"/>
  <c r="F50" i="19"/>
  <c r="F61" i="19"/>
  <c r="F62" i="19"/>
  <c r="F65" i="19"/>
  <c r="F73" i="19"/>
  <c r="F80" i="19"/>
  <c r="F159" i="19"/>
  <c r="F162" i="19"/>
  <c r="F164" i="19"/>
  <c r="F168" i="19"/>
  <c r="F169" i="19"/>
  <c r="F170" i="19"/>
  <c r="F171" i="19"/>
  <c r="F172" i="19"/>
  <c r="F185" i="19"/>
  <c r="F186" i="19"/>
  <c r="F191" i="19"/>
  <c r="F192" i="19"/>
  <c r="F202" i="19"/>
  <c r="F203" i="19"/>
  <c r="F204" i="19"/>
  <c r="F205" i="19"/>
  <c r="F206" i="19"/>
  <c r="F208" i="19"/>
  <c r="F212" i="19"/>
  <c r="F214" i="19"/>
  <c r="F237" i="19"/>
  <c r="F240" i="19"/>
  <c r="F241" i="19"/>
  <c r="F242" i="19"/>
  <c r="F243" i="19"/>
  <c r="F250" i="19"/>
  <c r="F87" i="45" l="1"/>
  <c r="D86" i="45"/>
  <c r="F8" i="21"/>
  <c r="F15" i="21"/>
  <c r="F30" i="21"/>
  <c r="F31" i="21"/>
  <c r="F35" i="21"/>
  <c r="F38" i="21"/>
  <c r="F39" i="21"/>
  <c r="F42" i="21"/>
  <c r="F43" i="21"/>
  <c r="F44" i="21"/>
  <c r="F45" i="21"/>
  <c r="F47" i="21"/>
  <c r="F48" i="21"/>
  <c r="F51" i="21"/>
  <c r="F52" i="21"/>
  <c r="F53" i="21"/>
  <c r="F54" i="21"/>
  <c r="F57" i="21"/>
  <c r="F58" i="21"/>
  <c r="F59" i="21"/>
  <c r="F60" i="21"/>
  <c r="F61" i="21"/>
  <c r="F64" i="21"/>
  <c r="F66" i="21"/>
  <c r="F73" i="21"/>
  <c r="F74" i="21"/>
  <c r="F75" i="21"/>
  <c r="F80" i="21"/>
  <c r="F113" i="21"/>
  <c r="F135" i="21"/>
  <c r="F138" i="21"/>
  <c r="F157" i="21"/>
  <c r="F160" i="21"/>
  <c r="F164" i="21"/>
  <c r="F167" i="21"/>
  <c r="F168" i="21"/>
  <c r="F169" i="21"/>
  <c r="F170" i="21"/>
  <c r="F171" i="21"/>
  <c r="F172" i="21"/>
  <c r="F191" i="21"/>
  <c r="F192" i="21"/>
  <c r="F198" i="21"/>
  <c r="F199" i="21"/>
  <c r="F200" i="21"/>
  <c r="F202" i="21"/>
  <c r="F203" i="21"/>
  <c r="F204" i="21"/>
  <c r="F205" i="21"/>
  <c r="F206" i="21"/>
  <c r="F207" i="21"/>
  <c r="F208" i="21"/>
  <c r="F210" i="21"/>
  <c r="F218" i="21"/>
  <c r="F219" i="21"/>
  <c r="F221" i="21"/>
  <c r="F222" i="21"/>
  <c r="F230" i="21"/>
  <c r="F231" i="21"/>
  <c r="F232" i="21"/>
  <c r="F233" i="21"/>
  <c r="F234" i="21"/>
  <c r="F235" i="21"/>
  <c r="F236" i="21"/>
  <c r="F244" i="21"/>
  <c r="F245" i="21"/>
  <c r="F246" i="21"/>
  <c r="F247" i="21"/>
  <c r="F250" i="21"/>
  <c r="F88" i="45" l="1"/>
  <c r="D87" i="45"/>
  <c r="F11" i="20"/>
  <c r="F12" i="20"/>
  <c r="F16" i="20"/>
  <c r="F17" i="20"/>
  <c r="F18" i="20"/>
  <c r="F19" i="20"/>
  <c r="F20" i="20"/>
  <c r="F21" i="20"/>
  <c r="F22" i="20"/>
  <c r="F23" i="20"/>
  <c r="F29" i="20"/>
  <c r="F30" i="20"/>
  <c r="F36" i="20"/>
  <c r="F37" i="20"/>
  <c r="F44" i="20"/>
  <c r="F59" i="20"/>
  <c r="F61" i="20"/>
  <c r="F62" i="20"/>
  <c r="F65" i="20"/>
  <c r="F73" i="20"/>
  <c r="F74" i="20"/>
  <c r="F75" i="20"/>
  <c r="F116" i="20"/>
  <c r="F119" i="20"/>
  <c r="F127" i="20"/>
  <c r="F139" i="20"/>
  <c r="F145" i="20"/>
  <c r="F160" i="20"/>
  <c r="F161" i="20"/>
  <c r="F165" i="20"/>
  <c r="F166" i="20"/>
  <c r="F167" i="20"/>
  <c r="F171" i="20"/>
  <c r="F172" i="20"/>
  <c r="F173" i="20"/>
  <c r="F174" i="20"/>
  <c r="F175" i="20"/>
  <c r="F176" i="20"/>
  <c r="F177" i="20"/>
  <c r="F178" i="20"/>
  <c r="F191" i="20"/>
  <c r="F192" i="20"/>
  <c r="F196" i="20"/>
  <c r="F197" i="20"/>
  <c r="F206" i="20"/>
  <c r="F207" i="20"/>
  <c r="F209" i="20"/>
  <c r="F212" i="20"/>
  <c r="F214" i="20"/>
  <c r="F218" i="20"/>
  <c r="F219" i="20"/>
  <c r="F221" i="20"/>
  <c r="F222" i="20"/>
  <c r="F223" i="20"/>
  <c r="F224" i="20"/>
  <c r="F228" i="20"/>
  <c r="F229" i="20"/>
  <c r="F89" i="45" l="1"/>
  <c r="D88" i="45"/>
  <c r="F4" i="22"/>
  <c r="F6" i="22"/>
  <c r="F7" i="22"/>
  <c r="F18" i="22"/>
  <c r="F19" i="22"/>
  <c r="F22" i="22"/>
  <c r="F23" i="22"/>
  <c r="F35" i="22"/>
  <c r="F36" i="22"/>
  <c r="F37" i="22"/>
  <c r="F38" i="22"/>
  <c r="F39" i="22"/>
  <c r="F49" i="22"/>
  <c r="F57" i="22"/>
  <c r="F58" i="22"/>
  <c r="F62" i="22"/>
  <c r="F64" i="22"/>
  <c r="F65" i="22"/>
  <c r="F73" i="22"/>
  <c r="F75" i="22"/>
  <c r="F80" i="22"/>
  <c r="F111" i="22"/>
  <c r="F127" i="22"/>
  <c r="F145" i="22"/>
  <c r="F153" i="22"/>
  <c r="F161" i="22"/>
  <c r="F162" i="22"/>
  <c r="F165" i="22"/>
  <c r="F166" i="22"/>
  <c r="F169" i="22"/>
  <c r="F170" i="22"/>
  <c r="F175" i="22"/>
  <c r="F176" i="22"/>
  <c r="F177" i="22"/>
  <c r="F178" i="22"/>
  <c r="F202" i="22"/>
  <c r="F203" i="22"/>
  <c r="F204" i="22"/>
  <c r="F205" i="22"/>
  <c r="F206" i="22"/>
  <c r="F207" i="22"/>
  <c r="F209" i="22"/>
  <c r="F210" i="22"/>
  <c r="F212" i="22"/>
  <c r="F214" i="22"/>
  <c r="F218" i="22"/>
  <c r="F219" i="22"/>
  <c r="F221" i="22"/>
  <c r="F222" i="22"/>
  <c r="F223" i="22"/>
  <c r="F224" i="22"/>
  <c r="F228" i="22"/>
  <c r="F229" i="22"/>
  <c r="F234" i="22"/>
  <c r="F235" i="22"/>
  <c r="F237" i="22"/>
  <c r="F240" i="22"/>
  <c r="F241" i="22"/>
  <c r="F242" i="22"/>
  <c r="F243" i="22"/>
  <c r="F244" i="22"/>
  <c r="F245" i="22"/>
  <c r="F90" i="45" l="1"/>
  <c r="D89" i="45"/>
  <c r="F10" i="23"/>
  <c r="F13" i="23"/>
  <c r="F14" i="23"/>
  <c r="F16" i="23"/>
  <c r="F17" i="23"/>
  <c r="F20" i="23"/>
  <c r="F21" i="23"/>
  <c r="F23" i="23"/>
  <c r="F28" i="23"/>
  <c r="F30" i="23"/>
  <c r="F31" i="23"/>
  <c r="F32" i="23"/>
  <c r="F34" i="23"/>
  <c r="F36" i="23"/>
  <c r="F37" i="23"/>
  <c r="F44" i="23"/>
  <c r="F50" i="23"/>
  <c r="F61" i="23"/>
  <c r="F64" i="23"/>
  <c r="F74" i="23"/>
  <c r="F75" i="23"/>
  <c r="F118" i="23"/>
  <c r="F125" i="23"/>
  <c r="F126" i="23"/>
  <c r="F139" i="23"/>
  <c r="F145" i="23"/>
  <c r="F157" i="23"/>
  <c r="F159" i="23"/>
  <c r="F160" i="23"/>
  <c r="F161" i="23"/>
  <c r="F168" i="23"/>
  <c r="F169" i="23"/>
  <c r="F170" i="23"/>
  <c r="F171" i="23"/>
  <c r="F172" i="23"/>
  <c r="F173" i="23"/>
  <c r="F174" i="23"/>
  <c r="F185" i="23"/>
  <c r="F186" i="23"/>
  <c r="F196" i="23"/>
  <c r="F197" i="23"/>
  <c r="F202" i="23"/>
  <c r="F203" i="23"/>
  <c r="F205" i="23"/>
  <c r="F206" i="23"/>
  <c r="F207" i="23"/>
  <c r="F208" i="23"/>
  <c r="F209" i="23"/>
  <c r="F218" i="23"/>
  <c r="F219" i="23"/>
  <c r="F221" i="23"/>
  <c r="F222" i="23"/>
  <c r="F223" i="23"/>
  <c r="F224" i="23"/>
  <c r="F232" i="23"/>
  <c r="F233" i="23"/>
  <c r="F234" i="23"/>
  <c r="F235" i="23"/>
  <c r="F236" i="23"/>
  <c r="F240" i="23"/>
  <c r="F241" i="23"/>
  <c r="F244" i="23"/>
  <c r="F245" i="23"/>
  <c r="F246" i="23"/>
  <c r="F247" i="23"/>
  <c r="F250" i="23"/>
  <c r="F91" i="45" l="1"/>
  <c r="D90" i="45"/>
  <c r="F4" i="7"/>
  <c r="F8" i="7"/>
  <c r="F10" i="7"/>
  <c r="F13" i="7"/>
  <c r="F14" i="7"/>
  <c r="F15" i="7"/>
  <c r="F28" i="7"/>
  <c r="F30" i="7"/>
  <c r="F31" i="7"/>
  <c r="F38" i="7"/>
  <c r="F39" i="7"/>
  <c r="F46" i="7"/>
  <c r="F47" i="7"/>
  <c r="F49" i="7"/>
  <c r="F57" i="7"/>
  <c r="F58" i="7"/>
  <c r="F62" i="7"/>
  <c r="F66" i="7"/>
  <c r="F73" i="7"/>
  <c r="F74" i="7"/>
  <c r="F75" i="7"/>
  <c r="F80" i="7"/>
  <c r="F111" i="7"/>
  <c r="F127" i="7"/>
  <c r="F139" i="7"/>
  <c r="F159" i="7"/>
  <c r="F161" i="7"/>
  <c r="F165" i="7"/>
  <c r="F166" i="7"/>
  <c r="F167" i="7"/>
  <c r="F168" i="7"/>
  <c r="F173" i="7"/>
  <c r="F174" i="7"/>
  <c r="F196" i="7"/>
  <c r="F197" i="7"/>
  <c r="F198" i="7"/>
  <c r="F202" i="7"/>
  <c r="F203" i="7"/>
  <c r="F204" i="7"/>
  <c r="F205" i="7"/>
  <c r="F206" i="7"/>
  <c r="F207" i="7"/>
  <c r="F208" i="7"/>
  <c r="F209" i="7"/>
  <c r="F212" i="7"/>
  <c r="F214" i="7"/>
  <c r="F218" i="7"/>
  <c r="F219" i="7"/>
  <c r="F221" i="7"/>
  <c r="F222" i="7"/>
  <c r="F223" i="7"/>
  <c r="F224" i="7"/>
  <c r="F242" i="7"/>
  <c r="F243" i="7"/>
  <c r="F244" i="7"/>
  <c r="F245" i="7"/>
  <c r="F92" i="45" l="1"/>
  <c r="D92" i="45" s="1"/>
  <c r="D91" i="45"/>
  <c r="F6" i="2"/>
  <c r="F7" i="2"/>
  <c r="F11" i="2"/>
  <c r="F12" i="2"/>
  <c r="F13" i="2"/>
  <c r="F14" i="2"/>
  <c r="F18" i="2"/>
  <c r="F19" i="2"/>
  <c r="F34" i="2"/>
  <c r="F35" i="2"/>
  <c r="F57" i="2"/>
  <c r="F58" i="2"/>
  <c r="F60" i="2"/>
  <c r="F61" i="2"/>
  <c r="F64" i="2"/>
  <c r="F65" i="2"/>
  <c r="F66" i="2"/>
  <c r="F75" i="2"/>
  <c r="F127" i="2"/>
  <c r="F138" i="2"/>
  <c r="F139" i="2"/>
  <c r="F162" i="2"/>
  <c r="F164" i="2"/>
  <c r="F169" i="2"/>
  <c r="F170" i="2"/>
  <c r="F173" i="2"/>
  <c r="F174" i="2"/>
  <c r="F191" i="2"/>
  <c r="F192" i="2"/>
  <c r="F198" i="2"/>
  <c r="F202" i="2"/>
  <c r="F204" i="2"/>
  <c r="F205" i="2"/>
  <c r="F206" i="2"/>
  <c r="F209" i="2"/>
  <c r="F210" i="2"/>
  <c r="F212" i="2"/>
  <c r="F214" i="2"/>
  <c r="F218" i="2"/>
  <c r="F219" i="2"/>
  <c r="F221" i="2"/>
  <c r="F222" i="2"/>
  <c r="F230" i="2"/>
  <c r="F231" i="2"/>
  <c r="F232" i="2"/>
  <c r="F233" i="2"/>
  <c r="F235" i="2"/>
  <c r="F240" i="2"/>
  <c r="F241" i="2"/>
  <c r="F244" i="2"/>
  <c r="F245" i="2"/>
  <c r="F246" i="2"/>
  <c r="F247" i="2"/>
  <c r="F13" i="4" l="1"/>
  <c r="F14" i="4"/>
  <c r="F20" i="4"/>
  <c r="F21" i="4"/>
  <c r="F31" i="4"/>
  <c r="F32" i="4"/>
  <c r="F34" i="4"/>
  <c r="F36" i="4"/>
  <c r="F37" i="4"/>
  <c r="F44" i="4"/>
  <c r="F46" i="4"/>
  <c r="F51" i="4"/>
  <c r="F52" i="4"/>
  <c r="F62" i="4"/>
  <c r="F65" i="4"/>
  <c r="F73" i="4"/>
  <c r="F80" i="4"/>
  <c r="F111" i="4"/>
  <c r="F125" i="4"/>
  <c r="F126" i="4"/>
  <c r="F127" i="4"/>
  <c r="F138" i="4"/>
  <c r="F168" i="4"/>
  <c r="F169" i="4"/>
  <c r="F170" i="4"/>
  <c r="F171" i="4"/>
  <c r="F172" i="4"/>
  <c r="F202" i="4"/>
  <c r="F203" i="4"/>
  <c r="F204" i="4"/>
  <c r="F205" i="4"/>
  <c r="F206" i="4"/>
  <c r="F207" i="4"/>
  <c r="F208" i="4"/>
  <c r="F210" i="4"/>
  <c r="F212" i="4"/>
  <c r="F214" i="4"/>
  <c r="F218" i="4"/>
  <c r="F219" i="4"/>
  <c r="F221" i="4"/>
  <c r="F222" i="4"/>
  <c r="F223" i="4"/>
  <c r="F224" i="4"/>
  <c r="F228" i="4"/>
  <c r="F229" i="4"/>
  <c r="F236" i="4"/>
  <c r="F242" i="4"/>
  <c r="F243" i="4"/>
  <c r="F250" i="4"/>
  <c r="F22" i="5" l="1"/>
  <c r="F23" i="5"/>
  <c r="F32" i="5"/>
  <c r="F38" i="5"/>
  <c r="F39" i="5"/>
  <c r="F50" i="5"/>
  <c r="F51" i="5"/>
  <c r="F52" i="5"/>
  <c r="F61" i="5"/>
  <c r="F62" i="5"/>
  <c r="F73" i="5"/>
  <c r="F75" i="5"/>
  <c r="F145" i="5"/>
  <c r="F164" i="5"/>
  <c r="F165" i="5"/>
  <c r="F166" i="5"/>
  <c r="F171" i="5"/>
  <c r="F172" i="5"/>
  <c r="F175" i="5"/>
  <c r="F176" i="5"/>
  <c r="F177" i="5"/>
  <c r="F178" i="5"/>
  <c r="F185" i="5"/>
  <c r="F186" i="5"/>
  <c r="F191" i="5"/>
  <c r="F192" i="5"/>
  <c r="F198" i="5"/>
  <c r="F205" i="5"/>
  <c r="F206" i="5"/>
  <c r="F207" i="5"/>
  <c r="F208" i="5"/>
  <c r="F209" i="5"/>
  <c r="F232" i="5"/>
  <c r="F233" i="5"/>
  <c r="F235" i="5"/>
  <c r="F237" i="5"/>
  <c r="F4" i="6" l="1"/>
  <c r="F6" i="6"/>
  <c r="F7" i="6"/>
  <c r="F10" i="6"/>
  <c r="F28" i="6"/>
  <c r="F36" i="6"/>
  <c r="F37" i="6"/>
  <c r="F57" i="6"/>
  <c r="F58" i="6"/>
  <c r="F59" i="6"/>
  <c r="F61" i="6"/>
  <c r="F62" i="6"/>
  <c r="F64" i="6"/>
  <c r="F65" i="6"/>
  <c r="F66" i="6"/>
  <c r="F75" i="6"/>
  <c r="F80" i="6"/>
  <c r="F113" i="6"/>
  <c r="F145" i="6"/>
  <c r="F157" i="6"/>
  <c r="F160" i="6"/>
  <c r="F162" i="6"/>
  <c r="F167" i="6"/>
  <c r="F169" i="6"/>
  <c r="F170" i="6"/>
  <c r="F173" i="6"/>
  <c r="F174" i="6"/>
  <c r="F191" i="6"/>
  <c r="F192" i="6"/>
  <c r="F198" i="6"/>
  <c r="F199" i="6"/>
  <c r="F200" i="6"/>
  <c r="F202" i="6"/>
  <c r="F206" i="6"/>
  <c r="F210" i="6"/>
  <c r="F212" i="6"/>
  <c r="F214" i="6"/>
  <c r="F221" i="6"/>
  <c r="F222" i="6"/>
  <c r="F223" i="6"/>
  <c r="F224" i="6"/>
  <c r="F228" i="6"/>
  <c r="F229" i="6"/>
  <c r="F230" i="6"/>
  <c r="F231" i="6"/>
  <c r="F234" i="6"/>
  <c r="F235" i="6"/>
  <c r="F240" i="6"/>
  <c r="F241" i="6"/>
  <c r="F246" i="6"/>
  <c r="F247" i="6"/>
  <c r="F9" i="9" l="1"/>
  <c r="F10" i="9"/>
  <c r="F11" i="9"/>
  <c r="F12" i="9"/>
  <c r="F22" i="9"/>
  <c r="F30" i="9"/>
  <c r="F32" i="9"/>
  <c r="F34" i="9"/>
  <c r="F35" i="9"/>
  <c r="F44" i="9"/>
  <c r="F47" i="9"/>
  <c r="F53" i="9"/>
  <c r="F54" i="9"/>
  <c r="F59" i="9"/>
  <c r="F62" i="9"/>
  <c r="F64" i="9"/>
  <c r="F73" i="9"/>
  <c r="F74" i="9"/>
  <c r="F75" i="9"/>
  <c r="F80" i="9"/>
  <c r="F127" i="9"/>
  <c r="F138" i="9"/>
  <c r="F159" i="9"/>
  <c r="F160" i="9"/>
  <c r="F161" i="9"/>
  <c r="F164" i="9"/>
  <c r="F167" i="9"/>
  <c r="F169" i="9"/>
  <c r="F170" i="9"/>
  <c r="F173" i="9"/>
  <c r="F174" i="9"/>
  <c r="F175" i="9"/>
  <c r="F176" i="9"/>
  <c r="F177" i="9"/>
  <c r="F178" i="9"/>
  <c r="F191" i="9"/>
  <c r="F192" i="9"/>
  <c r="F198" i="9"/>
  <c r="F206" i="9"/>
  <c r="F207" i="9"/>
  <c r="F209" i="9"/>
  <c r="F210" i="9"/>
  <c r="F212" i="9"/>
  <c r="F214" i="9"/>
  <c r="F218" i="9"/>
  <c r="F219" i="9"/>
  <c r="F221" i="9"/>
  <c r="F222" i="9"/>
  <c r="F223" i="9"/>
  <c r="F224" i="9"/>
  <c r="F228" i="9"/>
  <c r="F229" i="9"/>
  <c r="F232" i="9"/>
  <c r="F233" i="9"/>
  <c r="F235" i="9"/>
  <c r="F244" i="9"/>
  <c r="F245" i="9"/>
  <c r="F246" i="9"/>
  <c r="F247" i="9"/>
  <c r="F3" i="9"/>
  <c r="F4" i="8" l="1"/>
  <c r="F6" i="8"/>
  <c r="F7" i="8"/>
  <c r="F13" i="8"/>
  <c r="F14" i="8"/>
  <c r="F16" i="8"/>
  <c r="F17" i="8"/>
  <c r="F20" i="8"/>
  <c r="F21" i="8"/>
  <c r="F23" i="8"/>
  <c r="F30" i="8"/>
  <c r="F42" i="8"/>
  <c r="F50" i="8"/>
  <c r="F60" i="8"/>
  <c r="F61" i="8"/>
  <c r="F62" i="8"/>
  <c r="F64" i="8"/>
  <c r="F65" i="8"/>
  <c r="F73" i="8"/>
  <c r="F80" i="8"/>
  <c r="F102" i="8"/>
  <c r="F127" i="8"/>
  <c r="F139" i="8"/>
  <c r="F157" i="8"/>
  <c r="F165" i="8"/>
  <c r="F166" i="8"/>
  <c r="F167" i="8"/>
  <c r="F171" i="8"/>
  <c r="F172" i="8"/>
  <c r="F175" i="8"/>
  <c r="F176" i="8"/>
  <c r="F183" i="8"/>
  <c r="F184" i="8"/>
  <c r="F196" i="8"/>
  <c r="F197" i="8"/>
  <c r="F202" i="8"/>
  <c r="F203" i="8"/>
  <c r="F205" i="8"/>
  <c r="F206" i="8"/>
  <c r="F207" i="8"/>
  <c r="F208" i="8"/>
  <c r="F218" i="8"/>
  <c r="F219" i="8"/>
  <c r="F221" i="8"/>
  <c r="F222" i="8"/>
  <c r="F223" i="8"/>
  <c r="F224" i="8"/>
  <c r="F228" i="8"/>
  <c r="F229" i="8"/>
  <c r="F230" i="8"/>
  <c r="F231" i="8"/>
  <c r="F232" i="8"/>
  <c r="F233" i="8"/>
  <c r="F234" i="8"/>
  <c r="F236" i="8"/>
  <c r="F237" i="8"/>
  <c r="F240" i="8"/>
  <c r="F241" i="8"/>
  <c r="F242" i="8"/>
  <c r="F243" i="8"/>
  <c r="F18" i="10" l="1"/>
  <c r="F19" i="10"/>
  <c r="F22" i="10"/>
  <c r="F23" i="10"/>
  <c r="F29" i="10"/>
  <c r="F31" i="10"/>
  <c r="F36" i="10"/>
  <c r="F37" i="10"/>
  <c r="F38" i="10"/>
  <c r="F39" i="10"/>
  <c r="F46" i="10"/>
  <c r="F47" i="10"/>
  <c r="F49" i="10"/>
  <c r="F61" i="10"/>
  <c r="F62" i="10"/>
  <c r="F64" i="10"/>
  <c r="F65" i="10"/>
  <c r="F66" i="10"/>
  <c r="F74" i="10"/>
  <c r="F75" i="10"/>
  <c r="F119" i="10"/>
  <c r="F127" i="10"/>
  <c r="F138" i="10"/>
  <c r="F150" i="10"/>
  <c r="F157" i="10"/>
  <c r="F161" i="10"/>
  <c r="F164" i="10"/>
  <c r="F165" i="10"/>
  <c r="F166" i="10"/>
  <c r="F168" i="10"/>
  <c r="F175" i="10"/>
  <c r="F176" i="10"/>
  <c r="F177" i="10"/>
  <c r="F178" i="10"/>
  <c r="F196" i="10"/>
  <c r="F197" i="10"/>
  <c r="F199" i="10"/>
  <c r="F200" i="10"/>
  <c r="F205" i="10"/>
  <c r="F208" i="10"/>
  <c r="F209" i="10"/>
  <c r="F210" i="10"/>
  <c r="F212" i="10"/>
  <c r="F214" i="10"/>
  <c r="F218" i="10"/>
  <c r="F219" i="10"/>
  <c r="F221" i="10"/>
  <c r="F222" i="10"/>
  <c r="F228" i="10"/>
  <c r="F229" i="10"/>
  <c r="F232" i="10"/>
  <c r="F233" i="10"/>
  <c r="F234" i="10"/>
  <c r="F236" i="10"/>
  <c r="F237" i="10"/>
  <c r="F240" i="10"/>
  <c r="F241" i="10"/>
  <c r="F250" i="10"/>
  <c r="F3" i="10"/>
  <c r="F4" i="12" l="1"/>
  <c r="F6" i="12"/>
  <c r="F7" i="12"/>
  <c r="F9" i="12"/>
  <c r="F11" i="12"/>
  <c r="F12" i="12"/>
  <c r="F13" i="12"/>
  <c r="F14" i="12"/>
  <c r="F20" i="12"/>
  <c r="F21" i="12"/>
  <c r="F32" i="12"/>
  <c r="F38" i="12"/>
  <c r="F39" i="12"/>
  <c r="F46" i="12"/>
  <c r="F50" i="12"/>
  <c r="F53" i="12"/>
  <c r="F54" i="12"/>
  <c r="F57" i="12"/>
  <c r="F58" i="12"/>
  <c r="F61" i="12"/>
  <c r="F64" i="12"/>
  <c r="F66" i="12"/>
  <c r="F73" i="12"/>
  <c r="F74" i="12"/>
  <c r="F75" i="12"/>
  <c r="F80" i="12"/>
  <c r="F113" i="12"/>
  <c r="F125" i="12"/>
  <c r="F126" i="12"/>
  <c r="F127" i="12"/>
  <c r="F139" i="12"/>
  <c r="F157" i="12"/>
  <c r="F162" i="12"/>
  <c r="F164" i="12"/>
  <c r="F165" i="12"/>
  <c r="F166" i="12"/>
  <c r="F167" i="12"/>
  <c r="F171" i="12"/>
  <c r="F172" i="12"/>
  <c r="F191" i="12"/>
  <c r="F192" i="12"/>
  <c r="F196" i="12"/>
  <c r="F197" i="12"/>
  <c r="F205" i="12"/>
  <c r="F207" i="12"/>
  <c r="F212" i="12"/>
  <c r="F214" i="12"/>
  <c r="F235" i="12"/>
  <c r="F236" i="12"/>
  <c r="F237" i="12"/>
  <c r="F244" i="12"/>
  <c r="F245" i="12"/>
  <c r="F8" i="11" l="1"/>
  <c r="F13" i="11"/>
  <c r="F14" i="11"/>
  <c r="F15" i="11"/>
  <c r="F16" i="11"/>
  <c r="F17" i="11"/>
  <c r="F18" i="11"/>
  <c r="F19" i="11"/>
  <c r="F22" i="11"/>
  <c r="F34" i="11"/>
  <c r="F35" i="11"/>
  <c r="F42" i="11"/>
  <c r="F43" i="11"/>
  <c r="F44" i="11"/>
  <c r="F51" i="11"/>
  <c r="F52" i="11"/>
  <c r="F57" i="11"/>
  <c r="F58" i="11"/>
  <c r="F61" i="11"/>
  <c r="F65" i="11"/>
  <c r="F80" i="11"/>
  <c r="F125" i="11"/>
  <c r="F126" i="11"/>
  <c r="F145" i="11"/>
  <c r="F159" i="11"/>
  <c r="F160" i="11"/>
  <c r="F169" i="11"/>
  <c r="F170" i="11"/>
  <c r="F171" i="11"/>
  <c r="F172" i="11"/>
  <c r="F173" i="11"/>
  <c r="F174" i="11"/>
  <c r="F177" i="11"/>
  <c r="F178" i="11"/>
  <c r="F185" i="11"/>
  <c r="F186" i="11"/>
  <c r="F191" i="11"/>
  <c r="F192" i="11"/>
  <c r="F202" i="11"/>
  <c r="F203" i="11"/>
  <c r="F206" i="11"/>
  <c r="F207" i="11"/>
  <c r="F209" i="11"/>
  <c r="F210" i="11"/>
  <c r="F212" i="11"/>
  <c r="F214" i="11"/>
  <c r="F218" i="11"/>
  <c r="F219" i="11"/>
  <c r="F221" i="11"/>
  <c r="F222" i="11"/>
  <c r="F223" i="11"/>
  <c r="F224" i="11"/>
  <c r="F228" i="11"/>
  <c r="F229" i="11"/>
  <c r="F234" i="11"/>
  <c r="F237" i="11"/>
  <c r="J254" i="6" l="1"/>
  <c r="K254" i="6"/>
  <c r="L254" i="6"/>
  <c r="M254" i="6"/>
  <c r="N254" i="6"/>
  <c r="O254" i="6"/>
  <c r="P254" i="6"/>
  <c r="Q254" i="6"/>
  <c r="R254" i="6"/>
  <c r="S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AJ254" i="6"/>
  <c r="G150" i="13" l="1"/>
  <c r="G151" i="13"/>
  <c r="F254" i="11" l="1"/>
  <c r="F254" i="12"/>
  <c r="F254" i="13"/>
  <c r="F254" i="14"/>
  <c r="F254" i="16"/>
  <c r="F254" i="18"/>
  <c r="C18" i="35" s="1"/>
  <c r="F254" i="19"/>
  <c r="C19" i="35" s="1"/>
  <c r="F254" i="20"/>
  <c r="F254" i="21"/>
  <c r="F254" i="23"/>
  <c r="F254" i="24"/>
  <c r="F254" i="28"/>
  <c r="F254" i="31"/>
  <c r="F254" i="32"/>
  <c r="F254" i="33"/>
  <c r="F254" i="40"/>
  <c r="F254" i="41"/>
  <c r="F254" i="15" l="1"/>
  <c r="J254" i="2"/>
  <c r="K254" i="2"/>
  <c r="L254" i="2"/>
  <c r="M254" i="2"/>
  <c r="N254" i="2"/>
  <c r="O254" i="2"/>
  <c r="P254" i="2"/>
  <c r="Q254" i="2"/>
  <c r="R254" i="2"/>
  <c r="S254" i="2"/>
  <c r="T254" i="2"/>
  <c r="U254" i="2"/>
  <c r="V254" i="2"/>
  <c r="W254" i="2"/>
  <c r="X254" i="2"/>
  <c r="Y254" i="2"/>
  <c r="Z254" i="2"/>
  <c r="AA254" i="2"/>
  <c r="AB254" i="2"/>
  <c r="AC254" i="2"/>
  <c r="AD254" i="2"/>
  <c r="AE254" i="2"/>
  <c r="AF254" i="2"/>
  <c r="AG254" i="2"/>
  <c r="AH254" i="2"/>
  <c r="AI254" i="2"/>
  <c r="AJ254" i="2"/>
  <c r="J254" i="4"/>
  <c r="K254" i="4"/>
  <c r="L254" i="4"/>
  <c r="M254" i="4"/>
  <c r="N254" i="4"/>
  <c r="O254" i="4"/>
  <c r="P254" i="4"/>
  <c r="Q254" i="4"/>
  <c r="R254" i="4"/>
  <c r="S254" i="4"/>
  <c r="T254" i="4"/>
  <c r="U254" i="4"/>
  <c r="V254" i="4"/>
  <c r="W254" i="4"/>
  <c r="X254" i="4"/>
  <c r="Y254" i="4"/>
  <c r="Z254" i="4"/>
  <c r="AA254" i="4"/>
  <c r="AB254" i="4"/>
  <c r="AC254" i="4"/>
  <c r="AD254" i="4"/>
  <c r="AE254" i="4"/>
  <c r="AF254" i="4"/>
  <c r="AG254" i="4"/>
  <c r="AH254" i="4"/>
  <c r="AI254" i="4"/>
  <c r="AJ254" i="4"/>
  <c r="J254" i="5"/>
  <c r="K254" i="5"/>
  <c r="L254" i="5"/>
  <c r="M254" i="5"/>
  <c r="N254" i="5"/>
  <c r="O254" i="5"/>
  <c r="P254" i="5"/>
  <c r="Q254" i="5"/>
  <c r="R254" i="5"/>
  <c r="S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AG254" i="5"/>
  <c r="AH254" i="5"/>
  <c r="AI254" i="5"/>
  <c r="AJ254" i="5"/>
  <c r="J254" i="7"/>
  <c r="K254" i="7"/>
  <c r="L254" i="7"/>
  <c r="M254" i="7"/>
  <c r="N254" i="7"/>
  <c r="O254" i="7"/>
  <c r="P254" i="7"/>
  <c r="Q254" i="7"/>
  <c r="R254" i="7"/>
  <c r="S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AJ254" i="7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J254" i="9"/>
  <c r="K254" i="9"/>
  <c r="L254" i="9"/>
  <c r="M254" i="9"/>
  <c r="N254" i="9"/>
  <c r="O254" i="9"/>
  <c r="P254" i="9"/>
  <c r="Q254" i="9"/>
  <c r="R254" i="9"/>
  <c r="S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AJ254" i="9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J254" i="10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J254" i="11"/>
  <c r="J254" i="12"/>
  <c r="K254" i="12"/>
  <c r="L254" i="12"/>
  <c r="M254" i="12"/>
  <c r="N254" i="12"/>
  <c r="O254" i="12"/>
  <c r="P254" i="12"/>
  <c r="Q254" i="12"/>
  <c r="R254" i="12"/>
  <c r="S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AJ254" i="12"/>
  <c r="J254" i="13"/>
  <c r="K254" i="13"/>
  <c r="L254" i="13"/>
  <c r="M254" i="13"/>
  <c r="N254" i="13"/>
  <c r="O254" i="13"/>
  <c r="P254" i="13"/>
  <c r="Q254" i="13"/>
  <c r="R254" i="13"/>
  <c r="S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AJ254" i="13"/>
  <c r="J254" i="14"/>
  <c r="K254" i="14"/>
  <c r="L254" i="14"/>
  <c r="M254" i="14"/>
  <c r="N254" i="14"/>
  <c r="O254" i="14"/>
  <c r="P254" i="14"/>
  <c r="Q254" i="14"/>
  <c r="R254" i="14"/>
  <c r="S254" i="14"/>
  <c r="T254" i="14"/>
  <c r="U254" i="14"/>
  <c r="V254" i="14"/>
  <c r="W254" i="14"/>
  <c r="X254" i="14"/>
  <c r="Y254" i="14"/>
  <c r="Z254" i="14"/>
  <c r="AA254" i="14"/>
  <c r="AB254" i="14"/>
  <c r="AC254" i="14"/>
  <c r="AD254" i="14"/>
  <c r="AE254" i="14"/>
  <c r="AF254" i="14"/>
  <c r="AG254" i="14"/>
  <c r="AH254" i="14"/>
  <c r="AI254" i="14"/>
  <c r="AJ254" i="14"/>
  <c r="J254" i="15"/>
  <c r="K254" i="15"/>
  <c r="L254" i="15"/>
  <c r="M254" i="15"/>
  <c r="N254" i="15"/>
  <c r="O254" i="15"/>
  <c r="P254" i="15"/>
  <c r="Q254" i="15"/>
  <c r="R254" i="15"/>
  <c r="S254" i="15"/>
  <c r="T254" i="15"/>
  <c r="U254" i="15"/>
  <c r="V254" i="15"/>
  <c r="W254" i="15"/>
  <c r="X254" i="15"/>
  <c r="Y254" i="15"/>
  <c r="Z254" i="15"/>
  <c r="AA254" i="15"/>
  <c r="AB254" i="15"/>
  <c r="AC254" i="15"/>
  <c r="AD254" i="15"/>
  <c r="AE254" i="15"/>
  <c r="AF254" i="15"/>
  <c r="AG254" i="15"/>
  <c r="AH254" i="15"/>
  <c r="AI254" i="15"/>
  <c r="AJ254" i="15"/>
  <c r="J254" i="16"/>
  <c r="K254" i="16"/>
  <c r="L254" i="16"/>
  <c r="M254" i="16"/>
  <c r="N254" i="16"/>
  <c r="O254" i="16"/>
  <c r="P254" i="16"/>
  <c r="Q254" i="16"/>
  <c r="R254" i="16"/>
  <c r="S254" i="16"/>
  <c r="T254" i="16"/>
  <c r="U254" i="16"/>
  <c r="V254" i="16"/>
  <c r="W254" i="16"/>
  <c r="X254" i="16"/>
  <c r="Y254" i="16"/>
  <c r="Z254" i="16"/>
  <c r="AA254" i="16"/>
  <c r="AB254" i="16"/>
  <c r="AC254" i="16"/>
  <c r="AD254" i="16"/>
  <c r="AE254" i="16"/>
  <c r="AF254" i="16"/>
  <c r="AG254" i="16"/>
  <c r="AH254" i="16"/>
  <c r="AI254" i="16"/>
  <c r="AJ254" i="16"/>
  <c r="J254" i="17"/>
  <c r="K254" i="17"/>
  <c r="L254" i="17"/>
  <c r="M254" i="17"/>
  <c r="N254" i="17"/>
  <c r="O254" i="17"/>
  <c r="P254" i="17"/>
  <c r="Q254" i="17"/>
  <c r="R254" i="17"/>
  <c r="S254" i="17"/>
  <c r="T254" i="17"/>
  <c r="U254" i="17"/>
  <c r="V254" i="17"/>
  <c r="W254" i="17"/>
  <c r="X254" i="17"/>
  <c r="Y254" i="17"/>
  <c r="Z254" i="17"/>
  <c r="AA254" i="17"/>
  <c r="AB254" i="17"/>
  <c r="AC254" i="17"/>
  <c r="AD254" i="17"/>
  <c r="AE254" i="17"/>
  <c r="AF254" i="17"/>
  <c r="AG254" i="17"/>
  <c r="AH254" i="17"/>
  <c r="AI254" i="17"/>
  <c r="AJ254" i="17"/>
  <c r="J254" i="18"/>
  <c r="K254" i="18"/>
  <c r="L254" i="18"/>
  <c r="M254" i="18"/>
  <c r="N254" i="18"/>
  <c r="O254" i="18"/>
  <c r="P254" i="18"/>
  <c r="Q254" i="18"/>
  <c r="R254" i="18"/>
  <c r="S254" i="18"/>
  <c r="T254" i="18"/>
  <c r="U254" i="18"/>
  <c r="V254" i="18"/>
  <c r="W254" i="18"/>
  <c r="X254" i="18"/>
  <c r="Y254" i="18"/>
  <c r="Z254" i="18"/>
  <c r="AA254" i="18"/>
  <c r="AB254" i="18"/>
  <c r="AC254" i="18"/>
  <c r="AD254" i="18"/>
  <c r="AE254" i="18"/>
  <c r="AF254" i="18"/>
  <c r="AG254" i="18"/>
  <c r="AH254" i="18"/>
  <c r="AI254" i="18"/>
  <c r="AJ254" i="18"/>
  <c r="J254" i="19"/>
  <c r="K254" i="19"/>
  <c r="L254" i="19"/>
  <c r="M254" i="19"/>
  <c r="N254" i="19"/>
  <c r="O254" i="19"/>
  <c r="P254" i="19"/>
  <c r="Q254" i="19"/>
  <c r="R254" i="19"/>
  <c r="S254" i="19"/>
  <c r="T254" i="19"/>
  <c r="U254" i="19"/>
  <c r="V254" i="19"/>
  <c r="W254" i="19"/>
  <c r="X254" i="19"/>
  <c r="Y254" i="19"/>
  <c r="Z254" i="19"/>
  <c r="AA254" i="19"/>
  <c r="AB254" i="19"/>
  <c r="AC254" i="19"/>
  <c r="AD254" i="19"/>
  <c r="AE254" i="19"/>
  <c r="AF254" i="19"/>
  <c r="AG254" i="19"/>
  <c r="AH254" i="19"/>
  <c r="AI254" i="19"/>
  <c r="AJ254" i="19"/>
  <c r="J254" i="20"/>
  <c r="K254" i="20"/>
  <c r="L254" i="20"/>
  <c r="M254" i="20"/>
  <c r="N254" i="20"/>
  <c r="O254" i="20"/>
  <c r="P254" i="20"/>
  <c r="Q254" i="20"/>
  <c r="R254" i="20"/>
  <c r="S254" i="20"/>
  <c r="T254" i="20"/>
  <c r="U254" i="20"/>
  <c r="V254" i="20"/>
  <c r="W254" i="20"/>
  <c r="X254" i="20"/>
  <c r="Y254" i="20"/>
  <c r="Z254" i="20"/>
  <c r="AA254" i="20"/>
  <c r="AB254" i="20"/>
  <c r="AC254" i="20"/>
  <c r="AD254" i="20"/>
  <c r="AE254" i="20"/>
  <c r="AF254" i="20"/>
  <c r="AG254" i="20"/>
  <c r="AH254" i="20"/>
  <c r="AI254" i="20"/>
  <c r="AJ254" i="20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J254" i="23"/>
  <c r="K254" i="23"/>
  <c r="L254" i="23"/>
  <c r="M254" i="23"/>
  <c r="N254" i="23"/>
  <c r="O254" i="23"/>
  <c r="P254" i="23"/>
  <c r="Q254" i="23"/>
  <c r="R254" i="23"/>
  <c r="S254" i="23"/>
  <c r="T254" i="23"/>
  <c r="U254" i="23"/>
  <c r="V254" i="23"/>
  <c r="W254" i="23"/>
  <c r="X254" i="23"/>
  <c r="Y254" i="23"/>
  <c r="Z254" i="23"/>
  <c r="AA254" i="23"/>
  <c r="AB254" i="23"/>
  <c r="AC254" i="23"/>
  <c r="AD254" i="23"/>
  <c r="AE254" i="23"/>
  <c r="AF254" i="23"/>
  <c r="AG254" i="23"/>
  <c r="AH254" i="23"/>
  <c r="AI254" i="23"/>
  <c r="AJ254" i="23"/>
  <c r="J254" i="24"/>
  <c r="K254" i="24"/>
  <c r="L254" i="24"/>
  <c r="M254" i="24"/>
  <c r="N254" i="24"/>
  <c r="O254" i="24"/>
  <c r="P254" i="24"/>
  <c r="Q254" i="24"/>
  <c r="R254" i="24"/>
  <c r="S254" i="24"/>
  <c r="T254" i="24"/>
  <c r="U254" i="24"/>
  <c r="V254" i="24"/>
  <c r="W254" i="24"/>
  <c r="X254" i="24"/>
  <c r="Y254" i="24"/>
  <c r="Z254" i="24"/>
  <c r="AA254" i="24"/>
  <c r="AB254" i="24"/>
  <c r="AC254" i="24"/>
  <c r="AD254" i="24"/>
  <c r="AE254" i="24"/>
  <c r="AF254" i="24"/>
  <c r="AG254" i="24"/>
  <c r="AH254" i="24"/>
  <c r="AI254" i="24"/>
  <c r="AJ254" i="24"/>
  <c r="J254" i="25"/>
  <c r="K254" i="25"/>
  <c r="L254" i="25"/>
  <c r="M254" i="25"/>
  <c r="N254" i="25"/>
  <c r="O254" i="25"/>
  <c r="P254" i="25"/>
  <c r="Q254" i="25"/>
  <c r="R254" i="25"/>
  <c r="S254" i="25"/>
  <c r="T254" i="25"/>
  <c r="U254" i="25"/>
  <c r="V254" i="25"/>
  <c r="W254" i="25"/>
  <c r="X254" i="25"/>
  <c r="Y254" i="25"/>
  <c r="Z254" i="25"/>
  <c r="AA254" i="25"/>
  <c r="AB254" i="25"/>
  <c r="AC254" i="25"/>
  <c r="AD254" i="25"/>
  <c r="AE254" i="25"/>
  <c r="AF254" i="25"/>
  <c r="AG254" i="25"/>
  <c r="AH254" i="25"/>
  <c r="AI254" i="25"/>
  <c r="AJ254" i="25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J254" i="27"/>
  <c r="K254" i="27"/>
  <c r="L254" i="27"/>
  <c r="M254" i="27"/>
  <c r="N254" i="27"/>
  <c r="O254" i="27"/>
  <c r="P254" i="27"/>
  <c r="Q254" i="27"/>
  <c r="R254" i="27"/>
  <c r="S254" i="27"/>
  <c r="T254" i="27"/>
  <c r="U254" i="27"/>
  <c r="V254" i="27"/>
  <c r="W254" i="27"/>
  <c r="X254" i="27"/>
  <c r="Y254" i="27"/>
  <c r="Z254" i="27"/>
  <c r="AA254" i="27"/>
  <c r="AB254" i="27"/>
  <c r="AC254" i="27"/>
  <c r="AD254" i="27"/>
  <c r="AE254" i="27"/>
  <c r="AF254" i="27"/>
  <c r="AG254" i="27"/>
  <c r="AH254" i="27"/>
  <c r="AI254" i="27"/>
  <c r="AJ254" i="27"/>
  <c r="J254" i="28"/>
  <c r="K254" i="28"/>
  <c r="L254" i="28"/>
  <c r="M254" i="28"/>
  <c r="N254" i="28"/>
  <c r="O254" i="28"/>
  <c r="P254" i="28"/>
  <c r="Q254" i="28"/>
  <c r="R254" i="28"/>
  <c r="S254" i="28"/>
  <c r="T254" i="28"/>
  <c r="U254" i="28"/>
  <c r="V254" i="28"/>
  <c r="W254" i="28"/>
  <c r="X254" i="28"/>
  <c r="Y254" i="28"/>
  <c r="Z254" i="28"/>
  <c r="AA254" i="28"/>
  <c r="AB254" i="28"/>
  <c r="AC254" i="28"/>
  <c r="AD254" i="28"/>
  <c r="AE254" i="28"/>
  <c r="AF254" i="28"/>
  <c r="AG254" i="28"/>
  <c r="AH254" i="28"/>
  <c r="AI254" i="28"/>
  <c r="AJ254" i="28"/>
  <c r="J254" i="29"/>
  <c r="K254" i="29"/>
  <c r="L254" i="29"/>
  <c r="M254" i="29"/>
  <c r="N254" i="29"/>
  <c r="O254" i="29"/>
  <c r="P254" i="29"/>
  <c r="Q254" i="29"/>
  <c r="R254" i="29"/>
  <c r="S254" i="29"/>
  <c r="T254" i="29"/>
  <c r="U254" i="29"/>
  <c r="V254" i="29"/>
  <c r="W254" i="29"/>
  <c r="X254" i="29"/>
  <c r="Y254" i="29"/>
  <c r="Z254" i="29"/>
  <c r="AA254" i="29"/>
  <c r="AB254" i="29"/>
  <c r="AC254" i="29"/>
  <c r="AD254" i="29"/>
  <c r="AE254" i="29"/>
  <c r="AF254" i="29"/>
  <c r="AG254" i="29"/>
  <c r="AH254" i="29"/>
  <c r="AI254" i="29"/>
  <c r="AJ254" i="29"/>
  <c r="J254" i="30"/>
  <c r="K254" i="30"/>
  <c r="L254" i="30"/>
  <c r="M254" i="30"/>
  <c r="N254" i="30"/>
  <c r="O254" i="30"/>
  <c r="P254" i="30"/>
  <c r="Q254" i="30"/>
  <c r="R254" i="30"/>
  <c r="S254" i="30"/>
  <c r="T254" i="30"/>
  <c r="U254" i="30"/>
  <c r="V254" i="30"/>
  <c r="W254" i="30"/>
  <c r="X254" i="30"/>
  <c r="Y254" i="30"/>
  <c r="Z254" i="30"/>
  <c r="AA254" i="30"/>
  <c r="AB254" i="30"/>
  <c r="AC254" i="30"/>
  <c r="AD254" i="30"/>
  <c r="AE254" i="30"/>
  <c r="AF254" i="30"/>
  <c r="AG254" i="30"/>
  <c r="AH254" i="30"/>
  <c r="AI254" i="30"/>
  <c r="AJ254" i="30"/>
  <c r="J254" i="31"/>
  <c r="K254" i="31"/>
  <c r="L254" i="31"/>
  <c r="M254" i="31"/>
  <c r="N254" i="31"/>
  <c r="O254" i="31"/>
  <c r="P254" i="31"/>
  <c r="Q254" i="31"/>
  <c r="R254" i="31"/>
  <c r="S254" i="31"/>
  <c r="T254" i="31"/>
  <c r="U254" i="31"/>
  <c r="V254" i="31"/>
  <c r="W254" i="31"/>
  <c r="X254" i="31"/>
  <c r="Y254" i="31"/>
  <c r="Z254" i="31"/>
  <c r="AA254" i="31"/>
  <c r="AB254" i="31"/>
  <c r="AC254" i="31"/>
  <c r="AD254" i="31"/>
  <c r="AE254" i="31"/>
  <c r="AF254" i="31"/>
  <c r="AG254" i="31"/>
  <c r="AH254" i="31"/>
  <c r="AI254" i="31"/>
  <c r="AJ254" i="31"/>
  <c r="J254" i="32"/>
  <c r="K254" i="32"/>
  <c r="L254" i="32"/>
  <c r="M254" i="32"/>
  <c r="N254" i="32"/>
  <c r="O254" i="32"/>
  <c r="P254" i="32"/>
  <c r="Q254" i="32"/>
  <c r="R254" i="32"/>
  <c r="S254" i="32"/>
  <c r="T254" i="32"/>
  <c r="U254" i="32"/>
  <c r="V254" i="32"/>
  <c r="W254" i="32"/>
  <c r="X254" i="32"/>
  <c r="Y254" i="32"/>
  <c r="Z254" i="32"/>
  <c r="AA254" i="32"/>
  <c r="AB254" i="32"/>
  <c r="AC254" i="32"/>
  <c r="AD254" i="32"/>
  <c r="AE254" i="32"/>
  <c r="AF254" i="32"/>
  <c r="AG254" i="32"/>
  <c r="AH254" i="32"/>
  <c r="AI254" i="32"/>
  <c r="AJ254" i="32"/>
  <c r="J254" i="33"/>
  <c r="K254" i="33"/>
  <c r="L254" i="33"/>
  <c r="M254" i="33"/>
  <c r="N254" i="33"/>
  <c r="O254" i="33"/>
  <c r="P254" i="33"/>
  <c r="Q254" i="33"/>
  <c r="R254" i="33"/>
  <c r="S254" i="33"/>
  <c r="T254" i="33"/>
  <c r="U254" i="33"/>
  <c r="V254" i="33"/>
  <c r="W254" i="33"/>
  <c r="X254" i="33"/>
  <c r="Y254" i="33"/>
  <c r="Z254" i="33"/>
  <c r="AA254" i="33"/>
  <c r="AB254" i="33"/>
  <c r="AC254" i="33"/>
  <c r="AD254" i="33"/>
  <c r="AE254" i="33"/>
  <c r="AF254" i="33"/>
  <c r="AG254" i="33"/>
  <c r="AH254" i="33"/>
  <c r="AI254" i="33"/>
  <c r="AJ254" i="33"/>
  <c r="J254" i="40"/>
  <c r="K254" i="40"/>
  <c r="L254" i="40"/>
  <c r="M254" i="40"/>
  <c r="N254" i="40"/>
  <c r="O254" i="40"/>
  <c r="P254" i="40"/>
  <c r="Q254" i="40"/>
  <c r="R254" i="40"/>
  <c r="S254" i="40"/>
  <c r="T254" i="40"/>
  <c r="U254" i="40"/>
  <c r="V254" i="40"/>
  <c r="W254" i="40"/>
  <c r="X254" i="40"/>
  <c r="Y254" i="40"/>
  <c r="Z254" i="40"/>
  <c r="AA254" i="40"/>
  <c r="AB254" i="40"/>
  <c r="AC254" i="40"/>
  <c r="AD254" i="40"/>
  <c r="AE254" i="40"/>
  <c r="AF254" i="40"/>
  <c r="AG254" i="40"/>
  <c r="AH254" i="40"/>
  <c r="AI254" i="40"/>
  <c r="AJ254" i="40"/>
  <c r="J254" i="41"/>
  <c r="K254" i="41"/>
  <c r="L254" i="41"/>
  <c r="M254" i="41"/>
  <c r="N254" i="41"/>
  <c r="O254" i="41"/>
  <c r="P254" i="41"/>
  <c r="Q254" i="41"/>
  <c r="R254" i="41"/>
  <c r="S254" i="41"/>
  <c r="T254" i="41"/>
  <c r="U254" i="41"/>
  <c r="V254" i="41"/>
  <c r="W254" i="41"/>
  <c r="X254" i="41"/>
  <c r="Y254" i="41"/>
  <c r="Z254" i="41"/>
  <c r="AA254" i="41"/>
  <c r="AB254" i="41"/>
  <c r="AC254" i="41"/>
  <c r="AD254" i="41"/>
  <c r="AE254" i="41"/>
  <c r="AF254" i="41"/>
  <c r="AG254" i="41"/>
  <c r="AH254" i="41"/>
  <c r="AI254" i="41"/>
  <c r="AJ254" i="41"/>
  <c r="J254" i="22"/>
  <c r="K254" i="22"/>
  <c r="L254" i="22"/>
  <c r="M254" i="22"/>
  <c r="N254" i="22"/>
  <c r="O254" i="22"/>
  <c r="P254" i="22"/>
  <c r="Q254" i="22"/>
  <c r="R254" i="22"/>
  <c r="S254" i="22"/>
  <c r="T254" i="22"/>
  <c r="U254" i="22"/>
  <c r="V254" i="22"/>
  <c r="W254" i="22"/>
  <c r="X254" i="22"/>
  <c r="Y254" i="22"/>
  <c r="Z254" i="22"/>
  <c r="AA254" i="22"/>
  <c r="AB254" i="22"/>
  <c r="AC254" i="22"/>
  <c r="AD254" i="22"/>
  <c r="AE254" i="22"/>
  <c r="AF254" i="22"/>
  <c r="AG254" i="22"/>
  <c r="AH254" i="22"/>
  <c r="AI254" i="22"/>
  <c r="AJ254" i="22"/>
  <c r="I254" i="2"/>
  <c r="I254" i="4"/>
  <c r="I254" i="5"/>
  <c r="I254" i="6"/>
  <c r="I254" i="7"/>
  <c r="I254" i="8"/>
  <c r="I254" i="9"/>
  <c r="I254" i="10"/>
  <c r="I254" i="11"/>
  <c r="I254" i="12"/>
  <c r="I254" i="13"/>
  <c r="I254" i="14"/>
  <c r="I254" i="15"/>
  <c r="I254" i="16"/>
  <c r="I254" i="17"/>
  <c r="I254" i="18"/>
  <c r="I254" i="19"/>
  <c r="I254" i="20"/>
  <c r="I254" i="21"/>
  <c r="I254" i="23"/>
  <c r="I254" i="24"/>
  <c r="I254" i="25"/>
  <c r="I254" i="26"/>
  <c r="I254" i="27"/>
  <c r="I254" i="28"/>
  <c r="I254" i="29"/>
  <c r="I254" i="30"/>
  <c r="I254" i="31"/>
  <c r="I254" i="32"/>
  <c r="I254" i="33"/>
  <c r="I254" i="40"/>
  <c r="I254" i="41"/>
  <c r="I254" i="22"/>
  <c r="G228" i="2"/>
  <c r="H228" i="2" s="1"/>
  <c r="G229" i="2"/>
  <c r="H229" i="2" s="1"/>
  <c r="G230" i="2"/>
  <c r="H230" i="2" s="1"/>
  <c r="G231" i="2"/>
  <c r="H231" i="2" s="1"/>
  <c r="G232" i="2"/>
  <c r="H232" i="2" s="1"/>
  <c r="G233" i="2"/>
  <c r="H233" i="2" s="1"/>
  <c r="G234" i="2"/>
  <c r="H234" i="2" s="1"/>
  <c r="G235" i="2"/>
  <c r="H235" i="2" s="1"/>
  <c r="G236" i="2"/>
  <c r="H236" i="2" s="1"/>
  <c r="G237" i="2"/>
  <c r="H237" i="2" s="1"/>
  <c r="G238" i="2"/>
  <c r="H238" i="2" s="1"/>
  <c r="G239" i="2"/>
  <c r="H239" i="2" s="1"/>
  <c r="G240" i="2"/>
  <c r="H240" i="2" s="1"/>
  <c r="G241" i="2"/>
  <c r="H241" i="2" s="1"/>
  <c r="G242" i="2"/>
  <c r="H242" i="2" s="1"/>
  <c r="G243" i="2"/>
  <c r="H243" i="2" s="1"/>
  <c r="G244" i="2"/>
  <c r="H244" i="2" s="1"/>
  <c r="G245" i="2"/>
  <c r="H245" i="2" s="1"/>
  <c r="G246" i="2"/>
  <c r="H246" i="2" s="1"/>
  <c r="G247" i="2"/>
  <c r="H247" i="2" s="1"/>
  <c r="G248" i="2"/>
  <c r="H248" i="2" s="1"/>
  <c r="G249" i="2"/>
  <c r="H249" i="2" s="1"/>
  <c r="G250" i="2"/>
  <c r="H250" i="2" s="1"/>
  <c r="G251" i="2"/>
  <c r="H251" i="2" s="1"/>
  <c r="G228" i="4"/>
  <c r="G229" i="4"/>
  <c r="G230" i="4"/>
  <c r="H230" i="4" s="1"/>
  <c r="G231" i="4"/>
  <c r="H231" i="4" s="1"/>
  <c r="G232" i="4"/>
  <c r="H232" i="4" s="1"/>
  <c r="G233" i="4"/>
  <c r="H233" i="4" s="1"/>
  <c r="G234" i="4"/>
  <c r="H234" i="4" s="1"/>
  <c r="G235" i="4"/>
  <c r="H235" i="4" s="1"/>
  <c r="G236" i="4"/>
  <c r="H236" i="4" s="1"/>
  <c r="G237" i="4"/>
  <c r="H237" i="4" s="1"/>
  <c r="G238" i="4"/>
  <c r="H238" i="4" s="1"/>
  <c r="G239" i="4"/>
  <c r="H239" i="4" s="1"/>
  <c r="G240" i="4"/>
  <c r="H240" i="4" s="1"/>
  <c r="G241" i="4"/>
  <c r="H241" i="4" s="1"/>
  <c r="G242" i="4"/>
  <c r="H242" i="4" s="1"/>
  <c r="G243" i="4"/>
  <c r="H243" i="4" s="1"/>
  <c r="G244" i="4"/>
  <c r="H244" i="4" s="1"/>
  <c r="G245" i="4"/>
  <c r="H245" i="4" s="1"/>
  <c r="G246" i="4"/>
  <c r="H246" i="4" s="1"/>
  <c r="G247" i="4"/>
  <c r="H247" i="4" s="1"/>
  <c r="G248" i="4"/>
  <c r="H248" i="4" s="1"/>
  <c r="G249" i="4"/>
  <c r="H249" i="4" s="1"/>
  <c r="G250" i="4"/>
  <c r="H250" i="4" s="1"/>
  <c r="G251" i="4"/>
  <c r="H251" i="4" s="1"/>
  <c r="G228" i="5"/>
  <c r="H228" i="5" s="1"/>
  <c r="G229" i="5"/>
  <c r="H229" i="5" s="1"/>
  <c r="G230" i="5"/>
  <c r="H230" i="5" s="1"/>
  <c r="G231" i="5"/>
  <c r="H231" i="5" s="1"/>
  <c r="G232" i="5"/>
  <c r="H232" i="5" s="1"/>
  <c r="G233" i="5"/>
  <c r="H233" i="5" s="1"/>
  <c r="G234" i="5"/>
  <c r="H234" i="5" s="1"/>
  <c r="G235" i="5"/>
  <c r="H235" i="5" s="1"/>
  <c r="G236" i="5"/>
  <c r="H236" i="5" s="1"/>
  <c r="G237" i="5"/>
  <c r="H237" i="5" s="1"/>
  <c r="G238" i="5"/>
  <c r="H238" i="5" s="1"/>
  <c r="G239" i="5"/>
  <c r="H239" i="5" s="1"/>
  <c r="G240" i="5"/>
  <c r="H240" i="5" s="1"/>
  <c r="G241" i="5"/>
  <c r="H241" i="5" s="1"/>
  <c r="G242" i="5"/>
  <c r="H242" i="5" s="1"/>
  <c r="G243" i="5"/>
  <c r="H243" i="5" s="1"/>
  <c r="G244" i="5"/>
  <c r="H244" i="5" s="1"/>
  <c r="G245" i="5"/>
  <c r="H245" i="5" s="1"/>
  <c r="G246" i="5"/>
  <c r="H246" i="5" s="1"/>
  <c r="G247" i="5"/>
  <c r="H247" i="5" s="1"/>
  <c r="G248" i="5"/>
  <c r="H248" i="5" s="1"/>
  <c r="G249" i="5"/>
  <c r="H249" i="5" s="1"/>
  <c r="G250" i="5"/>
  <c r="H250" i="5" s="1"/>
  <c r="G251" i="5"/>
  <c r="H251" i="5" s="1"/>
  <c r="G228" i="6"/>
  <c r="H228" i="6" s="1"/>
  <c r="G229" i="6"/>
  <c r="H229" i="6" s="1"/>
  <c r="G230" i="6"/>
  <c r="H230" i="6" s="1"/>
  <c r="G231" i="6"/>
  <c r="H231" i="6" s="1"/>
  <c r="G232" i="6"/>
  <c r="H232" i="6" s="1"/>
  <c r="G233" i="6"/>
  <c r="H233" i="6" s="1"/>
  <c r="G234" i="6"/>
  <c r="H234" i="6" s="1"/>
  <c r="G235" i="6"/>
  <c r="H235" i="6" s="1"/>
  <c r="G236" i="6"/>
  <c r="H236" i="6" s="1"/>
  <c r="G237" i="6"/>
  <c r="H237" i="6" s="1"/>
  <c r="G238" i="6"/>
  <c r="H238" i="6" s="1"/>
  <c r="G239" i="6"/>
  <c r="H239" i="6" s="1"/>
  <c r="G240" i="6"/>
  <c r="H240" i="6" s="1"/>
  <c r="G241" i="6"/>
  <c r="H241" i="6" s="1"/>
  <c r="G242" i="6"/>
  <c r="H242" i="6" s="1"/>
  <c r="G243" i="6"/>
  <c r="H243" i="6" s="1"/>
  <c r="G244" i="6"/>
  <c r="H244" i="6" s="1"/>
  <c r="G245" i="6"/>
  <c r="H245" i="6" s="1"/>
  <c r="G246" i="6"/>
  <c r="H246" i="6" s="1"/>
  <c r="G247" i="6"/>
  <c r="H247" i="6" s="1"/>
  <c r="G248" i="6"/>
  <c r="H248" i="6" s="1"/>
  <c r="G249" i="6"/>
  <c r="H249" i="6" s="1"/>
  <c r="G250" i="6"/>
  <c r="H250" i="6" s="1"/>
  <c r="G251" i="6"/>
  <c r="H251" i="6" s="1"/>
  <c r="G228" i="7"/>
  <c r="H228" i="7" s="1"/>
  <c r="G229" i="7"/>
  <c r="H229" i="7" s="1"/>
  <c r="G230" i="7"/>
  <c r="H230" i="7" s="1"/>
  <c r="G231" i="7"/>
  <c r="H231" i="7" s="1"/>
  <c r="G232" i="7"/>
  <c r="H232" i="7" s="1"/>
  <c r="G233" i="7"/>
  <c r="H233" i="7" s="1"/>
  <c r="G234" i="7"/>
  <c r="H234" i="7" s="1"/>
  <c r="G235" i="7"/>
  <c r="H235" i="7" s="1"/>
  <c r="G236" i="7"/>
  <c r="H236" i="7" s="1"/>
  <c r="G237" i="7"/>
  <c r="H237" i="7" s="1"/>
  <c r="G238" i="7"/>
  <c r="H238" i="7" s="1"/>
  <c r="G239" i="7"/>
  <c r="H239" i="7" s="1"/>
  <c r="G240" i="7"/>
  <c r="H240" i="7" s="1"/>
  <c r="G241" i="7"/>
  <c r="H241" i="7" s="1"/>
  <c r="G242" i="7"/>
  <c r="H242" i="7" s="1"/>
  <c r="G243" i="7"/>
  <c r="H243" i="7" s="1"/>
  <c r="G244" i="7"/>
  <c r="H244" i="7" s="1"/>
  <c r="G245" i="7"/>
  <c r="H245" i="7" s="1"/>
  <c r="G246" i="7"/>
  <c r="H246" i="7" s="1"/>
  <c r="G247" i="7"/>
  <c r="H247" i="7" s="1"/>
  <c r="G248" i="7"/>
  <c r="H248" i="7" s="1"/>
  <c r="G249" i="7"/>
  <c r="H249" i="7" s="1"/>
  <c r="G250" i="7"/>
  <c r="H250" i="7" s="1"/>
  <c r="G251" i="7"/>
  <c r="H251" i="7" s="1"/>
  <c r="G228" i="8"/>
  <c r="G229" i="8"/>
  <c r="G230" i="8"/>
  <c r="H230" i="8" s="1"/>
  <c r="G231" i="8"/>
  <c r="H231" i="8" s="1"/>
  <c r="G232" i="8"/>
  <c r="H232" i="8" s="1"/>
  <c r="G233" i="8"/>
  <c r="H233" i="8" s="1"/>
  <c r="G234" i="8"/>
  <c r="H234" i="8" s="1"/>
  <c r="G235" i="8"/>
  <c r="H235" i="8" s="1"/>
  <c r="G236" i="8"/>
  <c r="H236" i="8" s="1"/>
  <c r="G237" i="8"/>
  <c r="H237" i="8" s="1"/>
  <c r="G238" i="8"/>
  <c r="H238" i="8" s="1"/>
  <c r="G239" i="8"/>
  <c r="H239" i="8" s="1"/>
  <c r="G240" i="8"/>
  <c r="H240" i="8" s="1"/>
  <c r="G241" i="8"/>
  <c r="H241" i="8" s="1"/>
  <c r="G242" i="8"/>
  <c r="H242" i="8" s="1"/>
  <c r="G243" i="8"/>
  <c r="H243" i="8" s="1"/>
  <c r="G244" i="8"/>
  <c r="H244" i="8" s="1"/>
  <c r="G245" i="8"/>
  <c r="H245" i="8" s="1"/>
  <c r="G246" i="8"/>
  <c r="H246" i="8" s="1"/>
  <c r="G247" i="8"/>
  <c r="H247" i="8" s="1"/>
  <c r="G248" i="8"/>
  <c r="H248" i="8" s="1"/>
  <c r="G249" i="8"/>
  <c r="H249" i="8" s="1"/>
  <c r="G250" i="8"/>
  <c r="H250" i="8" s="1"/>
  <c r="G251" i="8"/>
  <c r="H251" i="8" s="1"/>
  <c r="G228" i="9"/>
  <c r="H228" i="9" s="1"/>
  <c r="G229" i="9"/>
  <c r="H229" i="9" s="1"/>
  <c r="G230" i="9"/>
  <c r="H230" i="9" s="1"/>
  <c r="G231" i="9"/>
  <c r="H231" i="9" s="1"/>
  <c r="G232" i="9"/>
  <c r="H232" i="9" s="1"/>
  <c r="G233" i="9"/>
  <c r="H233" i="9" s="1"/>
  <c r="G234" i="9"/>
  <c r="H234" i="9" s="1"/>
  <c r="G235" i="9"/>
  <c r="H235" i="9" s="1"/>
  <c r="G236" i="9"/>
  <c r="H236" i="9" s="1"/>
  <c r="G237" i="9"/>
  <c r="H237" i="9" s="1"/>
  <c r="G238" i="9"/>
  <c r="H238" i="9" s="1"/>
  <c r="G239" i="9"/>
  <c r="H239" i="9" s="1"/>
  <c r="G240" i="9"/>
  <c r="H240" i="9" s="1"/>
  <c r="G241" i="9"/>
  <c r="H241" i="9" s="1"/>
  <c r="G242" i="9"/>
  <c r="H242" i="9" s="1"/>
  <c r="G243" i="9"/>
  <c r="H243" i="9" s="1"/>
  <c r="G244" i="9"/>
  <c r="H244" i="9" s="1"/>
  <c r="G245" i="9"/>
  <c r="H245" i="9" s="1"/>
  <c r="G246" i="9"/>
  <c r="H246" i="9" s="1"/>
  <c r="G247" i="9"/>
  <c r="H247" i="9" s="1"/>
  <c r="G248" i="9"/>
  <c r="H248" i="9" s="1"/>
  <c r="G249" i="9"/>
  <c r="H249" i="9" s="1"/>
  <c r="G250" i="9"/>
  <c r="H250" i="9" s="1"/>
  <c r="G251" i="9"/>
  <c r="H251" i="9" s="1"/>
  <c r="G228" i="10"/>
  <c r="H228" i="10" s="1"/>
  <c r="G229" i="10"/>
  <c r="H229" i="10" s="1"/>
  <c r="G230" i="10"/>
  <c r="H230" i="10" s="1"/>
  <c r="G231" i="10"/>
  <c r="H231" i="10" s="1"/>
  <c r="G232" i="10"/>
  <c r="H232" i="10" s="1"/>
  <c r="G233" i="10"/>
  <c r="H233" i="10" s="1"/>
  <c r="G234" i="10"/>
  <c r="H234" i="10" s="1"/>
  <c r="G235" i="10"/>
  <c r="H235" i="10" s="1"/>
  <c r="G236" i="10"/>
  <c r="H236" i="10" s="1"/>
  <c r="G237" i="10"/>
  <c r="H237" i="10" s="1"/>
  <c r="G238" i="10"/>
  <c r="H238" i="10" s="1"/>
  <c r="G239" i="10"/>
  <c r="H239" i="10" s="1"/>
  <c r="G240" i="10"/>
  <c r="H240" i="10" s="1"/>
  <c r="G241" i="10"/>
  <c r="H241" i="10" s="1"/>
  <c r="G242" i="10"/>
  <c r="H242" i="10" s="1"/>
  <c r="G243" i="10"/>
  <c r="H243" i="10" s="1"/>
  <c r="G244" i="10"/>
  <c r="H244" i="10" s="1"/>
  <c r="G245" i="10"/>
  <c r="H245" i="10" s="1"/>
  <c r="G246" i="10"/>
  <c r="H246" i="10" s="1"/>
  <c r="G247" i="10"/>
  <c r="H247" i="10" s="1"/>
  <c r="G248" i="10"/>
  <c r="H248" i="10" s="1"/>
  <c r="G249" i="10"/>
  <c r="H249" i="10" s="1"/>
  <c r="G250" i="10"/>
  <c r="H250" i="10" s="1"/>
  <c r="G251" i="10"/>
  <c r="H251" i="10" s="1"/>
  <c r="G228" i="11"/>
  <c r="H228" i="11" s="1"/>
  <c r="G229" i="11"/>
  <c r="H229" i="11" s="1"/>
  <c r="G230" i="11"/>
  <c r="H230" i="11" s="1"/>
  <c r="G231" i="11"/>
  <c r="H231" i="11" s="1"/>
  <c r="G232" i="11"/>
  <c r="H232" i="11" s="1"/>
  <c r="G233" i="11"/>
  <c r="H233" i="11" s="1"/>
  <c r="G234" i="11"/>
  <c r="H234" i="11" s="1"/>
  <c r="G235" i="11"/>
  <c r="H235" i="11" s="1"/>
  <c r="G236" i="11"/>
  <c r="H236" i="11" s="1"/>
  <c r="G237" i="11"/>
  <c r="H237" i="11" s="1"/>
  <c r="G238" i="11"/>
  <c r="H238" i="11" s="1"/>
  <c r="G239" i="11"/>
  <c r="H239" i="11" s="1"/>
  <c r="G240" i="11"/>
  <c r="H240" i="11" s="1"/>
  <c r="G241" i="11"/>
  <c r="H241" i="11" s="1"/>
  <c r="G242" i="11"/>
  <c r="H242" i="11" s="1"/>
  <c r="G243" i="11"/>
  <c r="H243" i="11" s="1"/>
  <c r="G244" i="11"/>
  <c r="H244" i="11" s="1"/>
  <c r="G245" i="11"/>
  <c r="H245" i="11" s="1"/>
  <c r="G246" i="11"/>
  <c r="H246" i="11" s="1"/>
  <c r="G247" i="11"/>
  <c r="H247" i="11" s="1"/>
  <c r="G248" i="11"/>
  <c r="H248" i="11" s="1"/>
  <c r="G249" i="11"/>
  <c r="H249" i="11" s="1"/>
  <c r="G250" i="11"/>
  <c r="H250" i="11" s="1"/>
  <c r="G251" i="11"/>
  <c r="H251" i="11" s="1"/>
  <c r="G228" i="12"/>
  <c r="H228" i="12" s="1"/>
  <c r="G229" i="12"/>
  <c r="H229" i="12" s="1"/>
  <c r="G230" i="12"/>
  <c r="H230" i="12" s="1"/>
  <c r="G231" i="12"/>
  <c r="H231" i="12" s="1"/>
  <c r="G232" i="12"/>
  <c r="H232" i="12" s="1"/>
  <c r="G233" i="12"/>
  <c r="H233" i="12" s="1"/>
  <c r="G234" i="12"/>
  <c r="H234" i="12" s="1"/>
  <c r="G235" i="12"/>
  <c r="H235" i="12" s="1"/>
  <c r="G236" i="12"/>
  <c r="H236" i="12" s="1"/>
  <c r="G237" i="12"/>
  <c r="H237" i="12" s="1"/>
  <c r="G238" i="12"/>
  <c r="H238" i="12" s="1"/>
  <c r="G239" i="12"/>
  <c r="H239" i="12" s="1"/>
  <c r="G240" i="12"/>
  <c r="H240" i="12" s="1"/>
  <c r="G241" i="12"/>
  <c r="H241" i="12" s="1"/>
  <c r="G242" i="12"/>
  <c r="H242" i="12" s="1"/>
  <c r="G243" i="12"/>
  <c r="H243" i="12" s="1"/>
  <c r="G244" i="12"/>
  <c r="H244" i="12" s="1"/>
  <c r="G245" i="12"/>
  <c r="H245" i="12" s="1"/>
  <c r="G246" i="12"/>
  <c r="H246" i="12" s="1"/>
  <c r="G247" i="12"/>
  <c r="H247" i="12" s="1"/>
  <c r="G248" i="12"/>
  <c r="H248" i="12" s="1"/>
  <c r="G249" i="12"/>
  <c r="H249" i="12" s="1"/>
  <c r="G250" i="12"/>
  <c r="H250" i="12" s="1"/>
  <c r="G251" i="12"/>
  <c r="H251" i="12" s="1"/>
  <c r="G228" i="13"/>
  <c r="H228" i="13" s="1"/>
  <c r="G229" i="13"/>
  <c r="H229" i="13" s="1"/>
  <c r="G230" i="13"/>
  <c r="H230" i="13" s="1"/>
  <c r="G231" i="13"/>
  <c r="H231" i="13" s="1"/>
  <c r="G232" i="13"/>
  <c r="H232" i="13" s="1"/>
  <c r="G233" i="13"/>
  <c r="H233" i="13" s="1"/>
  <c r="G234" i="13"/>
  <c r="H234" i="13" s="1"/>
  <c r="G235" i="13"/>
  <c r="H235" i="13" s="1"/>
  <c r="G236" i="13"/>
  <c r="H236" i="13" s="1"/>
  <c r="G237" i="13"/>
  <c r="H237" i="13" s="1"/>
  <c r="G238" i="13"/>
  <c r="H238" i="13" s="1"/>
  <c r="G239" i="13"/>
  <c r="H239" i="13" s="1"/>
  <c r="G240" i="13"/>
  <c r="H240" i="13" s="1"/>
  <c r="G241" i="13"/>
  <c r="H241" i="13" s="1"/>
  <c r="G242" i="13"/>
  <c r="H242" i="13" s="1"/>
  <c r="G243" i="13"/>
  <c r="H243" i="13" s="1"/>
  <c r="G244" i="13"/>
  <c r="H244" i="13" s="1"/>
  <c r="G245" i="13"/>
  <c r="H245" i="13" s="1"/>
  <c r="G246" i="13"/>
  <c r="H246" i="13" s="1"/>
  <c r="G247" i="13"/>
  <c r="H247" i="13" s="1"/>
  <c r="G248" i="13"/>
  <c r="H248" i="13" s="1"/>
  <c r="G249" i="13"/>
  <c r="H249" i="13" s="1"/>
  <c r="G250" i="13"/>
  <c r="H250" i="13" s="1"/>
  <c r="G251" i="13"/>
  <c r="H251" i="13" s="1"/>
  <c r="G228" i="14"/>
  <c r="H228" i="14" s="1"/>
  <c r="G229" i="14"/>
  <c r="H229" i="14" s="1"/>
  <c r="G230" i="14"/>
  <c r="H230" i="14" s="1"/>
  <c r="G231" i="14"/>
  <c r="H231" i="14" s="1"/>
  <c r="G232" i="14"/>
  <c r="H232" i="14" s="1"/>
  <c r="G233" i="14"/>
  <c r="H233" i="14" s="1"/>
  <c r="G234" i="14"/>
  <c r="H234" i="14" s="1"/>
  <c r="G235" i="14"/>
  <c r="H235" i="14" s="1"/>
  <c r="G236" i="14"/>
  <c r="H236" i="14" s="1"/>
  <c r="G237" i="14"/>
  <c r="H237" i="14" s="1"/>
  <c r="G238" i="14"/>
  <c r="H238" i="14" s="1"/>
  <c r="G239" i="14"/>
  <c r="H239" i="14" s="1"/>
  <c r="G240" i="14"/>
  <c r="H240" i="14" s="1"/>
  <c r="G241" i="14"/>
  <c r="H241" i="14" s="1"/>
  <c r="G242" i="14"/>
  <c r="H242" i="14" s="1"/>
  <c r="G243" i="14"/>
  <c r="H243" i="14" s="1"/>
  <c r="G244" i="14"/>
  <c r="H244" i="14" s="1"/>
  <c r="G245" i="14"/>
  <c r="H245" i="14" s="1"/>
  <c r="G246" i="14"/>
  <c r="H246" i="14" s="1"/>
  <c r="G247" i="14"/>
  <c r="H247" i="14" s="1"/>
  <c r="G248" i="14"/>
  <c r="H248" i="14" s="1"/>
  <c r="G249" i="14"/>
  <c r="H249" i="14" s="1"/>
  <c r="G250" i="14"/>
  <c r="H250" i="14" s="1"/>
  <c r="G251" i="14"/>
  <c r="H251" i="14" s="1"/>
  <c r="G228" i="15"/>
  <c r="H228" i="15" s="1"/>
  <c r="G229" i="15"/>
  <c r="H229" i="15" s="1"/>
  <c r="G230" i="15"/>
  <c r="H230" i="15" s="1"/>
  <c r="G231" i="15"/>
  <c r="H231" i="15" s="1"/>
  <c r="G232" i="15"/>
  <c r="H232" i="15" s="1"/>
  <c r="G233" i="15"/>
  <c r="H233" i="15" s="1"/>
  <c r="G234" i="15"/>
  <c r="H234" i="15" s="1"/>
  <c r="G235" i="15"/>
  <c r="H235" i="15" s="1"/>
  <c r="G236" i="15"/>
  <c r="H236" i="15" s="1"/>
  <c r="G237" i="15"/>
  <c r="H237" i="15" s="1"/>
  <c r="G238" i="15"/>
  <c r="H238" i="15" s="1"/>
  <c r="G239" i="15"/>
  <c r="H239" i="15" s="1"/>
  <c r="G240" i="15"/>
  <c r="H240" i="15" s="1"/>
  <c r="G241" i="15"/>
  <c r="H241" i="15" s="1"/>
  <c r="G242" i="15"/>
  <c r="H242" i="15" s="1"/>
  <c r="G243" i="15"/>
  <c r="H243" i="15" s="1"/>
  <c r="G244" i="15"/>
  <c r="H244" i="15" s="1"/>
  <c r="G245" i="15"/>
  <c r="H245" i="15" s="1"/>
  <c r="G246" i="15"/>
  <c r="H246" i="15" s="1"/>
  <c r="G247" i="15"/>
  <c r="H247" i="15" s="1"/>
  <c r="G248" i="15"/>
  <c r="H248" i="15" s="1"/>
  <c r="G249" i="15"/>
  <c r="H249" i="15" s="1"/>
  <c r="G250" i="15"/>
  <c r="H250" i="15" s="1"/>
  <c r="G251" i="15"/>
  <c r="H251" i="15" s="1"/>
  <c r="G228" i="16"/>
  <c r="H228" i="16" s="1"/>
  <c r="G229" i="16"/>
  <c r="H229" i="16" s="1"/>
  <c r="G230" i="16"/>
  <c r="H230" i="16" s="1"/>
  <c r="G231" i="16"/>
  <c r="H231" i="16" s="1"/>
  <c r="G232" i="16"/>
  <c r="H232" i="16" s="1"/>
  <c r="G233" i="16"/>
  <c r="H233" i="16" s="1"/>
  <c r="G234" i="16"/>
  <c r="H234" i="16" s="1"/>
  <c r="G235" i="16"/>
  <c r="H235" i="16" s="1"/>
  <c r="G236" i="16"/>
  <c r="H236" i="16" s="1"/>
  <c r="G237" i="16"/>
  <c r="H237" i="16" s="1"/>
  <c r="G238" i="16"/>
  <c r="H238" i="16" s="1"/>
  <c r="G239" i="16"/>
  <c r="H239" i="16" s="1"/>
  <c r="G240" i="16"/>
  <c r="H240" i="16" s="1"/>
  <c r="G241" i="16"/>
  <c r="H241" i="16" s="1"/>
  <c r="G242" i="16"/>
  <c r="H242" i="16" s="1"/>
  <c r="G243" i="16"/>
  <c r="H243" i="16" s="1"/>
  <c r="G244" i="16"/>
  <c r="H244" i="16" s="1"/>
  <c r="G245" i="16"/>
  <c r="H245" i="16" s="1"/>
  <c r="G246" i="16"/>
  <c r="H246" i="16" s="1"/>
  <c r="G247" i="16"/>
  <c r="H247" i="16" s="1"/>
  <c r="G248" i="16"/>
  <c r="H248" i="16" s="1"/>
  <c r="G249" i="16"/>
  <c r="H249" i="16" s="1"/>
  <c r="G250" i="16"/>
  <c r="H250" i="16" s="1"/>
  <c r="G251" i="16"/>
  <c r="H251" i="16" s="1"/>
  <c r="G228" i="17"/>
  <c r="H228" i="17" s="1"/>
  <c r="G229" i="17"/>
  <c r="H229" i="17" s="1"/>
  <c r="G230" i="17"/>
  <c r="H230" i="17" s="1"/>
  <c r="G231" i="17"/>
  <c r="H231" i="17" s="1"/>
  <c r="G232" i="17"/>
  <c r="H232" i="17" s="1"/>
  <c r="G233" i="17"/>
  <c r="H233" i="17" s="1"/>
  <c r="G234" i="17"/>
  <c r="H234" i="17" s="1"/>
  <c r="G235" i="17"/>
  <c r="H235" i="17" s="1"/>
  <c r="G236" i="17"/>
  <c r="H236" i="17" s="1"/>
  <c r="G237" i="17"/>
  <c r="H237" i="17" s="1"/>
  <c r="G238" i="17"/>
  <c r="H238" i="17" s="1"/>
  <c r="G239" i="17"/>
  <c r="H239" i="17" s="1"/>
  <c r="G240" i="17"/>
  <c r="H240" i="17" s="1"/>
  <c r="G241" i="17"/>
  <c r="H241" i="17" s="1"/>
  <c r="G242" i="17"/>
  <c r="H242" i="17" s="1"/>
  <c r="G243" i="17"/>
  <c r="H243" i="17" s="1"/>
  <c r="G244" i="17"/>
  <c r="H244" i="17" s="1"/>
  <c r="G245" i="17"/>
  <c r="H245" i="17" s="1"/>
  <c r="G246" i="17"/>
  <c r="H246" i="17" s="1"/>
  <c r="G247" i="17"/>
  <c r="H247" i="17" s="1"/>
  <c r="G248" i="17"/>
  <c r="H248" i="17" s="1"/>
  <c r="G249" i="17"/>
  <c r="H249" i="17" s="1"/>
  <c r="G250" i="17"/>
  <c r="H250" i="17" s="1"/>
  <c r="G251" i="17"/>
  <c r="H251" i="17" s="1"/>
  <c r="G228" i="18"/>
  <c r="H228" i="18" s="1"/>
  <c r="G229" i="18"/>
  <c r="H229" i="18" s="1"/>
  <c r="G230" i="18"/>
  <c r="H230" i="18" s="1"/>
  <c r="G231" i="18"/>
  <c r="H231" i="18" s="1"/>
  <c r="G232" i="18"/>
  <c r="H232" i="18" s="1"/>
  <c r="G233" i="18"/>
  <c r="H233" i="18" s="1"/>
  <c r="G234" i="18"/>
  <c r="H234" i="18" s="1"/>
  <c r="G235" i="18"/>
  <c r="H235" i="18" s="1"/>
  <c r="G236" i="18"/>
  <c r="H236" i="18" s="1"/>
  <c r="G237" i="18"/>
  <c r="H237" i="18" s="1"/>
  <c r="G238" i="18"/>
  <c r="H238" i="18" s="1"/>
  <c r="G239" i="18"/>
  <c r="H239" i="18" s="1"/>
  <c r="G240" i="18"/>
  <c r="H240" i="18" s="1"/>
  <c r="G241" i="18"/>
  <c r="H241" i="18" s="1"/>
  <c r="G242" i="18"/>
  <c r="H242" i="18" s="1"/>
  <c r="G243" i="18"/>
  <c r="H243" i="18" s="1"/>
  <c r="G244" i="18"/>
  <c r="H244" i="18" s="1"/>
  <c r="G245" i="18"/>
  <c r="H245" i="18" s="1"/>
  <c r="G246" i="18"/>
  <c r="H246" i="18" s="1"/>
  <c r="G247" i="18"/>
  <c r="H247" i="18" s="1"/>
  <c r="G248" i="18"/>
  <c r="H248" i="18" s="1"/>
  <c r="G249" i="18"/>
  <c r="H249" i="18" s="1"/>
  <c r="G250" i="18"/>
  <c r="H250" i="18" s="1"/>
  <c r="G251" i="18"/>
  <c r="H251" i="18" s="1"/>
  <c r="G228" i="19"/>
  <c r="H228" i="19" s="1"/>
  <c r="G229" i="19"/>
  <c r="H229" i="19" s="1"/>
  <c r="G230" i="19"/>
  <c r="H230" i="19" s="1"/>
  <c r="G231" i="19"/>
  <c r="H231" i="19" s="1"/>
  <c r="G232" i="19"/>
  <c r="H232" i="19" s="1"/>
  <c r="G233" i="19"/>
  <c r="H233" i="19" s="1"/>
  <c r="G234" i="19"/>
  <c r="H234" i="19" s="1"/>
  <c r="G235" i="19"/>
  <c r="H235" i="19" s="1"/>
  <c r="G236" i="19"/>
  <c r="H236" i="19" s="1"/>
  <c r="G237" i="19"/>
  <c r="H237" i="19" s="1"/>
  <c r="G238" i="19"/>
  <c r="H238" i="19" s="1"/>
  <c r="G239" i="19"/>
  <c r="H239" i="19" s="1"/>
  <c r="G240" i="19"/>
  <c r="H240" i="19" s="1"/>
  <c r="G241" i="19"/>
  <c r="H241" i="19" s="1"/>
  <c r="G242" i="19"/>
  <c r="H242" i="19" s="1"/>
  <c r="G243" i="19"/>
  <c r="H243" i="19" s="1"/>
  <c r="G244" i="19"/>
  <c r="H244" i="19" s="1"/>
  <c r="G245" i="19"/>
  <c r="H245" i="19" s="1"/>
  <c r="G246" i="19"/>
  <c r="H246" i="19" s="1"/>
  <c r="G247" i="19"/>
  <c r="H247" i="19" s="1"/>
  <c r="G248" i="19"/>
  <c r="H248" i="19" s="1"/>
  <c r="G249" i="19"/>
  <c r="H249" i="19" s="1"/>
  <c r="G250" i="19"/>
  <c r="H250" i="19" s="1"/>
  <c r="G251" i="19"/>
  <c r="H251" i="19" s="1"/>
  <c r="G228" i="20"/>
  <c r="H228" i="20" s="1"/>
  <c r="G229" i="20"/>
  <c r="H229" i="20" s="1"/>
  <c r="G230" i="20"/>
  <c r="H230" i="20" s="1"/>
  <c r="G231" i="20"/>
  <c r="H231" i="20" s="1"/>
  <c r="G232" i="20"/>
  <c r="H232" i="20" s="1"/>
  <c r="G233" i="20"/>
  <c r="H233" i="20" s="1"/>
  <c r="G234" i="20"/>
  <c r="H234" i="20" s="1"/>
  <c r="G235" i="20"/>
  <c r="H235" i="20" s="1"/>
  <c r="G236" i="20"/>
  <c r="H236" i="20" s="1"/>
  <c r="G237" i="20"/>
  <c r="H237" i="20" s="1"/>
  <c r="G238" i="20"/>
  <c r="H238" i="20" s="1"/>
  <c r="G239" i="20"/>
  <c r="H239" i="20" s="1"/>
  <c r="G240" i="20"/>
  <c r="H240" i="20" s="1"/>
  <c r="G241" i="20"/>
  <c r="H241" i="20" s="1"/>
  <c r="G242" i="20"/>
  <c r="H242" i="20" s="1"/>
  <c r="G243" i="20"/>
  <c r="H243" i="20" s="1"/>
  <c r="G244" i="20"/>
  <c r="H244" i="20" s="1"/>
  <c r="G245" i="20"/>
  <c r="H245" i="20" s="1"/>
  <c r="G246" i="20"/>
  <c r="H246" i="20" s="1"/>
  <c r="G247" i="20"/>
  <c r="H247" i="20" s="1"/>
  <c r="G248" i="20"/>
  <c r="H248" i="20" s="1"/>
  <c r="G249" i="20"/>
  <c r="H249" i="20" s="1"/>
  <c r="G250" i="20"/>
  <c r="H250" i="20" s="1"/>
  <c r="G251" i="20"/>
  <c r="H251" i="20" s="1"/>
  <c r="G228" i="21"/>
  <c r="H228" i="21" s="1"/>
  <c r="G229" i="21"/>
  <c r="H229" i="21" s="1"/>
  <c r="G230" i="21"/>
  <c r="H230" i="21" s="1"/>
  <c r="G231" i="21"/>
  <c r="H231" i="21" s="1"/>
  <c r="G232" i="21"/>
  <c r="H232" i="21" s="1"/>
  <c r="G233" i="21"/>
  <c r="H233" i="21" s="1"/>
  <c r="G234" i="21"/>
  <c r="H234" i="21" s="1"/>
  <c r="G235" i="21"/>
  <c r="H235" i="21" s="1"/>
  <c r="G236" i="21"/>
  <c r="H236" i="21" s="1"/>
  <c r="G237" i="21"/>
  <c r="H237" i="21" s="1"/>
  <c r="G238" i="21"/>
  <c r="H238" i="21" s="1"/>
  <c r="G239" i="21"/>
  <c r="H239" i="21" s="1"/>
  <c r="G240" i="21"/>
  <c r="H240" i="21" s="1"/>
  <c r="G241" i="21"/>
  <c r="H241" i="21" s="1"/>
  <c r="G242" i="21"/>
  <c r="H242" i="21" s="1"/>
  <c r="G243" i="21"/>
  <c r="H243" i="21" s="1"/>
  <c r="G244" i="21"/>
  <c r="H244" i="21" s="1"/>
  <c r="G245" i="21"/>
  <c r="H245" i="21" s="1"/>
  <c r="G246" i="21"/>
  <c r="H246" i="21" s="1"/>
  <c r="G247" i="21"/>
  <c r="H247" i="21" s="1"/>
  <c r="G248" i="21"/>
  <c r="H248" i="21" s="1"/>
  <c r="G249" i="21"/>
  <c r="H249" i="21" s="1"/>
  <c r="G250" i="21"/>
  <c r="H250" i="21" s="1"/>
  <c r="G251" i="21"/>
  <c r="H251" i="21" s="1"/>
  <c r="G228" i="23"/>
  <c r="H228" i="23" s="1"/>
  <c r="G229" i="23"/>
  <c r="H229" i="23" s="1"/>
  <c r="G230" i="23"/>
  <c r="H230" i="23" s="1"/>
  <c r="G231" i="23"/>
  <c r="H231" i="23" s="1"/>
  <c r="G232" i="23"/>
  <c r="H232" i="23" s="1"/>
  <c r="G233" i="23"/>
  <c r="H233" i="23" s="1"/>
  <c r="G234" i="23"/>
  <c r="H234" i="23" s="1"/>
  <c r="G235" i="23"/>
  <c r="H235" i="23" s="1"/>
  <c r="G236" i="23"/>
  <c r="H236" i="23" s="1"/>
  <c r="G237" i="23"/>
  <c r="H237" i="23" s="1"/>
  <c r="G238" i="23"/>
  <c r="H238" i="23" s="1"/>
  <c r="G239" i="23"/>
  <c r="H239" i="23" s="1"/>
  <c r="G240" i="23"/>
  <c r="H240" i="23" s="1"/>
  <c r="G241" i="23"/>
  <c r="H241" i="23" s="1"/>
  <c r="G242" i="23"/>
  <c r="H242" i="23" s="1"/>
  <c r="G243" i="23"/>
  <c r="H243" i="23" s="1"/>
  <c r="G244" i="23"/>
  <c r="H244" i="23" s="1"/>
  <c r="G245" i="23"/>
  <c r="H245" i="23" s="1"/>
  <c r="G246" i="23"/>
  <c r="H246" i="23" s="1"/>
  <c r="G247" i="23"/>
  <c r="H247" i="23" s="1"/>
  <c r="G248" i="23"/>
  <c r="H248" i="23" s="1"/>
  <c r="G249" i="23"/>
  <c r="H249" i="23" s="1"/>
  <c r="G250" i="23"/>
  <c r="H250" i="23" s="1"/>
  <c r="G251" i="23"/>
  <c r="H251" i="23" s="1"/>
  <c r="G228" i="24"/>
  <c r="H228" i="24" s="1"/>
  <c r="G229" i="24"/>
  <c r="H229" i="24" s="1"/>
  <c r="G230" i="24"/>
  <c r="H230" i="24" s="1"/>
  <c r="G231" i="24"/>
  <c r="H231" i="24" s="1"/>
  <c r="G232" i="24"/>
  <c r="H232" i="24" s="1"/>
  <c r="G233" i="24"/>
  <c r="H233" i="24" s="1"/>
  <c r="G234" i="24"/>
  <c r="H234" i="24" s="1"/>
  <c r="G235" i="24"/>
  <c r="H235" i="24" s="1"/>
  <c r="G236" i="24"/>
  <c r="H236" i="24" s="1"/>
  <c r="G237" i="24"/>
  <c r="H237" i="24" s="1"/>
  <c r="G238" i="24"/>
  <c r="H238" i="24" s="1"/>
  <c r="G239" i="24"/>
  <c r="H239" i="24" s="1"/>
  <c r="G240" i="24"/>
  <c r="H240" i="24" s="1"/>
  <c r="G241" i="24"/>
  <c r="H241" i="24" s="1"/>
  <c r="G242" i="24"/>
  <c r="H242" i="24" s="1"/>
  <c r="G243" i="24"/>
  <c r="H243" i="24" s="1"/>
  <c r="G244" i="24"/>
  <c r="H244" i="24" s="1"/>
  <c r="G245" i="24"/>
  <c r="H245" i="24" s="1"/>
  <c r="G246" i="24"/>
  <c r="H246" i="24" s="1"/>
  <c r="G247" i="24"/>
  <c r="H247" i="24" s="1"/>
  <c r="G248" i="24"/>
  <c r="H248" i="24" s="1"/>
  <c r="G249" i="24"/>
  <c r="H249" i="24" s="1"/>
  <c r="G250" i="24"/>
  <c r="H250" i="24" s="1"/>
  <c r="G251" i="24"/>
  <c r="H251" i="24" s="1"/>
  <c r="G228" i="25"/>
  <c r="H228" i="25" s="1"/>
  <c r="G229" i="25"/>
  <c r="H229" i="25" s="1"/>
  <c r="G230" i="25"/>
  <c r="H230" i="25" s="1"/>
  <c r="G231" i="25"/>
  <c r="H231" i="25" s="1"/>
  <c r="G232" i="25"/>
  <c r="H232" i="25" s="1"/>
  <c r="G233" i="25"/>
  <c r="H233" i="25" s="1"/>
  <c r="G234" i="25"/>
  <c r="H234" i="25" s="1"/>
  <c r="G235" i="25"/>
  <c r="H235" i="25" s="1"/>
  <c r="G236" i="25"/>
  <c r="H236" i="25" s="1"/>
  <c r="G237" i="25"/>
  <c r="H237" i="25" s="1"/>
  <c r="G238" i="25"/>
  <c r="H238" i="25" s="1"/>
  <c r="G239" i="25"/>
  <c r="H239" i="25" s="1"/>
  <c r="G240" i="25"/>
  <c r="H240" i="25" s="1"/>
  <c r="G241" i="25"/>
  <c r="H241" i="25" s="1"/>
  <c r="G242" i="25"/>
  <c r="H242" i="25" s="1"/>
  <c r="G243" i="25"/>
  <c r="H243" i="25" s="1"/>
  <c r="G244" i="25"/>
  <c r="H244" i="25" s="1"/>
  <c r="G245" i="25"/>
  <c r="H245" i="25" s="1"/>
  <c r="G246" i="25"/>
  <c r="H246" i="25" s="1"/>
  <c r="G247" i="25"/>
  <c r="H247" i="25" s="1"/>
  <c r="G248" i="25"/>
  <c r="H248" i="25" s="1"/>
  <c r="G249" i="25"/>
  <c r="H249" i="25" s="1"/>
  <c r="G250" i="25"/>
  <c r="H250" i="25" s="1"/>
  <c r="G251" i="25"/>
  <c r="H251" i="25" s="1"/>
  <c r="G228" i="26"/>
  <c r="H228" i="26" s="1"/>
  <c r="G229" i="26"/>
  <c r="H229" i="26" s="1"/>
  <c r="G230" i="26"/>
  <c r="H230" i="26" s="1"/>
  <c r="G231" i="26"/>
  <c r="H231" i="26" s="1"/>
  <c r="G232" i="26"/>
  <c r="H232" i="26" s="1"/>
  <c r="G233" i="26"/>
  <c r="H233" i="26" s="1"/>
  <c r="G234" i="26"/>
  <c r="H234" i="26" s="1"/>
  <c r="G235" i="26"/>
  <c r="H235" i="26" s="1"/>
  <c r="G236" i="26"/>
  <c r="H236" i="26" s="1"/>
  <c r="G237" i="26"/>
  <c r="H237" i="26" s="1"/>
  <c r="G238" i="26"/>
  <c r="H238" i="26" s="1"/>
  <c r="G239" i="26"/>
  <c r="H239" i="26" s="1"/>
  <c r="G240" i="26"/>
  <c r="H240" i="26" s="1"/>
  <c r="G241" i="26"/>
  <c r="H241" i="26" s="1"/>
  <c r="G242" i="26"/>
  <c r="H242" i="26" s="1"/>
  <c r="G243" i="26"/>
  <c r="H243" i="26" s="1"/>
  <c r="G244" i="26"/>
  <c r="H244" i="26" s="1"/>
  <c r="G245" i="26"/>
  <c r="H245" i="26" s="1"/>
  <c r="G246" i="26"/>
  <c r="H246" i="26" s="1"/>
  <c r="G247" i="26"/>
  <c r="H247" i="26" s="1"/>
  <c r="G248" i="26"/>
  <c r="H248" i="26" s="1"/>
  <c r="G249" i="26"/>
  <c r="H249" i="26" s="1"/>
  <c r="G250" i="26"/>
  <c r="H250" i="26" s="1"/>
  <c r="G251" i="26"/>
  <c r="H251" i="26" s="1"/>
  <c r="G228" i="27"/>
  <c r="H228" i="27" s="1"/>
  <c r="G229" i="27"/>
  <c r="H229" i="27" s="1"/>
  <c r="G230" i="27"/>
  <c r="H230" i="27" s="1"/>
  <c r="G231" i="27"/>
  <c r="H231" i="27" s="1"/>
  <c r="G232" i="27"/>
  <c r="H232" i="27" s="1"/>
  <c r="G233" i="27"/>
  <c r="H233" i="27" s="1"/>
  <c r="G234" i="27"/>
  <c r="H234" i="27" s="1"/>
  <c r="G235" i="27"/>
  <c r="H235" i="27" s="1"/>
  <c r="G236" i="27"/>
  <c r="H236" i="27" s="1"/>
  <c r="G237" i="27"/>
  <c r="H237" i="27" s="1"/>
  <c r="G238" i="27"/>
  <c r="H238" i="27" s="1"/>
  <c r="G239" i="27"/>
  <c r="H239" i="27" s="1"/>
  <c r="G240" i="27"/>
  <c r="H240" i="27" s="1"/>
  <c r="G241" i="27"/>
  <c r="H241" i="27" s="1"/>
  <c r="G242" i="27"/>
  <c r="H242" i="27" s="1"/>
  <c r="G243" i="27"/>
  <c r="H243" i="27" s="1"/>
  <c r="G244" i="27"/>
  <c r="H244" i="27" s="1"/>
  <c r="G245" i="27"/>
  <c r="H245" i="27" s="1"/>
  <c r="G246" i="27"/>
  <c r="H246" i="27" s="1"/>
  <c r="G247" i="27"/>
  <c r="H247" i="27" s="1"/>
  <c r="G248" i="27"/>
  <c r="H248" i="27" s="1"/>
  <c r="G249" i="27"/>
  <c r="H249" i="27" s="1"/>
  <c r="G250" i="27"/>
  <c r="H250" i="27" s="1"/>
  <c r="G251" i="27"/>
  <c r="H251" i="27" s="1"/>
  <c r="G228" i="28"/>
  <c r="H228" i="28" s="1"/>
  <c r="G229" i="28"/>
  <c r="H229" i="28" s="1"/>
  <c r="G230" i="28"/>
  <c r="H230" i="28" s="1"/>
  <c r="G231" i="28"/>
  <c r="H231" i="28" s="1"/>
  <c r="G232" i="28"/>
  <c r="H232" i="28" s="1"/>
  <c r="G233" i="28"/>
  <c r="H233" i="28" s="1"/>
  <c r="G234" i="28"/>
  <c r="H234" i="28" s="1"/>
  <c r="G235" i="28"/>
  <c r="H235" i="28" s="1"/>
  <c r="G236" i="28"/>
  <c r="H236" i="28" s="1"/>
  <c r="G237" i="28"/>
  <c r="H237" i="28" s="1"/>
  <c r="G238" i="28"/>
  <c r="H238" i="28" s="1"/>
  <c r="G239" i="28"/>
  <c r="H239" i="28" s="1"/>
  <c r="G240" i="28"/>
  <c r="H240" i="28" s="1"/>
  <c r="G241" i="28"/>
  <c r="H241" i="28" s="1"/>
  <c r="G242" i="28"/>
  <c r="H242" i="28" s="1"/>
  <c r="G243" i="28"/>
  <c r="H243" i="28" s="1"/>
  <c r="G244" i="28"/>
  <c r="H244" i="28" s="1"/>
  <c r="G245" i="28"/>
  <c r="H245" i="28" s="1"/>
  <c r="G246" i="28"/>
  <c r="H246" i="28" s="1"/>
  <c r="G247" i="28"/>
  <c r="H247" i="28" s="1"/>
  <c r="G248" i="28"/>
  <c r="H248" i="28" s="1"/>
  <c r="G249" i="28"/>
  <c r="H249" i="28" s="1"/>
  <c r="G250" i="28"/>
  <c r="H250" i="28" s="1"/>
  <c r="G251" i="28"/>
  <c r="H251" i="28" s="1"/>
  <c r="G228" i="29"/>
  <c r="H228" i="29" s="1"/>
  <c r="G229" i="29"/>
  <c r="H229" i="29" s="1"/>
  <c r="G230" i="29"/>
  <c r="H230" i="29" s="1"/>
  <c r="G231" i="29"/>
  <c r="H231" i="29" s="1"/>
  <c r="G232" i="29"/>
  <c r="H232" i="29" s="1"/>
  <c r="G233" i="29"/>
  <c r="H233" i="29" s="1"/>
  <c r="G234" i="29"/>
  <c r="H234" i="29" s="1"/>
  <c r="G235" i="29"/>
  <c r="H235" i="29" s="1"/>
  <c r="G236" i="29"/>
  <c r="H236" i="29" s="1"/>
  <c r="G237" i="29"/>
  <c r="H237" i="29" s="1"/>
  <c r="G238" i="29"/>
  <c r="H238" i="29" s="1"/>
  <c r="G239" i="29"/>
  <c r="H239" i="29" s="1"/>
  <c r="G240" i="29"/>
  <c r="H240" i="29" s="1"/>
  <c r="G241" i="29"/>
  <c r="H241" i="29" s="1"/>
  <c r="G242" i="29"/>
  <c r="H242" i="29" s="1"/>
  <c r="G243" i="29"/>
  <c r="H243" i="29" s="1"/>
  <c r="G244" i="29"/>
  <c r="H244" i="29" s="1"/>
  <c r="G245" i="29"/>
  <c r="H245" i="29" s="1"/>
  <c r="G246" i="29"/>
  <c r="H246" i="29" s="1"/>
  <c r="G247" i="29"/>
  <c r="H247" i="29" s="1"/>
  <c r="G248" i="29"/>
  <c r="H248" i="29" s="1"/>
  <c r="G249" i="29"/>
  <c r="H249" i="29" s="1"/>
  <c r="G250" i="29"/>
  <c r="H250" i="29" s="1"/>
  <c r="G251" i="29"/>
  <c r="H251" i="29" s="1"/>
  <c r="G228" i="30"/>
  <c r="H228" i="30" s="1"/>
  <c r="G229" i="30"/>
  <c r="H229" i="30" s="1"/>
  <c r="G230" i="30"/>
  <c r="H230" i="30" s="1"/>
  <c r="G231" i="30"/>
  <c r="H231" i="30" s="1"/>
  <c r="G232" i="30"/>
  <c r="H232" i="30" s="1"/>
  <c r="G233" i="30"/>
  <c r="H233" i="30" s="1"/>
  <c r="G234" i="30"/>
  <c r="H234" i="30" s="1"/>
  <c r="G235" i="30"/>
  <c r="H235" i="30" s="1"/>
  <c r="G236" i="30"/>
  <c r="H236" i="30" s="1"/>
  <c r="G237" i="30"/>
  <c r="H237" i="30" s="1"/>
  <c r="G238" i="30"/>
  <c r="H238" i="30" s="1"/>
  <c r="G239" i="30"/>
  <c r="H239" i="30" s="1"/>
  <c r="G240" i="30"/>
  <c r="H240" i="30" s="1"/>
  <c r="G241" i="30"/>
  <c r="H241" i="30" s="1"/>
  <c r="G242" i="30"/>
  <c r="H242" i="30" s="1"/>
  <c r="G243" i="30"/>
  <c r="H243" i="30" s="1"/>
  <c r="G244" i="30"/>
  <c r="H244" i="30" s="1"/>
  <c r="G245" i="30"/>
  <c r="H245" i="30" s="1"/>
  <c r="G246" i="30"/>
  <c r="H246" i="30" s="1"/>
  <c r="G247" i="30"/>
  <c r="H247" i="30" s="1"/>
  <c r="G248" i="30"/>
  <c r="H248" i="30" s="1"/>
  <c r="G249" i="30"/>
  <c r="H249" i="30" s="1"/>
  <c r="G250" i="30"/>
  <c r="H250" i="30" s="1"/>
  <c r="G251" i="30"/>
  <c r="H251" i="30" s="1"/>
  <c r="G228" i="31"/>
  <c r="H228" i="31" s="1"/>
  <c r="G229" i="31"/>
  <c r="H229" i="31" s="1"/>
  <c r="G230" i="31"/>
  <c r="H230" i="31" s="1"/>
  <c r="G231" i="31"/>
  <c r="H231" i="31" s="1"/>
  <c r="G232" i="31"/>
  <c r="H232" i="31" s="1"/>
  <c r="G233" i="31"/>
  <c r="H233" i="31" s="1"/>
  <c r="G234" i="31"/>
  <c r="H234" i="31" s="1"/>
  <c r="G235" i="31"/>
  <c r="H235" i="31" s="1"/>
  <c r="G236" i="31"/>
  <c r="H236" i="31" s="1"/>
  <c r="G237" i="31"/>
  <c r="H237" i="31" s="1"/>
  <c r="G238" i="31"/>
  <c r="H238" i="31" s="1"/>
  <c r="G239" i="31"/>
  <c r="H239" i="31" s="1"/>
  <c r="G240" i="31"/>
  <c r="H240" i="31" s="1"/>
  <c r="G241" i="31"/>
  <c r="H241" i="31" s="1"/>
  <c r="G242" i="31"/>
  <c r="H242" i="31" s="1"/>
  <c r="G243" i="31"/>
  <c r="H243" i="31" s="1"/>
  <c r="G244" i="31"/>
  <c r="H244" i="31" s="1"/>
  <c r="G245" i="31"/>
  <c r="H245" i="31" s="1"/>
  <c r="G246" i="31"/>
  <c r="H246" i="31" s="1"/>
  <c r="G247" i="31"/>
  <c r="H247" i="31" s="1"/>
  <c r="G248" i="31"/>
  <c r="H248" i="31" s="1"/>
  <c r="G249" i="31"/>
  <c r="H249" i="31" s="1"/>
  <c r="G250" i="31"/>
  <c r="H250" i="31" s="1"/>
  <c r="G251" i="31"/>
  <c r="H251" i="31" s="1"/>
  <c r="G228" i="32"/>
  <c r="H228" i="32" s="1"/>
  <c r="G229" i="32"/>
  <c r="H229" i="32" s="1"/>
  <c r="G230" i="32"/>
  <c r="H230" i="32" s="1"/>
  <c r="G231" i="32"/>
  <c r="H231" i="32" s="1"/>
  <c r="G232" i="32"/>
  <c r="H232" i="32" s="1"/>
  <c r="G233" i="32"/>
  <c r="H233" i="32" s="1"/>
  <c r="G234" i="32"/>
  <c r="H234" i="32" s="1"/>
  <c r="G235" i="32"/>
  <c r="H235" i="32" s="1"/>
  <c r="G236" i="32"/>
  <c r="H236" i="32" s="1"/>
  <c r="G237" i="32"/>
  <c r="H237" i="32" s="1"/>
  <c r="G238" i="32"/>
  <c r="H238" i="32" s="1"/>
  <c r="G239" i="32"/>
  <c r="H239" i="32" s="1"/>
  <c r="G240" i="32"/>
  <c r="H240" i="32" s="1"/>
  <c r="G241" i="32"/>
  <c r="H241" i="32" s="1"/>
  <c r="G242" i="32"/>
  <c r="H242" i="32" s="1"/>
  <c r="G243" i="32"/>
  <c r="H243" i="32" s="1"/>
  <c r="G244" i="32"/>
  <c r="H244" i="32" s="1"/>
  <c r="G245" i="32"/>
  <c r="H245" i="32" s="1"/>
  <c r="G246" i="32"/>
  <c r="H246" i="32" s="1"/>
  <c r="G247" i="32"/>
  <c r="H247" i="32" s="1"/>
  <c r="G248" i="32"/>
  <c r="H248" i="32" s="1"/>
  <c r="G249" i="32"/>
  <c r="H249" i="32" s="1"/>
  <c r="G250" i="32"/>
  <c r="H250" i="32" s="1"/>
  <c r="G251" i="32"/>
  <c r="H251" i="32" s="1"/>
  <c r="G228" i="33"/>
  <c r="H228" i="33" s="1"/>
  <c r="G229" i="33"/>
  <c r="H229" i="33" s="1"/>
  <c r="G230" i="33"/>
  <c r="H230" i="33" s="1"/>
  <c r="G231" i="33"/>
  <c r="H231" i="33" s="1"/>
  <c r="G232" i="33"/>
  <c r="H232" i="33" s="1"/>
  <c r="G233" i="33"/>
  <c r="H233" i="33" s="1"/>
  <c r="G234" i="33"/>
  <c r="H234" i="33" s="1"/>
  <c r="G235" i="33"/>
  <c r="H235" i="33" s="1"/>
  <c r="G236" i="33"/>
  <c r="H236" i="33" s="1"/>
  <c r="G237" i="33"/>
  <c r="H237" i="33" s="1"/>
  <c r="G238" i="33"/>
  <c r="H238" i="33" s="1"/>
  <c r="G239" i="33"/>
  <c r="H239" i="33" s="1"/>
  <c r="G240" i="33"/>
  <c r="H240" i="33" s="1"/>
  <c r="G241" i="33"/>
  <c r="H241" i="33" s="1"/>
  <c r="G242" i="33"/>
  <c r="H242" i="33" s="1"/>
  <c r="G243" i="33"/>
  <c r="H243" i="33" s="1"/>
  <c r="G244" i="33"/>
  <c r="H244" i="33" s="1"/>
  <c r="G245" i="33"/>
  <c r="H245" i="33" s="1"/>
  <c r="G246" i="33"/>
  <c r="H246" i="33" s="1"/>
  <c r="G247" i="33"/>
  <c r="H247" i="33" s="1"/>
  <c r="G248" i="33"/>
  <c r="H248" i="33" s="1"/>
  <c r="G249" i="33"/>
  <c r="H249" i="33" s="1"/>
  <c r="G250" i="33"/>
  <c r="H250" i="33" s="1"/>
  <c r="G251" i="33"/>
  <c r="H251" i="33" s="1"/>
  <c r="G228" i="22"/>
  <c r="H228" i="22" s="1"/>
  <c r="G229" i="22"/>
  <c r="H229" i="22" s="1"/>
  <c r="G230" i="22"/>
  <c r="H230" i="22" s="1"/>
  <c r="G231" i="22"/>
  <c r="H231" i="22" s="1"/>
  <c r="G232" i="22"/>
  <c r="H232" i="22" s="1"/>
  <c r="G233" i="22"/>
  <c r="H233" i="22" s="1"/>
  <c r="G234" i="22"/>
  <c r="H234" i="22" s="1"/>
  <c r="G235" i="22"/>
  <c r="H235" i="22" s="1"/>
  <c r="G236" i="22"/>
  <c r="H236" i="22" s="1"/>
  <c r="G237" i="22"/>
  <c r="H237" i="22" s="1"/>
  <c r="G238" i="22"/>
  <c r="H238" i="22" s="1"/>
  <c r="G239" i="22"/>
  <c r="H239" i="22" s="1"/>
  <c r="G240" i="22"/>
  <c r="H240" i="22" s="1"/>
  <c r="G241" i="22"/>
  <c r="H241" i="22" s="1"/>
  <c r="G242" i="22"/>
  <c r="H242" i="22" s="1"/>
  <c r="G243" i="22"/>
  <c r="H243" i="22" s="1"/>
  <c r="G244" i="22"/>
  <c r="H244" i="22" s="1"/>
  <c r="G245" i="22"/>
  <c r="H245" i="22" s="1"/>
  <c r="G246" i="22"/>
  <c r="H246" i="22" s="1"/>
  <c r="G247" i="22"/>
  <c r="H247" i="22" s="1"/>
  <c r="G248" i="22"/>
  <c r="H248" i="22" s="1"/>
  <c r="G249" i="22"/>
  <c r="H249" i="22" s="1"/>
  <c r="G250" i="22"/>
  <c r="H250" i="22" s="1"/>
  <c r="G251" i="22"/>
  <c r="H251" i="22" s="1"/>
  <c r="H228" i="8" l="1"/>
  <c r="H229" i="8"/>
  <c r="F254" i="8" l="1"/>
  <c r="F254" i="7" l="1"/>
  <c r="G113" i="7"/>
  <c r="F254" i="5"/>
  <c r="H228" i="4" l="1"/>
  <c r="H229" i="4" l="1"/>
  <c r="F254" i="4"/>
  <c r="F254" i="2" l="1"/>
  <c r="G254" i="4" l="1"/>
  <c r="G254" i="9" l="1"/>
  <c r="G254" i="7"/>
  <c r="G254" i="5" l="1"/>
  <c r="Q16" i="3" l="1"/>
  <c r="R16" i="3"/>
  <c r="T16" i="3"/>
  <c r="G191" i="2"/>
  <c r="H191" i="2" s="1"/>
  <c r="G192" i="2"/>
  <c r="H192" i="2" s="1"/>
  <c r="G191" i="5"/>
  <c r="H191" i="5" s="1"/>
  <c r="G192" i="5"/>
  <c r="H192" i="5" s="1"/>
  <c r="G191" i="6"/>
  <c r="H191" i="6" s="1"/>
  <c r="G192" i="6"/>
  <c r="H192" i="6" s="1"/>
  <c r="G191" i="7"/>
  <c r="H191" i="7" s="1"/>
  <c r="G192" i="7"/>
  <c r="H192" i="7" s="1"/>
  <c r="G191" i="8"/>
  <c r="H191" i="8" s="1"/>
  <c r="G192" i="8"/>
  <c r="H192" i="8" s="1"/>
  <c r="G191" i="9"/>
  <c r="H191" i="9" s="1"/>
  <c r="G192" i="9"/>
  <c r="H192" i="9" s="1"/>
  <c r="G191" i="10"/>
  <c r="H191" i="10" s="1"/>
  <c r="G192" i="10"/>
  <c r="H192" i="10" s="1"/>
  <c r="G191" i="11"/>
  <c r="H191" i="11" s="1"/>
  <c r="G192" i="11"/>
  <c r="H192" i="11" s="1"/>
  <c r="G191" i="12"/>
  <c r="H191" i="12" s="1"/>
  <c r="G192" i="12"/>
  <c r="H192" i="12" s="1"/>
  <c r="G191" i="13"/>
  <c r="H191" i="13" s="1"/>
  <c r="G192" i="13"/>
  <c r="H192" i="13" s="1"/>
  <c r="G191" i="14"/>
  <c r="H191" i="14" s="1"/>
  <c r="G192" i="14"/>
  <c r="H192" i="14" s="1"/>
  <c r="G191" i="15"/>
  <c r="H191" i="15" s="1"/>
  <c r="G192" i="15"/>
  <c r="H192" i="15" s="1"/>
  <c r="G191" i="16"/>
  <c r="H191" i="16" s="1"/>
  <c r="G192" i="16"/>
  <c r="H192" i="16" s="1"/>
  <c r="G191" i="17"/>
  <c r="H191" i="17" s="1"/>
  <c r="G192" i="17"/>
  <c r="H192" i="17" s="1"/>
  <c r="G191" i="18"/>
  <c r="H191" i="18" s="1"/>
  <c r="G192" i="18"/>
  <c r="H192" i="18" s="1"/>
  <c r="G191" i="19"/>
  <c r="H191" i="19" s="1"/>
  <c r="G192" i="19"/>
  <c r="H192" i="19" s="1"/>
  <c r="G191" i="20"/>
  <c r="H191" i="20" s="1"/>
  <c r="G192" i="20"/>
  <c r="H192" i="20" s="1"/>
  <c r="G191" i="21"/>
  <c r="H191" i="21" s="1"/>
  <c r="G192" i="21"/>
  <c r="H192" i="21" s="1"/>
  <c r="G191" i="22"/>
  <c r="H191" i="22" s="1"/>
  <c r="G192" i="22"/>
  <c r="H192" i="22" s="1"/>
  <c r="G191" i="23"/>
  <c r="H191" i="23" s="1"/>
  <c r="G192" i="23"/>
  <c r="H192" i="23" s="1"/>
  <c r="G191" i="24"/>
  <c r="H191" i="24" s="1"/>
  <c r="G192" i="24"/>
  <c r="H192" i="24" s="1"/>
  <c r="G191" i="25"/>
  <c r="H191" i="25" s="1"/>
  <c r="G192" i="25"/>
  <c r="H192" i="25" s="1"/>
  <c r="G191" i="26"/>
  <c r="H191" i="26" s="1"/>
  <c r="G192" i="26"/>
  <c r="H192" i="26" s="1"/>
  <c r="G191" i="27"/>
  <c r="H191" i="27" s="1"/>
  <c r="G192" i="27"/>
  <c r="H192" i="27" s="1"/>
  <c r="G191" i="28"/>
  <c r="H191" i="28" s="1"/>
  <c r="G192" i="28"/>
  <c r="H192" i="28" s="1"/>
  <c r="G191" i="29"/>
  <c r="H191" i="29" s="1"/>
  <c r="G192" i="29"/>
  <c r="H192" i="29" s="1"/>
  <c r="G191" i="30"/>
  <c r="H191" i="30" s="1"/>
  <c r="G192" i="30"/>
  <c r="H192" i="30" s="1"/>
  <c r="G191" i="31"/>
  <c r="H191" i="31" s="1"/>
  <c r="G192" i="31"/>
  <c r="H192" i="31" s="1"/>
  <c r="G191" i="32"/>
  <c r="H191" i="32" s="1"/>
  <c r="G192" i="32"/>
  <c r="H192" i="32" s="1"/>
  <c r="G191" i="33"/>
  <c r="H191" i="33" s="1"/>
  <c r="G192" i="33"/>
  <c r="H192" i="33" s="1"/>
  <c r="G191" i="4"/>
  <c r="H191" i="4" s="1"/>
  <c r="G192" i="4"/>
  <c r="H192" i="4" s="1"/>
  <c r="S16" i="3" l="1"/>
  <c r="O16" i="3"/>
  <c r="U16" i="3"/>
  <c r="P16" i="3"/>
  <c r="N16" i="3"/>
  <c r="Z16" i="3"/>
  <c r="H16" i="3"/>
  <c r="AA16" i="3"/>
  <c r="G16" i="3"/>
  <c r="F16" i="3"/>
  <c r="Y16" i="3"/>
  <c r="E16" i="3"/>
  <c r="L16" i="3"/>
  <c r="I16" i="3"/>
  <c r="AB16" i="3"/>
  <c r="X16" i="3"/>
  <c r="D16" i="3"/>
  <c r="M16" i="3"/>
  <c r="K16" i="3"/>
  <c r="W16" i="3"/>
  <c r="C16" i="3"/>
  <c r="J16" i="3"/>
  <c r="AC16" i="3"/>
  <c r="V16" i="3"/>
  <c r="B16" i="3"/>
  <c r="AD16" i="3" l="1"/>
  <c r="G150" i="33"/>
  <c r="G113" i="33"/>
  <c r="G150" i="32"/>
  <c r="G113" i="32"/>
  <c r="G113" i="31"/>
  <c r="G150" i="31"/>
  <c r="G113" i="30"/>
  <c r="G150" i="30"/>
  <c r="G113" i="29"/>
  <c r="G150" i="29"/>
  <c r="G150" i="28"/>
  <c r="G113" i="28"/>
  <c r="G150" i="27"/>
  <c r="G150" i="26"/>
  <c r="G5" i="15" l="1"/>
  <c r="G6" i="15"/>
  <c r="G7" i="15"/>
  <c r="G8" i="15"/>
  <c r="H113" i="2" l="1"/>
  <c r="H150" i="2"/>
  <c r="H113" i="4"/>
  <c r="H150" i="4"/>
  <c r="H113" i="5"/>
  <c r="H150" i="5"/>
  <c r="H113" i="7"/>
  <c r="H150" i="7"/>
  <c r="H113" i="8"/>
  <c r="H150" i="8"/>
  <c r="H113" i="9"/>
  <c r="H150" i="9"/>
  <c r="H113" i="10"/>
  <c r="H150" i="10"/>
  <c r="H113" i="11"/>
  <c r="H150" i="11"/>
  <c r="H161" i="11"/>
  <c r="H113" i="12"/>
  <c r="H150" i="12"/>
  <c r="H113" i="13"/>
  <c r="H150" i="13"/>
  <c r="H113" i="14"/>
  <c r="H150" i="14"/>
  <c r="H6" i="15"/>
  <c r="H7" i="15"/>
  <c r="H113" i="15"/>
  <c r="H150" i="15"/>
  <c r="H113" i="16"/>
  <c r="H150" i="16"/>
  <c r="H113" i="17"/>
  <c r="H150" i="17"/>
  <c r="H113" i="18"/>
  <c r="H150" i="18"/>
  <c r="H113" i="19"/>
  <c r="H150" i="19"/>
  <c r="H113" i="20"/>
  <c r="H150" i="20"/>
  <c r="H113" i="21"/>
  <c r="H150" i="21"/>
  <c r="H113" i="22"/>
  <c r="H150" i="22"/>
  <c r="H113" i="23"/>
  <c r="H150" i="23"/>
  <c r="H113" i="24"/>
  <c r="H150" i="24"/>
  <c r="H113" i="25"/>
  <c r="H150" i="25"/>
  <c r="H113" i="26"/>
  <c r="H150" i="26"/>
  <c r="H113" i="27"/>
  <c r="H150" i="27"/>
  <c r="H113" i="28"/>
  <c r="H150" i="28"/>
  <c r="H113" i="29"/>
  <c r="H150" i="29"/>
  <c r="H113" i="30"/>
  <c r="H150" i="30"/>
  <c r="H113" i="31"/>
  <c r="H150" i="31"/>
  <c r="H113" i="32"/>
  <c r="H150" i="32"/>
  <c r="H113" i="33"/>
  <c r="H150" i="33"/>
  <c r="H113" i="6"/>
  <c r="H150" i="6"/>
  <c r="G3" i="7" l="1"/>
  <c r="H3" i="7" s="1"/>
  <c r="G4" i="7"/>
  <c r="H4" i="7" s="1"/>
  <c r="G5" i="7"/>
  <c r="H5" i="7" s="1"/>
  <c r="G6" i="7"/>
  <c r="H6" i="7" s="1"/>
  <c r="G7" i="7"/>
  <c r="H7" i="7" s="1"/>
  <c r="G8" i="7"/>
  <c r="H8" i="7" s="1"/>
  <c r="G9" i="7"/>
  <c r="H9" i="7" s="1"/>
  <c r="G10" i="7"/>
  <c r="H10" i="7" s="1"/>
  <c r="G11" i="7"/>
  <c r="H11" i="7" s="1"/>
  <c r="G12" i="7"/>
  <c r="H12" i="7" s="1"/>
  <c r="G13" i="7"/>
  <c r="H13" i="7" s="1"/>
  <c r="G14" i="7"/>
  <c r="H14" i="7" s="1"/>
  <c r="G15" i="7"/>
  <c r="H15" i="7" s="1"/>
  <c r="G16" i="7"/>
  <c r="H16" i="7" s="1"/>
  <c r="G17" i="7"/>
  <c r="H17" i="7" s="1"/>
  <c r="G18" i="7"/>
  <c r="H18" i="7" s="1"/>
  <c r="G19" i="7"/>
  <c r="H19" i="7" s="1"/>
  <c r="G20" i="7"/>
  <c r="H20" i="7" s="1"/>
  <c r="G21" i="7"/>
  <c r="H21" i="7" s="1"/>
  <c r="G22" i="7"/>
  <c r="H22" i="7" s="1"/>
  <c r="G23" i="7"/>
  <c r="H23" i="7" s="1"/>
  <c r="G24" i="7"/>
  <c r="H24" i="7" s="1"/>
  <c r="G25" i="7"/>
  <c r="H25" i="7" s="1"/>
  <c r="G26" i="7"/>
  <c r="H26" i="7" s="1"/>
  <c r="G27" i="7"/>
  <c r="H27" i="7" s="1"/>
  <c r="G28" i="7"/>
  <c r="H28" i="7" s="1"/>
  <c r="G29" i="7"/>
  <c r="H29" i="7" s="1"/>
  <c r="G30" i="7"/>
  <c r="H30" i="7" s="1"/>
  <c r="G31" i="7"/>
  <c r="H31" i="7" s="1"/>
  <c r="G32" i="7"/>
  <c r="H32" i="7" s="1"/>
  <c r="G33" i="7"/>
  <c r="H33" i="7" s="1"/>
  <c r="G34" i="7"/>
  <c r="H34" i="7" s="1"/>
  <c r="G35" i="7"/>
  <c r="H35" i="7" s="1"/>
  <c r="G36" i="7"/>
  <c r="H36" i="7" s="1"/>
  <c r="G37" i="7"/>
  <c r="H37" i="7" s="1"/>
  <c r="G38" i="7"/>
  <c r="H38" i="7" s="1"/>
  <c r="G39" i="7"/>
  <c r="H39" i="7" s="1"/>
  <c r="G40" i="7"/>
  <c r="H40" i="7" s="1"/>
  <c r="G41" i="7"/>
  <c r="H41" i="7" s="1"/>
  <c r="G42" i="7"/>
  <c r="H42" i="7" s="1"/>
  <c r="G43" i="7"/>
  <c r="H43" i="7" s="1"/>
  <c r="G44" i="7"/>
  <c r="H44" i="7" s="1"/>
  <c r="G45" i="7"/>
  <c r="H45" i="7" s="1"/>
  <c r="G46" i="7"/>
  <c r="H46" i="7" s="1"/>
  <c r="G47" i="7"/>
  <c r="H47" i="7" s="1"/>
  <c r="G48" i="7"/>
  <c r="H48" i="7" s="1"/>
  <c r="G49" i="7"/>
  <c r="H49" i="7" s="1"/>
  <c r="G50" i="7"/>
  <c r="H50" i="7" s="1"/>
  <c r="G51" i="7"/>
  <c r="H51" i="7" s="1"/>
  <c r="G52" i="7"/>
  <c r="H52" i="7" s="1"/>
  <c r="G53" i="7"/>
  <c r="H53" i="7" s="1"/>
  <c r="G54" i="7"/>
  <c r="H54" i="7" s="1"/>
  <c r="G55" i="7"/>
  <c r="H55" i="7" s="1"/>
  <c r="G56" i="7"/>
  <c r="H56" i="7" s="1"/>
  <c r="G57" i="7"/>
  <c r="H57" i="7" s="1"/>
  <c r="G58" i="7"/>
  <c r="H58" i="7" s="1"/>
  <c r="G59" i="7"/>
  <c r="H59" i="7" s="1"/>
  <c r="G60" i="7"/>
  <c r="H60" i="7" s="1"/>
  <c r="G61" i="7"/>
  <c r="H61" i="7" s="1"/>
  <c r="G62" i="7"/>
  <c r="H62" i="7" s="1"/>
  <c r="G63" i="7"/>
  <c r="H63" i="7" s="1"/>
  <c r="G64" i="7"/>
  <c r="H64" i="7" s="1"/>
  <c r="G65" i="7"/>
  <c r="H65" i="7" s="1"/>
  <c r="G66" i="7"/>
  <c r="H66" i="7" s="1"/>
  <c r="G67" i="7"/>
  <c r="H67" i="7" s="1"/>
  <c r="G68" i="7"/>
  <c r="H68" i="7" s="1"/>
  <c r="G69" i="7"/>
  <c r="H69" i="7" s="1"/>
  <c r="G70" i="7"/>
  <c r="H70" i="7" s="1"/>
  <c r="G71" i="7"/>
  <c r="H71" i="7" s="1"/>
  <c r="G72" i="7"/>
  <c r="H72" i="7" s="1"/>
  <c r="G73" i="7"/>
  <c r="H73" i="7" s="1"/>
  <c r="G74" i="7"/>
  <c r="H74" i="7" s="1"/>
  <c r="G75" i="7"/>
  <c r="H75" i="7" s="1"/>
  <c r="G76" i="7"/>
  <c r="H76" i="7" s="1"/>
  <c r="G77" i="7"/>
  <c r="H77" i="7" s="1"/>
  <c r="G78" i="7"/>
  <c r="H78" i="7" s="1"/>
  <c r="G79" i="7"/>
  <c r="H79" i="7" s="1"/>
  <c r="G80" i="7"/>
  <c r="H80" i="7" s="1"/>
  <c r="G81" i="7"/>
  <c r="H81" i="7" s="1"/>
  <c r="G82" i="7"/>
  <c r="H82" i="7" s="1"/>
  <c r="G83" i="7"/>
  <c r="H83" i="7" s="1"/>
  <c r="G84" i="7"/>
  <c r="H84" i="7" s="1"/>
  <c r="G85" i="7"/>
  <c r="H85" i="7" s="1"/>
  <c r="G86" i="7"/>
  <c r="H86" i="7" s="1"/>
  <c r="G87" i="7"/>
  <c r="H87" i="7" s="1"/>
  <c r="G88" i="7"/>
  <c r="H88" i="7" s="1"/>
  <c r="G89" i="7"/>
  <c r="H89" i="7" s="1"/>
  <c r="G90" i="7"/>
  <c r="H90" i="7" s="1"/>
  <c r="G91" i="7"/>
  <c r="H91" i="7" s="1"/>
  <c r="G92" i="7"/>
  <c r="H92" i="7" s="1"/>
  <c r="G93" i="7"/>
  <c r="H93" i="7" s="1"/>
  <c r="G94" i="7"/>
  <c r="H94" i="7" s="1"/>
  <c r="G95" i="7"/>
  <c r="H95" i="7" s="1"/>
  <c r="G96" i="7"/>
  <c r="H96" i="7" s="1"/>
  <c r="G97" i="7"/>
  <c r="H97" i="7" s="1"/>
  <c r="G98" i="7"/>
  <c r="H98" i="7" s="1"/>
  <c r="G99" i="7"/>
  <c r="H99" i="7" s="1"/>
  <c r="G100" i="7"/>
  <c r="H100" i="7" s="1"/>
  <c r="G101" i="7"/>
  <c r="H101" i="7" s="1"/>
  <c r="G102" i="7"/>
  <c r="H102" i="7" s="1"/>
  <c r="G103" i="7"/>
  <c r="H103" i="7" s="1"/>
  <c r="G104" i="7"/>
  <c r="H104" i="7" s="1"/>
  <c r="G105" i="7"/>
  <c r="H105" i="7" s="1"/>
  <c r="G106" i="7"/>
  <c r="H106" i="7" s="1"/>
  <c r="G107" i="7"/>
  <c r="H107" i="7" s="1"/>
  <c r="G108" i="7"/>
  <c r="H108" i="7" s="1"/>
  <c r="G109" i="7"/>
  <c r="H109" i="7" s="1"/>
  <c r="G110" i="7"/>
  <c r="H110" i="7" s="1"/>
  <c r="G111" i="7"/>
  <c r="H111" i="7" s="1"/>
  <c r="G112" i="7"/>
  <c r="H112" i="7" s="1"/>
  <c r="G114" i="7"/>
  <c r="H114" i="7" s="1"/>
  <c r="G115" i="7"/>
  <c r="H115" i="7" s="1"/>
  <c r="G116" i="7"/>
  <c r="H116" i="7" s="1"/>
  <c r="G117" i="7"/>
  <c r="H117" i="7" s="1"/>
  <c r="G118" i="7"/>
  <c r="H118" i="7" s="1"/>
  <c r="G119" i="7"/>
  <c r="H119" i="7" s="1"/>
  <c r="G120" i="7"/>
  <c r="H120" i="7" s="1"/>
  <c r="G121" i="7"/>
  <c r="H121" i="7" s="1"/>
  <c r="G122" i="7"/>
  <c r="H122" i="7" s="1"/>
  <c r="G123" i="7"/>
  <c r="H123" i="7" s="1"/>
  <c r="G124" i="7"/>
  <c r="H124" i="7" s="1"/>
  <c r="G125" i="7"/>
  <c r="H125" i="7" s="1"/>
  <c r="G126" i="7"/>
  <c r="H126" i="7" s="1"/>
  <c r="G127" i="7"/>
  <c r="H127" i="7" s="1"/>
  <c r="G128" i="7"/>
  <c r="H128" i="7" s="1"/>
  <c r="G129" i="7"/>
  <c r="H129" i="7" s="1"/>
  <c r="G130" i="7"/>
  <c r="H130" i="7" s="1"/>
  <c r="G131" i="7"/>
  <c r="H131" i="7" s="1"/>
  <c r="G132" i="7"/>
  <c r="H132" i="7" s="1"/>
  <c r="G133" i="7"/>
  <c r="H133" i="7" s="1"/>
  <c r="G134" i="7"/>
  <c r="H134" i="7" s="1"/>
  <c r="G135" i="7"/>
  <c r="H135" i="7" s="1"/>
  <c r="G136" i="7"/>
  <c r="H136" i="7" s="1"/>
  <c r="G137" i="7"/>
  <c r="H137" i="7" s="1"/>
  <c r="G138" i="7"/>
  <c r="H138" i="7" s="1"/>
  <c r="G139" i="7"/>
  <c r="H139" i="7" s="1"/>
  <c r="G140" i="7"/>
  <c r="H140" i="7" s="1"/>
  <c r="G141" i="7"/>
  <c r="H141" i="7" s="1"/>
  <c r="G142" i="7"/>
  <c r="H142" i="7" s="1"/>
  <c r="G143" i="7"/>
  <c r="H143" i="7" s="1"/>
  <c r="G144" i="7"/>
  <c r="G145" i="7"/>
  <c r="H145" i="7" s="1"/>
  <c r="G146" i="7"/>
  <c r="H146" i="7" s="1"/>
  <c r="G147" i="7"/>
  <c r="H147" i="7" s="1"/>
  <c r="G148" i="7"/>
  <c r="H148" i="7" s="1"/>
  <c r="G149" i="7"/>
  <c r="H149" i="7" s="1"/>
  <c r="G151" i="7"/>
  <c r="H151" i="7" s="1"/>
  <c r="G152" i="7"/>
  <c r="H152" i="7" s="1"/>
  <c r="G153" i="7"/>
  <c r="H153" i="7" s="1"/>
  <c r="G154" i="7"/>
  <c r="H154" i="7" s="1"/>
  <c r="G155" i="7"/>
  <c r="H155" i="7" s="1"/>
  <c r="G156" i="7"/>
  <c r="H156" i="7" s="1"/>
  <c r="G157" i="7"/>
  <c r="H157" i="7" s="1"/>
  <c r="G158" i="7"/>
  <c r="H158" i="7" s="1"/>
  <c r="G159" i="7"/>
  <c r="H159" i="7" s="1"/>
  <c r="G160" i="7"/>
  <c r="H160" i="7" s="1"/>
  <c r="G161" i="7"/>
  <c r="H161" i="7" s="1"/>
  <c r="G162" i="7"/>
  <c r="H162" i="7" s="1"/>
  <c r="G163" i="7"/>
  <c r="H163" i="7" s="1"/>
  <c r="G164" i="7"/>
  <c r="H164" i="7" s="1"/>
  <c r="G165" i="7"/>
  <c r="H165" i="7" s="1"/>
  <c r="G166" i="7"/>
  <c r="H166" i="7" s="1"/>
  <c r="G167" i="7"/>
  <c r="H167" i="7" s="1"/>
  <c r="G168" i="7"/>
  <c r="H168" i="7" s="1"/>
  <c r="G169" i="7"/>
  <c r="H169" i="7" s="1"/>
  <c r="G170" i="7"/>
  <c r="H170" i="7" s="1"/>
  <c r="G171" i="7"/>
  <c r="H171" i="7" s="1"/>
  <c r="G172" i="7"/>
  <c r="H172" i="7" s="1"/>
  <c r="G173" i="7"/>
  <c r="H173" i="7" s="1"/>
  <c r="G174" i="7"/>
  <c r="H174" i="7" s="1"/>
  <c r="G175" i="7"/>
  <c r="H175" i="7" s="1"/>
  <c r="G176" i="7"/>
  <c r="H176" i="7" s="1"/>
  <c r="G177" i="7"/>
  <c r="H177" i="7" s="1"/>
  <c r="G178" i="7"/>
  <c r="H178" i="7" s="1"/>
  <c r="G179" i="7"/>
  <c r="H179" i="7" s="1"/>
  <c r="G180" i="7"/>
  <c r="H180" i="7" s="1"/>
  <c r="G181" i="7"/>
  <c r="H181" i="7" s="1"/>
  <c r="G182" i="7"/>
  <c r="H182" i="7" s="1"/>
  <c r="G183" i="7"/>
  <c r="H183" i="7" s="1"/>
  <c r="G184" i="7"/>
  <c r="H184" i="7" s="1"/>
  <c r="G185" i="7"/>
  <c r="H185" i="7" s="1"/>
  <c r="G186" i="7"/>
  <c r="H186" i="7" s="1"/>
  <c r="G187" i="7"/>
  <c r="H187" i="7" s="1"/>
  <c r="G188" i="7"/>
  <c r="H188" i="7" s="1"/>
  <c r="G189" i="7"/>
  <c r="H189" i="7" s="1"/>
  <c r="G190" i="7"/>
  <c r="H190" i="7" s="1"/>
  <c r="G193" i="7"/>
  <c r="H193" i="7" s="1"/>
  <c r="G194" i="7"/>
  <c r="H194" i="7" s="1"/>
  <c r="G195" i="7"/>
  <c r="H195" i="7" s="1"/>
  <c r="G196" i="7"/>
  <c r="H196" i="7" s="1"/>
  <c r="G197" i="7"/>
  <c r="H197" i="7" s="1"/>
  <c r="G198" i="7"/>
  <c r="H198" i="7" s="1"/>
  <c r="G199" i="7"/>
  <c r="H199" i="7" s="1"/>
  <c r="G200" i="7"/>
  <c r="H200" i="7" s="1"/>
  <c r="G201" i="7"/>
  <c r="H201" i="7" s="1"/>
  <c r="G202" i="7"/>
  <c r="H202" i="7" s="1"/>
  <c r="G203" i="7"/>
  <c r="H203" i="7" s="1"/>
  <c r="G204" i="7"/>
  <c r="H204" i="7" s="1"/>
  <c r="G205" i="7"/>
  <c r="H205" i="7" s="1"/>
  <c r="G206" i="7"/>
  <c r="H206" i="7" s="1"/>
  <c r="G207" i="7"/>
  <c r="H207" i="7" s="1"/>
  <c r="G208" i="7"/>
  <c r="H208" i="7" s="1"/>
  <c r="G209" i="7"/>
  <c r="H209" i="7" s="1"/>
  <c r="G210" i="7"/>
  <c r="H210" i="7" s="1"/>
  <c r="G211" i="7"/>
  <c r="H211" i="7" s="1"/>
  <c r="G212" i="7"/>
  <c r="H212" i="7" s="1"/>
  <c r="G213" i="7"/>
  <c r="H213" i="7" s="1"/>
  <c r="G214" i="7"/>
  <c r="H214" i="7" s="1"/>
  <c r="G215" i="7"/>
  <c r="H215" i="7" s="1"/>
  <c r="G216" i="7"/>
  <c r="H216" i="7" s="1"/>
  <c r="G217" i="7"/>
  <c r="H217" i="7" s="1"/>
  <c r="G218" i="7"/>
  <c r="H218" i="7" s="1"/>
  <c r="G219" i="7"/>
  <c r="H219" i="7" s="1"/>
  <c r="G220" i="7"/>
  <c r="H220" i="7" s="1"/>
  <c r="G221" i="7"/>
  <c r="H221" i="7" s="1"/>
  <c r="G222" i="7"/>
  <c r="H222" i="7" s="1"/>
  <c r="G223" i="7"/>
  <c r="H223" i="7" s="1"/>
  <c r="G224" i="7"/>
  <c r="H224" i="7" s="1"/>
  <c r="G225" i="7"/>
  <c r="H225" i="7" s="1"/>
  <c r="G226" i="7"/>
  <c r="H226" i="7" s="1"/>
  <c r="G227" i="7"/>
  <c r="H227" i="7" s="1"/>
  <c r="G226" i="2" l="1"/>
  <c r="H226" i="2" s="1"/>
  <c r="G227" i="2"/>
  <c r="H227" i="2" s="1"/>
  <c r="G226" i="4"/>
  <c r="H226" i="4" s="1"/>
  <c r="G227" i="4"/>
  <c r="H227" i="4" s="1"/>
  <c r="G226" i="5"/>
  <c r="H226" i="5" s="1"/>
  <c r="G227" i="5"/>
  <c r="H227" i="5" s="1"/>
  <c r="G226" i="6"/>
  <c r="H226" i="6" s="1"/>
  <c r="G227" i="6"/>
  <c r="H227" i="6" s="1"/>
  <c r="G226" i="8"/>
  <c r="H226" i="8" s="1"/>
  <c r="G227" i="8"/>
  <c r="H227" i="8" s="1"/>
  <c r="G226" i="9"/>
  <c r="H226" i="9" s="1"/>
  <c r="G227" i="9"/>
  <c r="H227" i="9" s="1"/>
  <c r="G226" i="10"/>
  <c r="H226" i="10" s="1"/>
  <c r="G227" i="10"/>
  <c r="H227" i="10" s="1"/>
  <c r="G226" i="11"/>
  <c r="H226" i="11" s="1"/>
  <c r="G227" i="11"/>
  <c r="H227" i="11" s="1"/>
  <c r="G226" i="12"/>
  <c r="H226" i="12" s="1"/>
  <c r="G227" i="12"/>
  <c r="H227" i="12" s="1"/>
  <c r="G226" i="13"/>
  <c r="H226" i="13" s="1"/>
  <c r="G227" i="13"/>
  <c r="H227" i="13" s="1"/>
  <c r="G226" i="14"/>
  <c r="H226" i="14" s="1"/>
  <c r="G227" i="14"/>
  <c r="H227" i="14" s="1"/>
  <c r="G226" i="15"/>
  <c r="H226" i="15" s="1"/>
  <c r="G227" i="15"/>
  <c r="H227" i="15" s="1"/>
  <c r="G226" i="16"/>
  <c r="H226" i="16" s="1"/>
  <c r="G227" i="16"/>
  <c r="H227" i="16" s="1"/>
  <c r="G226" i="17"/>
  <c r="H226" i="17" s="1"/>
  <c r="G227" i="17"/>
  <c r="H227" i="17" s="1"/>
  <c r="G226" i="18"/>
  <c r="H226" i="18" s="1"/>
  <c r="G227" i="18"/>
  <c r="H227" i="18" s="1"/>
  <c r="G226" i="19"/>
  <c r="H226" i="19" s="1"/>
  <c r="G227" i="19"/>
  <c r="H227" i="19" s="1"/>
  <c r="G226" i="21"/>
  <c r="H226" i="21" s="1"/>
  <c r="G227" i="21"/>
  <c r="H227" i="21" s="1"/>
  <c r="G226" i="22"/>
  <c r="H226" i="22" s="1"/>
  <c r="G227" i="22"/>
  <c r="H227" i="22" s="1"/>
  <c r="G226" i="23"/>
  <c r="H226" i="23" s="1"/>
  <c r="G227" i="23"/>
  <c r="H227" i="23" s="1"/>
  <c r="G226" i="24"/>
  <c r="H226" i="24" s="1"/>
  <c r="G227" i="24"/>
  <c r="H227" i="24" s="1"/>
  <c r="G226" i="25"/>
  <c r="H226" i="25" s="1"/>
  <c r="G227" i="25"/>
  <c r="H227" i="25" s="1"/>
  <c r="G226" i="26"/>
  <c r="H226" i="26" s="1"/>
  <c r="G227" i="26"/>
  <c r="H227" i="26" s="1"/>
  <c r="G226" i="27"/>
  <c r="H226" i="27" s="1"/>
  <c r="G227" i="27"/>
  <c r="H227" i="27" s="1"/>
  <c r="G226" i="28"/>
  <c r="H226" i="28" s="1"/>
  <c r="G227" i="28"/>
  <c r="H227" i="28" s="1"/>
  <c r="G226" i="29"/>
  <c r="H226" i="29" s="1"/>
  <c r="G227" i="29"/>
  <c r="H227" i="29" s="1"/>
  <c r="G226" i="30"/>
  <c r="H226" i="30" s="1"/>
  <c r="G227" i="30"/>
  <c r="H227" i="30" s="1"/>
  <c r="G226" i="31"/>
  <c r="H226" i="31" s="1"/>
  <c r="G227" i="31"/>
  <c r="H227" i="31" s="1"/>
  <c r="G226" i="32"/>
  <c r="H226" i="32" s="1"/>
  <c r="G227" i="32"/>
  <c r="H227" i="32" s="1"/>
  <c r="G226" i="33"/>
  <c r="H226" i="33" s="1"/>
  <c r="G227" i="33"/>
  <c r="H227" i="33" s="1"/>
  <c r="G226" i="20"/>
  <c r="H226" i="20" s="1"/>
  <c r="G227" i="20"/>
  <c r="H227" i="20" s="1"/>
  <c r="G225" i="2" l="1"/>
  <c r="H225" i="2" s="1"/>
  <c r="G225" i="4"/>
  <c r="H225" i="4" s="1"/>
  <c r="G225" i="5"/>
  <c r="H225" i="5" s="1"/>
  <c r="G225" i="6"/>
  <c r="H225" i="6" s="1"/>
  <c r="G225" i="8"/>
  <c r="H225" i="8" s="1"/>
  <c r="G225" i="9"/>
  <c r="H225" i="9" s="1"/>
  <c r="G225" i="10"/>
  <c r="H225" i="10" s="1"/>
  <c r="G225" i="11"/>
  <c r="H225" i="11" s="1"/>
  <c r="G225" i="12"/>
  <c r="H225" i="12" s="1"/>
  <c r="G225" i="13"/>
  <c r="H225" i="13" s="1"/>
  <c r="G225" i="14"/>
  <c r="H225" i="14" s="1"/>
  <c r="G225" i="15"/>
  <c r="H225" i="15" s="1"/>
  <c r="G225" i="16"/>
  <c r="H225" i="16" s="1"/>
  <c r="G225" i="17"/>
  <c r="H225" i="17" s="1"/>
  <c r="G225" i="18"/>
  <c r="H225" i="18" s="1"/>
  <c r="G225" i="19"/>
  <c r="H225" i="19" s="1"/>
  <c r="G225" i="20"/>
  <c r="H225" i="20" s="1"/>
  <c r="G225" i="21"/>
  <c r="H225" i="21" s="1"/>
  <c r="G225" i="22"/>
  <c r="H225" i="22" s="1"/>
  <c r="G225" i="24"/>
  <c r="H225" i="24" s="1"/>
  <c r="G225" i="25"/>
  <c r="H225" i="25" s="1"/>
  <c r="G225" i="26"/>
  <c r="H225" i="26" s="1"/>
  <c r="G225" i="27"/>
  <c r="H225" i="27" s="1"/>
  <c r="G225" i="28"/>
  <c r="H225" i="28" s="1"/>
  <c r="G225" i="29"/>
  <c r="H225" i="29" s="1"/>
  <c r="G225" i="30"/>
  <c r="H225" i="30" s="1"/>
  <c r="G225" i="31"/>
  <c r="H225" i="31" s="1"/>
  <c r="G225" i="32"/>
  <c r="H225" i="32" s="1"/>
  <c r="G225" i="33"/>
  <c r="H225" i="33" s="1"/>
  <c r="G225" i="23"/>
  <c r="H225" i="23" s="1"/>
  <c r="G179" i="16" l="1"/>
  <c r="H179" i="16" s="1"/>
  <c r="C21" i="35" l="1"/>
  <c r="G221" i="2" l="1"/>
  <c r="H221" i="2" s="1"/>
  <c r="G222" i="2"/>
  <c r="H222" i="2" s="1"/>
  <c r="G223" i="2"/>
  <c r="H223" i="2" s="1"/>
  <c r="G224" i="2"/>
  <c r="H224" i="2" s="1"/>
  <c r="G221" i="4"/>
  <c r="H221" i="4" s="1"/>
  <c r="G222" i="4"/>
  <c r="H222" i="4" s="1"/>
  <c r="G223" i="4"/>
  <c r="H223" i="4" s="1"/>
  <c r="G224" i="4"/>
  <c r="H224" i="4" s="1"/>
  <c r="G221" i="5"/>
  <c r="H221" i="5" s="1"/>
  <c r="G222" i="5"/>
  <c r="H222" i="5" s="1"/>
  <c r="G223" i="5"/>
  <c r="H223" i="5" s="1"/>
  <c r="G224" i="5"/>
  <c r="H224" i="5" s="1"/>
  <c r="G221" i="6"/>
  <c r="H221" i="6" s="1"/>
  <c r="G222" i="6"/>
  <c r="H222" i="6" s="1"/>
  <c r="G223" i="6"/>
  <c r="H223" i="6" s="1"/>
  <c r="G224" i="6"/>
  <c r="H224" i="6" s="1"/>
  <c r="G221" i="8"/>
  <c r="H221" i="8" s="1"/>
  <c r="G222" i="8"/>
  <c r="H222" i="8" s="1"/>
  <c r="G223" i="8"/>
  <c r="H223" i="8" s="1"/>
  <c r="G224" i="8"/>
  <c r="H224" i="8" s="1"/>
  <c r="G221" i="9"/>
  <c r="H221" i="9" s="1"/>
  <c r="G222" i="9"/>
  <c r="H222" i="9" s="1"/>
  <c r="G223" i="9"/>
  <c r="H223" i="9" s="1"/>
  <c r="G224" i="9"/>
  <c r="H224" i="9" s="1"/>
  <c r="G221" i="10"/>
  <c r="H221" i="10" s="1"/>
  <c r="G222" i="10"/>
  <c r="H222" i="10" s="1"/>
  <c r="G223" i="10"/>
  <c r="H223" i="10" s="1"/>
  <c r="G224" i="10"/>
  <c r="H224" i="10" s="1"/>
  <c r="G221" i="11"/>
  <c r="H221" i="11" s="1"/>
  <c r="G222" i="11"/>
  <c r="H222" i="11" s="1"/>
  <c r="G223" i="11"/>
  <c r="H223" i="11" s="1"/>
  <c r="G224" i="11"/>
  <c r="H224" i="11" s="1"/>
  <c r="G221" i="12"/>
  <c r="H221" i="12" s="1"/>
  <c r="G222" i="12"/>
  <c r="H222" i="12" s="1"/>
  <c r="G223" i="12"/>
  <c r="H223" i="12" s="1"/>
  <c r="G224" i="12"/>
  <c r="H224" i="12" s="1"/>
  <c r="G221" i="13"/>
  <c r="H221" i="13" s="1"/>
  <c r="G222" i="13"/>
  <c r="H222" i="13" s="1"/>
  <c r="G223" i="13"/>
  <c r="H223" i="13" s="1"/>
  <c r="G224" i="13"/>
  <c r="H224" i="13" s="1"/>
  <c r="G221" i="14"/>
  <c r="H221" i="14" s="1"/>
  <c r="G222" i="14"/>
  <c r="H222" i="14" s="1"/>
  <c r="G223" i="14"/>
  <c r="H223" i="14" s="1"/>
  <c r="G224" i="14"/>
  <c r="H224" i="14" s="1"/>
  <c r="G221" i="15"/>
  <c r="H221" i="15" s="1"/>
  <c r="G222" i="15"/>
  <c r="H222" i="15" s="1"/>
  <c r="G223" i="15"/>
  <c r="H223" i="15" s="1"/>
  <c r="G224" i="15"/>
  <c r="H224" i="15" s="1"/>
  <c r="G221" i="16"/>
  <c r="H221" i="16" s="1"/>
  <c r="G222" i="16"/>
  <c r="H222" i="16" s="1"/>
  <c r="G223" i="16"/>
  <c r="H223" i="16" s="1"/>
  <c r="G224" i="16"/>
  <c r="H224" i="16" s="1"/>
  <c r="G221" i="17"/>
  <c r="H221" i="17" s="1"/>
  <c r="G222" i="17"/>
  <c r="H222" i="17" s="1"/>
  <c r="G223" i="17"/>
  <c r="H223" i="17" s="1"/>
  <c r="G224" i="17"/>
  <c r="H224" i="17" s="1"/>
  <c r="G221" i="18"/>
  <c r="H221" i="18" s="1"/>
  <c r="G222" i="18"/>
  <c r="H222" i="18" s="1"/>
  <c r="G223" i="18"/>
  <c r="H223" i="18" s="1"/>
  <c r="G224" i="18"/>
  <c r="H224" i="18" s="1"/>
  <c r="G221" i="19"/>
  <c r="H221" i="19" s="1"/>
  <c r="G222" i="19"/>
  <c r="H222" i="19" s="1"/>
  <c r="G223" i="19"/>
  <c r="H223" i="19" s="1"/>
  <c r="G224" i="19"/>
  <c r="H224" i="19" s="1"/>
  <c r="G221" i="20"/>
  <c r="H221" i="20" s="1"/>
  <c r="G222" i="20"/>
  <c r="H222" i="20" s="1"/>
  <c r="G223" i="20"/>
  <c r="H223" i="20" s="1"/>
  <c r="G224" i="20"/>
  <c r="H224" i="20" s="1"/>
  <c r="G221" i="21"/>
  <c r="H221" i="21" s="1"/>
  <c r="G222" i="21"/>
  <c r="H222" i="21" s="1"/>
  <c r="G223" i="21"/>
  <c r="H223" i="21" s="1"/>
  <c r="G224" i="21"/>
  <c r="H224" i="21" s="1"/>
  <c r="G221" i="23"/>
  <c r="H221" i="23" s="1"/>
  <c r="G222" i="23"/>
  <c r="H222" i="23" s="1"/>
  <c r="G223" i="23"/>
  <c r="H223" i="23" s="1"/>
  <c r="G224" i="23"/>
  <c r="H224" i="23" s="1"/>
  <c r="G221" i="24"/>
  <c r="H221" i="24" s="1"/>
  <c r="G222" i="24"/>
  <c r="H222" i="24" s="1"/>
  <c r="G223" i="24"/>
  <c r="H223" i="24" s="1"/>
  <c r="G224" i="24"/>
  <c r="H224" i="24" s="1"/>
  <c r="G221" i="25"/>
  <c r="H221" i="25" s="1"/>
  <c r="G222" i="25"/>
  <c r="H222" i="25" s="1"/>
  <c r="G223" i="25"/>
  <c r="H223" i="25" s="1"/>
  <c r="G224" i="25"/>
  <c r="H224" i="25" s="1"/>
  <c r="G221" i="26"/>
  <c r="H221" i="26" s="1"/>
  <c r="G222" i="26"/>
  <c r="H222" i="26" s="1"/>
  <c r="G223" i="26"/>
  <c r="H223" i="26" s="1"/>
  <c r="G224" i="26"/>
  <c r="H224" i="26" s="1"/>
  <c r="G221" i="27"/>
  <c r="H221" i="27" s="1"/>
  <c r="G222" i="27"/>
  <c r="H222" i="27" s="1"/>
  <c r="G223" i="27"/>
  <c r="H223" i="27" s="1"/>
  <c r="G224" i="27"/>
  <c r="H224" i="27" s="1"/>
  <c r="G221" i="28"/>
  <c r="H221" i="28" s="1"/>
  <c r="G222" i="28"/>
  <c r="H222" i="28" s="1"/>
  <c r="G223" i="28"/>
  <c r="H223" i="28" s="1"/>
  <c r="G224" i="28"/>
  <c r="H224" i="28" s="1"/>
  <c r="G221" i="29"/>
  <c r="H221" i="29" s="1"/>
  <c r="G222" i="29"/>
  <c r="H222" i="29" s="1"/>
  <c r="G223" i="29"/>
  <c r="H223" i="29" s="1"/>
  <c r="G224" i="29"/>
  <c r="H224" i="29" s="1"/>
  <c r="G221" i="30"/>
  <c r="H221" i="30" s="1"/>
  <c r="G222" i="30"/>
  <c r="H222" i="30" s="1"/>
  <c r="G223" i="30"/>
  <c r="H223" i="30" s="1"/>
  <c r="G224" i="30"/>
  <c r="H224" i="30" s="1"/>
  <c r="G221" i="31"/>
  <c r="H221" i="31" s="1"/>
  <c r="G222" i="31"/>
  <c r="H222" i="31" s="1"/>
  <c r="G223" i="31"/>
  <c r="H223" i="31" s="1"/>
  <c r="G224" i="31"/>
  <c r="H224" i="31" s="1"/>
  <c r="G221" i="32"/>
  <c r="H221" i="32" s="1"/>
  <c r="G222" i="32"/>
  <c r="H222" i="32" s="1"/>
  <c r="G223" i="32"/>
  <c r="H223" i="32" s="1"/>
  <c r="G224" i="32"/>
  <c r="H224" i="32" s="1"/>
  <c r="G221" i="33"/>
  <c r="H221" i="33" s="1"/>
  <c r="G222" i="33"/>
  <c r="H222" i="33" s="1"/>
  <c r="G223" i="33"/>
  <c r="H223" i="33" s="1"/>
  <c r="G224" i="33"/>
  <c r="H224" i="33" s="1"/>
  <c r="G221" i="22"/>
  <c r="H221" i="22" s="1"/>
  <c r="G222" i="22"/>
  <c r="H222" i="22" s="1"/>
  <c r="G223" i="22"/>
  <c r="H223" i="22" s="1"/>
  <c r="G224" i="22"/>
  <c r="H224" i="22" s="1"/>
  <c r="B17" i="3" l="1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G220" i="2"/>
  <c r="H220" i="2" s="1"/>
  <c r="G220" i="4"/>
  <c r="H220" i="4" s="1"/>
  <c r="G220" i="6"/>
  <c r="H220" i="6" s="1"/>
  <c r="G220" i="8"/>
  <c r="H220" i="8" s="1"/>
  <c r="G220" i="9"/>
  <c r="H220" i="9" s="1"/>
  <c r="G220" i="10"/>
  <c r="H220" i="10" s="1"/>
  <c r="G220" i="11"/>
  <c r="H220" i="11" s="1"/>
  <c r="G220" i="12"/>
  <c r="H220" i="12" s="1"/>
  <c r="G220" i="13"/>
  <c r="H220" i="13" s="1"/>
  <c r="G220" i="14"/>
  <c r="H220" i="14" s="1"/>
  <c r="G220" i="15"/>
  <c r="H220" i="15" s="1"/>
  <c r="G220" i="16"/>
  <c r="H220" i="16" s="1"/>
  <c r="G220" i="17"/>
  <c r="H220" i="17" s="1"/>
  <c r="G220" i="18"/>
  <c r="H220" i="18" s="1"/>
  <c r="G220" i="19"/>
  <c r="H220" i="19" s="1"/>
  <c r="G220" i="20"/>
  <c r="H220" i="20" s="1"/>
  <c r="G220" i="21"/>
  <c r="H220" i="21" s="1"/>
  <c r="G220" i="22"/>
  <c r="H220" i="22" s="1"/>
  <c r="G220" i="23"/>
  <c r="H220" i="23" s="1"/>
  <c r="G220" i="24"/>
  <c r="H220" i="24" s="1"/>
  <c r="G220" i="25"/>
  <c r="H220" i="25" s="1"/>
  <c r="G220" i="26"/>
  <c r="H220" i="26" s="1"/>
  <c r="G220" i="27"/>
  <c r="H220" i="27" s="1"/>
  <c r="G220" i="28"/>
  <c r="H220" i="28" s="1"/>
  <c r="G220" i="29"/>
  <c r="H220" i="29" s="1"/>
  <c r="G220" i="30"/>
  <c r="H220" i="30" s="1"/>
  <c r="G220" i="31"/>
  <c r="H220" i="31" s="1"/>
  <c r="G220" i="32"/>
  <c r="H220" i="32" s="1"/>
  <c r="G220" i="33"/>
  <c r="H220" i="33" s="1"/>
  <c r="G220" i="5"/>
  <c r="H220" i="5" s="1"/>
  <c r="M5" i="3" l="1"/>
  <c r="P5" i="3"/>
  <c r="O5" i="3"/>
  <c r="N5" i="3"/>
  <c r="Y5" i="3"/>
  <c r="E5" i="3"/>
  <c r="X5" i="3"/>
  <c r="D5" i="3"/>
  <c r="W5" i="3"/>
  <c r="C5" i="3"/>
  <c r="J5" i="3"/>
  <c r="V5" i="3"/>
  <c r="B5" i="3"/>
  <c r="I5" i="3"/>
  <c r="H5" i="3"/>
  <c r="U5" i="3"/>
  <c r="Z5" i="3"/>
  <c r="T5" i="3"/>
  <c r="L5" i="3"/>
  <c r="K5" i="3"/>
  <c r="AC5" i="3"/>
  <c r="AB5" i="3"/>
  <c r="AA5" i="3"/>
  <c r="S5" i="3"/>
  <c r="G5" i="3"/>
  <c r="R5" i="3"/>
  <c r="F5" i="3"/>
  <c r="Q5" i="3"/>
  <c r="Z3" i="3"/>
  <c r="F3" i="3"/>
  <c r="L3" i="3"/>
  <c r="M3" i="3"/>
  <c r="AC3" i="3"/>
  <c r="I3" i="3"/>
  <c r="AA3" i="3"/>
  <c r="G3" i="3"/>
  <c r="K3" i="3"/>
  <c r="AB3" i="3"/>
  <c r="H3" i="3"/>
  <c r="L7" i="3"/>
  <c r="K18" i="3"/>
  <c r="L18" i="3"/>
  <c r="J3" i="3"/>
  <c r="AA11" i="3"/>
  <c r="G11" i="3"/>
  <c r="AA10" i="3"/>
  <c r="G10" i="3"/>
  <c r="S9" i="3"/>
  <c r="AA8" i="3"/>
  <c r="G8" i="3"/>
  <c r="Q13" i="3"/>
  <c r="J7" i="3"/>
  <c r="Z11" i="3"/>
  <c r="F11" i="3"/>
  <c r="Z10" i="3"/>
  <c r="F10" i="3"/>
  <c r="R9" i="3"/>
  <c r="Z8" i="3"/>
  <c r="F8" i="3"/>
  <c r="R13" i="3"/>
  <c r="K7" i="3"/>
  <c r="AC7" i="3"/>
  <c r="I7" i="3"/>
  <c r="Y11" i="3"/>
  <c r="E11" i="3"/>
  <c r="Y10" i="3"/>
  <c r="E10" i="3"/>
  <c r="Q9" i="3"/>
  <c r="Y8" i="3"/>
  <c r="E8" i="3"/>
  <c r="K14" i="3"/>
  <c r="I14" i="3"/>
  <c r="J14" i="3"/>
  <c r="AC14" i="3"/>
  <c r="S13" i="3"/>
  <c r="L15" i="3"/>
  <c r="AB11" i="3"/>
  <c r="H11" i="3"/>
  <c r="AB10" i="3"/>
  <c r="H10" i="3"/>
  <c r="T9" i="3"/>
  <c r="AB8" i="3"/>
  <c r="H8" i="3"/>
  <c r="P18" i="3"/>
  <c r="O18" i="3"/>
  <c r="N18" i="3"/>
  <c r="M18" i="3"/>
  <c r="X7" i="3"/>
  <c r="U7" i="3"/>
  <c r="D7" i="3"/>
  <c r="G14" i="3"/>
  <c r="F14" i="3"/>
  <c r="J18" i="3"/>
  <c r="Y14" i="3"/>
  <c r="E14" i="3"/>
  <c r="M13" i="3"/>
  <c r="M12" i="3"/>
  <c r="AA14" i="3"/>
  <c r="Z14" i="3"/>
  <c r="X14" i="3"/>
  <c r="AB14" i="3"/>
  <c r="V7" i="3"/>
  <c r="B7" i="3"/>
  <c r="AD17" i="3"/>
  <c r="P14" i="3"/>
  <c r="N12" i="3"/>
  <c r="H14" i="3"/>
  <c r="AB15" i="3"/>
  <c r="H15" i="3"/>
  <c r="AB7" i="3"/>
  <c r="H7" i="3"/>
  <c r="L6" i="3"/>
  <c r="L12" i="3"/>
  <c r="X11" i="3"/>
  <c r="D11" i="3"/>
  <c r="X10" i="3"/>
  <c r="D10" i="3"/>
  <c r="P9" i="3"/>
  <c r="X8" i="3"/>
  <c r="D8" i="3"/>
  <c r="M4" i="3"/>
  <c r="AC19" i="3"/>
  <c r="J6" i="3"/>
  <c r="J12" i="3"/>
  <c r="V11" i="3"/>
  <c r="B11" i="3"/>
  <c r="V10" i="3"/>
  <c r="B10" i="3"/>
  <c r="N9" i="3"/>
  <c r="V8" i="3"/>
  <c r="B8" i="3"/>
  <c r="K4" i="3"/>
  <c r="AC18" i="3"/>
  <c r="I18" i="3"/>
  <c r="E19" i="3"/>
  <c r="Y19" i="3"/>
  <c r="D14" i="3"/>
  <c r="L13" i="3"/>
  <c r="Y15" i="3"/>
  <c r="E15" i="3"/>
  <c r="Y7" i="3"/>
  <c r="E7" i="3"/>
  <c r="AC6" i="3"/>
  <c r="I6" i="3"/>
  <c r="AC12" i="3"/>
  <c r="I12" i="3"/>
  <c r="U11" i="3"/>
  <c r="U10" i="3"/>
  <c r="M9" i="3"/>
  <c r="U8" i="3"/>
  <c r="J4" i="3"/>
  <c r="AB19" i="3"/>
  <c r="AA7" i="3"/>
  <c r="F15" i="3"/>
  <c r="X19" i="3"/>
  <c r="T11" i="3"/>
  <c r="T10" i="3"/>
  <c r="L9" i="3"/>
  <c r="T8" i="3"/>
  <c r="AC4" i="3"/>
  <c r="I4" i="3"/>
  <c r="Y3" i="3"/>
  <c r="E3" i="3"/>
  <c r="AA18" i="3"/>
  <c r="G18" i="3"/>
  <c r="C19" i="3"/>
  <c r="W19" i="3"/>
  <c r="V14" i="3"/>
  <c r="B14" i="3"/>
  <c r="J13" i="3"/>
  <c r="W15" i="3"/>
  <c r="C15" i="3"/>
  <c r="W7" i="3"/>
  <c r="C7" i="3"/>
  <c r="AA6" i="3"/>
  <c r="G6" i="3"/>
  <c r="AA12" i="3"/>
  <c r="G12" i="3"/>
  <c r="S11" i="3"/>
  <c r="S10" i="3"/>
  <c r="K9" i="3"/>
  <c r="S8" i="3"/>
  <c r="AB4" i="3"/>
  <c r="H4" i="3"/>
  <c r="X3" i="3"/>
  <c r="D3" i="3"/>
  <c r="C8" i="3"/>
  <c r="B15" i="3"/>
  <c r="Z6" i="3"/>
  <c r="F6" i="3"/>
  <c r="Z12" i="3"/>
  <c r="F12" i="3"/>
  <c r="R11" i="3"/>
  <c r="R10" i="3"/>
  <c r="J9" i="3"/>
  <c r="R8" i="3"/>
  <c r="AA4" i="3"/>
  <c r="G4" i="3"/>
  <c r="W3" i="3"/>
  <c r="C3" i="3"/>
  <c r="P4" i="3"/>
  <c r="AA15" i="3"/>
  <c r="Z18" i="3"/>
  <c r="AB13" i="3"/>
  <c r="Y6" i="3"/>
  <c r="E6" i="3"/>
  <c r="Y12" i="3"/>
  <c r="E12" i="3"/>
  <c r="Q11" i="3"/>
  <c r="Q10" i="3"/>
  <c r="AC9" i="3"/>
  <c r="I9" i="3"/>
  <c r="Q8" i="3"/>
  <c r="Z4" i="3"/>
  <c r="F4" i="3"/>
  <c r="V3" i="3"/>
  <c r="B3" i="3"/>
  <c r="O4" i="3"/>
  <c r="K12" i="3"/>
  <c r="X15" i="3"/>
  <c r="F18" i="3"/>
  <c r="T7" i="3"/>
  <c r="X6" i="3"/>
  <c r="D6" i="3"/>
  <c r="X12" i="3"/>
  <c r="D12" i="3"/>
  <c r="P11" i="3"/>
  <c r="P10" i="3"/>
  <c r="AB9" i="3"/>
  <c r="H9" i="3"/>
  <c r="P8" i="3"/>
  <c r="Y4" i="3"/>
  <c r="E4" i="3"/>
  <c r="U3" i="3"/>
  <c r="I19" i="3"/>
  <c r="I15" i="3"/>
  <c r="AA19" i="3"/>
  <c r="K6" i="3"/>
  <c r="C11" i="3"/>
  <c r="L4" i="3"/>
  <c r="H12" i="3"/>
  <c r="E18" i="3"/>
  <c r="S15" i="3"/>
  <c r="S7" i="3"/>
  <c r="W6" i="3"/>
  <c r="C6" i="3"/>
  <c r="W12" i="3"/>
  <c r="C12" i="3"/>
  <c r="O11" i="3"/>
  <c r="O10" i="3"/>
  <c r="AA9" i="3"/>
  <c r="G9" i="3"/>
  <c r="O8" i="3"/>
  <c r="X4" i="3"/>
  <c r="D4" i="3"/>
  <c r="T3" i="3"/>
  <c r="O13" i="3"/>
  <c r="O9" i="3"/>
  <c r="H18" i="3"/>
  <c r="AB12" i="3"/>
  <c r="B19" i="3"/>
  <c r="AA13" i="3"/>
  <c r="W18" i="3"/>
  <c r="F13" i="3"/>
  <c r="R15" i="3"/>
  <c r="R7" i="3"/>
  <c r="V6" i="3"/>
  <c r="B6" i="3"/>
  <c r="V12" i="3"/>
  <c r="B12" i="3"/>
  <c r="N11" i="3"/>
  <c r="N10" i="3"/>
  <c r="Z9" i="3"/>
  <c r="F9" i="3"/>
  <c r="N8" i="3"/>
  <c r="W4" i="3"/>
  <c r="C4" i="3"/>
  <c r="S3" i="3"/>
  <c r="L19" i="3"/>
  <c r="P12" i="3"/>
  <c r="O12" i="3"/>
  <c r="J15" i="3"/>
  <c r="N6" i="3"/>
  <c r="P13" i="3"/>
  <c r="V19" i="3"/>
  <c r="I13" i="3"/>
  <c r="V18" i="3"/>
  <c r="R19" i="3"/>
  <c r="U6" i="3"/>
  <c r="U12" i="3"/>
  <c r="M11" i="3"/>
  <c r="M10" i="3"/>
  <c r="Y9" i="3"/>
  <c r="E9" i="3"/>
  <c r="M8" i="3"/>
  <c r="V4" i="3"/>
  <c r="B4" i="3"/>
  <c r="R3" i="3"/>
  <c r="K15" i="3"/>
  <c r="N4" i="3"/>
  <c r="W11" i="3"/>
  <c r="C10" i="3"/>
  <c r="W8" i="3"/>
  <c r="F19" i="3"/>
  <c r="W14" i="3"/>
  <c r="U14" i="3"/>
  <c r="D18" i="3"/>
  <c r="S19" i="3"/>
  <c r="Z13" i="3"/>
  <c r="X13" i="3"/>
  <c r="C13" i="3"/>
  <c r="T6" i="3"/>
  <c r="T12" i="3"/>
  <c r="L11" i="3"/>
  <c r="L10" i="3"/>
  <c r="X9" i="3"/>
  <c r="D9" i="3"/>
  <c r="L8" i="3"/>
  <c r="U4" i="3"/>
  <c r="Q3" i="3"/>
  <c r="P6" i="3"/>
  <c r="Q4" i="3"/>
  <c r="K19" i="3"/>
  <c r="O6" i="3"/>
  <c r="J19" i="3"/>
  <c r="AC15" i="3"/>
  <c r="M6" i="3"/>
  <c r="H19" i="3"/>
  <c r="G19" i="3"/>
  <c r="N13" i="3"/>
  <c r="G7" i="3"/>
  <c r="W10" i="3"/>
  <c r="Z7" i="3"/>
  <c r="D19" i="3"/>
  <c r="C14" i="3"/>
  <c r="D15" i="3"/>
  <c r="H6" i="3"/>
  <c r="T14" i="3"/>
  <c r="H13" i="3"/>
  <c r="T19" i="3"/>
  <c r="T15" i="3"/>
  <c r="R14" i="3"/>
  <c r="Y13" i="3"/>
  <c r="Q19" i="3"/>
  <c r="Q15" i="3"/>
  <c r="O14" i="3"/>
  <c r="S18" i="3"/>
  <c r="O19" i="3"/>
  <c r="N14" i="3"/>
  <c r="V13" i="3"/>
  <c r="B13" i="3"/>
  <c r="O15" i="3"/>
  <c r="O7" i="3"/>
  <c r="S6" i="3"/>
  <c r="S12" i="3"/>
  <c r="K11" i="3"/>
  <c r="K10" i="3"/>
  <c r="W9" i="3"/>
  <c r="C9" i="3"/>
  <c r="K8" i="3"/>
  <c r="T4" i="3"/>
  <c r="P3" i="3"/>
  <c r="G15" i="3"/>
  <c r="Z15" i="3"/>
  <c r="F7" i="3"/>
  <c r="AB18" i="3"/>
  <c r="AB6" i="3"/>
  <c r="V15" i="3"/>
  <c r="U19" i="3"/>
  <c r="X18" i="3"/>
  <c r="Q14" i="3"/>
  <c r="U18" i="3"/>
  <c r="Q7" i="3"/>
  <c r="T18" i="3"/>
  <c r="P19" i="3"/>
  <c r="P7" i="3"/>
  <c r="R18" i="3"/>
  <c r="N19" i="3"/>
  <c r="M14" i="3"/>
  <c r="U13" i="3"/>
  <c r="N15" i="3"/>
  <c r="N7" i="3"/>
  <c r="R6" i="3"/>
  <c r="R12" i="3"/>
  <c r="J11" i="3"/>
  <c r="J10" i="3"/>
  <c r="V9" i="3"/>
  <c r="B9" i="3"/>
  <c r="J8" i="3"/>
  <c r="S4" i="3"/>
  <c r="O3" i="3"/>
  <c r="Z19" i="3"/>
  <c r="K13" i="3"/>
  <c r="AC13" i="3"/>
  <c r="Y18" i="3"/>
  <c r="U15" i="3"/>
  <c r="S14" i="3"/>
  <c r="G13" i="3"/>
  <c r="C18" i="3"/>
  <c r="B18" i="3"/>
  <c r="E13" i="3"/>
  <c r="D13" i="3"/>
  <c r="W13" i="3"/>
  <c r="P15" i="3"/>
  <c r="Q18" i="3"/>
  <c r="M19" i="3"/>
  <c r="L14" i="3"/>
  <c r="T13" i="3"/>
  <c r="M15" i="3"/>
  <c r="M7" i="3"/>
  <c r="Q6" i="3"/>
  <c r="Q12" i="3"/>
  <c r="AC11" i="3"/>
  <c r="I11" i="3"/>
  <c r="AC10" i="3"/>
  <c r="I10" i="3"/>
  <c r="U9" i="3"/>
  <c r="AC8" i="3"/>
  <c r="I8" i="3"/>
  <c r="R4" i="3"/>
  <c r="N3" i="3"/>
  <c r="G216" i="2"/>
  <c r="H216" i="2" s="1"/>
  <c r="G217" i="2"/>
  <c r="H217" i="2" s="1"/>
  <c r="G218" i="2"/>
  <c r="H218" i="2" s="1"/>
  <c r="G219" i="2"/>
  <c r="H219" i="2" s="1"/>
  <c r="G216" i="4"/>
  <c r="H216" i="4" s="1"/>
  <c r="G217" i="4"/>
  <c r="H217" i="4" s="1"/>
  <c r="G218" i="4"/>
  <c r="H218" i="4" s="1"/>
  <c r="G219" i="4"/>
  <c r="H219" i="4" s="1"/>
  <c r="G216" i="5"/>
  <c r="H216" i="5" s="1"/>
  <c r="G217" i="5"/>
  <c r="H217" i="5" s="1"/>
  <c r="G218" i="5"/>
  <c r="H218" i="5" s="1"/>
  <c r="G219" i="5"/>
  <c r="H219" i="5" s="1"/>
  <c r="G216" i="8"/>
  <c r="H216" i="8" s="1"/>
  <c r="G217" i="8"/>
  <c r="H217" i="8" s="1"/>
  <c r="G218" i="8"/>
  <c r="H218" i="8" s="1"/>
  <c r="G219" i="8"/>
  <c r="H219" i="8" s="1"/>
  <c r="G216" i="9"/>
  <c r="H216" i="9" s="1"/>
  <c r="G217" i="9"/>
  <c r="H217" i="9" s="1"/>
  <c r="G218" i="9"/>
  <c r="H218" i="9" s="1"/>
  <c r="G219" i="9"/>
  <c r="H219" i="9" s="1"/>
  <c r="G216" i="10"/>
  <c r="H216" i="10" s="1"/>
  <c r="G217" i="10"/>
  <c r="H217" i="10" s="1"/>
  <c r="G218" i="10"/>
  <c r="H218" i="10" s="1"/>
  <c r="G219" i="10"/>
  <c r="H219" i="10" s="1"/>
  <c r="G216" i="11"/>
  <c r="H216" i="11" s="1"/>
  <c r="G217" i="11"/>
  <c r="H217" i="11" s="1"/>
  <c r="G218" i="11"/>
  <c r="H218" i="11" s="1"/>
  <c r="G219" i="11"/>
  <c r="H219" i="11" s="1"/>
  <c r="G216" i="12"/>
  <c r="H216" i="12" s="1"/>
  <c r="G217" i="12"/>
  <c r="H217" i="12" s="1"/>
  <c r="G218" i="12"/>
  <c r="H218" i="12" s="1"/>
  <c r="G219" i="12"/>
  <c r="H219" i="12" s="1"/>
  <c r="G216" i="13"/>
  <c r="H216" i="13" s="1"/>
  <c r="G217" i="13"/>
  <c r="H217" i="13" s="1"/>
  <c r="G218" i="13"/>
  <c r="H218" i="13" s="1"/>
  <c r="G219" i="13"/>
  <c r="H219" i="13" s="1"/>
  <c r="G216" i="14"/>
  <c r="H216" i="14" s="1"/>
  <c r="G217" i="14"/>
  <c r="H217" i="14" s="1"/>
  <c r="G218" i="14"/>
  <c r="H218" i="14" s="1"/>
  <c r="G219" i="14"/>
  <c r="H219" i="14" s="1"/>
  <c r="G216" i="15"/>
  <c r="H216" i="15" s="1"/>
  <c r="G217" i="15"/>
  <c r="H217" i="15" s="1"/>
  <c r="G218" i="15"/>
  <c r="H218" i="15" s="1"/>
  <c r="G219" i="15"/>
  <c r="H219" i="15" s="1"/>
  <c r="G216" i="16"/>
  <c r="H216" i="16" s="1"/>
  <c r="G217" i="16"/>
  <c r="H217" i="16" s="1"/>
  <c r="G218" i="16"/>
  <c r="H218" i="16" s="1"/>
  <c r="G219" i="16"/>
  <c r="H219" i="16" s="1"/>
  <c r="G216" i="17"/>
  <c r="H216" i="17" s="1"/>
  <c r="G217" i="17"/>
  <c r="H217" i="17" s="1"/>
  <c r="G218" i="17"/>
  <c r="H218" i="17" s="1"/>
  <c r="G219" i="17"/>
  <c r="H219" i="17" s="1"/>
  <c r="G216" i="18"/>
  <c r="H216" i="18" s="1"/>
  <c r="G217" i="18"/>
  <c r="H217" i="18" s="1"/>
  <c r="G218" i="18"/>
  <c r="H218" i="18" s="1"/>
  <c r="G219" i="18"/>
  <c r="H219" i="18" s="1"/>
  <c r="G216" i="19"/>
  <c r="H216" i="19" s="1"/>
  <c r="G217" i="19"/>
  <c r="H217" i="19" s="1"/>
  <c r="G218" i="19"/>
  <c r="H218" i="19" s="1"/>
  <c r="G219" i="19"/>
  <c r="H219" i="19" s="1"/>
  <c r="G216" i="20"/>
  <c r="H216" i="20" s="1"/>
  <c r="G217" i="20"/>
  <c r="H217" i="20" s="1"/>
  <c r="G218" i="20"/>
  <c r="H218" i="20" s="1"/>
  <c r="G219" i="20"/>
  <c r="H219" i="20" s="1"/>
  <c r="G216" i="21"/>
  <c r="H216" i="21" s="1"/>
  <c r="G217" i="21"/>
  <c r="H217" i="21" s="1"/>
  <c r="G218" i="21"/>
  <c r="H218" i="21" s="1"/>
  <c r="G219" i="21"/>
  <c r="H219" i="21" s="1"/>
  <c r="G216" i="22"/>
  <c r="H216" i="22" s="1"/>
  <c r="G217" i="22"/>
  <c r="H217" i="22" s="1"/>
  <c r="G218" i="22"/>
  <c r="H218" i="22" s="1"/>
  <c r="G219" i="22"/>
  <c r="H219" i="22" s="1"/>
  <c r="G216" i="23"/>
  <c r="H216" i="23" s="1"/>
  <c r="G217" i="23"/>
  <c r="H217" i="23" s="1"/>
  <c r="G218" i="23"/>
  <c r="H218" i="23" s="1"/>
  <c r="G219" i="23"/>
  <c r="H219" i="23" s="1"/>
  <c r="G216" i="24"/>
  <c r="H216" i="24" s="1"/>
  <c r="G217" i="24"/>
  <c r="H217" i="24" s="1"/>
  <c r="G218" i="24"/>
  <c r="H218" i="24" s="1"/>
  <c r="G219" i="24"/>
  <c r="H219" i="24" s="1"/>
  <c r="G216" i="25"/>
  <c r="H216" i="25" s="1"/>
  <c r="G217" i="25"/>
  <c r="H217" i="25" s="1"/>
  <c r="G218" i="25"/>
  <c r="H218" i="25" s="1"/>
  <c r="G219" i="25"/>
  <c r="H219" i="25" s="1"/>
  <c r="G216" i="26"/>
  <c r="H216" i="26" s="1"/>
  <c r="G217" i="26"/>
  <c r="H217" i="26" s="1"/>
  <c r="G218" i="26"/>
  <c r="H218" i="26" s="1"/>
  <c r="G219" i="26"/>
  <c r="H219" i="26" s="1"/>
  <c r="G216" i="27"/>
  <c r="H216" i="27" s="1"/>
  <c r="G217" i="27"/>
  <c r="H217" i="27" s="1"/>
  <c r="G218" i="27"/>
  <c r="H218" i="27" s="1"/>
  <c r="G219" i="27"/>
  <c r="H219" i="27" s="1"/>
  <c r="G216" i="28"/>
  <c r="H216" i="28" s="1"/>
  <c r="G217" i="28"/>
  <c r="H217" i="28" s="1"/>
  <c r="G218" i="28"/>
  <c r="H218" i="28" s="1"/>
  <c r="G219" i="28"/>
  <c r="H219" i="28" s="1"/>
  <c r="G216" i="29"/>
  <c r="H216" i="29" s="1"/>
  <c r="G217" i="29"/>
  <c r="H217" i="29" s="1"/>
  <c r="G218" i="29"/>
  <c r="H218" i="29" s="1"/>
  <c r="G219" i="29"/>
  <c r="H219" i="29" s="1"/>
  <c r="G216" i="30"/>
  <c r="H216" i="30" s="1"/>
  <c r="G217" i="30"/>
  <c r="H217" i="30" s="1"/>
  <c r="G218" i="30"/>
  <c r="H218" i="30" s="1"/>
  <c r="G219" i="30"/>
  <c r="H219" i="30" s="1"/>
  <c r="G216" i="31"/>
  <c r="H216" i="31" s="1"/>
  <c r="G217" i="31"/>
  <c r="H217" i="31" s="1"/>
  <c r="G218" i="31"/>
  <c r="H218" i="31" s="1"/>
  <c r="G219" i="31"/>
  <c r="H219" i="31" s="1"/>
  <c r="G216" i="32"/>
  <c r="H216" i="32" s="1"/>
  <c r="G217" i="32"/>
  <c r="H217" i="32" s="1"/>
  <c r="G218" i="32"/>
  <c r="H218" i="32" s="1"/>
  <c r="G219" i="32"/>
  <c r="H219" i="32" s="1"/>
  <c r="G216" i="33"/>
  <c r="H216" i="33" s="1"/>
  <c r="G217" i="33"/>
  <c r="H217" i="33" s="1"/>
  <c r="G218" i="33"/>
  <c r="H218" i="33" s="1"/>
  <c r="G219" i="33"/>
  <c r="H219" i="33" s="1"/>
  <c r="G216" i="6"/>
  <c r="H216" i="6" s="1"/>
  <c r="G217" i="6"/>
  <c r="H217" i="6" s="1"/>
  <c r="G218" i="6"/>
  <c r="H218" i="6" s="1"/>
  <c r="G219" i="6"/>
  <c r="H219" i="6" s="1"/>
  <c r="AD5" i="3" l="1"/>
  <c r="G20" i="3"/>
  <c r="K20" i="3"/>
  <c r="AB20" i="3"/>
  <c r="J20" i="3"/>
  <c r="AA20" i="3"/>
  <c r="I20" i="3"/>
  <c r="F20" i="3"/>
  <c r="Q20" i="3"/>
  <c r="Z20" i="3"/>
  <c r="M20" i="3"/>
  <c r="AC20" i="3"/>
  <c r="AD14" i="3"/>
  <c r="AD7" i="3"/>
  <c r="L20" i="3"/>
  <c r="H20" i="3"/>
  <c r="O20" i="3"/>
  <c r="AD19" i="3"/>
  <c r="R20" i="3"/>
  <c r="AD15" i="3"/>
  <c r="AD13" i="3"/>
  <c r="AD4" i="3"/>
  <c r="S20" i="3"/>
  <c r="D20" i="3"/>
  <c r="AD9" i="3"/>
  <c r="X20" i="3"/>
  <c r="N20" i="3"/>
  <c r="W20" i="3"/>
  <c r="Y20" i="3"/>
  <c r="AD8" i="3"/>
  <c r="B20" i="3"/>
  <c r="AD3" i="3"/>
  <c r="T20" i="3"/>
  <c r="P20" i="3"/>
  <c r="U20" i="3"/>
  <c r="V20" i="3"/>
  <c r="AD10" i="3"/>
  <c r="E20" i="3"/>
  <c r="AD12" i="3"/>
  <c r="AD11" i="3"/>
  <c r="AD18" i="3"/>
  <c r="AD6" i="3"/>
  <c r="C20" i="3"/>
  <c r="AD20" i="3" l="1"/>
  <c r="G215" i="2" l="1"/>
  <c r="H215" i="2" s="1"/>
  <c r="G215" i="5"/>
  <c r="H215" i="5" s="1"/>
  <c r="G215" i="6"/>
  <c r="H215" i="6" s="1"/>
  <c r="G215" i="8"/>
  <c r="H215" i="8" s="1"/>
  <c r="G215" i="9"/>
  <c r="H215" i="9" s="1"/>
  <c r="G215" i="10"/>
  <c r="H215" i="10" s="1"/>
  <c r="G215" i="11"/>
  <c r="H215" i="11" s="1"/>
  <c r="G215" i="12"/>
  <c r="H215" i="12" s="1"/>
  <c r="G215" i="13"/>
  <c r="H215" i="13" s="1"/>
  <c r="G215" i="14"/>
  <c r="H215" i="14" s="1"/>
  <c r="G215" i="15"/>
  <c r="H215" i="15" s="1"/>
  <c r="G215" i="16"/>
  <c r="H215" i="16" s="1"/>
  <c r="G215" i="17"/>
  <c r="H215" i="17" s="1"/>
  <c r="G215" i="18"/>
  <c r="H215" i="18" s="1"/>
  <c r="G215" i="19"/>
  <c r="H215" i="19" s="1"/>
  <c r="G215" i="20"/>
  <c r="H215" i="20" s="1"/>
  <c r="G215" i="21"/>
  <c r="H215" i="21" s="1"/>
  <c r="G215" i="22"/>
  <c r="H215" i="22" s="1"/>
  <c r="G215" i="23"/>
  <c r="H215" i="23" s="1"/>
  <c r="G215" i="24"/>
  <c r="H215" i="24" s="1"/>
  <c r="G215" i="25"/>
  <c r="H215" i="25" s="1"/>
  <c r="G215" i="26"/>
  <c r="H215" i="26" s="1"/>
  <c r="G215" i="27"/>
  <c r="H215" i="27" s="1"/>
  <c r="G215" i="28"/>
  <c r="H215" i="28" s="1"/>
  <c r="G215" i="29"/>
  <c r="H215" i="29" s="1"/>
  <c r="G215" i="30"/>
  <c r="H215" i="30" s="1"/>
  <c r="G215" i="31"/>
  <c r="H215" i="31" s="1"/>
  <c r="G215" i="32"/>
  <c r="H215" i="32" s="1"/>
  <c r="G215" i="33"/>
  <c r="H215" i="33" s="1"/>
  <c r="G215" i="4"/>
  <c r="H215" i="4" s="1"/>
  <c r="G202" i="2" l="1"/>
  <c r="H202" i="2" s="1"/>
  <c r="G203" i="2"/>
  <c r="H203" i="2" s="1"/>
  <c r="G204" i="2"/>
  <c r="H204" i="2" s="1"/>
  <c r="G205" i="2"/>
  <c r="H205" i="2" s="1"/>
  <c r="G206" i="2"/>
  <c r="H206" i="2" s="1"/>
  <c r="G207" i="2"/>
  <c r="H207" i="2" s="1"/>
  <c r="G208" i="2"/>
  <c r="H208" i="2" s="1"/>
  <c r="G209" i="2"/>
  <c r="H209" i="2" s="1"/>
  <c r="G210" i="2"/>
  <c r="H210" i="2" s="1"/>
  <c r="G211" i="2"/>
  <c r="H211" i="2" s="1"/>
  <c r="G212" i="2"/>
  <c r="H212" i="2" s="1"/>
  <c r="G213" i="2"/>
  <c r="H213" i="2" s="1"/>
  <c r="G214" i="2"/>
  <c r="H214" i="2" s="1"/>
  <c r="G202" i="4"/>
  <c r="H202" i="4" s="1"/>
  <c r="G203" i="4"/>
  <c r="H203" i="4" s="1"/>
  <c r="G204" i="4"/>
  <c r="H204" i="4" s="1"/>
  <c r="G205" i="4"/>
  <c r="H205" i="4" s="1"/>
  <c r="G206" i="4"/>
  <c r="H206" i="4" s="1"/>
  <c r="G207" i="4"/>
  <c r="H207" i="4" s="1"/>
  <c r="G208" i="4"/>
  <c r="H208" i="4" s="1"/>
  <c r="G209" i="4"/>
  <c r="H209" i="4" s="1"/>
  <c r="G210" i="4"/>
  <c r="H210" i="4" s="1"/>
  <c r="G211" i="4"/>
  <c r="H211" i="4" s="1"/>
  <c r="G212" i="4"/>
  <c r="H212" i="4" s="1"/>
  <c r="G213" i="4"/>
  <c r="H213" i="4" s="1"/>
  <c r="G214" i="4"/>
  <c r="H214" i="4" s="1"/>
  <c r="G202" i="6"/>
  <c r="H202" i="6" s="1"/>
  <c r="G203" i="6"/>
  <c r="H203" i="6" s="1"/>
  <c r="G204" i="6"/>
  <c r="H204" i="6" s="1"/>
  <c r="G205" i="6"/>
  <c r="H205" i="6" s="1"/>
  <c r="G206" i="6"/>
  <c r="H206" i="6" s="1"/>
  <c r="G207" i="6"/>
  <c r="H207" i="6" s="1"/>
  <c r="G208" i="6"/>
  <c r="H208" i="6" s="1"/>
  <c r="G209" i="6"/>
  <c r="H209" i="6" s="1"/>
  <c r="G210" i="6"/>
  <c r="H210" i="6" s="1"/>
  <c r="G211" i="6"/>
  <c r="H211" i="6" s="1"/>
  <c r="G212" i="6"/>
  <c r="H212" i="6" s="1"/>
  <c r="G213" i="6"/>
  <c r="H213" i="6" s="1"/>
  <c r="G214" i="6"/>
  <c r="H214" i="6" s="1"/>
  <c r="G202" i="8"/>
  <c r="H202" i="8" s="1"/>
  <c r="G203" i="8"/>
  <c r="H203" i="8" s="1"/>
  <c r="G204" i="8"/>
  <c r="H204" i="8" s="1"/>
  <c r="G205" i="8"/>
  <c r="H205" i="8" s="1"/>
  <c r="G206" i="8"/>
  <c r="H206" i="8" s="1"/>
  <c r="G207" i="8"/>
  <c r="H207" i="8" s="1"/>
  <c r="G208" i="8"/>
  <c r="H208" i="8" s="1"/>
  <c r="G209" i="8"/>
  <c r="H209" i="8" s="1"/>
  <c r="G210" i="8"/>
  <c r="H210" i="8" s="1"/>
  <c r="G211" i="8"/>
  <c r="H211" i="8" s="1"/>
  <c r="G212" i="8"/>
  <c r="H212" i="8" s="1"/>
  <c r="G213" i="8"/>
  <c r="H213" i="8" s="1"/>
  <c r="G214" i="8"/>
  <c r="H214" i="8" s="1"/>
  <c r="G202" i="9"/>
  <c r="H202" i="9" s="1"/>
  <c r="G203" i="9"/>
  <c r="H203" i="9" s="1"/>
  <c r="G204" i="9"/>
  <c r="H204" i="9" s="1"/>
  <c r="G205" i="9"/>
  <c r="H205" i="9" s="1"/>
  <c r="G206" i="9"/>
  <c r="H206" i="9" s="1"/>
  <c r="G207" i="9"/>
  <c r="H207" i="9" s="1"/>
  <c r="G208" i="9"/>
  <c r="H208" i="9" s="1"/>
  <c r="G209" i="9"/>
  <c r="H209" i="9" s="1"/>
  <c r="G210" i="9"/>
  <c r="H210" i="9" s="1"/>
  <c r="G211" i="9"/>
  <c r="H211" i="9" s="1"/>
  <c r="G212" i="9"/>
  <c r="H212" i="9" s="1"/>
  <c r="G213" i="9"/>
  <c r="H213" i="9" s="1"/>
  <c r="G214" i="9"/>
  <c r="H214" i="9" s="1"/>
  <c r="G202" i="10"/>
  <c r="H202" i="10" s="1"/>
  <c r="G203" i="10"/>
  <c r="H203" i="10" s="1"/>
  <c r="G204" i="10"/>
  <c r="H204" i="10" s="1"/>
  <c r="G205" i="10"/>
  <c r="H205" i="10" s="1"/>
  <c r="G206" i="10"/>
  <c r="H206" i="10" s="1"/>
  <c r="G207" i="10"/>
  <c r="H207" i="10" s="1"/>
  <c r="G208" i="10"/>
  <c r="H208" i="10" s="1"/>
  <c r="G209" i="10"/>
  <c r="H209" i="10" s="1"/>
  <c r="G210" i="10"/>
  <c r="H210" i="10" s="1"/>
  <c r="G211" i="10"/>
  <c r="H211" i="10" s="1"/>
  <c r="G212" i="10"/>
  <c r="H212" i="10" s="1"/>
  <c r="G213" i="10"/>
  <c r="H213" i="10" s="1"/>
  <c r="G214" i="10"/>
  <c r="H214" i="10" s="1"/>
  <c r="G202" i="11"/>
  <c r="H202" i="11" s="1"/>
  <c r="G203" i="11"/>
  <c r="H203" i="11" s="1"/>
  <c r="G204" i="11"/>
  <c r="H204" i="11" s="1"/>
  <c r="G205" i="11"/>
  <c r="H205" i="11" s="1"/>
  <c r="G206" i="11"/>
  <c r="H206" i="11" s="1"/>
  <c r="G207" i="11"/>
  <c r="H207" i="11" s="1"/>
  <c r="G208" i="11"/>
  <c r="H208" i="11" s="1"/>
  <c r="G209" i="11"/>
  <c r="H209" i="11" s="1"/>
  <c r="G210" i="11"/>
  <c r="H210" i="11" s="1"/>
  <c r="G211" i="11"/>
  <c r="H211" i="11" s="1"/>
  <c r="G212" i="11"/>
  <c r="H212" i="11" s="1"/>
  <c r="G213" i="11"/>
  <c r="H213" i="11" s="1"/>
  <c r="G214" i="11"/>
  <c r="H214" i="11" s="1"/>
  <c r="G202" i="12"/>
  <c r="H202" i="12" s="1"/>
  <c r="G203" i="12"/>
  <c r="H203" i="12" s="1"/>
  <c r="G204" i="12"/>
  <c r="H204" i="12" s="1"/>
  <c r="G205" i="12"/>
  <c r="H205" i="12" s="1"/>
  <c r="G206" i="12"/>
  <c r="H206" i="12" s="1"/>
  <c r="G207" i="12"/>
  <c r="H207" i="12" s="1"/>
  <c r="G208" i="12"/>
  <c r="H208" i="12" s="1"/>
  <c r="G209" i="12"/>
  <c r="H209" i="12" s="1"/>
  <c r="G210" i="12"/>
  <c r="H210" i="12" s="1"/>
  <c r="G211" i="12"/>
  <c r="H211" i="12" s="1"/>
  <c r="G212" i="12"/>
  <c r="H212" i="12" s="1"/>
  <c r="G213" i="12"/>
  <c r="H213" i="12" s="1"/>
  <c r="G214" i="12"/>
  <c r="H214" i="12" s="1"/>
  <c r="G202" i="13"/>
  <c r="H202" i="13" s="1"/>
  <c r="G203" i="13"/>
  <c r="H203" i="13" s="1"/>
  <c r="G204" i="13"/>
  <c r="H204" i="13" s="1"/>
  <c r="G205" i="13"/>
  <c r="H205" i="13" s="1"/>
  <c r="G206" i="13"/>
  <c r="H206" i="13" s="1"/>
  <c r="G207" i="13"/>
  <c r="H207" i="13" s="1"/>
  <c r="G208" i="13"/>
  <c r="H208" i="13" s="1"/>
  <c r="G209" i="13"/>
  <c r="H209" i="13" s="1"/>
  <c r="G210" i="13"/>
  <c r="H210" i="13" s="1"/>
  <c r="G211" i="13"/>
  <c r="H211" i="13" s="1"/>
  <c r="G212" i="13"/>
  <c r="H212" i="13" s="1"/>
  <c r="G213" i="13"/>
  <c r="H213" i="13" s="1"/>
  <c r="G214" i="13"/>
  <c r="H214" i="13" s="1"/>
  <c r="G202" i="14"/>
  <c r="H202" i="14" s="1"/>
  <c r="G203" i="14"/>
  <c r="H203" i="14" s="1"/>
  <c r="G204" i="14"/>
  <c r="H204" i="14" s="1"/>
  <c r="G205" i="14"/>
  <c r="H205" i="14" s="1"/>
  <c r="G206" i="14"/>
  <c r="H206" i="14" s="1"/>
  <c r="G207" i="14"/>
  <c r="H207" i="14" s="1"/>
  <c r="G208" i="14"/>
  <c r="H208" i="14" s="1"/>
  <c r="G209" i="14"/>
  <c r="H209" i="14" s="1"/>
  <c r="G210" i="14"/>
  <c r="H210" i="14" s="1"/>
  <c r="G211" i="14"/>
  <c r="H211" i="14" s="1"/>
  <c r="G212" i="14"/>
  <c r="H212" i="14" s="1"/>
  <c r="G213" i="14"/>
  <c r="H213" i="14" s="1"/>
  <c r="G214" i="14"/>
  <c r="H214" i="14" s="1"/>
  <c r="G202" i="15"/>
  <c r="H202" i="15" s="1"/>
  <c r="G203" i="15"/>
  <c r="H203" i="15" s="1"/>
  <c r="G204" i="15"/>
  <c r="H204" i="15" s="1"/>
  <c r="G205" i="15"/>
  <c r="H205" i="15" s="1"/>
  <c r="G206" i="15"/>
  <c r="H206" i="15" s="1"/>
  <c r="G207" i="15"/>
  <c r="H207" i="15" s="1"/>
  <c r="G208" i="15"/>
  <c r="H208" i="15" s="1"/>
  <c r="G209" i="15"/>
  <c r="H209" i="15" s="1"/>
  <c r="G210" i="15"/>
  <c r="H210" i="15" s="1"/>
  <c r="G211" i="15"/>
  <c r="H211" i="15" s="1"/>
  <c r="G212" i="15"/>
  <c r="H212" i="15" s="1"/>
  <c r="G213" i="15"/>
  <c r="H213" i="15" s="1"/>
  <c r="G214" i="15"/>
  <c r="H214" i="15" s="1"/>
  <c r="G202" i="16"/>
  <c r="H202" i="16" s="1"/>
  <c r="G203" i="16"/>
  <c r="H203" i="16" s="1"/>
  <c r="G204" i="16"/>
  <c r="H204" i="16" s="1"/>
  <c r="G205" i="16"/>
  <c r="H205" i="16" s="1"/>
  <c r="G206" i="16"/>
  <c r="H206" i="16" s="1"/>
  <c r="G207" i="16"/>
  <c r="H207" i="16" s="1"/>
  <c r="G208" i="16"/>
  <c r="H208" i="16" s="1"/>
  <c r="G209" i="16"/>
  <c r="H209" i="16" s="1"/>
  <c r="G210" i="16"/>
  <c r="H210" i="16" s="1"/>
  <c r="G211" i="16"/>
  <c r="H211" i="16" s="1"/>
  <c r="G212" i="16"/>
  <c r="H212" i="16" s="1"/>
  <c r="G213" i="16"/>
  <c r="H213" i="16" s="1"/>
  <c r="G214" i="16"/>
  <c r="H214" i="16" s="1"/>
  <c r="G202" i="17"/>
  <c r="H202" i="17" s="1"/>
  <c r="G203" i="17"/>
  <c r="H203" i="17" s="1"/>
  <c r="G204" i="17"/>
  <c r="H204" i="17" s="1"/>
  <c r="G205" i="17"/>
  <c r="H205" i="17" s="1"/>
  <c r="G206" i="17"/>
  <c r="H206" i="17" s="1"/>
  <c r="G207" i="17"/>
  <c r="H207" i="17" s="1"/>
  <c r="G208" i="17"/>
  <c r="H208" i="17" s="1"/>
  <c r="G209" i="17"/>
  <c r="H209" i="17" s="1"/>
  <c r="G210" i="17"/>
  <c r="H210" i="17" s="1"/>
  <c r="G211" i="17"/>
  <c r="H211" i="17" s="1"/>
  <c r="G212" i="17"/>
  <c r="H212" i="17" s="1"/>
  <c r="G213" i="17"/>
  <c r="H213" i="17" s="1"/>
  <c r="G214" i="17"/>
  <c r="H214" i="17" s="1"/>
  <c r="G202" i="18"/>
  <c r="H202" i="18" s="1"/>
  <c r="G203" i="18"/>
  <c r="H203" i="18" s="1"/>
  <c r="G204" i="18"/>
  <c r="H204" i="18" s="1"/>
  <c r="G205" i="18"/>
  <c r="H205" i="18" s="1"/>
  <c r="G206" i="18"/>
  <c r="H206" i="18" s="1"/>
  <c r="G207" i="18"/>
  <c r="H207" i="18" s="1"/>
  <c r="G208" i="18"/>
  <c r="H208" i="18" s="1"/>
  <c r="G209" i="18"/>
  <c r="H209" i="18" s="1"/>
  <c r="G210" i="18"/>
  <c r="H210" i="18" s="1"/>
  <c r="G211" i="18"/>
  <c r="H211" i="18" s="1"/>
  <c r="G212" i="18"/>
  <c r="H212" i="18" s="1"/>
  <c r="G213" i="18"/>
  <c r="H213" i="18" s="1"/>
  <c r="G214" i="18"/>
  <c r="H214" i="18" s="1"/>
  <c r="G202" i="19"/>
  <c r="H202" i="19" s="1"/>
  <c r="G203" i="19"/>
  <c r="H203" i="19" s="1"/>
  <c r="G204" i="19"/>
  <c r="H204" i="19" s="1"/>
  <c r="G205" i="19"/>
  <c r="H205" i="19" s="1"/>
  <c r="G206" i="19"/>
  <c r="H206" i="19" s="1"/>
  <c r="G207" i="19"/>
  <c r="H207" i="19" s="1"/>
  <c r="G208" i="19"/>
  <c r="H208" i="19" s="1"/>
  <c r="G209" i="19"/>
  <c r="H209" i="19" s="1"/>
  <c r="G210" i="19"/>
  <c r="H210" i="19" s="1"/>
  <c r="G211" i="19"/>
  <c r="H211" i="19" s="1"/>
  <c r="G212" i="19"/>
  <c r="H212" i="19" s="1"/>
  <c r="G213" i="19"/>
  <c r="H213" i="19" s="1"/>
  <c r="G214" i="19"/>
  <c r="H214" i="19" s="1"/>
  <c r="G202" i="20"/>
  <c r="H202" i="20" s="1"/>
  <c r="G203" i="20"/>
  <c r="H203" i="20" s="1"/>
  <c r="G204" i="20"/>
  <c r="H204" i="20" s="1"/>
  <c r="G205" i="20"/>
  <c r="H205" i="20" s="1"/>
  <c r="G206" i="20"/>
  <c r="H206" i="20" s="1"/>
  <c r="G207" i="20"/>
  <c r="H207" i="20" s="1"/>
  <c r="G208" i="20"/>
  <c r="H208" i="20" s="1"/>
  <c r="G209" i="20"/>
  <c r="H209" i="20" s="1"/>
  <c r="G210" i="20"/>
  <c r="H210" i="20" s="1"/>
  <c r="G211" i="20"/>
  <c r="H211" i="20" s="1"/>
  <c r="G212" i="20"/>
  <c r="H212" i="20" s="1"/>
  <c r="G213" i="20"/>
  <c r="H213" i="20" s="1"/>
  <c r="G214" i="20"/>
  <c r="H214" i="20" s="1"/>
  <c r="G202" i="21"/>
  <c r="H202" i="21" s="1"/>
  <c r="G203" i="21"/>
  <c r="H203" i="21" s="1"/>
  <c r="G204" i="21"/>
  <c r="H204" i="21" s="1"/>
  <c r="G205" i="21"/>
  <c r="H205" i="21" s="1"/>
  <c r="G206" i="21"/>
  <c r="H206" i="21" s="1"/>
  <c r="G207" i="21"/>
  <c r="H207" i="21" s="1"/>
  <c r="G208" i="21"/>
  <c r="H208" i="21" s="1"/>
  <c r="G209" i="21"/>
  <c r="H209" i="21" s="1"/>
  <c r="G210" i="21"/>
  <c r="H210" i="21" s="1"/>
  <c r="G211" i="21"/>
  <c r="H211" i="21" s="1"/>
  <c r="G212" i="21"/>
  <c r="H212" i="21" s="1"/>
  <c r="G213" i="21"/>
  <c r="H213" i="21" s="1"/>
  <c r="G214" i="21"/>
  <c r="H214" i="21" s="1"/>
  <c r="G202" i="22"/>
  <c r="H202" i="22" s="1"/>
  <c r="G203" i="22"/>
  <c r="H203" i="22" s="1"/>
  <c r="G204" i="22"/>
  <c r="H204" i="22" s="1"/>
  <c r="G205" i="22"/>
  <c r="H205" i="22" s="1"/>
  <c r="G206" i="22"/>
  <c r="H206" i="22" s="1"/>
  <c r="G207" i="22"/>
  <c r="H207" i="22" s="1"/>
  <c r="G208" i="22"/>
  <c r="H208" i="22" s="1"/>
  <c r="G209" i="22"/>
  <c r="H209" i="22" s="1"/>
  <c r="G210" i="22"/>
  <c r="H210" i="22" s="1"/>
  <c r="G211" i="22"/>
  <c r="H211" i="22" s="1"/>
  <c r="G212" i="22"/>
  <c r="H212" i="22" s="1"/>
  <c r="G213" i="22"/>
  <c r="H213" i="22" s="1"/>
  <c r="G214" i="22"/>
  <c r="H214" i="22" s="1"/>
  <c r="G202" i="23"/>
  <c r="H202" i="23" s="1"/>
  <c r="G203" i="23"/>
  <c r="H203" i="23" s="1"/>
  <c r="G204" i="23"/>
  <c r="H204" i="23" s="1"/>
  <c r="G205" i="23"/>
  <c r="H205" i="23" s="1"/>
  <c r="G206" i="23"/>
  <c r="H206" i="23" s="1"/>
  <c r="G207" i="23"/>
  <c r="H207" i="23" s="1"/>
  <c r="G208" i="23"/>
  <c r="H208" i="23" s="1"/>
  <c r="G209" i="23"/>
  <c r="H209" i="23" s="1"/>
  <c r="G210" i="23"/>
  <c r="H210" i="23" s="1"/>
  <c r="G211" i="23"/>
  <c r="H211" i="23" s="1"/>
  <c r="G212" i="23"/>
  <c r="H212" i="23" s="1"/>
  <c r="G213" i="23"/>
  <c r="H213" i="23" s="1"/>
  <c r="G214" i="23"/>
  <c r="H214" i="23" s="1"/>
  <c r="G202" i="24"/>
  <c r="H202" i="24" s="1"/>
  <c r="G203" i="24"/>
  <c r="H203" i="24" s="1"/>
  <c r="G204" i="24"/>
  <c r="H204" i="24" s="1"/>
  <c r="G205" i="24"/>
  <c r="H205" i="24" s="1"/>
  <c r="G206" i="24"/>
  <c r="H206" i="24" s="1"/>
  <c r="G207" i="24"/>
  <c r="H207" i="24" s="1"/>
  <c r="G208" i="24"/>
  <c r="H208" i="24" s="1"/>
  <c r="G209" i="24"/>
  <c r="H209" i="24" s="1"/>
  <c r="G210" i="24"/>
  <c r="H210" i="24" s="1"/>
  <c r="G211" i="24"/>
  <c r="H211" i="24" s="1"/>
  <c r="G212" i="24"/>
  <c r="H212" i="24" s="1"/>
  <c r="G213" i="24"/>
  <c r="H213" i="24" s="1"/>
  <c r="G214" i="24"/>
  <c r="H214" i="24" s="1"/>
  <c r="G202" i="25"/>
  <c r="H202" i="25" s="1"/>
  <c r="G203" i="25"/>
  <c r="H203" i="25" s="1"/>
  <c r="G204" i="25"/>
  <c r="H204" i="25" s="1"/>
  <c r="G205" i="25"/>
  <c r="H205" i="25" s="1"/>
  <c r="G206" i="25"/>
  <c r="H206" i="25" s="1"/>
  <c r="G207" i="25"/>
  <c r="H207" i="25" s="1"/>
  <c r="G208" i="25"/>
  <c r="H208" i="25" s="1"/>
  <c r="G209" i="25"/>
  <c r="H209" i="25" s="1"/>
  <c r="G210" i="25"/>
  <c r="H210" i="25" s="1"/>
  <c r="G211" i="25"/>
  <c r="H211" i="25" s="1"/>
  <c r="G212" i="25"/>
  <c r="H212" i="25" s="1"/>
  <c r="G213" i="25"/>
  <c r="H213" i="25" s="1"/>
  <c r="G214" i="25"/>
  <c r="H214" i="25" s="1"/>
  <c r="G202" i="26"/>
  <c r="H202" i="26" s="1"/>
  <c r="G203" i="26"/>
  <c r="H203" i="26" s="1"/>
  <c r="G204" i="26"/>
  <c r="H204" i="26" s="1"/>
  <c r="G205" i="26"/>
  <c r="H205" i="26" s="1"/>
  <c r="G206" i="26"/>
  <c r="H206" i="26" s="1"/>
  <c r="G207" i="26"/>
  <c r="H207" i="26" s="1"/>
  <c r="G208" i="26"/>
  <c r="H208" i="26" s="1"/>
  <c r="G209" i="26"/>
  <c r="H209" i="26" s="1"/>
  <c r="G210" i="26"/>
  <c r="H210" i="26" s="1"/>
  <c r="G211" i="26"/>
  <c r="H211" i="26" s="1"/>
  <c r="G212" i="26"/>
  <c r="H212" i="26" s="1"/>
  <c r="G213" i="26"/>
  <c r="H213" i="26" s="1"/>
  <c r="G214" i="26"/>
  <c r="H214" i="26" s="1"/>
  <c r="G202" i="27"/>
  <c r="H202" i="27" s="1"/>
  <c r="G203" i="27"/>
  <c r="H203" i="27" s="1"/>
  <c r="G204" i="27"/>
  <c r="H204" i="27" s="1"/>
  <c r="G205" i="27"/>
  <c r="H205" i="27" s="1"/>
  <c r="G206" i="27"/>
  <c r="H206" i="27" s="1"/>
  <c r="G207" i="27"/>
  <c r="H207" i="27" s="1"/>
  <c r="G208" i="27"/>
  <c r="H208" i="27" s="1"/>
  <c r="G209" i="27"/>
  <c r="H209" i="27" s="1"/>
  <c r="G210" i="27"/>
  <c r="H210" i="27" s="1"/>
  <c r="G211" i="27"/>
  <c r="H211" i="27" s="1"/>
  <c r="G212" i="27"/>
  <c r="H212" i="27" s="1"/>
  <c r="G213" i="27"/>
  <c r="H213" i="27" s="1"/>
  <c r="G214" i="27"/>
  <c r="H214" i="27" s="1"/>
  <c r="G202" i="28"/>
  <c r="H202" i="28" s="1"/>
  <c r="G203" i="28"/>
  <c r="H203" i="28" s="1"/>
  <c r="G204" i="28"/>
  <c r="H204" i="28" s="1"/>
  <c r="G205" i="28"/>
  <c r="H205" i="28" s="1"/>
  <c r="G206" i="28"/>
  <c r="H206" i="28" s="1"/>
  <c r="G207" i="28"/>
  <c r="H207" i="28" s="1"/>
  <c r="G208" i="28"/>
  <c r="H208" i="28" s="1"/>
  <c r="G209" i="28"/>
  <c r="H209" i="28" s="1"/>
  <c r="G210" i="28"/>
  <c r="H210" i="28" s="1"/>
  <c r="G211" i="28"/>
  <c r="H211" i="28" s="1"/>
  <c r="G212" i="28"/>
  <c r="H212" i="28" s="1"/>
  <c r="G213" i="28"/>
  <c r="H213" i="28" s="1"/>
  <c r="G214" i="28"/>
  <c r="H214" i="28" s="1"/>
  <c r="G202" i="29"/>
  <c r="H202" i="29" s="1"/>
  <c r="G203" i="29"/>
  <c r="H203" i="29" s="1"/>
  <c r="G204" i="29"/>
  <c r="H204" i="29" s="1"/>
  <c r="G205" i="29"/>
  <c r="H205" i="29" s="1"/>
  <c r="G206" i="29"/>
  <c r="H206" i="29" s="1"/>
  <c r="G207" i="29"/>
  <c r="H207" i="29" s="1"/>
  <c r="G208" i="29"/>
  <c r="H208" i="29" s="1"/>
  <c r="G209" i="29"/>
  <c r="H209" i="29" s="1"/>
  <c r="G210" i="29"/>
  <c r="H210" i="29" s="1"/>
  <c r="G211" i="29"/>
  <c r="H211" i="29" s="1"/>
  <c r="G212" i="29"/>
  <c r="H212" i="29" s="1"/>
  <c r="G213" i="29"/>
  <c r="H213" i="29" s="1"/>
  <c r="G214" i="29"/>
  <c r="H214" i="29" s="1"/>
  <c r="G202" i="30"/>
  <c r="H202" i="30" s="1"/>
  <c r="G203" i="30"/>
  <c r="H203" i="30" s="1"/>
  <c r="G204" i="30"/>
  <c r="H204" i="30" s="1"/>
  <c r="G205" i="30"/>
  <c r="H205" i="30" s="1"/>
  <c r="G206" i="30"/>
  <c r="H206" i="30" s="1"/>
  <c r="G207" i="30"/>
  <c r="H207" i="30" s="1"/>
  <c r="G208" i="30"/>
  <c r="H208" i="30" s="1"/>
  <c r="G209" i="30"/>
  <c r="H209" i="30" s="1"/>
  <c r="G210" i="30"/>
  <c r="H210" i="30" s="1"/>
  <c r="G211" i="30"/>
  <c r="H211" i="30" s="1"/>
  <c r="G212" i="30"/>
  <c r="H212" i="30" s="1"/>
  <c r="G213" i="30"/>
  <c r="H213" i="30" s="1"/>
  <c r="G214" i="30"/>
  <c r="H214" i="30" s="1"/>
  <c r="G202" i="31"/>
  <c r="H202" i="31" s="1"/>
  <c r="G203" i="31"/>
  <c r="H203" i="31" s="1"/>
  <c r="G204" i="31"/>
  <c r="H204" i="31" s="1"/>
  <c r="G205" i="31"/>
  <c r="H205" i="31" s="1"/>
  <c r="G206" i="31"/>
  <c r="H206" i="31" s="1"/>
  <c r="G207" i="31"/>
  <c r="H207" i="31" s="1"/>
  <c r="G208" i="31"/>
  <c r="H208" i="31" s="1"/>
  <c r="G209" i="31"/>
  <c r="H209" i="31" s="1"/>
  <c r="G210" i="31"/>
  <c r="H210" i="31" s="1"/>
  <c r="G211" i="31"/>
  <c r="H211" i="31" s="1"/>
  <c r="G212" i="31"/>
  <c r="H212" i="31" s="1"/>
  <c r="G213" i="31"/>
  <c r="H213" i="31" s="1"/>
  <c r="G214" i="31"/>
  <c r="H214" i="31" s="1"/>
  <c r="G202" i="32"/>
  <c r="H202" i="32" s="1"/>
  <c r="G203" i="32"/>
  <c r="H203" i="32" s="1"/>
  <c r="G204" i="32"/>
  <c r="H204" i="32" s="1"/>
  <c r="G205" i="32"/>
  <c r="H205" i="32" s="1"/>
  <c r="G206" i="32"/>
  <c r="H206" i="32" s="1"/>
  <c r="G207" i="32"/>
  <c r="H207" i="32" s="1"/>
  <c r="G208" i="32"/>
  <c r="H208" i="32" s="1"/>
  <c r="G209" i="32"/>
  <c r="H209" i="32" s="1"/>
  <c r="G210" i="32"/>
  <c r="H210" i="32" s="1"/>
  <c r="G211" i="32"/>
  <c r="H211" i="32" s="1"/>
  <c r="G212" i="32"/>
  <c r="H212" i="32" s="1"/>
  <c r="G213" i="32"/>
  <c r="H213" i="32" s="1"/>
  <c r="G214" i="32"/>
  <c r="H214" i="32" s="1"/>
  <c r="G202" i="33"/>
  <c r="H202" i="33" s="1"/>
  <c r="G203" i="33"/>
  <c r="H203" i="33" s="1"/>
  <c r="G204" i="33"/>
  <c r="H204" i="33" s="1"/>
  <c r="G205" i="33"/>
  <c r="H205" i="33" s="1"/>
  <c r="G206" i="33"/>
  <c r="H206" i="33" s="1"/>
  <c r="G207" i="33"/>
  <c r="H207" i="33" s="1"/>
  <c r="G208" i="33"/>
  <c r="H208" i="33" s="1"/>
  <c r="G209" i="33"/>
  <c r="H209" i="33" s="1"/>
  <c r="G210" i="33"/>
  <c r="H210" i="33" s="1"/>
  <c r="G211" i="33"/>
  <c r="H211" i="33" s="1"/>
  <c r="G212" i="33"/>
  <c r="H212" i="33" s="1"/>
  <c r="G213" i="33"/>
  <c r="H213" i="33" s="1"/>
  <c r="G214" i="33"/>
  <c r="H214" i="33" s="1"/>
  <c r="G202" i="5"/>
  <c r="H202" i="5" s="1"/>
  <c r="G203" i="5"/>
  <c r="H203" i="5" s="1"/>
  <c r="G204" i="5"/>
  <c r="H204" i="5" s="1"/>
  <c r="G205" i="5"/>
  <c r="H205" i="5" s="1"/>
  <c r="G206" i="5"/>
  <c r="H206" i="5" s="1"/>
  <c r="G207" i="5"/>
  <c r="H207" i="5" s="1"/>
  <c r="G208" i="5"/>
  <c r="H208" i="5" s="1"/>
  <c r="G209" i="5"/>
  <c r="H209" i="5" s="1"/>
  <c r="G210" i="5"/>
  <c r="H210" i="5" s="1"/>
  <c r="G211" i="5"/>
  <c r="H211" i="5" s="1"/>
  <c r="G212" i="5"/>
  <c r="H212" i="5" s="1"/>
  <c r="G213" i="5"/>
  <c r="H213" i="5" s="1"/>
  <c r="G214" i="5"/>
  <c r="H214" i="5" s="1"/>
  <c r="I3" i="35" l="1"/>
  <c r="J3" i="35"/>
  <c r="K3" i="35"/>
  <c r="L3" i="35"/>
  <c r="M3" i="35"/>
  <c r="N3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AG3" i="35"/>
  <c r="I4" i="35"/>
  <c r="J4" i="35"/>
  <c r="K4" i="35"/>
  <c r="L4" i="35"/>
  <c r="M4" i="35"/>
  <c r="N4" i="35"/>
  <c r="O4" i="35"/>
  <c r="P4" i="35"/>
  <c r="Q4" i="35"/>
  <c r="R4" i="35"/>
  <c r="S4" i="35"/>
  <c r="T4" i="35"/>
  <c r="U4" i="35"/>
  <c r="V4" i="35"/>
  <c r="W4" i="35"/>
  <c r="X4" i="35"/>
  <c r="Y4" i="35"/>
  <c r="Z4" i="35"/>
  <c r="AA4" i="35"/>
  <c r="AB4" i="35"/>
  <c r="AC4" i="35"/>
  <c r="AD4" i="35"/>
  <c r="AE4" i="35"/>
  <c r="AF4" i="35"/>
  <c r="AG4" i="35"/>
  <c r="I5" i="35"/>
  <c r="J5" i="35"/>
  <c r="K5" i="35"/>
  <c r="L5" i="35"/>
  <c r="M5" i="35"/>
  <c r="N5" i="35"/>
  <c r="O5" i="35"/>
  <c r="P5" i="35"/>
  <c r="Q5" i="35"/>
  <c r="R5" i="35"/>
  <c r="S5" i="35"/>
  <c r="T5" i="35"/>
  <c r="U5" i="35"/>
  <c r="V5" i="35"/>
  <c r="W5" i="35"/>
  <c r="X5" i="35"/>
  <c r="Y5" i="35"/>
  <c r="Z5" i="35"/>
  <c r="AA5" i="35"/>
  <c r="AB5" i="35"/>
  <c r="AC5" i="35"/>
  <c r="AD5" i="35"/>
  <c r="AE5" i="35"/>
  <c r="AF5" i="35"/>
  <c r="AG5" i="35"/>
  <c r="I6" i="35"/>
  <c r="J6" i="35"/>
  <c r="K6" i="35"/>
  <c r="L6" i="35"/>
  <c r="M6" i="35"/>
  <c r="N6" i="35"/>
  <c r="O6" i="35"/>
  <c r="P6" i="35"/>
  <c r="Q6" i="35"/>
  <c r="R6" i="35"/>
  <c r="S6" i="35"/>
  <c r="T6" i="35"/>
  <c r="U6" i="35"/>
  <c r="V6" i="35"/>
  <c r="W6" i="35"/>
  <c r="X6" i="35"/>
  <c r="Y6" i="35"/>
  <c r="Z6" i="35"/>
  <c r="AA6" i="35"/>
  <c r="AB6" i="35"/>
  <c r="AC6" i="35"/>
  <c r="AD6" i="35"/>
  <c r="AE6" i="35"/>
  <c r="AF6" i="35"/>
  <c r="AG6" i="35"/>
  <c r="I7" i="35"/>
  <c r="J7" i="35"/>
  <c r="K7" i="35"/>
  <c r="L7" i="35"/>
  <c r="M7" i="35"/>
  <c r="N7" i="35"/>
  <c r="O7" i="35"/>
  <c r="P7" i="35"/>
  <c r="Q7" i="35"/>
  <c r="R7" i="35"/>
  <c r="S7" i="35"/>
  <c r="T7" i="35"/>
  <c r="U7" i="35"/>
  <c r="V7" i="35"/>
  <c r="W7" i="35"/>
  <c r="X7" i="35"/>
  <c r="Y7" i="35"/>
  <c r="Z7" i="35"/>
  <c r="AA7" i="35"/>
  <c r="AB7" i="35"/>
  <c r="AC7" i="35"/>
  <c r="AD7" i="35"/>
  <c r="AE7" i="35"/>
  <c r="AF7" i="35"/>
  <c r="AG7" i="35"/>
  <c r="I8" i="35"/>
  <c r="J8" i="35"/>
  <c r="K8" i="35"/>
  <c r="L8" i="35"/>
  <c r="M8" i="35"/>
  <c r="N8" i="35"/>
  <c r="O8" i="35"/>
  <c r="P8" i="35"/>
  <c r="Q8" i="35"/>
  <c r="R8" i="35"/>
  <c r="S8" i="35"/>
  <c r="T8" i="35"/>
  <c r="U8" i="35"/>
  <c r="V8" i="35"/>
  <c r="W8" i="35"/>
  <c r="X8" i="35"/>
  <c r="Y8" i="35"/>
  <c r="Z8" i="35"/>
  <c r="AA8" i="35"/>
  <c r="AB8" i="35"/>
  <c r="AC8" i="35"/>
  <c r="AD8" i="35"/>
  <c r="AE8" i="35"/>
  <c r="AF8" i="35"/>
  <c r="AG8" i="35"/>
  <c r="I9" i="35"/>
  <c r="J9" i="35"/>
  <c r="K9" i="35"/>
  <c r="L9" i="35"/>
  <c r="M9" i="35"/>
  <c r="N9" i="35"/>
  <c r="O9" i="35"/>
  <c r="P9" i="35"/>
  <c r="Q9" i="35"/>
  <c r="R9" i="35"/>
  <c r="S9" i="35"/>
  <c r="T9" i="35"/>
  <c r="U9" i="35"/>
  <c r="V9" i="35"/>
  <c r="W9" i="35"/>
  <c r="X9" i="35"/>
  <c r="Y9" i="35"/>
  <c r="Z9" i="35"/>
  <c r="AA9" i="35"/>
  <c r="AB9" i="35"/>
  <c r="AC9" i="35"/>
  <c r="AD9" i="35"/>
  <c r="AE9" i="35"/>
  <c r="AF9" i="35"/>
  <c r="AG9" i="35"/>
  <c r="I10" i="35"/>
  <c r="J10" i="35"/>
  <c r="K10" i="35"/>
  <c r="L10" i="35"/>
  <c r="M10" i="35"/>
  <c r="N10" i="35"/>
  <c r="O10" i="35"/>
  <c r="P10" i="35"/>
  <c r="Q10" i="35"/>
  <c r="R10" i="35"/>
  <c r="S10" i="35"/>
  <c r="T10" i="35"/>
  <c r="U10" i="35"/>
  <c r="V10" i="35"/>
  <c r="W10" i="35"/>
  <c r="X10" i="35"/>
  <c r="Y10" i="35"/>
  <c r="Z10" i="35"/>
  <c r="AA10" i="35"/>
  <c r="AB10" i="35"/>
  <c r="AC10" i="35"/>
  <c r="AD10" i="35"/>
  <c r="AE10" i="35"/>
  <c r="AF10" i="35"/>
  <c r="AG10" i="35"/>
  <c r="I11" i="35"/>
  <c r="J11" i="35"/>
  <c r="K11" i="35"/>
  <c r="L11" i="35"/>
  <c r="M11" i="35"/>
  <c r="N11" i="35"/>
  <c r="O11" i="35"/>
  <c r="P11" i="35"/>
  <c r="Q11" i="35"/>
  <c r="R11" i="35"/>
  <c r="S11" i="35"/>
  <c r="T11" i="35"/>
  <c r="U11" i="35"/>
  <c r="V11" i="35"/>
  <c r="W11" i="35"/>
  <c r="X11" i="35"/>
  <c r="Y11" i="35"/>
  <c r="Z11" i="35"/>
  <c r="AA11" i="35"/>
  <c r="AB11" i="35"/>
  <c r="AC11" i="35"/>
  <c r="AD11" i="35"/>
  <c r="AE11" i="35"/>
  <c r="AF11" i="35"/>
  <c r="AG11" i="35"/>
  <c r="I12" i="35"/>
  <c r="J12" i="35"/>
  <c r="K12" i="35"/>
  <c r="L12" i="35"/>
  <c r="M12" i="35"/>
  <c r="N12" i="35"/>
  <c r="O12" i="35"/>
  <c r="P12" i="35"/>
  <c r="Q12" i="35"/>
  <c r="R12" i="35"/>
  <c r="S12" i="35"/>
  <c r="T12" i="35"/>
  <c r="U12" i="35"/>
  <c r="V12" i="35"/>
  <c r="W12" i="35"/>
  <c r="X12" i="35"/>
  <c r="Y12" i="35"/>
  <c r="Z12" i="35"/>
  <c r="AA12" i="35"/>
  <c r="AB12" i="35"/>
  <c r="AC12" i="35"/>
  <c r="AD12" i="35"/>
  <c r="AE12" i="35"/>
  <c r="AF12" i="35"/>
  <c r="AG12" i="35"/>
  <c r="I14" i="35"/>
  <c r="J14" i="35"/>
  <c r="K14" i="35"/>
  <c r="L14" i="35"/>
  <c r="M14" i="35"/>
  <c r="N14" i="35"/>
  <c r="O14" i="35"/>
  <c r="P14" i="35"/>
  <c r="Q14" i="35"/>
  <c r="R14" i="35"/>
  <c r="S14" i="35"/>
  <c r="T14" i="35"/>
  <c r="U14" i="35"/>
  <c r="V14" i="35"/>
  <c r="W14" i="35"/>
  <c r="X14" i="35"/>
  <c r="Y14" i="35"/>
  <c r="Z14" i="35"/>
  <c r="AA14" i="35"/>
  <c r="AB14" i="35"/>
  <c r="AC14" i="35"/>
  <c r="AD14" i="35"/>
  <c r="AE14" i="35"/>
  <c r="AF14" i="35"/>
  <c r="AG14" i="35"/>
  <c r="I15" i="35"/>
  <c r="J15" i="35"/>
  <c r="K15" i="35"/>
  <c r="L15" i="35"/>
  <c r="M15" i="35"/>
  <c r="N15" i="35"/>
  <c r="O15" i="35"/>
  <c r="P15" i="35"/>
  <c r="Q15" i="35"/>
  <c r="R15" i="35"/>
  <c r="S15" i="35"/>
  <c r="T15" i="35"/>
  <c r="U15" i="35"/>
  <c r="V15" i="35"/>
  <c r="W15" i="35"/>
  <c r="X15" i="35"/>
  <c r="Y15" i="35"/>
  <c r="Z15" i="35"/>
  <c r="AA15" i="35"/>
  <c r="AB15" i="35"/>
  <c r="AC15" i="35"/>
  <c r="AD15" i="35"/>
  <c r="AE15" i="35"/>
  <c r="AF15" i="35"/>
  <c r="AG15" i="35"/>
  <c r="I16" i="35"/>
  <c r="J16" i="35"/>
  <c r="K16" i="35"/>
  <c r="L16" i="35"/>
  <c r="M16" i="35"/>
  <c r="N16" i="35"/>
  <c r="O16" i="35"/>
  <c r="P16" i="35"/>
  <c r="Q16" i="35"/>
  <c r="R16" i="35"/>
  <c r="S16" i="35"/>
  <c r="T16" i="35"/>
  <c r="U16" i="35"/>
  <c r="V16" i="35"/>
  <c r="W16" i="35"/>
  <c r="X16" i="35"/>
  <c r="Y16" i="35"/>
  <c r="Z16" i="35"/>
  <c r="AA16" i="35"/>
  <c r="AB16" i="35"/>
  <c r="AC16" i="35"/>
  <c r="AD16" i="35"/>
  <c r="AE16" i="35"/>
  <c r="AF16" i="35"/>
  <c r="AG16" i="35"/>
  <c r="I17" i="35"/>
  <c r="J17" i="35"/>
  <c r="K17" i="35"/>
  <c r="L17" i="35"/>
  <c r="M17" i="35"/>
  <c r="N17" i="35"/>
  <c r="O17" i="35"/>
  <c r="P17" i="35"/>
  <c r="Q17" i="35"/>
  <c r="R17" i="35"/>
  <c r="S17" i="35"/>
  <c r="T17" i="35"/>
  <c r="U17" i="35"/>
  <c r="V17" i="35"/>
  <c r="W17" i="35"/>
  <c r="X17" i="35"/>
  <c r="Y17" i="35"/>
  <c r="Z17" i="35"/>
  <c r="AA17" i="35"/>
  <c r="AB17" i="35"/>
  <c r="AC17" i="35"/>
  <c r="AD17" i="35"/>
  <c r="AE17" i="35"/>
  <c r="AF17" i="35"/>
  <c r="AG17" i="35"/>
  <c r="I18" i="35"/>
  <c r="J18" i="35"/>
  <c r="K18" i="35"/>
  <c r="L18" i="35"/>
  <c r="M18" i="35"/>
  <c r="N18" i="35"/>
  <c r="O18" i="35"/>
  <c r="P18" i="35"/>
  <c r="Q18" i="35"/>
  <c r="R18" i="35"/>
  <c r="S18" i="35"/>
  <c r="T18" i="35"/>
  <c r="U18" i="35"/>
  <c r="V18" i="35"/>
  <c r="W18" i="35"/>
  <c r="X18" i="35"/>
  <c r="Y18" i="35"/>
  <c r="Z18" i="35"/>
  <c r="AA18" i="35"/>
  <c r="AB18" i="35"/>
  <c r="AC18" i="35"/>
  <c r="AD18" i="35"/>
  <c r="AE18" i="35"/>
  <c r="AF18" i="35"/>
  <c r="AG18" i="35"/>
  <c r="I19" i="35"/>
  <c r="J19" i="35"/>
  <c r="K19" i="35"/>
  <c r="L19" i="35"/>
  <c r="M19" i="35"/>
  <c r="N19" i="35"/>
  <c r="O19" i="35"/>
  <c r="P19" i="35"/>
  <c r="Q19" i="35"/>
  <c r="R19" i="35"/>
  <c r="S19" i="35"/>
  <c r="T19" i="35"/>
  <c r="U19" i="35"/>
  <c r="V19" i="35"/>
  <c r="W19" i="35"/>
  <c r="X19" i="35"/>
  <c r="Y19" i="35"/>
  <c r="Z19" i="35"/>
  <c r="AA19" i="35"/>
  <c r="AB19" i="35"/>
  <c r="AC19" i="35"/>
  <c r="AD19" i="35"/>
  <c r="AE19" i="35"/>
  <c r="AF19" i="35"/>
  <c r="AG19" i="35"/>
  <c r="I20" i="35"/>
  <c r="J20" i="35"/>
  <c r="K20" i="35"/>
  <c r="L20" i="35"/>
  <c r="M20" i="35"/>
  <c r="N20" i="35"/>
  <c r="O20" i="35"/>
  <c r="P20" i="35"/>
  <c r="Q20" i="35"/>
  <c r="R20" i="35"/>
  <c r="S20" i="35"/>
  <c r="T20" i="35"/>
  <c r="U20" i="35"/>
  <c r="V20" i="35"/>
  <c r="W20" i="35"/>
  <c r="X20" i="35"/>
  <c r="Y20" i="35"/>
  <c r="Z20" i="35"/>
  <c r="AA20" i="35"/>
  <c r="AB20" i="35"/>
  <c r="AC20" i="35"/>
  <c r="AD20" i="35"/>
  <c r="AE20" i="35"/>
  <c r="AF20" i="35"/>
  <c r="AG20" i="35"/>
  <c r="I21" i="35"/>
  <c r="J21" i="35"/>
  <c r="K21" i="35"/>
  <c r="L21" i="35"/>
  <c r="M21" i="35"/>
  <c r="N21" i="35"/>
  <c r="O21" i="35"/>
  <c r="P21" i="35"/>
  <c r="Q21" i="35"/>
  <c r="R21" i="35"/>
  <c r="S21" i="35"/>
  <c r="T21" i="35"/>
  <c r="U21" i="35"/>
  <c r="V21" i="35"/>
  <c r="W21" i="35"/>
  <c r="X21" i="35"/>
  <c r="Y21" i="35"/>
  <c r="Z21" i="35"/>
  <c r="AA21" i="35"/>
  <c r="AB21" i="35"/>
  <c r="AC21" i="35"/>
  <c r="AD21" i="35"/>
  <c r="AE21" i="35"/>
  <c r="AF21" i="35"/>
  <c r="AG21" i="35"/>
  <c r="I22" i="35"/>
  <c r="J22" i="35"/>
  <c r="K22" i="35"/>
  <c r="L22" i="35"/>
  <c r="M22" i="35"/>
  <c r="N22" i="35"/>
  <c r="O22" i="35"/>
  <c r="P22" i="35"/>
  <c r="Q22" i="35"/>
  <c r="R22" i="35"/>
  <c r="S22" i="35"/>
  <c r="T22" i="35"/>
  <c r="U22" i="35"/>
  <c r="V22" i="35"/>
  <c r="W22" i="35"/>
  <c r="X22" i="35"/>
  <c r="Y22" i="35"/>
  <c r="Z22" i="35"/>
  <c r="AA22" i="35"/>
  <c r="AB22" i="35"/>
  <c r="AC22" i="35"/>
  <c r="AD22" i="35"/>
  <c r="AE22" i="35"/>
  <c r="AF22" i="35"/>
  <c r="AG22" i="35"/>
  <c r="I23" i="35"/>
  <c r="J23" i="35"/>
  <c r="K23" i="35"/>
  <c r="L23" i="35"/>
  <c r="M23" i="35"/>
  <c r="N23" i="35"/>
  <c r="O23" i="35"/>
  <c r="P23" i="35"/>
  <c r="Q23" i="35"/>
  <c r="R23" i="35"/>
  <c r="S23" i="35"/>
  <c r="T23" i="35"/>
  <c r="U23" i="35"/>
  <c r="V23" i="35"/>
  <c r="W23" i="35"/>
  <c r="X23" i="35"/>
  <c r="Y23" i="35"/>
  <c r="Z23" i="35"/>
  <c r="AA23" i="35"/>
  <c r="AB23" i="35"/>
  <c r="AC23" i="35"/>
  <c r="AD23" i="35"/>
  <c r="AE23" i="35"/>
  <c r="AF23" i="35"/>
  <c r="AG23" i="35"/>
  <c r="I24" i="35"/>
  <c r="J24" i="35"/>
  <c r="K24" i="35"/>
  <c r="L24" i="35"/>
  <c r="M24" i="35"/>
  <c r="N24" i="35"/>
  <c r="O24" i="35"/>
  <c r="P24" i="35"/>
  <c r="Q24" i="35"/>
  <c r="R24" i="35"/>
  <c r="S24" i="35"/>
  <c r="T24" i="35"/>
  <c r="U24" i="35"/>
  <c r="V24" i="35"/>
  <c r="W24" i="35"/>
  <c r="X24" i="35"/>
  <c r="Y24" i="35"/>
  <c r="Z24" i="35"/>
  <c r="AA24" i="35"/>
  <c r="AB24" i="35"/>
  <c r="AC24" i="35"/>
  <c r="AD24" i="35"/>
  <c r="AE24" i="35"/>
  <c r="AF24" i="35"/>
  <c r="AG24" i="35"/>
  <c r="I25" i="35"/>
  <c r="J25" i="35"/>
  <c r="K25" i="35"/>
  <c r="L25" i="35"/>
  <c r="M25" i="35"/>
  <c r="N25" i="35"/>
  <c r="O25" i="35"/>
  <c r="P25" i="35"/>
  <c r="Q25" i="35"/>
  <c r="R25" i="35"/>
  <c r="S25" i="35"/>
  <c r="T25" i="35"/>
  <c r="U25" i="35"/>
  <c r="V25" i="35"/>
  <c r="W25" i="35"/>
  <c r="X25" i="35"/>
  <c r="Y25" i="35"/>
  <c r="Z25" i="35"/>
  <c r="AA25" i="35"/>
  <c r="AB25" i="35"/>
  <c r="AC25" i="35"/>
  <c r="AD25" i="35"/>
  <c r="AE25" i="35"/>
  <c r="AF25" i="35"/>
  <c r="AG25" i="35"/>
  <c r="I26" i="35"/>
  <c r="J26" i="35"/>
  <c r="K26" i="35"/>
  <c r="L26" i="35"/>
  <c r="M26" i="35"/>
  <c r="N26" i="35"/>
  <c r="O26" i="35"/>
  <c r="P26" i="35"/>
  <c r="Q26" i="35"/>
  <c r="R26" i="35"/>
  <c r="S26" i="35"/>
  <c r="T26" i="35"/>
  <c r="U26" i="35"/>
  <c r="V26" i="35"/>
  <c r="W26" i="35"/>
  <c r="X26" i="35"/>
  <c r="Y26" i="35"/>
  <c r="Z26" i="35"/>
  <c r="AA26" i="35"/>
  <c r="AB26" i="35"/>
  <c r="AC26" i="35"/>
  <c r="AD26" i="35"/>
  <c r="AE26" i="35"/>
  <c r="AF26" i="35"/>
  <c r="AG26" i="35"/>
  <c r="I27" i="35"/>
  <c r="J27" i="35"/>
  <c r="K27" i="35"/>
  <c r="L27" i="35"/>
  <c r="M27" i="35"/>
  <c r="N27" i="35"/>
  <c r="O27" i="35"/>
  <c r="P27" i="35"/>
  <c r="Q27" i="35"/>
  <c r="R27" i="35"/>
  <c r="S27" i="35"/>
  <c r="T27" i="35"/>
  <c r="U27" i="35"/>
  <c r="V27" i="35"/>
  <c r="W27" i="35"/>
  <c r="X27" i="35"/>
  <c r="Y27" i="35"/>
  <c r="Z27" i="35"/>
  <c r="AA27" i="35"/>
  <c r="AB27" i="35"/>
  <c r="AC27" i="35"/>
  <c r="AD27" i="35"/>
  <c r="AE27" i="35"/>
  <c r="AF27" i="35"/>
  <c r="AG27" i="35"/>
  <c r="I28" i="35"/>
  <c r="J28" i="35"/>
  <c r="K28" i="35"/>
  <c r="L28" i="35"/>
  <c r="M28" i="35"/>
  <c r="N28" i="35"/>
  <c r="O28" i="35"/>
  <c r="P28" i="35"/>
  <c r="Q28" i="35"/>
  <c r="R28" i="35"/>
  <c r="S28" i="35"/>
  <c r="T28" i="35"/>
  <c r="U28" i="35"/>
  <c r="V28" i="35"/>
  <c r="W28" i="35"/>
  <c r="X28" i="35"/>
  <c r="Y28" i="35"/>
  <c r="Z28" i="35"/>
  <c r="AA28" i="35"/>
  <c r="AB28" i="35"/>
  <c r="AC28" i="35"/>
  <c r="AD28" i="35"/>
  <c r="AE28" i="35"/>
  <c r="AF28" i="35"/>
  <c r="AG28" i="35"/>
  <c r="I29" i="35"/>
  <c r="J29" i="35"/>
  <c r="K29" i="35"/>
  <c r="L29" i="35"/>
  <c r="M29" i="35"/>
  <c r="N29" i="35"/>
  <c r="O29" i="35"/>
  <c r="P29" i="35"/>
  <c r="Q29" i="35"/>
  <c r="R29" i="35"/>
  <c r="S29" i="35"/>
  <c r="T29" i="35"/>
  <c r="U29" i="35"/>
  <c r="V29" i="35"/>
  <c r="W29" i="35"/>
  <c r="X29" i="35"/>
  <c r="Y29" i="35"/>
  <c r="Z29" i="35"/>
  <c r="AA29" i="35"/>
  <c r="AB29" i="35"/>
  <c r="AC29" i="35"/>
  <c r="AD29" i="35"/>
  <c r="AE29" i="35"/>
  <c r="AF29" i="35"/>
  <c r="AG29" i="35"/>
  <c r="I30" i="35"/>
  <c r="J30" i="35"/>
  <c r="K30" i="35"/>
  <c r="L30" i="35"/>
  <c r="M30" i="35"/>
  <c r="N30" i="35"/>
  <c r="O30" i="35"/>
  <c r="P30" i="35"/>
  <c r="Q30" i="35"/>
  <c r="R30" i="35"/>
  <c r="S30" i="35"/>
  <c r="T30" i="35"/>
  <c r="U30" i="35"/>
  <c r="V30" i="35"/>
  <c r="W30" i="35"/>
  <c r="X30" i="35"/>
  <c r="Y30" i="35"/>
  <c r="Z30" i="35"/>
  <c r="AA30" i="35"/>
  <c r="AB30" i="35"/>
  <c r="AC30" i="35"/>
  <c r="AD30" i="35"/>
  <c r="AE30" i="35"/>
  <c r="AF30" i="35"/>
  <c r="AG30" i="35"/>
  <c r="I31" i="35"/>
  <c r="J31" i="35"/>
  <c r="K31" i="35"/>
  <c r="L31" i="35"/>
  <c r="M31" i="35"/>
  <c r="N31" i="35"/>
  <c r="O31" i="35"/>
  <c r="P31" i="35"/>
  <c r="Q31" i="35"/>
  <c r="R31" i="35"/>
  <c r="S31" i="35"/>
  <c r="T31" i="35"/>
  <c r="U31" i="35"/>
  <c r="V31" i="35"/>
  <c r="W31" i="35"/>
  <c r="X31" i="35"/>
  <c r="Y31" i="35"/>
  <c r="Z31" i="35"/>
  <c r="AA31" i="35"/>
  <c r="AB31" i="35"/>
  <c r="AC31" i="35"/>
  <c r="AD31" i="35"/>
  <c r="AE31" i="35"/>
  <c r="AF31" i="35"/>
  <c r="AG31" i="35"/>
  <c r="I32" i="35"/>
  <c r="J32" i="35"/>
  <c r="K32" i="35"/>
  <c r="L32" i="35"/>
  <c r="M32" i="35"/>
  <c r="N32" i="35"/>
  <c r="O32" i="35"/>
  <c r="P32" i="35"/>
  <c r="Q32" i="35"/>
  <c r="R32" i="35"/>
  <c r="S32" i="35"/>
  <c r="T32" i="35"/>
  <c r="U32" i="35"/>
  <c r="V32" i="35"/>
  <c r="W32" i="35"/>
  <c r="X32" i="35"/>
  <c r="Y32" i="35"/>
  <c r="Z32" i="35"/>
  <c r="AA32" i="35"/>
  <c r="AB32" i="35"/>
  <c r="AC32" i="35"/>
  <c r="AD32" i="35"/>
  <c r="AE32" i="35"/>
  <c r="AF32" i="35"/>
  <c r="AG32" i="35"/>
  <c r="I33" i="35"/>
  <c r="J33" i="35"/>
  <c r="K33" i="35"/>
  <c r="L33" i="35"/>
  <c r="M33" i="35"/>
  <c r="N33" i="35"/>
  <c r="O33" i="35"/>
  <c r="P33" i="35"/>
  <c r="Q33" i="35"/>
  <c r="R33" i="35"/>
  <c r="S33" i="35"/>
  <c r="T33" i="35"/>
  <c r="U33" i="35"/>
  <c r="V33" i="35"/>
  <c r="W33" i="35"/>
  <c r="X33" i="35"/>
  <c r="Y33" i="35"/>
  <c r="Z33" i="35"/>
  <c r="AA33" i="35"/>
  <c r="AB33" i="35"/>
  <c r="AC33" i="35"/>
  <c r="AD33" i="35"/>
  <c r="AE33" i="35"/>
  <c r="AF33" i="35"/>
  <c r="AG33" i="35"/>
  <c r="I13" i="35"/>
  <c r="J13" i="35"/>
  <c r="K13" i="35"/>
  <c r="L13" i="35"/>
  <c r="M13" i="35"/>
  <c r="N13" i="35"/>
  <c r="O13" i="35"/>
  <c r="P13" i="35"/>
  <c r="Q13" i="35"/>
  <c r="R13" i="35"/>
  <c r="S13" i="35"/>
  <c r="T13" i="35"/>
  <c r="U13" i="35"/>
  <c r="V13" i="35"/>
  <c r="W13" i="35"/>
  <c r="X13" i="35"/>
  <c r="Y13" i="35"/>
  <c r="Z13" i="35"/>
  <c r="AA13" i="35"/>
  <c r="AB13" i="35"/>
  <c r="AC13" i="35"/>
  <c r="AD13" i="35"/>
  <c r="AE13" i="35"/>
  <c r="AF13" i="35"/>
  <c r="AG13" i="35"/>
  <c r="F3" i="35"/>
  <c r="F4" i="35"/>
  <c r="F5" i="35"/>
  <c r="F6" i="35"/>
  <c r="F7" i="35"/>
  <c r="F8" i="35"/>
  <c r="F9" i="35"/>
  <c r="F10" i="35"/>
  <c r="F11" i="35"/>
  <c r="F12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13" i="35"/>
  <c r="G201" i="2"/>
  <c r="H201" i="2" s="1"/>
  <c r="G201" i="4"/>
  <c r="H201" i="4" s="1"/>
  <c r="G201" i="5"/>
  <c r="H201" i="5" s="1"/>
  <c r="G201" i="6"/>
  <c r="H201" i="6" s="1"/>
  <c r="G201" i="8"/>
  <c r="H201" i="8" s="1"/>
  <c r="G201" i="9"/>
  <c r="H201" i="9" s="1"/>
  <c r="G201" i="10"/>
  <c r="H201" i="10" s="1"/>
  <c r="G201" i="11"/>
  <c r="H201" i="11" s="1"/>
  <c r="G201" i="12"/>
  <c r="H201" i="12" s="1"/>
  <c r="G201" i="14"/>
  <c r="H201" i="14" s="1"/>
  <c r="G201" i="15"/>
  <c r="H201" i="15" s="1"/>
  <c r="G201" i="16"/>
  <c r="H201" i="16" s="1"/>
  <c r="G201" i="17"/>
  <c r="H201" i="17" s="1"/>
  <c r="G201" i="18"/>
  <c r="H201" i="18" s="1"/>
  <c r="G201" i="19"/>
  <c r="H201" i="19" s="1"/>
  <c r="G201" i="20"/>
  <c r="H201" i="20" s="1"/>
  <c r="G201" i="21"/>
  <c r="H201" i="21" s="1"/>
  <c r="G201" i="22"/>
  <c r="H201" i="22" s="1"/>
  <c r="G201" i="23"/>
  <c r="H201" i="23" s="1"/>
  <c r="G201" i="24"/>
  <c r="H201" i="24" s="1"/>
  <c r="G201" i="25"/>
  <c r="H201" i="25" s="1"/>
  <c r="G201" i="26"/>
  <c r="H201" i="26" s="1"/>
  <c r="G201" i="27"/>
  <c r="H201" i="27" s="1"/>
  <c r="G201" i="28"/>
  <c r="H201" i="28" s="1"/>
  <c r="G201" i="29"/>
  <c r="H201" i="29" s="1"/>
  <c r="G201" i="30"/>
  <c r="H201" i="30" s="1"/>
  <c r="G201" i="31"/>
  <c r="H201" i="31" s="1"/>
  <c r="G201" i="32"/>
  <c r="H201" i="32" s="1"/>
  <c r="G201" i="33"/>
  <c r="H201" i="33" s="1"/>
  <c r="G201" i="13"/>
  <c r="H201" i="13" s="1"/>
  <c r="AG34" i="35" l="1"/>
  <c r="AA34" i="35"/>
  <c r="U34" i="35"/>
  <c r="O34" i="35"/>
  <c r="I34" i="35"/>
  <c r="AF34" i="35"/>
  <c r="Z34" i="35"/>
  <c r="T34" i="35"/>
  <c r="N34" i="35"/>
  <c r="AB34" i="35"/>
  <c r="V34" i="35"/>
  <c r="P34" i="35"/>
  <c r="J34" i="35"/>
  <c r="AC34" i="35"/>
  <c r="W34" i="35"/>
  <c r="Q34" i="35"/>
  <c r="K34" i="35"/>
  <c r="AD34" i="35"/>
  <c r="X34" i="35"/>
  <c r="R34" i="35"/>
  <c r="L34" i="35"/>
  <c r="F34" i="35"/>
  <c r="AE34" i="35"/>
  <c r="Y34" i="35"/>
  <c r="S34" i="35"/>
  <c r="M34" i="35"/>
  <c r="G199" i="2"/>
  <c r="H199" i="2" s="1"/>
  <c r="G200" i="2"/>
  <c r="H200" i="2" s="1"/>
  <c r="G199" i="4"/>
  <c r="H199" i="4" s="1"/>
  <c r="G200" i="4"/>
  <c r="H200" i="4" s="1"/>
  <c r="G199" i="6"/>
  <c r="H199" i="6" s="1"/>
  <c r="G200" i="6"/>
  <c r="H200" i="6" s="1"/>
  <c r="G199" i="8"/>
  <c r="H199" i="8" s="1"/>
  <c r="G200" i="8"/>
  <c r="H200" i="8" s="1"/>
  <c r="G199" i="9"/>
  <c r="H199" i="9" s="1"/>
  <c r="G200" i="9"/>
  <c r="H200" i="9" s="1"/>
  <c r="G199" i="10"/>
  <c r="H199" i="10" s="1"/>
  <c r="G200" i="10"/>
  <c r="H200" i="10" s="1"/>
  <c r="G199" i="11"/>
  <c r="H199" i="11" s="1"/>
  <c r="G200" i="11"/>
  <c r="H200" i="11" s="1"/>
  <c r="G199" i="12"/>
  <c r="H199" i="12" s="1"/>
  <c r="G200" i="12"/>
  <c r="H200" i="12" s="1"/>
  <c r="G199" i="13"/>
  <c r="H199" i="13" s="1"/>
  <c r="G200" i="13"/>
  <c r="H200" i="13" s="1"/>
  <c r="G199" i="14"/>
  <c r="H199" i="14" s="1"/>
  <c r="G200" i="14"/>
  <c r="H200" i="14" s="1"/>
  <c r="G199" i="15"/>
  <c r="H199" i="15" s="1"/>
  <c r="G200" i="15"/>
  <c r="H200" i="15" s="1"/>
  <c r="G199" i="16"/>
  <c r="H199" i="16" s="1"/>
  <c r="G200" i="16"/>
  <c r="H200" i="16" s="1"/>
  <c r="G199" i="17"/>
  <c r="H199" i="17" s="1"/>
  <c r="G200" i="17"/>
  <c r="H200" i="17" s="1"/>
  <c r="G199" i="18"/>
  <c r="H199" i="18" s="1"/>
  <c r="G200" i="18"/>
  <c r="H200" i="18" s="1"/>
  <c r="G199" i="19"/>
  <c r="H199" i="19" s="1"/>
  <c r="G200" i="19"/>
  <c r="H200" i="19" s="1"/>
  <c r="G199" i="20"/>
  <c r="H199" i="20" s="1"/>
  <c r="G200" i="20"/>
  <c r="H200" i="20" s="1"/>
  <c r="G199" i="21"/>
  <c r="H199" i="21" s="1"/>
  <c r="G200" i="21"/>
  <c r="H200" i="21" s="1"/>
  <c r="G199" i="22"/>
  <c r="H199" i="22" s="1"/>
  <c r="G200" i="22"/>
  <c r="H200" i="22" s="1"/>
  <c r="G199" i="23"/>
  <c r="H199" i="23" s="1"/>
  <c r="G200" i="23"/>
  <c r="H200" i="23" s="1"/>
  <c r="G199" i="24"/>
  <c r="H199" i="24" s="1"/>
  <c r="G200" i="24"/>
  <c r="H200" i="24" s="1"/>
  <c r="G199" i="25"/>
  <c r="H199" i="25" s="1"/>
  <c r="G200" i="25"/>
  <c r="H200" i="25" s="1"/>
  <c r="G199" i="26"/>
  <c r="H199" i="26" s="1"/>
  <c r="G200" i="26"/>
  <c r="H200" i="26" s="1"/>
  <c r="G199" i="27"/>
  <c r="H199" i="27" s="1"/>
  <c r="G200" i="27"/>
  <c r="H200" i="27" s="1"/>
  <c r="G199" i="28"/>
  <c r="H199" i="28" s="1"/>
  <c r="G200" i="28"/>
  <c r="H200" i="28" s="1"/>
  <c r="G199" i="29"/>
  <c r="H199" i="29" s="1"/>
  <c r="G200" i="29"/>
  <c r="H200" i="29" s="1"/>
  <c r="G199" i="30"/>
  <c r="H199" i="30" s="1"/>
  <c r="G200" i="30"/>
  <c r="H200" i="30" s="1"/>
  <c r="G199" i="31"/>
  <c r="H199" i="31" s="1"/>
  <c r="G200" i="31"/>
  <c r="H200" i="31" s="1"/>
  <c r="G199" i="32"/>
  <c r="H199" i="32" s="1"/>
  <c r="G200" i="32"/>
  <c r="H200" i="32" s="1"/>
  <c r="G199" i="33"/>
  <c r="H199" i="33" s="1"/>
  <c r="G200" i="33"/>
  <c r="H200" i="33" s="1"/>
  <c r="G199" i="5"/>
  <c r="H199" i="5" s="1"/>
  <c r="G200" i="5"/>
  <c r="H200" i="5" s="1"/>
  <c r="G198" i="2" l="1"/>
  <c r="H198" i="2" s="1"/>
  <c r="G198" i="5"/>
  <c r="H198" i="5" s="1"/>
  <c r="G198" i="6"/>
  <c r="H198" i="6" s="1"/>
  <c r="G198" i="8"/>
  <c r="H198" i="8" s="1"/>
  <c r="G198" i="9"/>
  <c r="H198" i="9" s="1"/>
  <c r="G198" i="10"/>
  <c r="H198" i="10" s="1"/>
  <c r="G198" i="11"/>
  <c r="H198" i="11" s="1"/>
  <c r="G198" i="12"/>
  <c r="H198" i="12" s="1"/>
  <c r="G198" i="13"/>
  <c r="H198" i="13" s="1"/>
  <c r="G198" i="14"/>
  <c r="H198" i="14" s="1"/>
  <c r="G198" i="15"/>
  <c r="H198" i="15" s="1"/>
  <c r="G198" i="16"/>
  <c r="H198" i="16" s="1"/>
  <c r="G198" i="17"/>
  <c r="H198" i="17" s="1"/>
  <c r="G198" i="18"/>
  <c r="H198" i="18" s="1"/>
  <c r="G198" i="19"/>
  <c r="H198" i="19" s="1"/>
  <c r="G198" i="20"/>
  <c r="H198" i="20" s="1"/>
  <c r="G198" i="21"/>
  <c r="H198" i="21" s="1"/>
  <c r="G198" i="22"/>
  <c r="H198" i="22" s="1"/>
  <c r="G198" i="23"/>
  <c r="H198" i="23" s="1"/>
  <c r="G198" i="24"/>
  <c r="H198" i="24" s="1"/>
  <c r="G198" i="25"/>
  <c r="H198" i="25" s="1"/>
  <c r="G198" i="26"/>
  <c r="H198" i="26" s="1"/>
  <c r="G198" i="27"/>
  <c r="H198" i="27" s="1"/>
  <c r="G198" i="28"/>
  <c r="H198" i="28" s="1"/>
  <c r="G198" i="29"/>
  <c r="H198" i="29" s="1"/>
  <c r="G198" i="30"/>
  <c r="H198" i="30" s="1"/>
  <c r="G198" i="31"/>
  <c r="H198" i="31" s="1"/>
  <c r="G198" i="32"/>
  <c r="H198" i="32" s="1"/>
  <c r="G198" i="33"/>
  <c r="H198" i="33" s="1"/>
  <c r="G198" i="4"/>
  <c r="H198" i="4" s="1"/>
  <c r="G196" i="2" l="1"/>
  <c r="H196" i="2" s="1"/>
  <c r="G197" i="2"/>
  <c r="H197" i="2" s="1"/>
  <c r="G196" i="4"/>
  <c r="H196" i="4" s="1"/>
  <c r="G197" i="4"/>
  <c r="H197" i="4" s="1"/>
  <c r="G196" i="6"/>
  <c r="H196" i="6" s="1"/>
  <c r="G197" i="6"/>
  <c r="H197" i="6" s="1"/>
  <c r="G196" i="8"/>
  <c r="H196" i="8" s="1"/>
  <c r="G197" i="8"/>
  <c r="H197" i="8" s="1"/>
  <c r="G196" i="9"/>
  <c r="H196" i="9" s="1"/>
  <c r="G197" i="9"/>
  <c r="H197" i="9" s="1"/>
  <c r="G196" i="10"/>
  <c r="H196" i="10" s="1"/>
  <c r="G197" i="10"/>
  <c r="H197" i="10" s="1"/>
  <c r="G196" i="11"/>
  <c r="H196" i="11" s="1"/>
  <c r="G197" i="11"/>
  <c r="H197" i="11" s="1"/>
  <c r="G196" i="12"/>
  <c r="H196" i="12" s="1"/>
  <c r="G197" i="12"/>
  <c r="H197" i="12" s="1"/>
  <c r="G196" i="13"/>
  <c r="H196" i="13" s="1"/>
  <c r="G197" i="13"/>
  <c r="H197" i="13" s="1"/>
  <c r="G196" i="14"/>
  <c r="H196" i="14" s="1"/>
  <c r="G197" i="14"/>
  <c r="H197" i="14" s="1"/>
  <c r="G196" i="15"/>
  <c r="H196" i="15" s="1"/>
  <c r="G197" i="15"/>
  <c r="H197" i="15" s="1"/>
  <c r="G196" i="16"/>
  <c r="H196" i="16" s="1"/>
  <c r="G197" i="16"/>
  <c r="H197" i="16" s="1"/>
  <c r="G196" i="17"/>
  <c r="H196" i="17" s="1"/>
  <c r="G197" i="17"/>
  <c r="H197" i="17" s="1"/>
  <c r="G196" i="18"/>
  <c r="H196" i="18" s="1"/>
  <c r="G197" i="18"/>
  <c r="H197" i="18" s="1"/>
  <c r="G196" i="19"/>
  <c r="H196" i="19" s="1"/>
  <c r="G197" i="19"/>
  <c r="H197" i="19" s="1"/>
  <c r="G196" i="20"/>
  <c r="H196" i="20" s="1"/>
  <c r="G197" i="20"/>
  <c r="H197" i="20" s="1"/>
  <c r="G196" i="21"/>
  <c r="H196" i="21" s="1"/>
  <c r="G197" i="21"/>
  <c r="H197" i="21" s="1"/>
  <c r="G196" i="22"/>
  <c r="H196" i="22" s="1"/>
  <c r="G197" i="22"/>
  <c r="H197" i="22" s="1"/>
  <c r="G196" i="23"/>
  <c r="H196" i="23" s="1"/>
  <c r="G197" i="23"/>
  <c r="H197" i="23" s="1"/>
  <c r="G196" i="24"/>
  <c r="H196" i="24" s="1"/>
  <c r="G197" i="24"/>
  <c r="H197" i="24" s="1"/>
  <c r="G196" i="25"/>
  <c r="H196" i="25" s="1"/>
  <c r="G197" i="25"/>
  <c r="H197" i="25" s="1"/>
  <c r="G196" i="26"/>
  <c r="H196" i="26" s="1"/>
  <c r="G197" i="26"/>
  <c r="H197" i="26" s="1"/>
  <c r="G196" i="27"/>
  <c r="H196" i="27" s="1"/>
  <c r="G197" i="27"/>
  <c r="H197" i="27" s="1"/>
  <c r="G196" i="28"/>
  <c r="H196" i="28" s="1"/>
  <c r="G197" i="28"/>
  <c r="H197" i="28" s="1"/>
  <c r="G196" i="29"/>
  <c r="H196" i="29" s="1"/>
  <c r="G197" i="29"/>
  <c r="H197" i="29" s="1"/>
  <c r="G196" i="30"/>
  <c r="H196" i="30" s="1"/>
  <c r="G197" i="30"/>
  <c r="H197" i="30" s="1"/>
  <c r="G196" i="31"/>
  <c r="H196" i="31" s="1"/>
  <c r="G197" i="31"/>
  <c r="H197" i="31" s="1"/>
  <c r="G196" i="32"/>
  <c r="H196" i="32" s="1"/>
  <c r="G197" i="32"/>
  <c r="H197" i="32" s="1"/>
  <c r="G196" i="33"/>
  <c r="H196" i="33" s="1"/>
  <c r="G197" i="33"/>
  <c r="H197" i="33" s="1"/>
  <c r="G196" i="5"/>
  <c r="H196" i="5" s="1"/>
  <c r="G197" i="5"/>
  <c r="H197" i="5" s="1"/>
  <c r="G194" i="4" l="1"/>
  <c r="H194" i="4" s="1"/>
  <c r="G195" i="4"/>
  <c r="H195" i="4" s="1"/>
  <c r="G194" i="5"/>
  <c r="H194" i="5" s="1"/>
  <c r="G195" i="5"/>
  <c r="H195" i="5" s="1"/>
  <c r="G194" i="6"/>
  <c r="H194" i="6" s="1"/>
  <c r="G195" i="6"/>
  <c r="H195" i="6" s="1"/>
  <c r="G194" i="8"/>
  <c r="H194" i="8" s="1"/>
  <c r="G195" i="8"/>
  <c r="H195" i="8" s="1"/>
  <c r="G194" i="9"/>
  <c r="H194" i="9" s="1"/>
  <c r="G195" i="9"/>
  <c r="H195" i="9" s="1"/>
  <c r="G194" i="10"/>
  <c r="H194" i="10" s="1"/>
  <c r="G195" i="10"/>
  <c r="H195" i="10" s="1"/>
  <c r="G194" i="11"/>
  <c r="H194" i="11" s="1"/>
  <c r="G195" i="11"/>
  <c r="H195" i="11" s="1"/>
  <c r="G194" i="12"/>
  <c r="H194" i="12" s="1"/>
  <c r="G195" i="12"/>
  <c r="H195" i="12" s="1"/>
  <c r="G194" i="13"/>
  <c r="H194" i="13" s="1"/>
  <c r="G195" i="13"/>
  <c r="H195" i="13" s="1"/>
  <c r="G194" i="14"/>
  <c r="H194" i="14" s="1"/>
  <c r="G195" i="14"/>
  <c r="H195" i="14" s="1"/>
  <c r="G194" i="15"/>
  <c r="H194" i="15" s="1"/>
  <c r="G195" i="15"/>
  <c r="H195" i="15" s="1"/>
  <c r="G194" i="16"/>
  <c r="H194" i="16" s="1"/>
  <c r="G195" i="16"/>
  <c r="H195" i="16" s="1"/>
  <c r="G194" i="17"/>
  <c r="H194" i="17" s="1"/>
  <c r="G195" i="17"/>
  <c r="H195" i="17" s="1"/>
  <c r="G194" i="18"/>
  <c r="H194" i="18" s="1"/>
  <c r="G195" i="18"/>
  <c r="H195" i="18" s="1"/>
  <c r="G194" i="19"/>
  <c r="H194" i="19" s="1"/>
  <c r="G195" i="19"/>
  <c r="H195" i="19" s="1"/>
  <c r="G194" i="20"/>
  <c r="H194" i="20" s="1"/>
  <c r="G195" i="20"/>
  <c r="H195" i="20" s="1"/>
  <c r="G194" i="21"/>
  <c r="H194" i="21" s="1"/>
  <c r="G195" i="21"/>
  <c r="H195" i="21" s="1"/>
  <c r="G194" i="22"/>
  <c r="H194" i="22" s="1"/>
  <c r="G195" i="22"/>
  <c r="H195" i="22" s="1"/>
  <c r="G194" i="23"/>
  <c r="H194" i="23" s="1"/>
  <c r="G195" i="23"/>
  <c r="H195" i="23" s="1"/>
  <c r="G194" i="24"/>
  <c r="H194" i="24" s="1"/>
  <c r="G195" i="24"/>
  <c r="H195" i="24" s="1"/>
  <c r="G194" i="25"/>
  <c r="H194" i="25" s="1"/>
  <c r="G195" i="25"/>
  <c r="H195" i="25" s="1"/>
  <c r="G194" i="26"/>
  <c r="H194" i="26" s="1"/>
  <c r="G195" i="26"/>
  <c r="H195" i="26" s="1"/>
  <c r="G194" i="27"/>
  <c r="H194" i="27" s="1"/>
  <c r="G195" i="27"/>
  <c r="H195" i="27" s="1"/>
  <c r="G194" i="28"/>
  <c r="H194" i="28" s="1"/>
  <c r="G195" i="28"/>
  <c r="H195" i="28" s="1"/>
  <c r="G194" i="29"/>
  <c r="H194" i="29" s="1"/>
  <c r="G195" i="29"/>
  <c r="H195" i="29" s="1"/>
  <c r="G194" i="30"/>
  <c r="H194" i="30" s="1"/>
  <c r="G195" i="30"/>
  <c r="H195" i="30" s="1"/>
  <c r="G194" i="31"/>
  <c r="H194" i="31" s="1"/>
  <c r="G195" i="31"/>
  <c r="H195" i="31" s="1"/>
  <c r="G194" i="32"/>
  <c r="H194" i="32" s="1"/>
  <c r="G195" i="32"/>
  <c r="H195" i="32" s="1"/>
  <c r="G194" i="33"/>
  <c r="H194" i="33" s="1"/>
  <c r="G195" i="33"/>
  <c r="H195" i="33" s="1"/>
  <c r="G194" i="2"/>
  <c r="H194" i="2" s="1"/>
  <c r="G195" i="2"/>
  <c r="H195" i="2" s="1"/>
  <c r="G193" i="29"/>
  <c r="H193" i="29" s="1"/>
  <c r="G193" i="2" l="1"/>
  <c r="H193" i="2" s="1"/>
  <c r="G188" i="2" l="1"/>
  <c r="H188" i="2" s="1"/>
  <c r="G189" i="2"/>
  <c r="H189" i="2" s="1"/>
  <c r="G188" i="4"/>
  <c r="H188" i="4" s="1"/>
  <c r="G189" i="4"/>
  <c r="H189" i="4" s="1"/>
  <c r="G188" i="5"/>
  <c r="H188" i="5" s="1"/>
  <c r="G189" i="5"/>
  <c r="H189" i="5" s="1"/>
  <c r="G188" i="6"/>
  <c r="H188" i="6" s="1"/>
  <c r="G189" i="6"/>
  <c r="H189" i="6" s="1"/>
  <c r="G188" i="8"/>
  <c r="H188" i="8" s="1"/>
  <c r="G189" i="8"/>
  <c r="H189" i="8" s="1"/>
  <c r="G188" i="9"/>
  <c r="H188" i="9" s="1"/>
  <c r="G189" i="9"/>
  <c r="H189" i="9" s="1"/>
  <c r="G188" i="10"/>
  <c r="H188" i="10" s="1"/>
  <c r="G189" i="10"/>
  <c r="H189" i="10" s="1"/>
  <c r="G188" i="12"/>
  <c r="H188" i="12" s="1"/>
  <c r="G189" i="12"/>
  <c r="H189" i="12" s="1"/>
  <c r="G188" i="13"/>
  <c r="H188" i="13" s="1"/>
  <c r="G189" i="13"/>
  <c r="H189" i="13" s="1"/>
  <c r="G188" i="14"/>
  <c r="H188" i="14" s="1"/>
  <c r="G189" i="14"/>
  <c r="H189" i="14" s="1"/>
  <c r="G188" i="15"/>
  <c r="H188" i="15" s="1"/>
  <c r="G189" i="15"/>
  <c r="H189" i="15" s="1"/>
  <c r="G188" i="16"/>
  <c r="H188" i="16" s="1"/>
  <c r="G189" i="16"/>
  <c r="H189" i="16" s="1"/>
  <c r="G188" i="17"/>
  <c r="H188" i="17" s="1"/>
  <c r="G189" i="17"/>
  <c r="H189" i="17" s="1"/>
  <c r="G188" i="18"/>
  <c r="H188" i="18" s="1"/>
  <c r="G189" i="18"/>
  <c r="H189" i="18" s="1"/>
  <c r="G188" i="19"/>
  <c r="H188" i="19" s="1"/>
  <c r="G189" i="19"/>
  <c r="H189" i="19" s="1"/>
  <c r="G188" i="20"/>
  <c r="H188" i="20" s="1"/>
  <c r="G189" i="20"/>
  <c r="H189" i="20" s="1"/>
  <c r="G188" i="21"/>
  <c r="H188" i="21" s="1"/>
  <c r="G189" i="21"/>
  <c r="H189" i="21" s="1"/>
  <c r="G188" i="22"/>
  <c r="H188" i="22" s="1"/>
  <c r="G189" i="22"/>
  <c r="H189" i="22" s="1"/>
  <c r="G188" i="23"/>
  <c r="H188" i="23" s="1"/>
  <c r="G189" i="23"/>
  <c r="H189" i="23" s="1"/>
  <c r="G188" i="24"/>
  <c r="H188" i="24" s="1"/>
  <c r="G189" i="24"/>
  <c r="H189" i="24" s="1"/>
  <c r="G188" i="25"/>
  <c r="H188" i="25" s="1"/>
  <c r="G189" i="25"/>
  <c r="H189" i="25" s="1"/>
  <c r="G188" i="26"/>
  <c r="H188" i="26" s="1"/>
  <c r="G189" i="26"/>
  <c r="H189" i="26" s="1"/>
  <c r="G188" i="27"/>
  <c r="H188" i="27" s="1"/>
  <c r="G189" i="27"/>
  <c r="H189" i="27" s="1"/>
  <c r="G188" i="28"/>
  <c r="H188" i="28" s="1"/>
  <c r="G189" i="28"/>
  <c r="H189" i="28" s="1"/>
  <c r="G188" i="29"/>
  <c r="H188" i="29" s="1"/>
  <c r="G189" i="29"/>
  <c r="H189" i="29" s="1"/>
  <c r="G188" i="30"/>
  <c r="H188" i="30" s="1"/>
  <c r="G189" i="30"/>
  <c r="H189" i="30" s="1"/>
  <c r="G188" i="31"/>
  <c r="H188" i="31" s="1"/>
  <c r="G189" i="31"/>
  <c r="H189" i="31" s="1"/>
  <c r="G188" i="32"/>
  <c r="H188" i="32" s="1"/>
  <c r="G189" i="32"/>
  <c r="H189" i="32" s="1"/>
  <c r="G188" i="33"/>
  <c r="H188" i="33" s="1"/>
  <c r="G189" i="33"/>
  <c r="H189" i="33" s="1"/>
  <c r="G188" i="11"/>
  <c r="H188" i="11" s="1"/>
  <c r="G189" i="11"/>
  <c r="H189" i="11" s="1"/>
  <c r="G185" i="2" l="1"/>
  <c r="H185" i="2" s="1"/>
  <c r="G186" i="2"/>
  <c r="H186" i="2" s="1"/>
  <c r="G187" i="2"/>
  <c r="H187" i="2" s="1"/>
  <c r="G190" i="2"/>
  <c r="H190" i="2" s="1"/>
  <c r="G185" i="5"/>
  <c r="H185" i="5" s="1"/>
  <c r="G186" i="5"/>
  <c r="H186" i="5" s="1"/>
  <c r="G187" i="5"/>
  <c r="H187" i="5" s="1"/>
  <c r="G190" i="5"/>
  <c r="H190" i="5" s="1"/>
  <c r="G185" i="6"/>
  <c r="H185" i="6" s="1"/>
  <c r="G186" i="6"/>
  <c r="H186" i="6" s="1"/>
  <c r="G187" i="6"/>
  <c r="H187" i="6" s="1"/>
  <c r="G190" i="6"/>
  <c r="H190" i="6" s="1"/>
  <c r="G185" i="8"/>
  <c r="H185" i="8" s="1"/>
  <c r="G186" i="8"/>
  <c r="H186" i="8" s="1"/>
  <c r="G187" i="8"/>
  <c r="H187" i="8" s="1"/>
  <c r="G190" i="8"/>
  <c r="H190" i="8" s="1"/>
  <c r="G185" i="9"/>
  <c r="H185" i="9" s="1"/>
  <c r="G186" i="9"/>
  <c r="H186" i="9" s="1"/>
  <c r="G187" i="9"/>
  <c r="H187" i="9" s="1"/>
  <c r="G190" i="9"/>
  <c r="H190" i="9" s="1"/>
  <c r="G185" i="10"/>
  <c r="H185" i="10" s="1"/>
  <c r="G186" i="10"/>
  <c r="H186" i="10" s="1"/>
  <c r="G187" i="10"/>
  <c r="H187" i="10" s="1"/>
  <c r="G190" i="10"/>
  <c r="H190" i="10" s="1"/>
  <c r="G185" i="11"/>
  <c r="H185" i="11" s="1"/>
  <c r="G186" i="11"/>
  <c r="H186" i="11" s="1"/>
  <c r="G187" i="11"/>
  <c r="H187" i="11" s="1"/>
  <c r="G190" i="11"/>
  <c r="H190" i="11" s="1"/>
  <c r="G185" i="12"/>
  <c r="H185" i="12" s="1"/>
  <c r="G186" i="12"/>
  <c r="H186" i="12" s="1"/>
  <c r="G187" i="12"/>
  <c r="H187" i="12" s="1"/>
  <c r="G190" i="12"/>
  <c r="H190" i="12" s="1"/>
  <c r="G185" i="13"/>
  <c r="H185" i="13" s="1"/>
  <c r="G186" i="13"/>
  <c r="H186" i="13" s="1"/>
  <c r="G187" i="13"/>
  <c r="H187" i="13" s="1"/>
  <c r="G190" i="13"/>
  <c r="H190" i="13" s="1"/>
  <c r="G185" i="14"/>
  <c r="H185" i="14" s="1"/>
  <c r="G186" i="14"/>
  <c r="H186" i="14" s="1"/>
  <c r="G187" i="14"/>
  <c r="H187" i="14" s="1"/>
  <c r="G190" i="14"/>
  <c r="H190" i="14" s="1"/>
  <c r="G185" i="15"/>
  <c r="H185" i="15" s="1"/>
  <c r="G186" i="15"/>
  <c r="H186" i="15" s="1"/>
  <c r="G187" i="15"/>
  <c r="H187" i="15" s="1"/>
  <c r="G190" i="15"/>
  <c r="H190" i="15" s="1"/>
  <c r="G185" i="16"/>
  <c r="H185" i="16" s="1"/>
  <c r="G186" i="16"/>
  <c r="H186" i="16" s="1"/>
  <c r="G187" i="16"/>
  <c r="H187" i="16" s="1"/>
  <c r="G190" i="16"/>
  <c r="H190" i="16" s="1"/>
  <c r="G185" i="17"/>
  <c r="H185" i="17" s="1"/>
  <c r="G186" i="17"/>
  <c r="H186" i="17" s="1"/>
  <c r="G187" i="17"/>
  <c r="H187" i="17" s="1"/>
  <c r="G190" i="17"/>
  <c r="H190" i="17" s="1"/>
  <c r="G185" i="18"/>
  <c r="H185" i="18" s="1"/>
  <c r="G186" i="18"/>
  <c r="H186" i="18" s="1"/>
  <c r="G187" i="18"/>
  <c r="H187" i="18" s="1"/>
  <c r="G190" i="18"/>
  <c r="H190" i="18" s="1"/>
  <c r="G185" i="19"/>
  <c r="H185" i="19" s="1"/>
  <c r="G186" i="19"/>
  <c r="H186" i="19" s="1"/>
  <c r="G187" i="19"/>
  <c r="H187" i="19" s="1"/>
  <c r="G190" i="19"/>
  <c r="H190" i="19" s="1"/>
  <c r="G185" i="20"/>
  <c r="H185" i="20" s="1"/>
  <c r="G186" i="20"/>
  <c r="H186" i="20" s="1"/>
  <c r="G187" i="20"/>
  <c r="H187" i="20" s="1"/>
  <c r="G190" i="20"/>
  <c r="H190" i="20" s="1"/>
  <c r="G185" i="21"/>
  <c r="H185" i="21" s="1"/>
  <c r="G186" i="21"/>
  <c r="H186" i="21" s="1"/>
  <c r="G187" i="21"/>
  <c r="H187" i="21" s="1"/>
  <c r="G190" i="21"/>
  <c r="H190" i="21" s="1"/>
  <c r="G185" i="22"/>
  <c r="H185" i="22" s="1"/>
  <c r="G186" i="22"/>
  <c r="H186" i="22" s="1"/>
  <c r="G187" i="22"/>
  <c r="H187" i="22" s="1"/>
  <c r="G190" i="22"/>
  <c r="H190" i="22" s="1"/>
  <c r="G185" i="23"/>
  <c r="H185" i="23" s="1"/>
  <c r="G186" i="23"/>
  <c r="H186" i="23" s="1"/>
  <c r="G187" i="23"/>
  <c r="H187" i="23" s="1"/>
  <c r="G190" i="23"/>
  <c r="H190" i="23" s="1"/>
  <c r="G185" i="24"/>
  <c r="H185" i="24" s="1"/>
  <c r="G186" i="24"/>
  <c r="H186" i="24" s="1"/>
  <c r="G187" i="24"/>
  <c r="H187" i="24" s="1"/>
  <c r="G190" i="24"/>
  <c r="H190" i="24" s="1"/>
  <c r="G185" i="25"/>
  <c r="H185" i="25" s="1"/>
  <c r="G186" i="25"/>
  <c r="H186" i="25" s="1"/>
  <c r="G187" i="25"/>
  <c r="H187" i="25" s="1"/>
  <c r="G190" i="25"/>
  <c r="H190" i="25" s="1"/>
  <c r="G185" i="26"/>
  <c r="H185" i="26" s="1"/>
  <c r="G186" i="26"/>
  <c r="H186" i="26" s="1"/>
  <c r="G187" i="26"/>
  <c r="H187" i="26" s="1"/>
  <c r="G190" i="26"/>
  <c r="H190" i="26" s="1"/>
  <c r="G185" i="27"/>
  <c r="H185" i="27" s="1"/>
  <c r="G186" i="27"/>
  <c r="H186" i="27" s="1"/>
  <c r="G187" i="27"/>
  <c r="H187" i="27" s="1"/>
  <c r="G190" i="27"/>
  <c r="H190" i="27" s="1"/>
  <c r="G185" i="28"/>
  <c r="H185" i="28" s="1"/>
  <c r="G186" i="28"/>
  <c r="H186" i="28" s="1"/>
  <c r="G187" i="28"/>
  <c r="H187" i="28" s="1"/>
  <c r="G190" i="28"/>
  <c r="H190" i="28" s="1"/>
  <c r="G185" i="29"/>
  <c r="H185" i="29" s="1"/>
  <c r="G186" i="29"/>
  <c r="H186" i="29" s="1"/>
  <c r="G187" i="29"/>
  <c r="H187" i="29" s="1"/>
  <c r="G190" i="29"/>
  <c r="H190" i="29" s="1"/>
  <c r="G185" i="30"/>
  <c r="H185" i="30" s="1"/>
  <c r="G186" i="30"/>
  <c r="H186" i="30" s="1"/>
  <c r="G187" i="30"/>
  <c r="H187" i="30" s="1"/>
  <c r="G190" i="30"/>
  <c r="H190" i="30" s="1"/>
  <c r="G185" i="31"/>
  <c r="H185" i="31" s="1"/>
  <c r="G186" i="31"/>
  <c r="H186" i="31" s="1"/>
  <c r="G187" i="31"/>
  <c r="H187" i="31" s="1"/>
  <c r="G190" i="31"/>
  <c r="H190" i="31" s="1"/>
  <c r="G185" i="32"/>
  <c r="H185" i="32" s="1"/>
  <c r="G186" i="32"/>
  <c r="H186" i="32" s="1"/>
  <c r="G187" i="32"/>
  <c r="H187" i="32" s="1"/>
  <c r="G190" i="32"/>
  <c r="H190" i="32" s="1"/>
  <c r="G185" i="33"/>
  <c r="H185" i="33" s="1"/>
  <c r="G186" i="33"/>
  <c r="H186" i="33" s="1"/>
  <c r="G187" i="33"/>
  <c r="H187" i="33" s="1"/>
  <c r="G190" i="33"/>
  <c r="H190" i="33" s="1"/>
  <c r="G185" i="4"/>
  <c r="H185" i="4" s="1"/>
  <c r="G186" i="4"/>
  <c r="H186" i="4" s="1"/>
  <c r="G187" i="4"/>
  <c r="H187" i="4" s="1"/>
  <c r="G190" i="4"/>
  <c r="H190" i="4" s="1"/>
  <c r="C11" i="35" l="1"/>
  <c r="G165" i="4"/>
  <c r="H165" i="4" s="1"/>
  <c r="G166" i="4"/>
  <c r="H166" i="4" s="1"/>
  <c r="G167" i="4"/>
  <c r="H167" i="4" s="1"/>
  <c r="G168" i="4"/>
  <c r="H168" i="4" s="1"/>
  <c r="G169" i="4"/>
  <c r="H169" i="4" s="1"/>
  <c r="G170" i="4"/>
  <c r="H170" i="4" s="1"/>
  <c r="G171" i="4"/>
  <c r="H171" i="4" s="1"/>
  <c r="G172" i="4"/>
  <c r="H172" i="4" s="1"/>
  <c r="G173" i="4"/>
  <c r="H173" i="4" s="1"/>
  <c r="G174" i="4"/>
  <c r="H174" i="4" s="1"/>
  <c r="G175" i="4"/>
  <c r="H175" i="4" s="1"/>
  <c r="G176" i="4"/>
  <c r="H176" i="4" s="1"/>
  <c r="G177" i="4"/>
  <c r="H177" i="4" s="1"/>
  <c r="G178" i="4"/>
  <c r="H178" i="4" s="1"/>
  <c r="G179" i="4"/>
  <c r="H179" i="4" s="1"/>
  <c r="G180" i="4"/>
  <c r="H180" i="4" s="1"/>
  <c r="G181" i="4"/>
  <c r="H181" i="4" s="1"/>
  <c r="G182" i="4"/>
  <c r="H182" i="4" s="1"/>
  <c r="G183" i="4"/>
  <c r="H183" i="4" s="1"/>
  <c r="G184" i="4"/>
  <c r="H184" i="4" s="1"/>
  <c r="G193" i="4"/>
  <c r="H193" i="4" s="1"/>
  <c r="G165" i="5"/>
  <c r="H165" i="5" s="1"/>
  <c r="G166" i="5"/>
  <c r="H166" i="5" s="1"/>
  <c r="G167" i="5"/>
  <c r="H167" i="5" s="1"/>
  <c r="G168" i="5"/>
  <c r="H168" i="5" s="1"/>
  <c r="G169" i="5"/>
  <c r="H169" i="5" s="1"/>
  <c r="G170" i="5"/>
  <c r="H170" i="5" s="1"/>
  <c r="G171" i="5"/>
  <c r="H171" i="5" s="1"/>
  <c r="G172" i="5"/>
  <c r="H172" i="5" s="1"/>
  <c r="G173" i="5"/>
  <c r="H173" i="5" s="1"/>
  <c r="G174" i="5"/>
  <c r="H174" i="5" s="1"/>
  <c r="G175" i="5"/>
  <c r="H175" i="5" s="1"/>
  <c r="G176" i="5"/>
  <c r="H176" i="5" s="1"/>
  <c r="G177" i="5"/>
  <c r="H177" i="5" s="1"/>
  <c r="G178" i="5"/>
  <c r="H178" i="5" s="1"/>
  <c r="G179" i="5"/>
  <c r="H179" i="5" s="1"/>
  <c r="G180" i="5"/>
  <c r="H180" i="5" s="1"/>
  <c r="G181" i="5"/>
  <c r="H181" i="5" s="1"/>
  <c r="G182" i="5"/>
  <c r="H182" i="5" s="1"/>
  <c r="G183" i="5"/>
  <c r="H183" i="5" s="1"/>
  <c r="G184" i="5"/>
  <c r="H184" i="5" s="1"/>
  <c r="G193" i="5"/>
  <c r="H193" i="5" s="1"/>
  <c r="G165" i="6"/>
  <c r="H165" i="6" s="1"/>
  <c r="G166" i="6"/>
  <c r="H166" i="6" s="1"/>
  <c r="G167" i="6"/>
  <c r="H167" i="6" s="1"/>
  <c r="G168" i="6"/>
  <c r="H168" i="6" s="1"/>
  <c r="G169" i="6"/>
  <c r="H169" i="6" s="1"/>
  <c r="G170" i="6"/>
  <c r="H170" i="6" s="1"/>
  <c r="G171" i="6"/>
  <c r="H171" i="6" s="1"/>
  <c r="G172" i="6"/>
  <c r="H172" i="6" s="1"/>
  <c r="G173" i="6"/>
  <c r="H173" i="6" s="1"/>
  <c r="G174" i="6"/>
  <c r="H174" i="6" s="1"/>
  <c r="G175" i="6"/>
  <c r="H175" i="6" s="1"/>
  <c r="G176" i="6"/>
  <c r="H176" i="6" s="1"/>
  <c r="G177" i="6"/>
  <c r="H177" i="6" s="1"/>
  <c r="G178" i="6"/>
  <c r="H178" i="6" s="1"/>
  <c r="G179" i="6"/>
  <c r="H179" i="6" s="1"/>
  <c r="G180" i="6"/>
  <c r="H180" i="6" s="1"/>
  <c r="G181" i="6"/>
  <c r="H181" i="6" s="1"/>
  <c r="G182" i="6"/>
  <c r="H182" i="6" s="1"/>
  <c r="G183" i="6"/>
  <c r="H183" i="6" s="1"/>
  <c r="G184" i="6"/>
  <c r="H184" i="6" s="1"/>
  <c r="G193" i="6"/>
  <c r="H193" i="6" s="1"/>
  <c r="G165" i="8"/>
  <c r="H165" i="8" s="1"/>
  <c r="G166" i="8"/>
  <c r="H166" i="8" s="1"/>
  <c r="G167" i="8"/>
  <c r="H167" i="8" s="1"/>
  <c r="G168" i="8"/>
  <c r="H168" i="8" s="1"/>
  <c r="G169" i="8"/>
  <c r="H169" i="8" s="1"/>
  <c r="G170" i="8"/>
  <c r="H170" i="8" s="1"/>
  <c r="G171" i="8"/>
  <c r="H171" i="8" s="1"/>
  <c r="G172" i="8"/>
  <c r="H172" i="8" s="1"/>
  <c r="G173" i="8"/>
  <c r="H173" i="8" s="1"/>
  <c r="G174" i="8"/>
  <c r="H174" i="8" s="1"/>
  <c r="G175" i="8"/>
  <c r="H175" i="8" s="1"/>
  <c r="G176" i="8"/>
  <c r="H176" i="8" s="1"/>
  <c r="G177" i="8"/>
  <c r="H177" i="8" s="1"/>
  <c r="G178" i="8"/>
  <c r="H178" i="8" s="1"/>
  <c r="G179" i="8"/>
  <c r="H179" i="8" s="1"/>
  <c r="G180" i="8"/>
  <c r="H180" i="8" s="1"/>
  <c r="G181" i="8"/>
  <c r="H181" i="8" s="1"/>
  <c r="G182" i="8"/>
  <c r="H182" i="8" s="1"/>
  <c r="G183" i="8"/>
  <c r="H183" i="8" s="1"/>
  <c r="G184" i="8"/>
  <c r="H184" i="8" s="1"/>
  <c r="G193" i="8"/>
  <c r="H193" i="8" s="1"/>
  <c r="G165" i="9"/>
  <c r="H165" i="9" s="1"/>
  <c r="G166" i="9"/>
  <c r="H166" i="9" s="1"/>
  <c r="G167" i="9"/>
  <c r="H167" i="9" s="1"/>
  <c r="G168" i="9"/>
  <c r="H168" i="9" s="1"/>
  <c r="G169" i="9"/>
  <c r="H169" i="9" s="1"/>
  <c r="G170" i="9"/>
  <c r="H170" i="9" s="1"/>
  <c r="G171" i="9"/>
  <c r="H171" i="9" s="1"/>
  <c r="G172" i="9"/>
  <c r="H172" i="9" s="1"/>
  <c r="G173" i="9"/>
  <c r="H173" i="9" s="1"/>
  <c r="G174" i="9"/>
  <c r="H174" i="9" s="1"/>
  <c r="G175" i="9"/>
  <c r="H175" i="9" s="1"/>
  <c r="G176" i="9"/>
  <c r="H176" i="9" s="1"/>
  <c r="G177" i="9"/>
  <c r="H177" i="9" s="1"/>
  <c r="G178" i="9"/>
  <c r="H178" i="9" s="1"/>
  <c r="G179" i="9"/>
  <c r="H179" i="9" s="1"/>
  <c r="G180" i="9"/>
  <c r="H180" i="9" s="1"/>
  <c r="G181" i="9"/>
  <c r="H181" i="9" s="1"/>
  <c r="G182" i="9"/>
  <c r="H182" i="9" s="1"/>
  <c r="G183" i="9"/>
  <c r="H183" i="9" s="1"/>
  <c r="G184" i="9"/>
  <c r="H184" i="9" s="1"/>
  <c r="G193" i="9"/>
  <c r="H193" i="9" s="1"/>
  <c r="G165" i="10"/>
  <c r="H165" i="10" s="1"/>
  <c r="G166" i="10"/>
  <c r="H166" i="10" s="1"/>
  <c r="G167" i="10"/>
  <c r="H167" i="10" s="1"/>
  <c r="G168" i="10"/>
  <c r="H168" i="10" s="1"/>
  <c r="G169" i="10"/>
  <c r="H169" i="10" s="1"/>
  <c r="G170" i="10"/>
  <c r="H170" i="10" s="1"/>
  <c r="G171" i="10"/>
  <c r="H171" i="10" s="1"/>
  <c r="G172" i="10"/>
  <c r="H172" i="10" s="1"/>
  <c r="G173" i="10"/>
  <c r="H173" i="10" s="1"/>
  <c r="G174" i="10"/>
  <c r="H174" i="10" s="1"/>
  <c r="G175" i="10"/>
  <c r="H175" i="10" s="1"/>
  <c r="G176" i="10"/>
  <c r="H176" i="10" s="1"/>
  <c r="G177" i="10"/>
  <c r="H177" i="10" s="1"/>
  <c r="G178" i="10"/>
  <c r="H178" i="10" s="1"/>
  <c r="G179" i="10"/>
  <c r="H179" i="10" s="1"/>
  <c r="G180" i="10"/>
  <c r="H180" i="10" s="1"/>
  <c r="G181" i="10"/>
  <c r="H181" i="10" s="1"/>
  <c r="G182" i="10"/>
  <c r="H182" i="10" s="1"/>
  <c r="G183" i="10"/>
  <c r="H183" i="10" s="1"/>
  <c r="G184" i="10"/>
  <c r="H184" i="10" s="1"/>
  <c r="G193" i="10"/>
  <c r="H193" i="10" s="1"/>
  <c r="G165" i="11"/>
  <c r="H165" i="11" s="1"/>
  <c r="G166" i="11"/>
  <c r="H166" i="11" s="1"/>
  <c r="G167" i="11"/>
  <c r="H167" i="11" s="1"/>
  <c r="G168" i="11"/>
  <c r="H168" i="11" s="1"/>
  <c r="G169" i="11"/>
  <c r="H169" i="11" s="1"/>
  <c r="G170" i="11"/>
  <c r="H170" i="11" s="1"/>
  <c r="G171" i="11"/>
  <c r="H171" i="11" s="1"/>
  <c r="G172" i="11"/>
  <c r="H172" i="11" s="1"/>
  <c r="G173" i="11"/>
  <c r="H173" i="11" s="1"/>
  <c r="G174" i="11"/>
  <c r="H174" i="11" s="1"/>
  <c r="G175" i="11"/>
  <c r="H175" i="11" s="1"/>
  <c r="G176" i="11"/>
  <c r="H176" i="11" s="1"/>
  <c r="G177" i="11"/>
  <c r="H177" i="11" s="1"/>
  <c r="G178" i="11"/>
  <c r="H178" i="11" s="1"/>
  <c r="G179" i="11"/>
  <c r="H179" i="11" s="1"/>
  <c r="G180" i="11"/>
  <c r="H180" i="11" s="1"/>
  <c r="G181" i="11"/>
  <c r="H181" i="11" s="1"/>
  <c r="G182" i="11"/>
  <c r="H182" i="11" s="1"/>
  <c r="G183" i="11"/>
  <c r="H183" i="11" s="1"/>
  <c r="G184" i="11"/>
  <c r="H184" i="11" s="1"/>
  <c r="G193" i="11"/>
  <c r="H193" i="11" s="1"/>
  <c r="G165" i="12"/>
  <c r="H165" i="12" s="1"/>
  <c r="G166" i="12"/>
  <c r="H166" i="12" s="1"/>
  <c r="G167" i="12"/>
  <c r="H167" i="12" s="1"/>
  <c r="G168" i="12"/>
  <c r="H168" i="12" s="1"/>
  <c r="G169" i="12"/>
  <c r="H169" i="12" s="1"/>
  <c r="G170" i="12"/>
  <c r="H170" i="12" s="1"/>
  <c r="G171" i="12"/>
  <c r="H171" i="12" s="1"/>
  <c r="G172" i="12"/>
  <c r="H172" i="12" s="1"/>
  <c r="G173" i="12"/>
  <c r="H173" i="12" s="1"/>
  <c r="G174" i="12"/>
  <c r="H174" i="12" s="1"/>
  <c r="G175" i="12"/>
  <c r="H175" i="12" s="1"/>
  <c r="G176" i="12"/>
  <c r="H176" i="12" s="1"/>
  <c r="G177" i="12"/>
  <c r="H177" i="12" s="1"/>
  <c r="G178" i="12"/>
  <c r="H178" i="12" s="1"/>
  <c r="G179" i="12"/>
  <c r="H179" i="12" s="1"/>
  <c r="G180" i="12"/>
  <c r="H180" i="12" s="1"/>
  <c r="G181" i="12"/>
  <c r="H181" i="12" s="1"/>
  <c r="G182" i="12"/>
  <c r="H182" i="12" s="1"/>
  <c r="G183" i="12"/>
  <c r="H183" i="12" s="1"/>
  <c r="G184" i="12"/>
  <c r="H184" i="12" s="1"/>
  <c r="G193" i="12"/>
  <c r="H193" i="12" s="1"/>
  <c r="G165" i="13"/>
  <c r="H165" i="13" s="1"/>
  <c r="G166" i="13"/>
  <c r="H166" i="13" s="1"/>
  <c r="G167" i="13"/>
  <c r="H167" i="13" s="1"/>
  <c r="G168" i="13"/>
  <c r="H168" i="13" s="1"/>
  <c r="G169" i="13"/>
  <c r="H169" i="13" s="1"/>
  <c r="G170" i="13"/>
  <c r="H170" i="13" s="1"/>
  <c r="G171" i="13"/>
  <c r="H171" i="13" s="1"/>
  <c r="G172" i="13"/>
  <c r="H172" i="13" s="1"/>
  <c r="G173" i="13"/>
  <c r="H173" i="13" s="1"/>
  <c r="G174" i="13"/>
  <c r="H174" i="13" s="1"/>
  <c r="G175" i="13"/>
  <c r="H175" i="13" s="1"/>
  <c r="G176" i="13"/>
  <c r="H176" i="13" s="1"/>
  <c r="G177" i="13"/>
  <c r="H177" i="13" s="1"/>
  <c r="G178" i="13"/>
  <c r="H178" i="13" s="1"/>
  <c r="G179" i="13"/>
  <c r="H179" i="13" s="1"/>
  <c r="G180" i="13"/>
  <c r="H180" i="13" s="1"/>
  <c r="G181" i="13"/>
  <c r="H181" i="13" s="1"/>
  <c r="G182" i="13"/>
  <c r="H182" i="13" s="1"/>
  <c r="G183" i="13"/>
  <c r="H183" i="13" s="1"/>
  <c r="G184" i="13"/>
  <c r="H184" i="13" s="1"/>
  <c r="G193" i="13"/>
  <c r="H193" i="13" s="1"/>
  <c r="G165" i="14"/>
  <c r="H165" i="14" s="1"/>
  <c r="G166" i="14"/>
  <c r="H166" i="14" s="1"/>
  <c r="G167" i="14"/>
  <c r="H167" i="14" s="1"/>
  <c r="G168" i="14"/>
  <c r="H168" i="14" s="1"/>
  <c r="G169" i="14"/>
  <c r="H169" i="14" s="1"/>
  <c r="G170" i="14"/>
  <c r="H170" i="14" s="1"/>
  <c r="G171" i="14"/>
  <c r="H171" i="14" s="1"/>
  <c r="G172" i="14"/>
  <c r="H172" i="14" s="1"/>
  <c r="G173" i="14"/>
  <c r="H173" i="14" s="1"/>
  <c r="G174" i="14"/>
  <c r="H174" i="14" s="1"/>
  <c r="G175" i="14"/>
  <c r="H175" i="14" s="1"/>
  <c r="G176" i="14"/>
  <c r="H176" i="14" s="1"/>
  <c r="G177" i="14"/>
  <c r="H177" i="14" s="1"/>
  <c r="G178" i="14"/>
  <c r="H178" i="14" s="1"/>
  <c r="G179" i="14"/>
  <c r="H179" i="14" s="1"/>
  <c r="G180" i="14"/>
  <c r="H180" i="14" s="1"/>
  <c r="G181" i="14"/>
  <c r="H181" i="14" s="1"/>
  <c r="G182" i="14"/>
  <c r="H182" i="14" s="1"/>
  <c r="G183" i="14"/>
  <c r="H183" i="14" s="1"/>
  <c r="G184" i="14"/>
  <c r="H184" i="14" s="1"/>
  <c r="G193" i="14"/>
  <c r="H193" i="14" s="1"/>
  <c r="G165" i="15"/>
  <c r="H165" i="15" s="1"/>
  <c r="G166" i="15"/>
  <c r="H166" i="15" s="1"/>
  <c r="G167" i="15"/>
  <c r="H167" i="15" s="1"/>
  <c r="G168" i="15"/>
  <c r="H168" i="15" s="1"/>
  <c r="G169" i="15"/>
  <c r="H169" i="15" s="1"/>
  <c r="G170" i="15"/>
  <c r="H170" i="15" s="1"/>
  <c r="G171" i="15"/>
  <c r="H171" i="15" s="1"/>
  <c r="G172" i="15"/>
  <c r="H172" i="15" s="1"/>
  <c r="G173" i="15"/>
  <c r="H173" i="15" s="1"/>
  <c r="G174" i="15"/>
  <c r="H174" i="15" s="1"/>
  <c r="G175" i="15"/>
  <c r="H175" i="15" s="1"/>
  <c r="G176" i="15"/>
  <c r="H176" i="15" s="1"/>
  <c r="G177" i="15"/>
  <c r="H177" i="15" s="1"/>
  <c r="G178" i="15"/>
  <c r="H178" i="15" s="1"/>
  <c r="G179" i="15"/>
  <c r="H179" i="15" s="1"/>
  <c r="G180" i="15"/>
  <c r="H180" i="15" s="1"/>
  <c r="G181" i="15"/>
  <c r="H181" i="15" s="1"/>
  <c r="G182" i="15"/>
  <c r="H182" i="15" s="1"/>
  <c r="G183" i="15"/>
  <c r="H183" i="15" s="1"/>
  <c r="G184" i="15"/>
  <c r="H184" i="15" s="1"/>
  <c r="G193" i="15"/>
  <c r="H193" i="15" s="1"/>
  <c r="G165" i="16"/>
  <c r="H165" i="16" s="1"/>
  <c r="G166" i="16"/>
  <c r="H166" i="16" s="1"/>
  <c r="G167" i="16"/>
  <c r="H167" i="16" s="1"/>
  <c r="G168" i="16"/>
  <c r="H168" i="16" s="1"/>
  <c r="G169" i="16"/>
  <c r="H169" i="16" s="1"/>
  <c r="G170" i="16"/>
  <c r="H170" i="16" s="1"/>
  <c r="G171" i="16"/>
  <c r="H171" i="16" s="1"/>
  <c r="G172" i="16"/>
  <c r="H172" i="16" s="1"/>
  <c r="G173" i="16"/>
  <c r="H173" i="16" s="1"/>
  <c r="G174" i="16"/>
  <c r="H174" i="16" s="1"/>
  <c r="G175" i="16"/>
  <c r="H175" i="16" s="1"/>
  <c r="G176" i="16"/>
  <c r="H176" i="16" s="1"/>
  <c r="G177" i="16"/>
  <c r="H177" i="16" s="1"/>
  <c r="G178" i="16"/>
  <c r="H178" i="16" s="1"/>
  <c r="G180" i="16"/>
  <c r="H180" i="16" s="1"/>
  <c r="G181" i="16"/>
  <c r="H181" i="16" s="1"/>
  <c r="G182" i="16"/>
  <c r="H182" i="16" s="1"/>
  <c r="G183" i="16"/>
  <c r="H183" i="16" s="1"/>
  <c r="G184" i="16"/>
  <c r="H184" i="16" s="1"/>
  <c r="G193" i="16"/>
  <c r="H193" i="16" s="1"/>
  <c r="G165" i="17"/>
  <c r="H165" i="17" s="1"/>
  <c r="G166" i="17"/>
  <c r="H166" i="17" s="1"/>
  <c r="G167" i="17"/>
  <c r="H167" i="17" s="1"/>
  <c r="G168" i="17"/>
  <c r="H168" i="17" s="1"/>
  <c r="G169" i="17"/>
  <c r="H169" i="17" s="1"/>
  <c r="G170" i="17"/>
  <c r="H170" i="17" s="1"/>
  <c r="G171" i="17"/>
  <c r="H171" i="17" s="1"/>
  <c r="G172" i="17"/>
  <c r="H172" i="17" s="1"/>
  <c r="G173" i="17"/>
  <c r="H173" i="17" s="1"/>
  <c r="G174" i="17"/>
  <c r="H174" i="17" s="1"/>
  <c r="G175" i="17"/>
  <c r="H175" i="17" s="1"/>
  <c r="G176" i="17"/>
  <c r="H176" i="17" s="1"/>
  <c r="G177" i="17"/>
  <c r="H177" i="17" s="1"/>
  <c r="G178" i="17"/>
  <c r="H178" i="17" s="1"/>
  <c r="G179" i="17"/>
  <c r="H179" i="17" s="1"/>
  <c r="G180" i="17"/>
  <c r="H180" i="17" s="1"/>
  <c r="G181" i="17"/>
  <c r="H181" i="17" s="1"/>
  <c r="G182" i="17"/>
  <c r="H182" i="17" s="1"/>
  <c r="G183" i="17"/>
  <c r="H183" i="17" s="1"/>
  <c r="G184" i="17"/>
  <c r="H184" i="17" s="1"/>
  <c r="G193" i="17"/>
  <c r="H193" i="17" s="1"/>
  <c r="G165" i="18"/>
  <c r="H165" i="18" s="1"/>
  <c r="G166" i="18"/>
  <c r="H166" i="18" s="1"/>
  <c r="G167" i="18"/>
  <c r="H167" i="18" s="1"/>
  <c r="G168" i="18"/>
  <c r="H168" i="18" s="1"/>
  <c r="G169" i="18"/>
  <c r="H169" i="18" s="1"/>
  <c r="G170" i="18"/>
  <c r="H170" i="18" s="1"/>
  <c r="G171" i="18"/>
  <c r="H171" i="18" s="1"/>
  <c r="G172" i="18"/>
  <c r="H172" i="18" s="1"/>
  <c r="G173" i="18"/>
  <c r="H173" i="18" s="1"/>
  <c r="G174" i="18"/>
  <c r="H174" i="18" s="1"/>
  <c r="G175" i="18"/>
  <c r="H175" i="18" s="1"/>
  <c r="G176" i="18"/>
  <c r="H176" i="18" s="1"/>
  <c r="G177" i="18"/>
  <c r="H177" i="18" s="1"/>
  <c r="G178" i="18"/>
  <c r="H178" i="18" s="1"/>
  <c r="G179" i="18"/>
  <c r="H179" i="18" s="1"/>
  <c r="G180" i="18"/>
  <c r="H180" i="18" s="1"/>
  <c r="G181" i="18"/>
  <c r="H181" i="18" s="1"/>
  <c r="G182" i="18"/>
  <c r="H182" i="18" s="1"/>
  <c r="G183" i="18"/>
  <c r="H183" i="18" s="1"/>
  <c r="G184" i="18"/>
  <c r="H184" i="18" s="1"/>
  <c r="G193" i="18"/>
  <c r="H193" i="18" s="1"/>
  <c r="G165" i="19"/>
  <c r="H165" i="19" s="1"/>
  <c r="G166" i="19"/>
  <c r="H166" i="19" s="1"/>
  <c r="G167" i="19"/>
  <c r="H167" i="19" s="1"/>
  <c r="G168" i="19"/>
  <c r="H168" i="19" s="1"/>
  <c r="G169" i="19"/>
  <c r="H169" i="19" s="1"/>
  <c r="G170" i="19"/>
  <c r="H170" i="19" s="1"/>
  <c r="G171" i="19"/>
  <c r="H171" i="19" s="1"/>
  <c r="G172" i="19"/>
  <c r="H172" i="19" s="1"/>
  <c r="G173" i="19"/>
  <c r="H173" i="19" s="1"/>
  <c r="G174" i="19"/>
  <c r="H174" i="19" s="1"/>
  <c r="G175" i="19"/>
  <c r="H175" i="19" s="1"/>
  <c r="G176" i="19"/>
  <c r="H176" i="19" s="1"/>
  <c r="G177" i="19"/>
  <c r="H177" i="19" s="1"/>
  <c r="G178" i="19"/>
  <c r="H178" i="19" s="1"/>
  <c r="G179" i="19"/>
  <c r="H179" i="19" s="1"/>
  <c r="G180" i="19"/>
  <c r="H180" i="19" s="1"/>
  <c r="G181" i="19"/>
  <c r="H181" i="19" s="1"/>
  <c r="G182" i="19"/>
  <c r="H182" i="19" s="1"/>
  <c r="G183" i="19"/>
  <c r="H183" i="19" s="1"/>
  <c r="G184" i="19"/>
  <c r="H184" i="19" s="1"/>
  <c r="G193" i="19"/>
  <c r="H193" i="19" s="1"/>
  <c r="G165" i="20"/>
  <c r="H165" i="20" s="1"/>
  <c r="G166" i="20"/>
  <c r="H166" i="20" s="1"/>
  <c r="G167" i="20"/>
  <c r="H167" i="20" s="1"/>
  <c r="G168" i="20"/>
  <c r="H168" i="20" s="1"/>
  <c r="G169" i="20"/>
  <c r="H169" i="20" s="1"/>
  <c r="G170" i="20"/>
  <c r="H170" i="20" s="1"/>
  <c r="G171" i="20"/>
  <c r="H171" i="20" s="1"/>
  <c r="G172" i="20"/>
  <c r="H172" i="20" s="1"/>
  <c r="G173" i="20"/>
  <c r="H173" i="20" s="1"/>
  <c r="G174" i="20"/>
  <c r="H174" i="20" s="1"/>
  <c r="G175" i="20"/>
  <c r="H175" i="20" s="1"/>
  <c r="G176" i="20"/>
  <c r="H176" i="20" s="1"/>
  <c r="G177" i="20"/>
  <c r="H177" i="20" s="1"/>
  <c r="G178" i="20"/>
  <c r="H178" i="20" s="1"/>
  <c r="G179" i="20"/>
  <c r="H179" i="20" s="1"/>
  <c r="G180" i="20"/>
  <c r="H180" i="20" s="1"/>
  <c r="G181" i="20"/>
  <c r="H181" i="20" s="1"/>
  <c r="G182" i="20"/>
  <c r="H182" i="20" s="1"/>
  <c r="G183" i="20"/>
  <c r="H183" i="20" s="1"/>
  <c r="G184" i="20"/>
  <c r="H184" i="20" s="1"/>
  <c r="G193" i="20"/>
  <c r="H193" i="20" s="1"/>
  <c r="G165" i="21"/>
  <c r="H165" i="21" s="1"/>
  <c r="G166" i="21"/>
  <c r="H166" i="21" s="1"/>
  <c r="G167" i="21"/>
  <c r="H167" i="21" s="1"/>
  <c r="G168" i="21"/>
  <c r="H168" i="21" s="1"/>
  <c r="G169" i="21"/>
  <c r="H169" i="21" s="1"/>
  <c r="G170" i="21"/>
  <c r="H170" i="21" s="1"/>
  <c r="G171" i="21"/>
  <c r="H171" i="21" s="1"/>
  <c r="G172" i="21"/>
  <c r="H172" i="21" s="1"/>
  <c r="G173" i="21"/>
  <c r="H173" i="21" s="1"/>
  <c r="G174" i="21"/>
  <c r="H174" i="21" s="1"/>
  <c r="G175" i="21"/>
  <c r="H175" i="21" s="1"/>
  <c r="G176" i="21"/>
  <c r="H176" i="21" s="1"/>
  <c r="G177" i="21"/>
  <c r="H177" i="21" s="1"/>
  <c r="G178" i="21"/>
  <c r="H178" i="21" s="1"/>
  <c r="G179" i="21"/>
  <c r="H179" i="21" s="1"/>
  <c r="G180" i="21"/>
  <c r="H180" i="21" s="1"/>
  <c r="G181" i="21"/>
  <c r="H181" i="21" s="1"/>
  <c r="G182" i="21"/>
  <c r="H182" i="21" s="1"/>
  <c r="G183" i="21"/>
  <c r="H183" i="21" s="1"/>
  <c r="G184" i="21"/>
  <c r="H184" i="21" s="1"/>
  <c r="G193" i="21"/>
  <c r="H193" i="21" s="1"/>
  <c r="G165" i="22"/>
  <c r="H165" i="22" s="1"/>
  <c r="G166" i="22"/>
  <c r="H166" i="22" s="1"/>
  <c r="G167" i="22"/>
  <c r="H167" i="22" s="1"/>
  <c r="G168" i="22"/>
  <c r="H168" i="22" s="1"/>
  <c r="G169" i="22"/>
  <c r="H169" i="22" s="1"/>
  <c r="G170" i="22"/>
  <c r="H170" i="22" s="1"/>
  <c r="G171" i="22"/>
  <c r="H171" i="22" s="1"/>
  <c r="G172" i="22"/>
  <c r="H172" i="22" s="1"/>
  <c r="G173" i="22"/>
  <c r="H173" i="22" s="1"/>
  <c r="G174" i="22"/>
  <c r="H174" i="22" s="1"/>
  <c r="G175" i="22"/>
  <c r="H175" i="22" s="1"/>
  <c r="G176" i="22"/>
  <c r="H176" i="22" s="1"/>
  <c r="G177" i="22"/>
  <c r="H177" i="22" s="1"/>
  <c r="G178" i="22"/>
  <c r="H178" i="22" s="1"/>
  <c r="G179" i="22"/>
  <c r="H179" i="22" s="1"/>
  <c r="G180" i="22"/>
  <c r="H180" i="22" s="1"/>
  <c r="G181" i="22"/>
  <c r="H181" i="22" s="1"/>
  <c r="G182" i="22"/>
  <c r="H182" i="22" s="1"/>
  <c r="G183" i="22"/>
  <c r="H183" i="22" s="1"/>
  <c r="G184" i="22"/>
  <c r="H184" i="22" s="1"/>
  <c r="G193" i="22"/>
  <c r="H193" i="22" s="1"/>
  <c r="G165" i="23"/>
  <c r="H165" i="23" s="1"/>
  <c r="G166" i="23"/>
  <c r="H166" i="23" s="1"/>
  <c r="G167" i="23"/>
  <c r="H167" i="23" s="1"/>
  <c r="G168" i="23"/>
  <c r="H168" i="23" s="1"/>
  <c r="G169" i="23"/>
  <c r="H169" i="23" s="1"/>
  <c r="G170" i="23"/>
  <c r="H170" i="23" s="1"/>
  <c r="G171" i="23"/>
  <c r="H171" i="23" s="1"/>
  <c r="G172" i="23"/>
  <c r="H172" i="23" s="1"/>
  <c r="G173" i="23"/>
  <c r="H173" i="23" s="1"/>
  <c r="G174" i="23"/>
  <c r="H174" i="23" s="1"/>
  <c r="G175" i="23"/>
  <c r="H175" i="23" s="1"/>
  <c r="G176" i="23"/>
  <c r="H176" i="23" s="1"/>
  <c r="G177" i="23"/>
  <c r="H177" i="23" s="1"/>
  <c r="G178" i="23"/>
  <c r="H178" i="23" s="1"/>
  <c r="G179" i="23"/>
  <c r="H179" i="23" s="1"/>
  <c r="G180" i="23"/>
  <c r="H180" i="23" s="1"/>
  <c r="G181" i="23"/>
  <c r="H181" i="23" s="1"/>
  <c r="G182" i="23"/>
  <c r="H182" i="23" s="1"/>
  <c r="G183" i="23"/>
  <c r="H183" i="23" s="1"/>
  <c r="G184" i="23"/>
  <c r="H184" i="23" s="1"/>
  <c r="G193" i="23"/>
  <c r="H193" i="23" s="1"/>
  <c r="G165" i="24"/>
  <c r="H165" i="24" s="1"/>
  <c r="G166" i="24"/>
  <c r="H166" i="24" s="1"/>
  <c r="G167" i="24"/>
  <c r="H167" i="24" s="1"/>
  <c r="G168" i="24"/>
  <c r="H168" i="24" s="1"/>
  <c r="G169" i="24"/>
  <c r="H169" i="24" s="1"/>
  <c r="G170" i="24"/>
  <c r="H170" i="24" s="1"/>
  <c r="G171" i="24"/>
  <c r="H171" i="24" s="1"/>
  <c r="G172" i="24"/>
  <c r="H172" i="24" s="1"/>
  <c r="G173" i="24"/>
  <c r="H173" i="24" s="1"/>
  <c r="G174" i="24"/>
  <c r="H174" i="24" s="1"/>
  <c r="G175" i="24"/>
  <c r="H175" i="24" s="1"/>
  <c r="G176" i="24"/>
  <c r="H176" i="24" s="1"/>
  <c r="G177" i="24"/>
  <c r="H177" i="24" s="1"/>
  <c r="G178" i="24"/>
  <c r="H178" i="24" s="1"/>
  <c r="G179" i="24"/>
  <c r="H179" i="24" s="1"/>
  <c r="G180" i="24"/>
  <c r="H180" i="24" s="1"/>
  <c r="G181" i="24"/>
  <c r="H181" i="24" s="1"/>
  <c r="G182" i="24"/>
  <c r="H182" i="24" s="1"/>
  <c r="G183" i="24"/>
  <c r="H183" i="24" s="1"/>
  <c r="G184" i="24"/>
  <c r="H184" i="24" s="1"/>
  <c r="G193" i="24"/>
  <c r="H193" i="24" s="1"/>
  <c r="G165" i="25"/>
  <c r="H165" i="25" s="1"/>
  <c r="G166" i="25"/>
  <c r="H166" i="25" s="1"/>
  <c r="G167" i="25"/>
  <c r="H167" i="25" s="1"/>
  <c r="G168" i="25"/>
  <c r="H168" i="25" s="1"/>
  <c r="G169" i="25"/>
  <c r="H169" i="25" s="1"/>
  <c r="G170" i="25"/>
  <c r="H170" i="25" s="1"/>
  <c r="G171" i="25"/>
  <c r="H171" i="25" s="1"/>
  <c r="G172" i="25"/>
  <c r="H172" i="25" s="1"/>
  <c r="G173" i="25"/>
  <c r="H173" i="25" s="1"/>
  <c r="G174" i="25"/>
  <c r="H174" i="25" s="1"/>
  <c r="G175" i="25"/>
  <c r="H175" i="25" s="1"/>
  <c r="G176" i="25"/>
  <c r="H176" i="25" s="1"/>
  <c r="G177" i="25"/>
  <c r="H177" i="25" s="1"/>
  <c r="G178" i="25"/>
  <c r="H178" i="25" s="1"/>
  <c r="G179" i="25"/>
  <c r="H179" i="25" s="1"/>
  <c r="G180" i="25"/>
  <c r="H180" i="25" s="1"/>
  <c r="G181" i="25"/>
  <c r="H181" i="25" s="1"/>
  <c r="G182" i="25"/>
  <c r="H182" i="25" s="1"/>
  <c r="G183" i="25"/>
  <c r="H183" i="25" s="1"/>
  <c r="G184" i="25"/>
  <c r="H184" i="25" s="1"/>
  <c r="G193" i="25"/>
  <c r="H193" i="25" s="1"/>
  <c r="G165" i="26"/>
  <c r="H165" i="26" s="1"/>
  <c r="G166" i="26"/>
  <c r="H166" i="26" s="1"/>
  <c r="G167" i="26"/>
  <c r="H167" i="26" s="1"/>
  <c r="G168" i="26"/>
  <c r="H168" i="26" s="1"/>
  <c r="G169" i="26"/>
  <c r="H169" i="26" s="1"/>
  <c r="G170" i="26"/>
  <c r="H170" i="26" s="1"/>
  <c r="G171" i="26"/>
  <c r="H171" i="26" s="1"/>
  <c r="G172" i="26"/>
  <c r="H172" i="26" s="1"/>
  <c r="G173" i="26"/>
  <c r="H173" i="26" s="1"/>
  <c r="G174" i="26"/>
  <c r="H174" i="26" s="1"/>
  <c r="G175" i="26"/>
  <c r="H175" i="26" s="1"/>
  <c r="G176" i="26"/>
  <c r="H176" i="26" s="1"/>
  <c r="G177" i="26"/>
  <c r="H177" i="26" s="1"/>
  <c r="G178" i="26"/>
  <c r="H178" i="26" s="1"/>
  <c r="G179" i="26"/>
  <c r="H179" i="26" s="1"/>
  <c r="G180" i="26"/>
  <c r="H180" i="26" s="1"/>
  <c r="G181" i="26"/>
  <c r="H181" i="26" s="1"/>
  <c r="G182" i="26"/>
  <c r="H182" i="26" s="1"/>
  <c r="G183" i="26"/>
  <c r="H183" i="26" s="1"/>
  <c r="G184" i="26"/>
  <c r="H184" i="26" s="1"/>
  <c r="G193" i="26"/>
  <c r="H193" i="26" s="1"/>
  <c r="G165" i="27"/>
  <c r="H165" i="27" s="1"/>
  <c r="G166" i="27"/>
  <c r="H166" i="27" s="1"/>
  <c r="G167" i="27"/>
  <c r="H167" i="27" s="1"/>
  <c r="G168" i="27"/>
  <c r="H168" i="27" s="1"/>
  <c r="G169" i="27"/>
  <c r="H169" i="27" s="1"/>
  <c r="G170" i="27"/>
  <c r="H170" i="27" s="1"/>
  <c r="G171" i="27"/>
  <c r="H171" i="27" s="1"/>
  <c r="G172" i="27"/>
  <c r="H172" i="27" s="1"/>
  <c r="G173" i="27"/>
  <c r="H173" i="27" s="1"/>
  <c r="G174" i="27"/>
  <c r="H174" i="27" s="1"/>
  <c r="G175" i="27"/>
  <c r="H175" i="27" s="1"/>
  <c r="G176" i="27"/>
  <c r="H176" i="27" s="1"/>
  <c r="G177" i="27"/>
  <c r="H177" i="27" s="1"/>
  <c r="G178" i="27"/>
  <c r="H178" i="27" s="1"/>
  <c r="G179" i="27"/>
  <c r="H179" i="27" s="1"/>
  <c r="G180" i="27"/>
  <c r="H180" i="27" s="1"/>
  <c r="G181" i="27"/>
  <c r="H181" i="27" s="1"/>
  <c r="G182" i="27"/>
  <c r="H182" i="27" s="1"/>
  <c r="G183" i="27"/>
  <c r="H183" i="27" s="1"/>
  <c r="G184" i="27"/>
  <c r="H184" i="27" s="1"/>
  <c r="G193" i="27"/>
  <c r="H193" i="27" s="1"/>
  <c r="G165" i="28"/>
  <c r="H165" i="28" s="1"/>
  <c r="G166" i="28"/>
  <c r="H166" i="28" s="1"/>
  <c r="G167" i="28"/>
  <c r="H167" i="28" s="1"/>
  <c r="G168" i="28"/>
  <c r="H168" i="28" s="1"/>
  <c r="G169" i="28"/>
  <c r="H169" i="28" s="1"/>
  <c r="G170" i="28"/>
  <c r="H170" i="28" s="1"/>
  <c r="G171" i="28"/>
  <c r="H171" i="28" s="1"/>
  <c r="G172" i="28"/>
  <c r="H172" i="28" s="1"/>
  <c r="G173" i="28"/>
  <c r="H173" i="28" s="1"/>
  <c r="G174" i="28"/>
  <c r="H174" i="28" s="1"/>
  <c r="G175" i="28"/>
  <c r="H175" i="28" s="1"/>
  <c r="G176" i="28"/>
  <c r="H176" i="28" s="1"/>
  <c r="G177" i="28"/>
  <c r="H177" i="28" s="1"/>
  <c r="G178" i="28"/>
  <c r="H178" i="28" s="1"/>
  <c r="G179" i="28"/>
  <c r="H179" i="28" s="1"/>
  <c r="G180" i="28"/>
  <c r="H180" i="28" s="1"/>
  <c r="G181" i="28"/>
  <c r="H181" i="28" s="1"/>
  <c r="G182" i="28"/>
  <c r="H182" i="28" s="1"/>
  <c r="G183" i="28"/>
  <c r="H183" i="28" s="1"/>
  <c r="G184" i="28"/>
  <c r="H184" i="28" s="1"/>
  <c r="G193" i="28"/>
  <c r="H193" i="28" s="1"/>
  <c r="G165" i="29"/>
  <c r="H165" i="29" s="1"/>
  <c r="G166" i="29"/>
  <c r="H166" i="29" s="1"/>
  <c r="G167" i="29"/>
  <c r="H167" i="29" s="1"/>
  <c r="G168" i="29"/>
  <c r="H168" i="29" s="1"/>
  <c r="G169" i="29"/>
  <c r="H169" i="29" s="1"/>
  <c r="G170" i="29"/>
  <c r="H170" i="29" s="1"/>
  <c r="G171" i="29"/>
  <c r="H171" i="29" s="1"/>
  <c r="G172" i="29"/>
  <c r="H172" i="29" s="1"/>
  <c r="G173" i="29"/>
  <c r="H173" i="29" s="1"/>
  <c r="G174" i="29"/>
  <c r="H174" i="29" s="1"/>
  <c r="G175" i="29"/>
  <c r="H175" i="29" s="1"/>
  <c r="G176" i="29"/>
  <c r="H176" i="29" s="1"/>
  <c r="G177" i="29"/>
  <c r="H177" i="29" s="1"/>
  <c r="G178" i="29"/>
  <c r="H178" i="29" s="1"/>
  <c r="G179" i="29"/>
  <c r="H179" i="29" s="1"/>
  <c r="G180" i="29"/>
  <c r="H180" i="29" s="1"/>
  <c r="G181" i="29"/>
  <c r="H181" i="29" s="1"/>
  <c r="G182" i="29"/>
  <c r="H182" i="29" s="1"/>
  <c r="G183" i="29"/>
  <c r="H183" i="29" s="1"/>
  <c r="G184" i="29"/>
  <c r="H184" i="29" s="1"/>
  <c r="G165" i="30"/>
  <c r="H165" i="30" s="1"/>
  <c r="G166" i="30"/>
  <c r="H166" i="30" s="1"/>
  <c r="G167" i="30"/>
  <c r="H167" i="30" s="1"/>
  <c r="G168" i="30"/>
  <c r="H168" i="30" s="1"/>
  <c r="G169" i="30"/>
  <c r="H169" i="30" s="1"/>
  <c r="G170" i="30"/>
  <c r="H170" i="30" s="1"/>
  <c r="G171" i="30"/>
  <c r="H171" i="30" s="1"/>
  <c r="G172" i="30"/>
  <c r="H172" i="30" s="1"/>
  <c r="G173" i="30"/>
  <c r="H173" i="30" s="1"/>
  <c r="G174" i="30"/>
  <c r="H174" i="30" s="1"/>
  <c r="G175" i="30"/>
  <c r="H175" i="30" s="1"/>
  <c r="G176" i="30"/>
  <c r="H176" i="30" s="1"/>
  <c r="G177" i="30"/>
  <c r="H177" i="30" s="1"/>
  <c r="G178" i="30"/>
  <c r="H178" i="30" s="1"/>
  <c r="G179" i="30"/>
  <c r="H179" i="30" s="1"/>
  <c r="G180" i="30"/>
  <c r="H180" i="30" s="1"/>
  <c r="G181" i="30"/>
  <c r="H181" i="30" s="1"/>
  <c r="G182" i="30"/>
  <c r="H182" i="30" s="1"/>
  <c r="G183" i="30"/>
  <c r="H183" i="30" s="1"/>
  <c r="G184" i="30"/>
  <c r="H184" i="30" s="1"/>
  <c r="G193" i="30"/>
  <c r="H193" i="30" s="1"/>
  <c r="G165" i="31"/>
  <c r="H165" i="31" s="1"/>
  <c r="G166" i="31"/>
  <c r="H166" i="31" s="1"/>
  <c r="G167" i="31"/>
  <c r="H167" i="31" s="1"/>
  <c r="G168" i="31"/>
  <c r="H168" i="31" s="1"/>
  <c r="G169" i="31"/>
  <c r="H169" i="31" s="1"/>
  <c r="G170" i="31"/>
  <c r="H170" i="31" s="1"/>
  <c r="G171" i="31"/>
  <c r="H171" i="31" s="1"/>
  <c r="G172" i="31"/>
  <c r="H172" i="31" s="1"/>
  <c r="G173" i="31"/>
  <c r="H173" i="31" s="1"/>
  <c r="G174" i="31"/>
  <c r="H174" i="31" s="1"/>
  <c r="G175" i="31"/>
  <c r="H175" i="31" s="1"/>
  <c r="G176" i="31"/>
  <c r="H176" i="31" s="1"/>
  <c r="G177" i="31"/>
  <c r="H177" i="31" s="1"/>
  <c r="G178" i="31"/>
  <c r="H178" i="31" s="1"/>
  <c r="G179" i="31"/>
  <c r="H179" i="31" s="1"/>
  <c r="G180" i="31"/>
  <c r="H180" i="31" s="1"/>
  <c r="G181" i="31"/>
  <c r="H181" i="31" s="1"/>
  <c r="G182" i="31"/>
  <c r="H182" i="31" s="1"/>
  <c r="G183" i="31"/>
  <c r="H183" i="31" s="1"/>
  <c r="G184" i="31"/>
  <c r="H184" i="31" s="1"/>
  <c r="G193" i="31"/>
  <c r="H193" i="31" s="1"/>
  <c r="G165" i="32"/>
  <c r="H165" i="32" s="1"/>
  <c r="G166" i="32"/>
  <c r="H166" i="32" s="1"/>
  <c r="G167" i="32"/>
  <c r="H167" i="32" s="1"/>
  <c r="G168" i="32"/>
  <c r="H168" i="32" s="1"/>
  <c r="G169" i="32"/>
  <c r="H169" i="32" s="1"/>
  <c r="G170" i="32"/>
  <c r="H170" i="32" s="1"/>
  <c r="G171" i="32"/>
  <c r="H171" i="32" s="1"/>
  <c r="G172" i="32"/>
  <c r="H172" i="32" s="1"/>
  <c r="G173" i="32"/>
  <c r="H173" i="32" s="1"/>
  <c r="G174" i="32"/>
  <c r="H174" i="32" s="1"/>
  <c r="G175" i="32"/>
  <c r="H175" i="32" s="1"/>
  <c r="G176" i="32"/>
  <c r="H176" i="32" s="1"/>
  <c r="G177" i="32"/>
  <c r="H177" i="32" s="1"/>
  <c r="G178" i="32"/>
  <c r="H178" i="32" s="1"/>
  <c r="G179" i="32"/>
  <c r="H179" i="32" s="1"/>
  <c r="G180" i="32"/>
  <c r="H180" i="32" s="1"/>
  <c r="G181" i="32"/>
  <c r="H181" i="32" s="1"/>
  <c r="G182" i="32"/>
  <c r="H182" i="32" s="1"/>
  <c r="G183" i="32"/>
  <c r="H183" i="32" s="1"/>
  <c r="G184" i="32"/>
  <c r="H184" i="32" s="1"/>
  <c r="G193" i="32"/>
  <c r="H193" i="32" s="1"/>
  <c r="G165" i="33"/>
  <c r="H165" i="33" s="1"/>
  <c r="G166" i="33"/>
  <c r="H166" i="33" s="1"/>
  <c r="G167" i="33"/>
  <c r="H167" i="33" s="1"/>
  <c r="G168" i="33"/>
  <c r="H168" i="33" s="1"/>
  <c r="G169" i="33"/>
  <c r="H169" i="33" s="1"/>
  <c r="G170" i="33"/>
  <c r="H170" i="33" s="1"/>
  <c r="G171" i="33"/>
  <c r="H171" i="33" s="1"/>
  <c r="G172" i="33"/>
  <c r="H172" i="33" s="1"/>
  <c r="G173" i="33"/>
  <c r="H173" i="33" s="1"/>
  <c r="G174" i="33"/>
  <c r="H174" i="33" s="1"/>
  <c r="G175" i="33"/>
  <c r="H175" i="33" s="1"/>
  <c r="G176" i="33"/>
  <c r="H176" i="33" s="1"/>
  <c r="G177" i="33"/>
  <c r="H177" i="33" s="1"/>
  <c r="G178" i="33"/>
  <c r="H178" i="33" s="1"/>
  <c r="G179" i="33"/>
  <c r="H179" i="33" s="1"/>
  <c r="G180" i="33"/>
  <c r="H180" i="33" s="1"/>
  <c r="G181" i="33"/>
  <c r="H181" i="33" s="1"/>
  <c r="G182" i="33"/>
  <c r="H182" i="33" s="1"/>
  <c r="G183" i="33"/>
  <c r="H183" i="33" s="1"/>
  <c r="G184" i="33"/>
  <c r="H184" i="33" s="1"/>
  <c r="G193" i="33"/>
  <c r="H193" i="33" s="1"/>
  <c r="G165" i="2"/>
  <c r="H165" i="2" s="1"/>
  <c r="G166" i="2"/>
  <c r="H166" i="2" s="1"/>
  <c r="G167" i="2"/>
  <c r="H167" i="2" s="1"/>
  <c r="G168" i="2"/>
  <c r="H168" i="2" s="1"/>
  <c r="G169" i="2"/>
  <c r="H169" i="2" s="1"/>
  <c r="G170" i="2"/>
  <c r="H170" i="2" s="1"/>
  <c r="G171" i="2"/>
  <c r="H171" i="2" s="1"/>
  <c r="G172" i="2"/>
  <c r="H172" i="2" s="1"/>
  <c r="G173" i="2"/>
  <c r="H173" i="2" s="1"/>
  <c r="G174" i="2"/>
  <c r="H174" i="2" s="1"/>
  <c r="G175" i="2"/>
  <c r="H175" i="2" s="1"/>
  <c r="G176" i="2"/>
  <c r="H176" i="2" s="1"/>
  <c r="G177" i="2"/>
  <c r="H177" i="2" s="1"/>
  <c r="G178" i="2"/>
  <c r="H178" i="2" s="1"/>
  <c r="G179" i="2"/>
  <c r="H179" i="2" s="1"/>
  <c r="G180" i="2"/>
  <c r="H180" i="2" s="1"/>
  <c r="G181" i="2"/>
  <c r="H181" i="2" s="1"/>
  <c r="G182" i="2"/>
  <c r="H182" i="2" s="1"/>
  <c r="G183" i="2"/>
  <c r="H183" i="2" s="1"/>
  <c r="G184" i="2"/>
  <c r="H184" i="2" s="1"/>
  <c r="G254" i="31" l="1"/>
  <c r="G254" i="21"/>
  <c r="C33" i="35" l="1"/>
  <c r="C32" i="35"/>
  <c r="C14" i="35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H26" i="2" s="1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G50" i="2"/>
  <c r="H50" i="2" s="1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H62" i="2" s="1"/>
  <c r="G63" i="2"/>
  <c r="H63" i="2" s="1"/>
  <c r="G64" i="2"/>
  <c r="H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G74" i="2"/>
  <c r="H74" i="2" s="1"/>
  <c r="G75" i="2"/>
  <c r="H75" i="2" s="1"/>
  <c r="G76" i="2"/>
  <c r="H76" i="2" s="1"/>
  <c r="G77" i="2"/>
  <c r="H77" i="2" s="1"/>
  <c r="G78" i="2"/>
  <c r="H78" i="2" s="1"/>
  <c r="G79" i="2"/>
  <c r="H79" i="2" s="1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G87" i="2"/>
  <c r="H87" i="2" s="1"/>
  <c r="G88" i="2"/>
  <c r="H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G98" i="2"/>
  <c r="H98" i="2" s="1"/>
  <c r="G99" i="2"/>
  <c r="H99" i="2" s="1"/>
  <c r="G100" i="2"/>
  <c r="H100" i="2" s="1"/>
  <c r="G101" i="2"/>
  <c r="H101" i="2" s="1"/>
  <c r="G102" i="2"/>
  <c r="H102" i="2" s="1"/>
  <c r="G103" i="2"/>
  <c r="H103" i="2" s="1"/>
  <c r="G104" i="2"/>
  <c r="H104" i="2" s="1"/>
  <c r="G105" i="2"/>
  <c r="H105" i="2" s="1"/>
  <c r="G106" i="2"/>
  <c r="H106" i="2" s="1"/>
  <c r="G107" i="2"/>
  <c r="H107" i="2" s="1"/>
  <c r="G108" i="2"/>
  <c r="H108" i="2" s="1"/>
  <c r="G109" i="2"/>
  <c r="H109" i="2" s="1"/>
  <c r="G110" i="2"/>
  <c r="H110" i="2" s="1"/>
  <c r="G111" i="2"/>
  <c r="H111" i="2" s="1"/>
  <c r="G112" i="2"/>
  <c r="H112" i="2" s="1"/>
  <c r="G114" i="2"/>
  <c r="H114" i="2" s="1"/>
  <c r="G115" i="2"/>
  <c r="H115" i="2" s="1"/>
  <c r="G116" i="2"/>
  <c r="H116" i="2" s="1"/>
  <c r="G117" i="2"/>
  <c r="H117" i="2" s="1"/>
  <c r="G118" i="2"/>
  <c r="H118" i="2" s="1"/>
  <c r="G119" i="2"/>
  <c r="H119" i="2" s="1"/>
  <c r="G120" i="2"/>
  <c r="H120" i="2" s="1"/>
  <c r="G121" i="2"/>
  <c r="H121" i="2" s="1"/>
  <c r="G122" i="2"/>
  <c r="H122" i="2" s="1"/>
  <c r="G123" i="2"/>
  <c r="H123" i="2" s="1"/>
  <c r="G124" i="2"/>
  <c r="H124" i="2" s="1"/>
  <c r="G125" i="2"/>
  <c r="H125" i="2" s="1"/>
  <c r="G126" i="2"/>
  <c r="H126" i="2" s="1"/>
  <c r="G127" i="2"/>
  <c r="H127" i="2" s="1"/>
  <c r="G128" i="2"/>
  <c r="H128" i="2" s="1"/>
  <c r="G129" i="2"/>
  <c r="H129" i="2" s="1"/>
  <c r="G130" i="2"/>
  <c r="H130" i="2" s="1"/>
  <c r="G131" i="2"/>
  <c r="H131" i="2" s="1"/>
  <c r="G132" i="2"/>
  <c r="H132" i="2" s="1"/>
  <c r="G133" i="2"/>
  <c r="H133" i="2" s="1"/>
  <c r="G134" i="2"/>
  <c r="H134" i="2" s="1"/>
  <c r="G135" i="2"/>
  <c r="H135" i="2" s="1"/>
  <c r="G136" i="2"/>
  <c r="H136" i="2" s="1"/>
  <c r="G137" i="2"/>
  <c r="H137" i="2" s="1"/>
  <c r="G138" i="2"/>
  <c r="H138" i="2" s="1"/>
  <c r="G139" i="2"/>
  <c r="H139" i="2" s="1"/>
  <c r="G140" i="2"/>
  <c r="H140" i="2" s="1"/>
  <c r="G141" i="2"/>
  <c r="H141" i="2" s="1"/>
  <c r="G142" i="2"/>
  <c r="H142" i="2" s="1"/>
  <c r="G143" i="2"/>
  <c r="H143" i="2" s="1"/>
  <c r="G144" i="2"/>
  <c r="G145" i="2"/>
  <c r="H145" i="2" s="1"/>
  <c r="G146" i="2"/>
  <c r="H146" i="2" s="1"/>
  <c r="G147" i="2"/>
  <c r="H147" i="2" s="1"/>
  <c r="G148" i="2"/>
  <c r="H148" i="2" s="1"/>
  <c r="G149" i="2"/>
  <c r="H149" i="2" s="1"/>
  <c r="G151" i="2"/>
  <c r="H151" i="2" s="1"/>
  <c r="G152" i="2"/>
  <c r="H152" i="2" s="1"/>
  <c r="G153" i="2"/>
  <c r="H153" i="2" s="1"/>
  <c r="G154" i="2"/>
  <c r="H154" i="2" s="1"/>
  <c r="G155" i="2"/>
  <c r="H155" i="2" s="1"/>
  <c r="G156" i="2"/>
  <c r="H156" i="2" s="1"/>
  <c r="G157" i="2"/>
  <c r="H157" i="2" s="1"/>
  <c r="G158" i="2"/>
  <c r="H158" i="2" s="1"/>
  <c r="G159" i="2"/>
  <c r="H159" i="2" s="1"/>
  <c r="G160" i="2"/>
  <c r="H160" i="2" s="1"/>
  <c r="G161" i="2"/>
  <c r="H161" i="2" s="1"/>
  <c r="G162" i="2"/>
  <c r="H162" i="2" s="1"/>
  <c r="G163" i="2"/>
  <c r="H163" i="2" s="1"/>
  <c r="G164" i="2"/>
  <c r="H164" i="2" s="1"/>
  <c r="G4" i="5"/>
  <c r="H4" i="5" s="1"/>
  <c r="G5" i="5"/>
  <c r="H5" i="5" s="1"/>
  <c r="G6" i="5"/>
  <c r="H6" i="5" s="1"/>
  <c r="G7" i="5"/>
  <c r="H7" i="5" s="1"/>
  <c r="G8" i="5"/>
  <c r="H8" i="5" s="1"/>
  <c r="H9" i="5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H20" i="5" s="1"/>
  <c r="G21" i="5"/>
  <c r="H21" i="5" s="1"/>
  <c r="G22" i="5"/>
  <c r="H22" i="5" s="1"/>
  <c r="G23" i="5"/>
  <c r="H23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H32" i="5" s="1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H41" i="5" s="1"/>
  <c r="G42" i="5"/>
  <c r="H42" i="5" s="1"/>
  <c r="G43" i="5"/>
  <c r="H43" i="5" s="1"/>
  <c r="G44" i="5"/>
  <c r="H44" i="5" s="1"/>
  <c r="G45" i="5"/>
  <c r="H45" i="5" s="1"/>
  <c r="G46" i="5"/>
  <c r="H46" i="5" s="1"/>
  <c r="G47" i="5"/>
  <c r="H47" i="5" s="1"/>
  <c r="G48" i="5"/>
  <c r="H48" i="5" s="1"/>
  <c r="G49" i="5"/>
  <c r="H49" i="5" s="1"/>
  <c r="G50" i="5"/>
  <c r="H50" i="5" s="1"/>
  <c r="G51" i="5"/>
  <c r="H51" i="5" s="1"/>
  <c r="G52" i="5"/>
  <c r="H52" i="5" s="1"/>
  <c r="G53" i="5"/>
  <c r="H53" i="5" s="1"/>
  <c r="G54" i="5"/>
  <c r="H54" i="5" s="1"/>
  <c r="G55" i="5"/>
  <c r="H55" i="5" s="1"/>
  <c r="G56" i="5"/>
  <c r="H56" i="5" s="1"/>
  <c r="G57" i="5"/>
  <c r="H57" i="5" s="1"/>
  <c r="G58" i="5"/>
  <c r="H58" i="5" s="1"/>
  <c r="G59" i="5"/>
  <c r="H59" i="5" s="1"/>
  <c r="G60" i="5"/>
  <c r="H60" i="5" s="1"/>
  <c r="G61" i="5"/>
  <c r="H61" i="5" s="1"/>
  <c r="G62" i="5"/>
  <c r="H62" i="5" s="1"/>
  <c r="G63" i="5"/>
  <c r="H63" i="5" s="1"/>
  <c r="G64" i="5"/>
  <c r="H64" i="5" s="1"/>
  <c r="G65" i="5"/>
  <c r="H65" i="5" s="1"/>
  <c r="G66" i="5"/>
  <c r="H66" i="5" s="1"/>
  <c r="G67" i="5"/>
  <c r="H67" i="5" s="1"/>
  <c r="G68" i="5"/>
  <c r="H68" i="5" s="1"/>
  <c r="G69" i="5"/>
  <c r="H69" i="5" s="1"/>
  <c r="G70" i="5"/>
  <c r="H70" i="5" s="1"/>
  <c r="G71" i="5"/>
  <c r="H71" i="5" s="1"/>
  <c r="G72" i="5"/>
  <c r="H72" i="5" s="1"/>
  <c r="G73" i="5"/>
  <c r="H73" i="5" s="1"/>
  <c r="G74" i="5"/>
  <c r="H74" i="5" s="1"/>
  <c r="G75" i="5"/>
  <c r="H75" i="5" s="1"/>
  <c r="G76" i="5"/>
  <c r="H76" i="5" s="1"/>
  <c r="G77" i="5"/>
  <c r="H77" i="5" s="1"/>
  <c r="G78" i="5"/>
  <c r="H78" i="5" s="1"/>
  <c r="G79" i="5"/>
  <c r="H79" i="5" s="1"/>
  <c r="G80" i="5"/>
  <c r="H80" i="5" s="1"/>
  <c r="G81" i="5"/>
  <c r="H81" i="5" s="1"/>
  <c r="G82" i="5"/>
  <c r="H82" i="5" s="1"/>
  <c r="G83" i="5"/>
  <c r="H83" i="5" s="1"/>
  <c r="G84" i="5"/>
  <c r="H84" i="5" s="1"/>
  <c r="G85" i="5"/>
  <c r="H85" i="5" s="1"/>
  <c r="G86" i="5"/>
  <c r="H86" i="5" s="1"/>
  <c r="G87" i="5"/>
  <c r="H87" i="5" s="1"/>
  <c r="G88" i="5"/>
  <c r="H88" i="5" s="1"/>
  <c r="G89" i="5"/>
  <c r="H89" i="5" s="1"/>
  <c r="G90" i="5"/>
  <c r="H90" i="5" s="1"/>
  <c r="G91" i="5"/>
  <c r="H91" i="5" s="1"/>
  <c r="G92" i="5"/>
  <c r="H92" i="5" s="1"/>
  <c r="G93" i="5"/>
  <c r="H93" i="5" s="1"/>
  <c r="G94" i="5"/>
  <c r="H94" i="5" s="1"/>
  <c r="G95" i="5"/>
  <c r="H95" i="5" s="1"/>
  <c r="G96" i="5"/>
  <c r="H96" i="5" s="1"/>
  <c r="G97" i="5"/>
  <c r="H97" i="5" s="1"/>
  <c r="G98" i="5"/>
  <c r="H98" i="5" s="1"/>
  <c r="G99" i="5"/>
  <c r="H99" i="5" s="1"/>
  <c r="G100" i="5"/>
  <c r="H100" i="5" s="1"/>
  <c r="G101" i="5"/>
  <c r="H101" i="5" s="1"/>
  <c r="G102" i="5"/>
  <c r="H102" i="5" s="1"/>
  <c r="G103" i="5"/>
  <c r="H103" i="5" s="1"/>
  <c r="G104" i="5"/>
  <c r="H104" i="5" s="1"/>
  <c r="G105" i="5"/>
  <c r="H105" i="5" s="1"/>
  <c r="G106" i="5"/>
  <c r="H106" i="5" s="1"/>
  <c r="G107" i="5"/>
  <c r="H107" i="5" s="1"/>
  <c r="G108" i="5"/>
  <c r="H108" i="5" s="1"/>
  <c r="G109" i="5"/>
  <c r="H109" i="5" s="1"/>
  <c r="G110" i="5"/>
  <c r="H110" i="5" s="1"/>
  <c r="G111" i="5"/>
  <c r="H111" i="5" s="1"/>
  <c r="G112" i="5"/>
  <c r="H112" i="5" s="1"/>
  <c r="G114" i="5"/>
  <c r="H114" i="5" s="1"/>
  <c r="G115" i="5"/>
  <c r="H115" i="5" s="1"/>
  <c r="G116" i="5"/>
  <c r="H116" i="5" s="1"/>
  <c r="G117" i="5"/>
  <c r="H117" i="5" s="1"/>
  <c r="G118" i="5"/>
  <c r="H118" i="5" s="1"/>
  <c r="G119" i="5"/>
  <c r="H119" i="5" s="1"/>
  <c r="G120" i="5"/>
  <c r="H120" i="5" s="1"/>
  <c r="G121" i="5"/>
  <c r="H121" i="5" s="1"/>
  <c r="G122" i="5"/>
  <c r="H122" i="5" s="1"/>
  <c r="G123" i="5"/>
  <c r="H123" i="5" s="1"/>
  <c r="G124" i="5"/>
  <c r="H124" i="5" s="1"/>
  <c r="G125" i="5"/>
  <c r="H125" i="5" s="1"/>
  <c r="G126" i="5"/>
  <c r="H126" i="5" s="1"/>
  <c r="G127" i="5"/>
  <c r="H127" i="5" s="1"/>
  <c r="G128" i="5"/>
  <c r="H128" i="5" s="1"/>
  <c r="G129" i="5"/>
  <c r="H129" i="5" s="1"/>
  <c r="G130" i="5"/>
  <c r="H130" i="5" s="1"/>
  <c r="G131" i="5"/>
  <c r="H131" i="5" s="1"/>
  <c r="G132" i="5"/>
  <c r="H132" i="5" s="1"/>
  <c r="G133" i="5"/>
  <c r="H133" i="5" s="1"/>
  <c r="G134" i="5"/>
  <c r="H134" i="5" s="1"/>
  <c r="G135" i="5"/>
  <c r="H135" i="5" s="1"/>
  <c r="G136" i="5"/>
  <c r="H136" i="5" s="1"/>
  <c r="G137" i="5"/>
  <c r="H137" i="5" s="1"/>
  <c r="G138" i="5"/>
  <c r="H138" i="5" s="1"/>
  <c r="G139" i="5"/>
  <c r="H139" i="5" s="1"/>
  <c r="G140" i="5"/>
  <c r="H140" i="5" s="1"/>
  <c r="G141" i="5"/>
  <c r="H141" i="5" s="1"/>
  <c r="G142" i="5"/>
  <c r="H142" i="5" s="1"/>
  <c r="G143" i="5"/>
  <c r="H143" i="5" s="1"/>
  <c r="G144" i="5"/>
  <c r="G145" i="5"/>
  <c r="H145" i="5" s="1"/>
  <c r="G146" i="5"/>
  <c r="H146" i="5" s="1"/>
  <c r="G147" i="5"/>
  <c r="H147" i="5" s="1"/>
  <c r="G148" i="5"/>
  <c r="H148" i="5" s="1"/>
  <c r="G149" i="5"/>
  <c r="H149" i="5" s="1"/>
  <c r="G151" i="5"/>
  <c r="H151" i="5" s="1"/>
  <c r="G152" i="5"/>
  <c r="H152" i="5" s="1"/>
  <c r="G153" i="5"/>
  <c r="H153" i="5" s="1"/>
  <c r="G154" i="5"/>
  <c r="H154" i="5" s="1"/>
  <c r="G155" i="5"/>
  <c r="H155" i="5" s="1"/>
  <c r="G156" i="5"/>
  <c r="H156" i="5" s="1"/>
  <c r="G157" i="5"/>
  <c r="H157" i="5" s="1"/>
  <c r="G158" i="5"/>
  <c r="H158" i="5" s="1"/>
  <c r="G159" i="5"/>
  <c r="H159" i="5" s="1"/>
  <c r="G160" i="5"/>
  <c r="H160" i="5" s="1"/>
  <c r="G161" i="5"/>
  <c r="H161" i="5" s="1"/>
  <c r="G162" i="5"/>
  <c r="H162" i="5" s="1"/>
  <c r="G163" i="5"/>
  <c r="H163" i="5" s="1"/>
  <c r="G164" i="5"/>
  <c r="H164" i="5" s="1"/>
  <c r="G4" i="6"/>
  <c r="H4" i="6" s="1"/>
  <c r="G5" i="6"/>
  <c r="H5" i="6" s="1"/>
  <c r="G6" i="6"/>
  <c r="H6" i="6" s="1"/>
  <c r="G7" i="6"/>
  <c r="H7" i="6" s="1"/>
  <c r="G8" i="6"/>
  <c r="H8" i="6" s="1"/>
  <c r="G9" i="6"/>
  <c r="H9" i="6" s="1"/>
  <c r="G10" i="6"/>
  <c r="H10" i="6" s="1"/>
  <c r="G11" i="6"/>
  <c r="H11" i="6" s="1"/>
  <c r="G12" i="6"/>
  <c r="H12" i="6" s="1"/>
  <c r="G13" i="6"/>
  <c r="H13" i="6" s="1"/>
  <c r="G14" i="6"/>
  <c r="H14" i="6" s="1"/>
  <c r="G15" i="6"/>
  <c r="H15" i="6" s="1"/>
  <c r="G16" i="6"/>
  <c r="H16" i="6" s="1"/>
  <c r="G17" i="6"/>
  <c r="H17" i="6" s="1"/>
  <c r="G18" i="6"/>
  <c r="H18" i="6" s="1"/>
  <c r="G19" i="6"/>
  <c r="H19" i="6" s="1"/>
  <c r="G20" i="6"/>
  <c r="H20" i="6" s="1"/>
  <c r="G21" i="6"/>
  <c r="H21" i="6" s="1"/>
  <c r="G22" i="6"/>
  <c r="H22" i="6" s="1"/>
  <c r="G23" i="6"/>
  <c r="H23" i="6" s="1"/>
  <c r="G24" i="6"/>
  <c r="H24" i="6" s="1"/>
  <c r="G25" i="6"/>
  <c r="H25" i="6" s="1"/>
  <c r="G26" i="6"/>
  <c r="H26" i="6" s="1"/>
  <c r="G27" i="6"/>
  <c r="H27" i="6" s="1"/>
  <c r="G28" i="6"/>
  <c r="H28" i="6" s="1"/>
  <c r="G29" i="6"/>
  <c r="H29" i="6" s="1"/>
  <c r="G30" i="6"/>
  <c r="H30" i="6" s="1"/>
  <c r="G31" i="6"/>
  <c r="H31" i="6" s="1"/>
  <c r="G32" i="6"/>
  <c r="H32" i="6" s="1"/>
  <c r="G33" i="6"/>
  <c r="H33" i="6" s="1"/>
  <c r="G34" i="6"/>
  <c r="H34" i="6" s="1"/>
  <c r="G35" i="6"/>
  <c r="H35" i="6" s="1"/>
  <c r="G36" i="6"/>
  <c r="H36" i="6" s="1"/>
  <c r="G37" i="6"/>
  <c r="H37" i="6" s="1"/>
  <c r="G38" i="6"/>
  <c r="H38" i="6" s="1"/>
  <c r="G39" i="6"/>
  <c r="H39" i="6" s="1"/>
  <c r="G40" i="6"/>
  <c r="H40" i="6" s="1"/>
  <c r="G41" i="6"/>
  <c r="H41" i="6" s="1"/>
  <c r="G42" i="6"/>
  <c r="H42" i="6" s="1"/>
  <c r="G43" i="6"/>
  <c r="H43" i="6" s="1"/>
  <c r="G44" i="6"/>
  <c r="H44" i="6" s="1"/>
  <c r="G45" i="6"/>
  <c r="H45" i="6" s="1"/>
  <c r="G46" i="6"/>
  <c r="H46" i="6" s="1"/>
  <c r="G47" i="6"/>
  <c r="H47" i="6" s="1"/>
  <c r="G48" i="6"/>
  <c r="H48" i="6" s="1"/>
  <c r="G49" i="6"/>
  <c r="H49" i="6" s="1"/>
  <c r="G50" i="6"/>
  <c r="H50" i="6" s="1"/>
  <c r="G51" i="6"/>
  <c r="H51" i="6" s="1"/>
  <c r="G52" i="6"/>
  <c r="H52" i="6" s="1"/>
  <c r="G53" i="6"/>
  <c r="H53" i="6" s="1"/>
  <c r="G54" i="6"/>
  <c r="H54" i="6" s="1"/>
  <c r="G55" i="6"/>
  <c r="H55" i="6" s="1"/>
  <c r="G56" i="6"/>
  <c r="H56" i="6" s="1"/>
  <c r="G57" i="6"/>
  <c r="H57" i="6" s="1"/>
  <c r="G58" i="6"/>
  <c r="H58" i="6" s="1"/>
  <c r="G59" i="6"/>
  <c r="H59" i="6" s="1"/>
  <c r="G60" i="6"/>
  <c r="H60" i="6" s="1"/>
  <c r="G61" i="6"/>
  <c r="H61" i="6" s="1"/>
  <c r="G62" i="6"/>
  <c r="H62" i="6" s="1"/>
  <c r="G63" i="6"/>
  <c r="H63" i="6" s="1"/>
  <c r="G64" i="6"/>
  <c r="H64" i="6" s="1"/>
  <c r="G65" i="6"/>
  <c r="H65" i="6" s="1"/>
  <c r="G66" i="6"/>
  <c r="H66" i="6" s="1"/>
  <c r="G67" i="6"/>
  <c r="H67" i="6" s="1"/>
  <c r="G68" i="6"/>
  <c r="H68" i="6" s="1"/>
  <c r="G69" i="6"/>
  <c r="H69" i="6" s="1"/>
  <c r="G70" i="6"/>
  <c r="H70" i="6" s="1"/>
  <c r="G71" i="6"/>
  <c r="H71" i="6" s="1"/>
  <c r="G72" i="6"/>
  <c r="H72" i="6" s="1"/>
  <c r="G73" i="6"/>
  <c r="H73" i="6" s="1"/>
  <c r="G74" i="6"/>
  <c r="H74" i="6" s="1"/>
  <c r="G75" i="6"/>
  <c r="H75" i="6" s="1"/>
  <c r="G76" i="6"/>
  <c r="H76" i="6" s="1"/>
  <c r="G77" i="6"/>
  <c r="H77" i="6" s="1"/>
  <c r="G78" i="6"/>
  <c r="H78" i="6" s="1"/>
  <c r="G79" i="6"/>
  <c r="H79" i="6" s="1"/>
  <c r="G80" i="6"/>
  <c r="H80" i="6" s="1"/>
  <c r="G81" i="6"/>
  <c r="H81" i="6" s="1"/>
  <c r="G82" i="6"/>
  <c r="H82" i="6" s="1"/>
  <c r="G83" i="6"/>
  <c r="H83" i="6" s="1"/>
  <c r="G84" i="6"/>
  <c r="H84" i="6" s="1"/>
  <c r="G85" i="6"/>
  <c r="H85" i="6" s="1"/>
  <c r="G86" i="6"/>
  <c r="H86" i="6" s="1"/>
  <c r="G87" i="6"/>
  <c r="H87" i="6" s="1"/>
  <c r="G88" i="6"/>
  <c r="H88" i="6" s="1"/>
  <c r="G89" i="6"/>
  <c r="H89" i="6" s="1"/>
  <c r="G90" i="6"/>
  <c r="H90" i="6" s="1"/>
  <c r="G91" i="6"/>
  <c r="H91" i="6" s="1"/>
  <c r="G92" i="6"/>
  <c r="H92" i="6" s="1"/>
  <c r="G93" i="6"/>
  <c r="H93" i="6" s="1"/>
  <c r="G94" i="6"/>
  <c r="H94" i="6" s="1"/>
  <c r="G95" i="6"/>
  <c r="H95" i="6" s="1"/>
  <c r="G96" i="6"/>
  <c r="H96" i="6" s="1"/>
  <c r="G97" i="6"/>
  <c r="H97" i="6" s="1"/>
  <c r="G98" i="6"/>
  <c r="H98" i="6" s="1"/>
  <c r="G99" i="6"/>
  <c r="H99" i="6" s="1"/>
  <c r="G100" i="6"/>
  <c r="H100" i="6" s="1"/>
  <c r="G101" i="6"/>
  <c r="H101" i="6" s="1"/>
  <c r="G102" i="6"/>
  <c r="H102" i="6" s="1"/>
  <c r="G103" i="6"/>
  <c r="H103" i="6" s="1"/>
  <c r="G104" i="6"/>
  <c r="H104" i="6" s="1"/>
  <c r="G105" i="6"/>
  <c r="H105" i="6" s="1"/>
  <c r="G106" i="6"/>
  <c r="H106" i="6" s="1"/>
  <c r="G107" i="6"/>
  <c r="H107" i="6" s="1"/>
  <c r="G108" i="6"/>
  <c r="H108" i="6" s="1"/>
  <c r="G109" i="6"/>
  <c r="H109" i="6" s="1"/>
  <c r="G110" i="6"/>
  <c r="H110" i="6" s="1"/>
  <c r="G111" i="6"/>
  <c r="H111" i="6" s="1"/>
  <c r="G112" i="6"/>
  <c r="H112" i="6" s="1"/>
  <c r="G114" i="6"/>
  <c r="H114" i="6" s="1"/>
  <c r="G115" i="6"/>
  <c r="H115" i="6" s="1"/>
  <c r="G116" i="6"/>
  <c r="H116" i="6" s="1"/>
  <c r="G117" i="6"/>
  <c r="H117" i="6" s="1"/>
  <c r="G118" i="6"/>
  <c r="H118" i="6" s="1"/>
  <c r="G119" i="6"/>
  <c r="H119" i="6" s="1"/>
  <c r="G120" i="6"/>
  <c r="H120" i="6" s="1"/>
  <c r="G121" i="6"/>
  <c r="H121" i="6" s="1"/>
  <c r="G122" i="6"/>
  <c r="H122" i="6" s="1"/>
  <c r="G123" i="6"/>
  <c r="H123" i="6" s="1"/>
  <c r="G124" i="6"/>
  <c r="H124" i="6" s="1"/>
  <c r="G125" i="6"/>
  <c r="H125" i="6" s="1"/>
  <c r="G126" i="6"/>
  <c r="H126" i="6" s="1"/>
  <c r="G127" i="6"/>
  <c r="H127" i="6" s="1"/>
  <c r="G128" i="6"/>
  <c r="H128" i="6" s="1"/>
  <c r="G129" i="6"/>
  <c r="H129" i="6" s="1"/>
  <c r="G130" i="6"/>
  <c r="H130" i="6" s="1"/>
  <c r="G131" i="6"/>
  <c r="H131" i="6" s="1"/>
  <c r="G132" i="6"/>
  <c r="H132" i="6" s="1"/>
  <c r="G133" i="6"/>
  <c r="H133" i="6" s="1"/>
  <c r="G134" i="6"/>
  <c r="H134" i="6" s="1"/>
  <c r="G135" i="6"/>
  <c r="H135" i="6" s="1"/>
  <c r="G136" i="6"/>
  <c r="H136" i="6" s="1"/>
  <c r="G137" i="6"/>
  <c r="H137" i="6" s="1"/>
  <c r="G138" i="6"/>
  <c r="H138" i="6" s="1"/>
  <c r="G139" i="6"/>
  <c r="H139" i="6" s="1"/>
  <c r="G140" i="6"/>
  <c r="H140" i="6" s="1"/>
  <c r="G141" i="6"/>
  <c r="H141" i="6" s="1"/>
  <c r="G142" i="6"/>
  <c r="H142" i="6" s="1"/>
  <c r="G143" i="6"/>
  <c r="H143" i="6" s="1"/>
  <c r="G144" i="6"/>
  <c r="G145" i="6"/>
  <c r="H145" i="6" s="1"/>
  <c r="G146" i="6"/>
  <c r="H146" i="6" s="1"/>
  <c r="G147" i="6"/>
  <c r="H147" i="6" s="1"/>
  <c r="G148" i="6"/>
  <c r="H148" i="6" s="1"/>
  <c r="G149" i="6"/>
  <c r="H149" i="6" s="1"/>
  <c r="G151" i="6"/>
  <c r="H151" i="6" s="1"/>
  <c r="G152" i="6"/>
  <c r="H152" i="6" s="1"/>
  <c r="G153" i="6"/>
  <c r="H153" i="6" s="1"/>
  <c r="G154" i="6"/>
  <c r="H154" i="6" s="1"/>
  <c r="G155" i="6"/>
  <c r="H155" i="6" s="1"/>
  <c r="G156" i="6"/>
  <c r="H156" i="6" s="1"/>
  <c r="G157" i="6"/>
  <c r="H157" i="6" s="1"/>
  <c r="G158" i="6"/>
  <c r="H158" i="6" s="1"/>
  <c r="G159" i="6"/>
  <c r="H159" i="6" s="1"/>
  <c r="G160" i="6"/>
  <c r="H160" i="6" s="1"/>
  <c r="G161" i="6"/>
  <c r="H161" i="6" s="1"/>
  <c r="G162" i="6"/>
  <c r="H162" i="6" s="1"/>
  <c r="G163" i="6"/>
  <c r="H163" i="6" s="1"/>
  <c r="G164" i="6"/>
  <c r="H164" i="6" s="1"/>
  <c r="G4" i="8"/>
  <c r="H4" i="8" s="1"/>
  <c r="G5" i="8"/>
  <c r="H5" i="8" s="1"/>
  <c r="G6" i="8"/>
  <c r="H6" i="8" s="1"/>
  <c r="G7" i="8"/>
  <c r="H7" i="8" s="1"/>
  <c r="G8" i="8"/>
  <c r="H8" i="8" s="1"/>
  <c r="G9" i="8"/>
  <c r="H9" i="8" s="1"/>
  <c r="G10" i="8"/>
  <c r="H10" i="8" s="1"/>
  <c r="G11" i="8"/>
  <c r="H11" i="8" s="1"/>
  <c r="G12" i="8"/>
  <c r="H12" i="8" s="1"/>
  <c r="G13" i="8"/>
  <c r="H13" i="8" s="1"/>
  <c r="G14" i="8"/>
  <c r="H14" i="8" s="1"/>
  <c r="G15" i="8"/>
  <c r="H15" i="8" s="1"/>
  <c r="G16" i="8"/>
  <c r="H16" i="8" s="1"/>
  <c r="G17" i="8"/>
  <c r="H17" i="8" s="1"/>
  <c r="G18" i="8"/>
  <c r="H18" i="8" s="1"/>
  <c r="G19" i="8"/>
  <c r="H19" i="8" s="1"/>
  <c r="G20" i="8"/>
  <c r="H20" i="8" s="1"/>
  <c r="G21" i="8"/>
  <c r="H21" i="8" s="1"/>
  <c r="G22" i="8"/>
  <c r="H22" i="8" s="1"/>
  <c r="G23" i="8"/>
  <c r="H23" i="8" s="1"/>
  <c r="G24" i="8"/>
  <c r="H24" i="8" s="1"/>
  <c r="G25" i="8"/>
  <c r="H25" i="8" s="1"/>
  <c r="G26" i="8"/>
  <c r="H26" i="8" s="1"/>
  <c r="G27" i="8"/>
  <c r="H27" i="8" s="1"/>
  <c r="G28" i="8"/>
  <c r="H28" i="8" s="1"/>
  <c r="G29" i="8"/>
  <c r="H29" i="8" s="1"/>
  <c r="G30" i="8"/>
  <c r="H30" i="8" s="1"/>
  <c r="G31" i="8"/>
  <c r="H31" i="8" s="1"/>
  <c r="G32" i="8"/>
  <c r="H32" i="8" s="1"/>
  <c r="G33" i="8"/>
  <c r="H33" i="8" s="1"/>
  <c r="G34" i="8"/>
  <c r="H34" i="8" s="1"/>
  <c r="G35" i="8"/>
  <c r="H35" i="8" s="1"/>
  <c r="G36" i="8"/>
  <c r="H36" i="8" s="1"/>
  <c r="G37" i="8"/>
  <c r="H37" i="8" s="1"/>
  <c r="G38" i="8"/>
  <c r="H38" i="8" s="1"/>
  <c r="G39" i="8"/>
  <c r="H39" i="8" s="1"/>
  <c r="G40" i="8"/>
  <c r="H40" i="8" s="1"/>
  <c r="G41" i="8"/>
  <c r="H41" i="8" s="1"/>
  <c r="G42" i="8"/>
  <c r="H42" i="8" s="1"/>
  <c r="G43" i="8"/>
  <c r="H43" i="8" s="1"/>
  <c r="G44" i="8"/>
  <c r="H44" i="8" s="1"/>
  <c r="G45" i="8"/>
  <c r="H45" i="8" s="1"/>
  <c r="G46" i="8"/>
  <c r="H46" i="8" s="1"/>
  <c r="G47" i="8"/>
  <c r="H47" i="8" s="1"/>
  <c r="G48" i="8"/>
  <c r="H48" i="8" s="1"/>
  <c r="G49" i="8"/>
  <c r="H49" i="8" s="1"/>
  <c r="G50" i="8"/>
  <c r="H50" i="8" s="1"/>
  <c r="G51" i="8"/>
  <c r="H51" i="8" s="1"/>
  <c r="G52" i="8"/>
  <c r="H52" i="8" s="1"/>
  <c r="G53" i="8"/>
  <c r="H53" i="8" s="1"/>
  <c r="G54" i="8"/>
  <c r="H54" i="8" s="1"/>
  <c r="G55" i="8"/>
  <c r="H55" i="8" s="1"/>
  <c r="G56" i="8"/>
  <c r="H56" i="8" s="1"/>
  <c r="G57" i="8"/>
  <c r="H57" i="8" s="1"/>
  <c r="G58" i="8"/>
  <c r="H58" i="8" s="1"/>
  <c r="G59" i="8"/>
  <c r="H59" i="8" s="1"/>
  <c r="G60" i="8"/>
  <c r="H60" i="8" s="1"/>
  <c r="G61" i="8"/>
  <c r="H61" i="8" s="1"/>
  <c r="G62" i="8"/>
  <c r="H62" i="8" s="1"/>
  <c r="G63" i="8"/>
  <c r="H63" i="8" s="1"/>
  <c r="G64" i="8"/>
  <c r="H64" i="8" s="1"/>
  <c r="G65" i="8"/>
  <c r="H65" i="8" s="1"/>
  <c r="G66" i="8"/>
  <c r="H66" i="8" s="1"/>
  <c r="G67" i="8"/>
  <c r="H67" i="8" s="1"/>
  <c r="G68" i="8"/>
  <c r="H68" i="8" s="1"/>
  <c r="G69" i="8"/>
  <c r="H69" i="8" s="1"/>
  <c r="G70" i="8"/>
  <c r="H70" i="8" s="1"/>
  <c r="G71" i="8"/>
  <c r="H71" i="8" s="1"/>
  <c r="G72" i="8"/>
  <c r="H72" i="8" s="1"/>
  <c r="G73" i="8"/>
  <c r="H73" i="8" s="1"/>
  <c r="G74" i="8"/>
  <c r="H74" i="8" s="1"/>
  <c r="G75" i="8"/>
  <c r="H75" i="8" s="1"/>
  <c r="G76" i="8"/>
  <c r="H76" i="8" s="1"/>
  <c r="G77" i="8"/>
  <c r="H77" i="8" s="1"/>
  <c r="G78" i="8"/>
  <c r="H78" i="8" s="1"/>
  <c r="G79" i="8"/>
  <c r="H79" i="8" s="1"/>
  <c r="G80" i="8"/>
  <c r="H80" i="8" s="1"/>
  <c r="G81" i="8"/>
  <c r="H81" i="8" s="1"/>
  <c r="G82" i="8"/>
  <c r="H82" i="8" s="1"/>
  <c r="G83" i="8"/>
  <c r="H83" i="8" s="1"/>
  <c r="G84" i="8"/>
  <c r="H84" i="8" s="1"/>
  <c r="G85" i="8"/>
  <c r="H85" i="8" s="1"/>
  <c r="G86" i="8"/>
  <c r="H86" i="8" s="1"/>
  <c r="G87" i="8"/>
  <c r="H87" i="8" s="1"/>
  <c r="G88" i="8"/>
  <c r="H88" i="8" s="1"/>
  <c r="G89" i="8"/>
  <c r="H89" i="8" s="1"/>
  <c r="G90" i="8"/>
  <c r="H90" i="8" s="1"/>
  <c r="G91" i="8"/>
  <c r="H91" i="8" s="1"/>
  <c r="G92" i="8"/>
  <c r="H92" i="8" s="1"/>
  <c r="G93" i="8"/>
  <c r="H93" i="8" s="1"/>
  <c r="G94" i="8"/>
  <c r="H94" i="8" s="1"/>
  <c r="G95" i="8"/>
  <c r="H95" i="8" s="1"/>
  <c r="G96" i="8"/>
  <c r="H96" i="8" s="1"/>
  <c r="G97" i="8"/>
  <c r="H97" i="8" s="1"/>
  <c r="G98" i="8"/>
  <c r="H98" i="8" s="1"/>
  <c r="G99" i="8"/>
  <c r="H99" i="8" s="1"/>
  <c r="G100" i="8"/>
  <c r="H100" i="8" s="1"/>
  <c r="G101" i="8"/>
  <c r="H101" i="8" s="1"/>
  <c r="G102" i="8"/>
  <c r="H102" i="8" s="1"/>
  <c r="G103" i="8"/>
  <c r="H103" i="8" s="1"/>
  <c r="G104" i="8"/>
  <c r="H104" i="8" s="1"/>
  <c r="G105" i="8"/>
  <c r="H105" i="8" s="1"/>
  <c r="G106" i="8"/>
  <c r="H106" i="8" s="1"/>
  <c r="G107" i="8"/>
  <c r="H107" i="8" s="1"/>
  <c r="G108" i="8"/>
  <c r="H108" i="8" s="1"/>
  <c r="G109" i="8"/>
  <c r="H109" i="8" s="1"/>
  <c r="G110" i="8"/>
  <c r="H110" i="8" s="1"/>
  <c r="G111" i="8"/>
  <c r="H111" i="8" s="1"/>
  <c r="G112" i="8"/>
  <c r="H112" i="8" s="1"/>
  <c r="G114" i="8"/>
  <c r="H114" i="8" s="1"/>
  <c r="G115" i="8"/>
  <c r="H115" i="8" s="1"/>
  <c r="G116" i="8"/>
  <c r="H116" i="8" s="1"/>
  <c r="G117" i="8"/>
  <c r="H117" i="8" s="1"/>
  <c r="G118" i="8"/>
  <c r="H118" i="8" s="1"/>
  <c r="G119" i="8"/>
  <c r="H119" i="8" s="1"/>
  <c r="G120" i="8"/>
  <c r="H120" i="8" s="1"/>
  <c r="G121" i="8"/>
  <c r="H121" i="8" s="1"/>
  <c r="G122" i="8"/>
  <c r="H122" i="8" s="1"/>
  <c r="G123" i="8"/>
  <c r="H123" i="8" s="1"/>
  <c r="G124" i="8"/>
  <c r="H124" i="8" s="1"/>
  <c r="G125" i="8"/>
  <c r="H125" i="8" s="1"/>
  <c r="G126" i="8"/>
  <c r="H126" i="8" s="1"/>
  <c r="G127" i="8"/>
  <c r="H127" i="8" s="1"/>
  <c r="G128" i="8"/>
  <c r="H128" i="8" s="1"/>
  <c r="G129" i="8"/>
  <c r="H129" i="8" s="1"/>
  <c r="G130" i="8"/>
  <c r="H130" i="8" s="1"/>
  <c r="G131" i="8"/>
  <c r="H131" i="8" s="1"/>
  <c r="G132" i="8"/>
  <c r="H132" i="8" s="1"/>
  <c r="G133" i="8"/>
  <c r="H133" i="8" s="1"/>
  <c r="G134" i="8"/>
  <c r="H134" i="8" s="1"/>
  <c r="G135" i="8"/>
  <c r="H135" i="8" s="1"/>
  <c r="G136" i="8"/>
  <c r="H136" i="8" s="1"/>
  <c r="G137" i="8"/>
  <c r="H137" i="8" s="1"/>
  <c r="G138" i="8"/>
  <c r="H138" i="8" s="1"/>
  <c r="G139" i="8"/>
  <c r="H139" i="8" s="1"/>
  <c r="G140" i="8"/>
  <c r="H140" i="8" s="1"/>
  <c r="G141" i="8"/>
  <c r="H141" i="8" s="1"/>
  <c r="G142" i="8"/>
  <c r="H142" i="8" s="1"/>
  <c r="G143" i="8"/>
  <c r="H143" i="8" s="1"/>
  <c r="G144" i="8"/>
  <c r="G145" i="8"/>
  <c r="H145" i="8" s="1"/>
  <c r="G146" i="8"/>
  <c r="H146" i="8" s="1"/>
  <c r="G147" i="8"/>
  <c r="H147" i="8" s="1"/>
  <c r="G148" i="8"/>
  <c r="H148" i="8" s="1"/>
  <c r="G149" i="8"/>
  <c r="H149" i="8" s="1"/>
  <c r="G151" i="8"/>
  <c r="H151" i="8" s="1"/>
  <c r="G152" i="8"/>
  <c r="H152" i="8" s="1"/>
  <c r="G153" i="8"/>
  <c r="H153" i="8" s="1"/>
  <c r="G154" i="8"/>
  <c r="H154" i="8" s="1"/>
  <c r="G155" i="8"/>
  <c r="H155" i="8" s="1"/>
  <c r="G156" i="8"/>
  <c r="H156" i="8" s="1"/>
  <c r="G157" i="8"/>
  <c r="H157" i="8" s="1"/>
  <c r="G158" i="8"/>
  <c r="H158" i="8" s="1"/>
  <c r="G159" i="8"/>
  <c r="H159" i="8" s="1"/>
  <c r="G160" i="8"/>
  <c r="H160" i="8" s="1"/>
  <c r="G161" i="8"/>
  <c r="H161" i="8" s="1"/>
  <c r="G162" i="8"/>
  <c r="H162" i="8" s="1"/>
  <c r="G163" i="8"/>
  <c r="H163" i="8" s="1"/>
  <c r="G164" i="8"/>
  <c r="H164" i="8" s="1"/>
  <c r="G4" i="9"/>
  <c r="H4" i="9" s="1"/>
  <c r="G5" i="9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G87" i="9"/>
  <c r="H87" i="9" s="1"/>
  <c r="G88" i="9"/>
  <c r="H88" i="9" s="1"/>
  <c r="G89" i="9"/>
  <c r="H89" i="9" s="1"/>
  <c r="G90" i="9"/>
  <c r="H90" i="9" s="1"/>
  <c r="G91" i="9"/>
  <c r="H91" i="9" s="1"/>
  <c r="G92" i="9"/>
  <c r="H92" i="9" s="1"/>
  <c r="G93" i="9"/>
  <c r="H93" i="9" s="1"/>
  <c r="G94" i="9"/>
  <c r="H94" i="9" s="1"/>
  <c r="G95" i="9"/>
  <c r="H95" i="9" s="1"/>
  <c r="G96" i="9"/>
  <c r="H96" i="9" s="1"/>
  <c r="G97" i="9"/>
  <c r="H97" i="9" s="1"/>
  <c r="G98" i="9"/>
  <c r="H98" i="9" s="1"/>
  <c r="G99" i="9"/>
  <c r="H99" i="9" s="1"/>
  <c r="G100" i="9"/>
  <c r="H100" i="9" s="1"/>
  <c r="G101" i="9"/>
  <c r="H101" i="9" s="1"/>
  <c r="G102" i="9"/>
  <c r="H102" i="9" s="1"/>
  <c r="G103" i="9"/>
  <c r="H103" i="9" s="1"/>
  <c r="G104" i="9"/>
  <c r="H104" i="9" s="1"/>
  <c r="G105" i="9"/>
  <c r="H105" i="9" s="1"/>
  <c r="G106" i="9"/>
  <c r="H106" i="9" s="1"/>
  <c r="G107" i="9"/>
  <c r="H107" i="9" s="1"/>
  <c r="G108" i="9"/>
  <c r="H108" i="9" s="1"/>
  <c r="G109" i="9"/>
  <c r="H109" i="9" s="1"/>
  <c r="G110" i="9"/>
  <c r="H110" i="9" s="1"/>
  <c r="G111" i="9"/>
  <c r="H111" i="9" s="1"/>
  <c r="G112" i="9"/>
  <c r="H112" i="9" s="1"/>
  <c r="G114" i="9"/>
  <c r="H114" i="9" s="1"/>
  <c r="G115" i="9"/>
  <c r="H115" i="9" s="1"/>
  <c r="G116" i="9"/>
  <c r="H116" i="9" s="1"/>
  <c r="G117" i="9"/>
  <c r="H117" i="9" s="1"/>
  <c r="G118" i="9"/>
  <c r="H118" i="9" s="1"/>
  <c r="G119" i="9"/>
  <c r="H119" i="9" s="1"/>
  <c r="G120" i="9"/>
  <c r="H120" i="9" s="1"/>
  <c r="G121" i="9"/>
  <c r="H121" i="9" s="1"/>
  <c r="G122" i="9"/>
  <c r="H122" i="9" s="1"/>
  <c r="G123" i="9"/>
  <c r="H123" i="9" s="1"/>
  <c r="G124" i="9"/>
  <c r="H124" i="9" s="1"/>
  <c r="G125" i="9"/>
  <c r="H125" i="9" s="1"/>
  <c r="G126" i="9"/>
  <c r="H126" i="9" s="1"/>
  <c r="G127" i="9"/>
  <c r="H127" i="9" s="1"/>
  <c r="G128" i="9"/>
  <c r="H128" i="9" s="1"/>
  <c r="G129" i="9"/>
  <c r="H129" i="9" s="1"/>
  <c r="G130" i="9"/>
  <c r="H130" i="9" s="1"/>
  <c r="G131" i="9"/>
  <c r="H131" i="9" s="1"/>
  <c r="G132" i="9"/>
  <c r="H132" i="9" s="1"/>
  <c r="G133" i="9"/>
  <c r="H133" i="9" s="1"/>
  <c r="G134" i="9"/>
  <c r="H134" i="9" s="1"/>
  <c r="G135" i="9"/>
  <c r="H135" i="9" s="1"/>
  <c r="G136" i="9"/>
  <c r="H136" i="9" s="1"/>
  <c r="G137" i="9"/>
  <c r="H137" i="9" s="1"/>
  <c r="G138" i="9"/>
  <c r="H138" i="9" s="1"/>
  <c r="G139" i="9"/>
  <c r="H139" i="9" s="1"/>
  <c r="G140" i="9"/>
  <c r="H140" i="9" s="1"/>
  <c r="G141" i="9"/>
  <c r="H141" i="9" s="1"/>
  <c r="G142" i="9"/>
  <c r="H142" i="9" s="1"/>
  <c r="G143" i="9"/>
  <c r="H143" i="9" s="1"/>
  <c r="G144" i="9"/>
  <c r="G145" i="9"/>
  <c r="H145" i="9" s="1"/>
  <c r="G146" i="9"/>
  <c r="H146" i="9" s="1"/>
  <c r="G147" i="9"/>
  <c r="H147" i="9" s="1"/>
  <c r="G148" i="9"/>
  <c r="H148" i="9" s="1"/>
  <c r="G149" i="9"/>
  <c r="H149" i="9" s="1"/>
  <c r="G151" i="9"/>
  <c r="H151" i="9" s="1"/>
  <c r="G152" i="9"/>
  <c r="H152" i="9" s="1"/>
  <c r="G153" i="9"/>
  <c r="H153" i="9" s="1"/>
  <c r="G154" i="9"/>
  <c r="H154" i="9" s="1"/>
  <c r="G155" i="9"/>
  <c r="H155" i="9" s="1"/>
  <c r="G156" i="9"/>
  <c r="H156" i="9" s="1"/>
  <c r="G157" i="9"/>
  <c r="H157" i="9" s="1"/>
  <c r="G158" i="9"/>
  <c r="H158" i="9" s="1"/>
  <c r="G159" i="9"/>
  <c r="H159" i="9" s="1"/>
  <c r="G160" i="9"/>
  <c r="H160" i="9" s="1"/>
  <c r="G161" i="9"/>
  <c r="H161" i="9" s="1"/>
  <c r="G162" i="9"/>
  <c r="H162" i="9" s="1"/>
  <c r="G163" i="9"/>
  <c r="H163" i="9" s="1"/>
  <c r="G164" i="9"/>
  <c r="H164" i="9" s="1"/>
  <c r="G4" i="10"/>
  <c r="H4" i="10" s="1"/>
  <c r="G5" i="10"/>
  <c r="H5" i="10" s="1"/>
  <c r="G6" i="10"/>
  <c r="H6" i="10" s="1"/>
  <c r="G7" i="10"/>
  <c r="H7" i="10" s="1"/>
  <c r="G8" i="10"/>
  <c r="H8" i="10" s="1"/>
  <c r="G9" i="10"/>
  <c r="H9" i="10" s="1"/>
  <c r="G10" i="10"/>
  <c r="H10" i="10" s="1"/>
  <c r="G11" i="10"/>
  <c r="H11" i="10" s="1"/>
  <c r="G12" i="10"/>
  <c r="H12" i="10" s="1"/>
  <c r="G13" i="10"/>
  <c r="H13" i="10" s="1"/>
  <c r="G14" i="10"/>
  <c r="H14" i="10" s="1"/>
  <c r="G15" i="10"/>
  <c r="H15" i="10" s="1"/>
  <c r="G16" i="10"/>
  <c r="H16" i="10" s="1"/>
  <c r="G17" i="10"/>
  <c r="H17" i="10" s="1"/>
  <c r="G18" i="10"/>
  <c r="H18" i="10" s="1"/>
  <c r="G19" i="10"/>
  <c r="H19" i="10" s="1"/>
  <c r="G20" i="10"/>
  <c r="H20" i="10" s="1"/>
  <c r="G21" i="10"/>
  <c r="H21" i="10" s="1"/>
  <c r="G22" i="10"/>
  <c r="H22" i="10" s="1"/>
  <c r="G23" i="10"/>
  <c r="H23" i="10" s="1"/>
  <c r="G24" i="10"/>
  <c r="H24" i="10" s="1"/>
  <c r="G25" i="10"/>
  <c r="H25" i="10" s="1"/>
  <c r="G26" i="10"/>
  <c r="H26" i="10" s="1"/>
  <c r="G27" i="10"/>
  <c r="H27" i="10" s="1"/>
  <c r="G28" i="10"/>
  <c r="H28" i="10" s="1"/>
  <c r="G29" i="10"/>
  <c r="H29" i="10" s="1"/>
  <c r="G30" i="10"/>
  <c r="H30" i="10" s="1"/>
  <c r="G31" i="10"/>
  <c r="H31" i="10" s="1"/>
  <c r="G32" i="10"/>
  <c r="H32" i="10" s="1"/>
  <c r="G33" i="10"/>
  <c r="H33" i="10" s="1"/>
  <c r="G34" i="10"/>
  <c r="H34" i="10" s="1"/>
  <c r="G35" i="10"/>
  <c r="H35" i="10" s="1"/>
  <c r="G36" i="10"/>
  <c r="H36" i="10" s="1"/>
  <c r="G37" i="10"/>
  <c r="H37" i="10" s="1"/>
  <c r="G38" i="10"/>
  <c r="H38" i="10" s="1"/>
  <c r="G39" i="10"/>
  <c r="H39" i="10" s="1"/>
  <c r="G40" i="10"/>
  <c r="H40" i="10" s="1"/>
  <c r="G41" i="10"/>
  <c r="H41" i="10" s="1"/>
  <c r="G42" i="10"/>
  <c r="H42" i="10" s="1"/>
  <c r="G43" i="10"/>
  <c r="H43" i="10" s="1"/>
  <c r="G44" i="10"/>
  <c r="H44" i="10" s="1"/>
  <c r="G45" i="10"/>
  <c r="H45" i="10" s="1"/>
  <c r="G46" i="10"/>
  <c r="H46" i="10" s="1"/>
  <c r="G47" i="10"/>
  <c r="H47" i="10" s="1"/>
  <c r="G48" i="10"/>
  <c r="H48" i="10" s="1"/>
  <c r="G49" i="10"/>
  <c r="H49" i="10" s="1"/>
  <c r="G50" i="10"/>
  <c r="H50" i="10" s="1"/>
  <c r="G51" i="10"/>
  <c r="H51" i="10" s="1"/>
  <c r="G52" i="10"/>
  <c r="H52" i="10" s="1"/>
  <c r="G53" i="10"/>
  <c r="H53" i="10" s="1"/>
  <c r="G54" i="10"/>
  <c r="H54" i="10" s="1"/>
  <c r="G55" i="10"/>
  <c r="H55" i="10" s="1"/>
  <c r="G56" i="10"/>
  <c r="H56" i="10" s="1"/>
  <c r="G57" i="10"/>
  <c r="H57" i="10" s="1"/>
  <c r="G58" i="10"/>
  <c r="H58" i="10" s="1"/>
  <c r="G59" i="10"/>
  <c r="H59" i="10" s="1"/>
  <c r="G60" i="10"/>
  <c r="H60" i="10" s="1"/>
  <c r="G61" i="10"/>
  <c r="H61" i="10" s="1"/>
  <c r="G62" i="10"/>
  <c r="H62" i="10" s="1"/>
  <c r="G63" i="10"/>
  <c r="H63" i="10" s="1"/>
  <c r="G64" i="10"/>
  <c r="H64" i="10" s="1"/>
  <c r="G65" i="10"/>
  <c r="H65" i="10" s="1"/>
  <c r="G66" i="10"/>
  <c r="H66" i="10" s="1"/>
  <c r="G67" i="10"/>
  <c r="H67" i="10" s="1"/>
  <c r="G68" i="10"/>
  <c r="H68" i="10" s="1"/>
  <c r="G69" i="10"/>
  <c r="H69" i="10" s="1"/>
  <c r="G70" i="10"/>
  <c r="H70" i="10" s="1"/>
  <c r="G71" i="10"/>
  <c r="H71" i="10" s="1"/>
  <c r="G72" i="10"/>
  <c r="H72" i="10" s="1"/>
  <c r="G73" i="10"/>
  <c r="H73" i="10" s="1"/>
  <c r="G74" i="10"/>
  <c r="H74" i="10" s="1"/>
  <c r="G75" i="10"/>
  <c r="H75" i="10" s="1"/>
  <c r="G76" i="10"/>
  <c r="H76" i="10" s="1"/>
  <c r="G77" i="10"/>
  <c r="H77" i="10" s="1"/>
  <c r="G78" i="10"/>
  <c r="H78" i="10" s="1"/>
  <c r="G79" i="10"/>
  <c r="H79" i="10" s="1"/>
  <c r="G80" i="10"/>
  <c r="H80" i="10" s="1"/>
  <c r="G81" i="10"/>
  <c r="H81" i="10" s="1"/>
  <c r="G82" i="10"/>
  <c r="H82" i="10" s="1"/>
  <c r="G83" i="10"/>
  <c r="H83" i="10" s="1"/>
  <c r="G84" i="10"/>
  <c r="H84" i="10" s="1"/>
  <c r="G85" i="10"/>
  <c r="H85" i="10" s="1"/>
  <c r="G86" i="10"/>
  <c r="H86" i="10" s="1"/>
  <c r="G87" i="10"/>
  <c r="H87" i="10" s="1"/>
  <c r="G88" i="10"/>
  <c r="H88" i="10" s="1"/>
  <c r="G89" i="10"/>
  <c r="H89" i="10" s="1"/>
  <c r="G90" i="10"/>
  <c r="H90" i="10" s="1"/>
  <c r="G91" i="10"/>
  <c r="H91" i="10" s="1"/>
  <c r="G92" i="10"/>
  <c r="H92" i="10" s="1"/>
  <c r="G93" i="10"/>
  <c r="H93" i="10" s="1"/>
  <c r="G94" i="10"/>
  <c r="H94" i="10" s="1"/>
  <c r="G95" i="10"/>
  <c r="H95" i="10" s="1"/>
  <c r="G96" i="10"/>
  <c r="H96" i="10" s="1"/>
  <c r="G97" i="10"/>
  <c r="H97" i="10" s="1"/>
  <c r="G98" i="10"/>
  <c r="H98" i="10" s="1"/>
  <c r="G99" i="10"/>
  <c r="H99" i="10" s="1"/>
  <c r="G100" i="10"/>
  <c r="H100" i="10" s="1"/>
  <c r="G101" i="10"/>
  <c r="H101" i="10" s="1"/>
  <c r="G102" i="10"/>
  <c r="H102" i="10" s="1"/>
  <c r="G103" i="10"/>
  <c r="H103" i="10" s="1"/>
  <c r="G104" i="10"/>
  <c r="H104" i="10" s="1"/>
  <c r="G105" i="10"/>
  <c r="H105" i="10" s="1"/>
  <c r="G106" i="10"/>
  <c r="H106" i="10" s="1"/>
  <c r="G107" i="10"/>
  <c r="H107" i="10" s="1"/>
  <c r="G108" i="10"/>
  <c r="H108" i="10" s="1"/>
  <c r="G109" i="10"/>
  <c r="H109" i="10" s="1"/>
  <c r="G110" i="10"/>
  <c r="H110" i="10" s="1"/>
  <c r="G111" i="10"/>
  <c r="H111" i="10" s="1"/>
  <c r="G112" i="10"/>
  <c r="H112" i="10" s="1"/>
  <c r="G114" i="10"/>
  <c r="H114" i="10" s="1"/>
  <c r="G115" i="10"/>
  <c r="H115" i="10" s="1"/>
  <c r="G116" i="10"/>
  <c r="H116" i="10" s="1"/>
  <c r="G117" i="10"/>
  <c r="H117" i="10" s="1"/>
  <c r="G118" i="10"/>
  <c r="H118" i="10" s="1"/>
  <c r="G119" i="10"/>
  <c r="H119" i="10" s="1"/>
  <c r="G120" i="10"/>
  <c r="H120" i="10" s="1"/>
  <c r="G121" i="10"/>
  <c r="H121" i="10" s="1"/>
  <c r="G122" i="10"/>
  <c r="H122" i="10" s="1"/>
  <c r="G123" i="10"/>
  <c r="H123" i="10" s="1"/>
  <c r="G124" i="10"/>
  <c r="H124" i="10" s="1"/>
  <c r="G125" i="10"/>
  <c r="H125" i="10" s="1"/>
  <c r="G126" i="10"/>
  <c r="H126" i="10" s="1"/>
  <c r="G127" i="10"/>
  <c r="H127" i="10" s="1"/>
  <c r="G128" i="10"/>
  <c r="H128" i="10" s="1"/>
  <c r="G129" i="10"/>
  <c r="H129" i="10" s="1"/>
  <c r="G130" i="10"/>
  <c r="H130" i="10" s="1"/>
  <c r="G131" i="10"/>
  <c r="H131" i="10" s="1"/>
  <c r="G132" i="10"/>
  <c r="H132" i="10" s="1"/>
  <c r="G133" i="10"/>
  <c r="H133" i="10" s="1"/>
  <c r="G134" i="10"/>
  <c r="H134" i="10" s="1"/>
  <c r="G135" i="10"/>
  <c r="H135" i="10" s="1"/>
  <c r="G136" i="10"/>
  <c r="H136" i="10" s="1"/>
  <c r="G137" i="10"/>
  <c r="H137" i="10" s="1"/>
  <c r="G138" i="10"/>
  <c r="H138" i="10" s="1"/>
  <c r="G139" i="10"/>
  <c r="H139" i="10" s="1"/>
  <c r="G140" i="10"/>
  <c r="H140" i="10" s="1"/>
  <c r="G141" i="10"/>
  <c r="H141" i="10" s="1"/>
  <c r="G142" i="10"/>
  <c r="H142" i="10" s="1"/>
  <c r="G143" i="10"/>
  <c r="H143" i="10" s="1"/>
  <c r="G144" i="10"/>
  <c r="G145" i="10"/>
  <c r="H145" i="10" s="1"/>
  <c r="G146" i="10"/>
  <c r="H146" i="10" s="1"/>
  <c r="G147" i="10"/>
  <c r="H147" i="10" s="1"/>
  <c r="G148" i="10"/>
  <c r="H148" i="10" s="1"/>
  <c r="G149" i="10"/>
  <c r="H149" i="10" s="1"/>
  <c r="G151" i="10"/>
  <c r="H151" i="10" s="1"/>
  <c r="G152" i="10"/>
  <c r="H152" i="10" s="1"/>
  <c r="G153" i="10"/>
  <c r="H153" i="10" s="1"/>
  <c r="G154" i="10"/>
  <c r="H154" i="10" s="1"/>
  <c r="G155" i="10"/>
  <c r="H155" i="10" s="1"/>
  <c r="G156" i="10"/>
  <c r="H156" i="10" s="1"/>
  <c r="G157" i="10"/>
  <c r="H157" i="10" s="1"/>
  <c r="G158" i="10"/>
  <c r="H158" i="10" s="1"/>
  <c r="G159" i="10"/>
  <c r="H159" i="10" s="1"/>
  <c r="G160" i="10"/>
  <c r="H160" i="10" s="1"/>
  <c r="G161" i="10"/>
  <c r="H161" i="10" s="1"/>
  <c r="G162" i="10"/>
  <c r="H162" i="10" s="1"/>
  <c r="G163" i="10"/>
  <c r="H163" i="10" s="1"/>
  <c r="G164" i="10"/>
  <c r="H164" i="10" s="1"/>
  <c r="G4" i="11"/>
  <c r="H4" i="11" s="1"/>
  <c r="G5" i="11"/>
  <c r="H5" i="11" s="1"/>
  <c r="G6" i="11"/>
  <c r="H6" i="11" s="1"/>
  <c r="G7" i="11"/>
  <c r="H7" i="11" s="1"/>
  <c r="G8" i="11"/>
  <c r="H8" i="11" s="1"/>
  <c r="G9" i="11"/>
  <c r="H9" i="11" s="1"/>
  <c r="G10" i="11"/>
  <c r="H10" i="11" s="1"/>
  <c r="G11" i="11"/>
  <c r="H11" i="11" s="1"/>
  <c r="G12" i="11"/>
  <c r="H12" i="11" s="1"/>
  <c r="G13" i="11"/>
  <c r="H13" i="11" s="1"/>
  <c r="G14" i="11"/>
  <c r="H14" i="11" s="1"/>
  <c r="G15" i="11"/>
  <c r="H15" i="11" s="1"/>
  <c r="G16" i="11"/>
  <c r="H16" i="11" s="1"/>
  <c r="G17" i="11"/>
  <c r="H17" i="11" s="1"/>
  <c r="G18" i="11"/>
  <c r="H18" i="11" s="1"/>
  <c r="G19" i="11"/>
  <c r="H19" i="11" s="1"/>
  <c r="G20" i="11"/>
  <c r="H20" i="11" s="1"/>
  <c r="G21" i="11"/>
  <c r="H21" i="11" s="1"/>
  <c r="G22" i="11"/>
  <c r="H22" i="11" s="1"/>
  <c r="G23" i="11"/>
  <c r="H23" i="11" s="1"/>
  <c r="G24" i="11"/>
  <c r="H24" i="11" s="1"/>
  <c r="G25" i="11"/>
  <c r="H25" i="11" s="1"/>
  <c r="G26" i="11"/>
  <c r="H26" i="11" s="1"/>
  <c r="G27" i="11"/>
  <c r="H27" i="11" s="1"/>
  <c r="G28" i="11"/>
  <c r="H28" i="11" s="1"/>
  <c r="G29" i="11"/>
  <c r="H29" i="11" s="1"/>
  <c r="G30" i="11"/>
  <c r="H30" i="11" s="1"/>
  <c r="G31" i="11"/>
  <c r="H31" i="11" s="1"/>
  <c r="G32" i="11"/>
  <c r="H32" i="11" s="1"/>
  <c r="G33" i="11"/>
  <c r="H33" i="11" s="1"/>
  <c r="G34" i="11"/>
  <c r="H34" i="11" s="1"/>
  <c r="G35" i="11"/>
  <c r="H35" i="11" s="1"/>
  <c r="G36" i="11"/>
  <c r="H36" i="11" s="1"/>
  <c r="G37" i="11"/>
  <c r="H37" i="11" s="1"/>
  <c r="G38" i="11"/>
  <c r="H38" i="11" s="1"/>
  <c r="G39" i="11"/>
  <c r="H39" i="11" s="1"/>
  <c r="G40" i="11"/>
  <c r="H40" i="11" s="1"/>
  <c r="G41" i="11"/>
  <c r="H41" i="11" s="1"/>
  <c r="G42" i="11"/>
  <c r="H42" i="11" s="1"/>
  <c r="G43" i="11"/>
  <c r="H43" i="11" s="1"/>
  <c r="G44" i="11"/>
  <c r="H44" i="11" s="1"/>
  <c r="G45" i="11"/>
  <c r="H45" i="11" s="1"/>
  <c r="G46" i="11"/>
  <c r="H46" i="11" s="1"/>
  <c r="G47" i="11"/>
  <c r="H47" i="11" s="1"/>
  <c r="G48" i="11"/>
  <c r="H48" i="11" s="1"/>
  <c r="G49" i="11"/>
  <c r="H49" i="11" s="1"/>
  <c r="G50" i="11"/>
  <c r="H50" i="11" s="1"/>
  <c r="G51" i="11"/>
  <c r="H51" i="11" s="1"/>
  <c r="G52" i="11"/>
  <c r="H52" i="11" s="1"/>
  <c r="G53" i="11"/>
  <c r="H53" i="11" s="1"/>
  <c r="G54" i="11"/>
  <c r="H54" i="11" s="1"/>
  <c r="G55" i="11"/>
  <c r="H55" i="11" s="1"/>
  <c r="G56" i="11"/>
  <c r="H56" i="11" s="1"/>
  <c r="G57" i="11"/>
  <c r="H57" i="11" s="1"/>
  <c r="G58" i="11"/>
  <c r="H58" i="11" s="1"/>
  <c r="G59" i="11"/>
  <c r="H59" i="11" s="1"/>
  <c r="G60" i="11"/>
  <c r="H60" i="11" s="1"/>
  <c r="G61" i="11"/>
  <c r="H61" i="11" s="1"/>
  <c r="G62" i="11"/>
  <c r="H62" i="11" s="1"/>
  <c r="G63" i="11"/>
  <c r="H63" i="11" s="1"/>
  <c r="G64" i="11"/>
  <c r="H64" i="11" s="1"/>
  <c r="G65" i="11"/>
  <c r="H65" i="11" s="1"/>
  <c r="G66" i="11"/>
  <c r="H66" i="11" s="1"/>
  <c r="G67" i="11"/>
  <c r="H67" i="11" s="1"/>
  <c r="G68" i="11"/>
  <c r="H68" i="11" s="1"/>
  <c r="G69" i="11"/>
  <c r="H69" i="11" s="1"/>
  <c r="G70" i="11"/>
  <c r="H70" i="11" s="1"/>
  <c r="G71" i="11"/>
  <c r="H71" i="11" s="1"/>
  <c r="G72" i="11"/>
  <c r="H72" i="11" s="1"/>
  <c r="G73" i="11"/>
  <c r="H73" i="11" s="1"/>
  <c r="G74" i="11"/>
  <c r="H74" i="11" s="1"/>
  <c r="G75" i="11"/>
  <c r="H75" i="11" s="1"/>
  <c r="G76" i="11"/>
  <c r="H76" i="11" s="1"/>
  <c r="G77" i="11"/>
  <c r="H77" i="11" s="1"/>
  <c r="G78" i="11"/>
  <c r="H78" i="11" s="1"/>
  <c r="G79" i="11"/>
  <c r="H79" i="11" s="1"/>
  <c r="G80" i="11"/>
  <c r="H80" i="11" s="1"/>
  <c r="G81" i="11"/>
  <c r="H81" i="11" s="1"/>
  <c r="G82" i="11"/>
  <c r="H82" i="11" s="1"/>
  <c r="G83" i="11"/>
  <c r="H83" i="11" s="1"/>
  <c r="G84" i="11"/>
  <c r="H84" i="11" s="1"/>
  <c r="G85" i="11"/>
  <c r="H85" i="11" s="1"/>
  <c r="G86" i="11"/>
  <c r="H86" i="11" s="1"/>
  <c r="G87" i="11"/>
  <c r="H87" i="11" s="1"/>
  <c r="G88" i="11"/>
  <c r="H88" i="11" s="1"/>
  <c r="G89" i="11"/>
  <c r="H89" i="11" s="1"/>
  <c r="G90" i="11"/>
  <c r="H90" i="11" s="1"/>
  <c r="G91" i="11"/>
  <c r="H91" i="11" s="1"/>
  <c r="G92" i="11"/>
  <c r="H92" i="11" s="1"/>
  <c r="G93" i="11"/>
  <c r="H93" i="11" s="1"/>
  <c r="G94" i="11"/>
  <c r="H94" i="11" s="1"/>
  <c r="G95" i="11"/>
  <c r="H95" i="11" s="1"/>
  <c r="G96" i="11"/>
  <c r="H96" i="11" s="1"/>
  <c r="G97" i="11"/>
  <c r="H97" i="11" s="1"/>
  <c r="G98" i="11"/>
  <c r="H98" i="11" s="1"/>
  <c r="G99" i="11"/>
  <c r="H99" i="11" s="1"/>
  <c r="G100" i="11"/>
  <c r="H100" i="11" s="1"/>
  <c r="G101" i="11"/>
  <c r="H101" i="11" s="1"/>
  <c r="G102" i="11"/>
  <c r="H102" i="11" s="1"/>
  <c r="G103" i="11"/>
  <c r="H103" i="11" s="1"/>
  <c r="G104" i="11"/>
  <c r="H104" i="11" s="1"/>
  <c r="G105" i="11"/>
  <c r="H105" i="11" s="1"/>
  <c r="G106" i="11"/>
  <c r="H106" i="11" s="1"/>
  <c r="G107" i="11"/>
  <c r="H107" i="11" s="1"/>
  <c r="G108" i="11"/>
  <c r="H108" i="11" s="1"/>
  <c r="G109" i="11"/>
  <c r="H109" i="11" s="1"/>
  <c r="G110" i="11"/>
  <c r="H110" i="11" s="1"/>
  <c r="G111" i="11"/>
  <c r="H111" i="11" s="1"/>
  <c r="G112" i="11"/>
  <c r="H112" i="11" s="1"/>
  <c r="G114" i="11"/>
  <c r="H114" i="11" s="1"/>
  <c r="G115" i="11"/>
  <c r="H115" i="11" s="1"/>
  <c r="G116" i="11"/>
  <c r="H116" i="11" s="1"/>
  <c r="G117" i="11"/>
  <c r="H117" i="11" s="1"/>
  <c r="G118" i="11"/>
  <c r="H118" i="11" s="1"/>
  <c r="G119" i="11"/>
  <c r="H119" i="11" s="1"/>
  <c r="G120" i="11"/>
  <c r="H120" i="11" s="1"/>
  <c r="G121" i="11"/>
  <c r="H121" i="11" s="1"/>
  <c r="G122" i="11"/>
  <c r="H122" i="11" s="1"/>
  <c r="G123" i="11"/>
  <c r="H123" i="11" s="1"/>
  <c r="G124" i="11"/>
  <c r="H124" i="11" s="1"/>
  <c r="G125" i="11"/>
  <c r="H125" i="11" s="1"/>
  <c r="G126" i="11"/>
  <c r="H126" i="11" s="1"/>
  <c r="G127" i="11"/>
  <c r="H127" i="11" s="1"/>
  <c r="G128" i="11"/>
  <c r="H128" i="11" s="1"/>
  <c r="G129" i="11"/>
  <c r="H129" i="11" s="1"/>
  <c r="G130" i="11"/>
  <c r="H130" i="11" s="1"/>
  <c r="G131" i="11"/>
  <c r="H131" i="11" s="1"/>
  <c r="G132" i="11"/>
  <c r="H132" i="11" s="1"/>
  <c r="G133" i="11"/>
  <c r="H133" i="11" s="1"/>
  <c r="G134" i="11"/>
  <c r="H134" i="11" s="1"/>
  <c r="G135" i="11"/>
  <c r="H135" i="11" s="1"/>
  <c r="G136" i="11"/>
  <c r="H136" i="11" s="1"/>
  <c r="G137" i="11"/>
  <c r="H137" i="11" s="1"/>
  <c r="G138" i="11"/>
  <c r="H138" i="11" s="1"/>
  <c r="G139" i="11"/>
  <c r="H139" i="11" s="1"/>
  <c r="G140" i="11"/>
  <c r="H140" i="11" s="1"/>
  <c r="G141" i="11"/>
  <c r="H141" i="11" s="1"/>
  <c r="G142" i="11"/>
  <c r="H142" i="11" s="1"/>
  <c r="G143" i="11"/>
  <c r="H143" i="11" s="1"/>
  <c r="G144" i="11"/>
  <c r="G145" i="11"/>
  <c r="H145" i="11" s="1"/>
  <c r="G146" i="11"/>
  <c r="H146" i="11" s="1"/>
  <c r="G147" i="11"/>
  <c r="H147" i="11" s="1"/>
  <c r="G148" i="11"/>
  <c r="H148" i="11" s="1"/>
  <c r="G149" i="11"/>
  <c r="H149" i="11" s="1"/>
  <c r="G151" i="11"/>
  <c r="H151" i="11" s="1"/>
  <c r="G152" i="11"/>
  <c r="H152" i="11" s="1"/>
  <c r="G153" i="11"/>
  <c r="H153" i="11" s="1"/>
  <c r="G154" i="11"/>
  <c r="H154" i="11" s="1"/>
  <c r="G155" i="11"/>
  <c r="H155" i="11" s="1"/>
  <c r="G156" i="11"/>
  <c r="H156" i="11" s="1"/>
  <c r="G157" i="11"/>
  <c r="H157" i="11" s="1"/>
  <c r="G158" i="11"/>
  <c r="H158" i="11" s="1"/>
  <c r="G159" i="11"/>
  <c r="H159" i="11" s="1"/>
  <c r="G160" i="11"/>
  <c r="H160" i="11" s="1"/>
  <c r="G162" i="11"/>
  <c r="H162" i="11" s="1"/>
  <c r="G163" i="11"/>
  <c r="H163" i="11" s="1"/>
  <c r="G164" i="11"/>
  <c r="H164" i="11" s="1"/>
  <c r="G4" i="12"/>
  <c r="H4" i="12" s="1"/>
  <c r="G5" i="12"/>
  <c r="H5" i="12" s="1"/>
  <c r="G6" i="12"/>
  <c r="H6" i="12" s="1"/>
  <c r="G7" i="12"/>
  <c r="H7" i="12" s="1"/>
  <c r="G8" i="12"/>
  <c r="H8" i="12" s="1"/>
  <c r="G9" i="12"/>
  <c r="H9" i="12" s="1"/>
  <c r="G10" i="12"/>
  <c r="H10" i="12" s="1"/>
  <c r="G11" i="12"/>
  <c r="H11" i="12" s="1"/>
  <c r="G12" i="12"/>
  <c r="H12" i="12" s="1"/>
  <c r="G13" i="12"/>
  <c r="H13" i="12" s="1"/>
  <c r="G14" i="12"/>
  <c r="H14" i="12" s="1"/>
  <c r="G15" i="12"/>
  <c r="H15" i="12" s="1"/>
  <c r="G16" i="12"/>
  <c r="H16" i="12" s="1"/>
  <c r="G17" i="12"/>
  <c r="H17" i="12" s="1"/>
  <c r="G18" i="12"/>
  <c r="H18" i="12" s="1"/>
  <c r="G19" i="12"/>
  <c r="H19" i="12" s="1"/>
  <c r="G20" i="12"/>
  <c r="H20" i="12" s="1"/>
  <c r="G21" i="12"/>
  <c r="H21" i="12" s="1"/>
  <c r="G22" i="12"/>
  <c r="H22" i="12" s="1"/>
  <c r="G23" i="12"/>
  <c r="H23" i="12" s="1"/>
  <c r="G24" i="12"/>
  <c r="H24" i="12" s="1"/>
  <c r="G25" i="12"/>
  <c r="H25" i="12" s="1"/>
  <c r="G26" i="12"/>
  <c r="H26" i="12" s="1"/>
  <c r="G27" i="12"/>
  <c r="H27" i="12" s="1"/>
  <c r="G28" i="12"/>
  <c r="H28" i="12" s="1"/>
  <c r="G29" i="12"/>
  <c r="H29" i="12" s="1"/>
  <c r="G30" i="12"/>
  <c r="H30" i="12" s="1"/>
  <c r="G31" i="12"/>
  <c r="H31" i="12" s="1"/>
  <c r="G32" i="12"/>
  <c r="H32" i="12" s="1"/>
  <c r="G33" i="12"/>
  <c r="H33" i="12" s="1"/>
  <c r="G34" i="12"/>
  <c r="H34" i="12" s="1"/>
  <c r="G35" i="12"/>
  <c r="H35" i="12" s="1"/>
  <c r="G36" i="12"/>
  <c r="H36" i="12" s="1"/>
  <c r="G37" i="12"/>
  <c r="H37" i="12" s="1"/>
  <c r="G38" i="12"/>
  <c r="H38" i="12" s="1"/>
  <c r="G39" i="12"/>
  <c r="H39" i="12" s="1"/>
  <c r="G40" i="12"/>
  <c r="H40" i="12" s="1"/>
  <c r="G41" i="12"/>
  <c r="H41" i="12" s="1"/>
  <c r="G42" i="12"/>
  <c r="H42" i="12" s="1"/>
  <c r="G43" i="12"/>
  <c r="H43" i="12" s="1"/>
  <c r="G44" i="12"/>
  <c r="H44" i="12" s="1"/>
  <c r="G45" i="12"/>
  <c r="H45" i="12" s="1"/>
  <c r="G46" i="12"/>
  <c r="H46" i="12" s="1"/>
  <c r="G47" i="12"/>
  <c r="H47" i="12" s="1"/>
  <c r="G48" i="12"/>
  <c r="H48" i="12" s="1"/>
  <c r="G49" i="12"/>
  <c r="H49" i="12" s="1"/>
  <c r="G50" i="12"/>
  <c r="H50" i="12" s="1"/>
  <c r="G51" i="12"/>
  <c r="H51" i="12" s="1"/>
  <c r="G52" i="12"/>
  <c r="H52" i="12" s="1"/>
  <c r="G53" i="12"/>
  <c r="H53" i="12" s="1"/>
  <c r="G54" i="12"/>
  <c r="H54" i="12" s="1"/>
  <c r="G55" i="12"/>
  <c r="H55" i="12" s="1"/>
  <c r="G56" i="12"/>
  <c r="H56" i="12" s="1"/>
  <c r="G57" i="12"/>
  <c r="H57" i="12" s="1"/>
  <c r="G58" i="12"/>
  <c r="H58" i="12" s="1"/>
  <c r="G59" i="12"/>
  <c r="H59" i="12" s="1"/>
  <c r="G60" i="12"/>
  <c r="H60" i="12" s="1"/>
  <c r="G61" i="12"/>
  <c r="H61" i="12" s="1"/>
  <c r="G62" i="12"/>
  <c r="H62" i="12" s="1"/>
  <c r="G63" i="12"/>
  <c r="H63" i="12" s="1"/>
  <c r="G64" i="12"/>
  <c r="H64" i="12" s="1"/>
  <c r="G65" i="12"/>
  <c r="H65" i="12" s="1"/>
  <c r="G66" i="12"/>
  <c r="H66" i="12" s="1"/>
  <c r="G67" i="12"/>
  <c r="H67" i="12" s="1"/>
  <c r="G68" i="12"/>
  <c r="H68" i="12" s="1"/>
  <c r="G69" i="12"/>
  <c r="H69" i="12" s="1"/>
  <c r="G70" i="12"/>
  <c r="H70" i="12" s="1"/>
  <c r="G71" i="12"/>
  <c r="H71" i="12" s="1"/>
  <c r="G72" i="12"/>
  <c r="H72" i="12" s="1"/>
  <c r="G73" i="12"/>
  <c r="H73" i="12" s="1"/>
  <c r="G74" i="12"/>
  <c r="H74" i="12" s="1"/>
  <c r="G75" i="12"/>
  <c r="H75" i="12" s="1"/>
  <c r="G76" i="12"/>
  <c r="H76" i="12" s="1"/>
  <c r="G77" i="12"/>
  <c r="H77" i="12" s="1"/>
  <c r="G78" i="12"/>
  <c r="H78" i="12" s="1"/>
  <c r="G79" i="12"/>
  <c r="H79" i="12" s="1"/>
  <c r="G80" i="12"/>
  <c r="H80" i="12" s="1"/>
  <c r="G81" i="12"/>
  <c r="H81" i="12" s="1"/>
  <c r="G82" i="12"/>
  <c r="H82" i="12" s="1"/>
  <c r="G83" i="12"/>
  <c r="H83" i="12" s="1"/>
  <c r="G84" i="12"/>
  <c r="H84" i="12" s="1"/>
  <c r="G85" i="12"/>
  <c r="H85" i="12" s="1"/>
  <c r="G86" i="12"/>
  <c r="H86" i="12" s="1"/>
  <c r="G87" i="12"/>
  <c r="H87" i="12" s="1"/>
  <c r="G88" i="12"/>
  <c r="H88" i="12" s="1"/>
  <c r="G89" i="12"/>
  <c r="H89" i="12" s="1"/>
  <c r="G90" i="12"/>
  <c r="H90" i="12" s="1"/>
  <c r="G91" i="12"/>
  <c r="H91" i="12" s="1"/>
  <c r="G92" i="12"/>
  <c r="H92" i="12" s="1"/>
  <c r="G93" i="12"/>
  <c r="H93" i="12" s="1"/>
  <c r="G94" i="12"/>
  <c r="H94" i="12" s="1"/>
  <c r="G95" i="12"/>
  <c r="H95" i="12" s="1"/>
  <c r="G96" i="12"/>
  <c r="H96" i="12" s="1"/>
  <c r="G97" i="12"/>
  <c r="H97" i="12" s="1"/>
  <c r="G98" i="12"/>
  <c r="H98" i="12" s="1"/>
  <c r="G99" i="12"/>
  <c r="H99" i="12" s="1"/>
  <c r="G100" i="12"/>
  <c r="H100" i="12" s="1"/>
  <c r="G101" i="12"/>
  <c r="H101" i="12" s="1"/>
  <c r="G102" i="12"/>
  <c r="H102" i="12" s="1"/>
  <c r="G103" i="12"/>
  <c r="H103" i="12" s="1"/>
  <c r="G104" i="12"/>
  <c r="H104" i="12" s="1"/>
  <c r="G105" i="12"/>
  <c r="H105" i="12" s="1"/>
  <c r="G106" i="12"/>
  <c r="H106" i="12" s="1"/>
  <c r="G107" i="12"/>
  <c r="H107" i="12" s="1"/>
  <c r="G108" i="12"/>
  <c r="H108" i="12" s="1"/>
  <c r="G109" i="12"/>
  <c r="H109" i="12" s="1"/>
  <c r="G110" i="12"/>
  <c r="H110" i="12" s="1"/>
  <c r="G111" i="12"/>
  <c r="H111" i="12" s="1"/>
  <c r="G112" i="12"/>
  <c r="H112" i="12" s="1"/>
  <c r="G114" i="12"/>
  <c r="H114" i="12" s="1"/>
  <c r="G115" i="12"/>
  <c r="H115" i="12" s="1"/>
  <c r="G116" i="12"/>
  <c r="H116" i="12" s="1"/>
  <c r="G117" i="12"/>
  <c r="H117" i="12" s="1"/>
  <c r="G118" i="12"/>
  <c r="H118" i="12" s="1"/>
  <c r="G119" i="12"/>
  <c r="H119" i="12" s="1"/>
  <c r="G120" i="12"/>
  <c r="H120" i="12" s="1"/>
  <c r="G121" i="12"/>
  <c r="H121" i="12" s="1"/>
  <c r="G122" i="12"/>
  <c r="H122" i="12" s="1"/>
  <c r="G123" i="12"/>
  <c r="H123" i="12" s="1"/>
  <c r="G124" i="12"/>
  <c r="H124" i="12" s="1"/>
  <c r="G125" i="12"/>
  <c r="H125" i="12" s="1"/>
  <c r="G126" i="12"/>
  <c r="H126" i="12" s="1"/>
  <c r="G127" i="12"/>
  <c r="H127" i="12" s="1"/>
  <c r="G128" i="12"/>
  <c r="H128" i="12" s="1"/>
  <c r="G129" i="12"/>
  <c r="H129" i="12" s="1"/>
  <c r="G130" i="12"/>
  <c r="H130" i="12" s="1"/>
  <c r="G131" i="12"/>
  <c r="H131" i="12" s="1"/>
  <c r="G132" i="12"/>
  <c r="H132" i="12" s="1"/>
  <c r="G133" i="12"/>
  <c r="H133" i="12" s="1"/>
  <c r="G134" i="12"/>
  <c r="H134" i="12" s="1"/>
  <c r="G135" i="12"/>
  <c r="H135" i="12" s="1"/>
  <c r="G136" i="12"/>
  <c r="H136" i="12" s="1"/>
  <c r="G137" i="12"/>
  <c r="H137" i="12" s="1"/>
  <c r="G138" i="12"/>
  <c r="H138" i="12" s="1"/>
  <c r="G139" i="12"/>
  <c r="H139" i="12" s="1"/>
  <c r="G140" i="12"/>
  <c r="H140" i="12" s="1"/>
  <c r="G141" i="12"/>
  <c r="H141" i="12" s="1"/>
  <c r="G142" i="12"/>
  <c r="H142" i="12" s="1"/>
  <c r="G143" i="12"/>
  <c r="H143" i="12" s="1"/>
  <c r="G144" i="12"/>
  <c r="G145" i="12"/>
  <c r="H145" i="12" s="1"/>
  <c r="G146" i="12"/>
  <c r="H146" i="12" s="1"/>
  <c r="G147" i="12"/>
  <c r="H147" i="12" s="1"/>
  <c r="G148" i="12"/>
  <c r="H148" i="12" s="1"/>
  <c r="G149" i="12"/>
  <c r="H149" i="12" s="1"/>
  <c r="G151" i="12"/>
  <c r="H151" i="12" s="1"/>
  <c r="G152" i="12"/>
  <c r="H152" i="12" s="1"/>
  <c r="G153" i="12"/>
  <c r="H153" i="12" s="1"/>
  <c r="G154" i="12"/>
  <c r="H154" i="12" s="1"/>
  <c r="G155" i="12"/>
  <c r="H155" i="12" s="1"/>
  <c r="G156" i="12"/>
  <c r="H156" i="12" s="1"/>
  <c r="G157" i="12"/>
  <c r="H157" i="12" s="1"/>
  <c r="G158" i="12"/>
  <c r="H158" i="12" s="1"/>
  <c r="G159" i="12"/>
  <c r="H159" i="12" s="1"/>
  <c r="G160" i="12"/>
  <c r="H160" i="12" s="1"/>
  <c r="G161" i="12"/>
  <c r="H161" i="12" s="1"/>
  <c r="G162" i="12"/>
  <c r="H162" i="12" s="1"/>
  <c r="G163" i="12"/>
  <c r="H163" i="12" s="1"/>
  <c r="G164" i="12"/>
  <c r="H164" i="12" s="1"/>
  <c r="G4" i="13"/>
  <c r="H4" i="13" s="1"/>
  <c r="G5" i="13"/>
  <c r="H5" i="13" s="1"/>
  <c r="G6" i="13"/>
  <c r="H6" i="13" s="1"/>
  <c r="G7" i="13"/>
  <c r="H7" i="13" s="1"/>
  <c r="G8" i="13"/>
  <c r="H8" i="13" s="1"/>
  <c r="G9" i="13"/>
  <c r="H9" i="13" s="1"/>
  <c r="G10" i="13"/>
  <c r="H10" i="13" s="1"/>
  <c r="G11" i="13"/>
  <c r="H11" i="13" s="1"/>
  <c r="G12" i="13"/>
  <c r="H12" i="13" s="1"/>
  <c r="G13" i="13"/>
  <c r="H13" i="13" s="1"/>
  <c r="G14" i="13"/>
  <c r="H14" i="13" s="1"/>
  <c r="G15" i="13"/>
  <c r="H15" i="13" s="1"/>
  <c r="G16" i="13"/>
  <c r="H16" i="13" s="1"/>
  <c r="G17" i="13"/>
  <c r="H17" i="13" s="1"/>
  <c r="G18" i="13"/>
  <c r="H18" i="13" s="1"/>
  <c r="G19" i="13"/>
  <c r="H19" i="13" s="1"/>
  <c r="G20" i="13"/>
  <c r="H20" i="13" s="1"/>
  <c r="G21" i="13"/>
  <c r="H21" i="13" s="1"/>
  <c r="G22" i="13"/>
  <c r="H22" i="13" s="1"/>
  <c r="G23" i="13"/>
  <c r="H23" i="13" s="1"/>
  <c r="G24" i="13"/>
  <c r="H24" i="13" s="1"/>
  <c r="G25" i="13"/>
  <c r="H25" i="13" s="1"/>
  <c r="G26" i="13"/>
  <c r="H26" i="13" s="1"/>
  <c r="G27" i="13"/>
  <c r="H27" i="13" s="1"/>
  <c r="G28" i="13"/>
  <c r="H28" i="13" s="1"/>
  <c r="G29" i="13"/>
  <c r="H29" i="13" s="1"/>
  <c r="G30" i="13"/>
  <c r="H30" i="13" s="1"/>
  <c r="G31" i="13"/>
  <c r="H31" i="13" s="1"/>
  <c r="G32" i="13"/>
  <c r="H32" i="13" s="1"/>
  <c r="G33" i="13"/>
  <c r="H33" i="13" s="1"/>
  <c r="G34" i="13"/>
  <c r="H34" i="13" s="1"/>
  <c r="G35" i="13"/>
  <c r="H35" i="13" s="1"/>
  <c r="G36" i="13"/>
  <c r="H36" i="13" s="1"/>
  <c r="G37" i="13"/>
  <c r="H37" i="13" s="1"/>
  <c r="G38" i="13"/>
  <c r="H38" i="13" s="1"/>
  <c r="G39" i="13"/>
  <c r="H39" i="13" s="1"/>
  <c r="G40" i="13"/>
  <c r="H40" i="13" s="1"/>
  <c r="G41" i="13"/>
  <c r="H41" i="13" s="1"/>
  <c r="G42" i="13"/>
  <c r="H42" i="13" s="1"/>
  <c r="G43" i="13"/>
  <c r="H43" i="13" s="1"/>
  <c r="G44" i="13"/>
  <c r="H44" i="13" s="1"/>
  <c r="G45" i="13"/>
  <c r="H45" i="13" s="1"/>
  <c r="G46" i="13"/>
  <c r="H46" i="13" s="1"/>
  <c r="G47" i="13"/>
  <c r="H47" i="13" s="1"/>
  <c r="G48" i="13"/>
  <c r="H48" i="13" s="1"/>
  <c r="G49" i="13"/>
  <c r="H49" i="13" s="1"/>
  <c r="G50" i="13"/>
  <c r="H50" i="13" s="1"/>
  <c r="G51" i="13"/>
  <c r="H51" i="13" s="1"/>
  <c r="G52" i="13"/>
  <c r="H52" i="13" s="1"/>
  <c r="G53" i="13"/>
  <c r="H53" i="13" s="1"/>
  <c r="G54" i="13"/>
  <c r="H54" i="13" s="1"/>
  <c r="G55" i="13"/>
  <c r="H55" i="13" s="1"/>
  <c r="G56" i="13"/>
  <c r="H56" i="13" s="1"/>
  <c r="G57" i="13"/>
  <c r="H57" i="13" s="1"/>
  <c r="G58" i="13"/>
  <c r="H58" i="13" s="1"/>
  <c r="G59" i="13"/>
  <c r="H59" i="13" s="1"/>
  <c r="G60" i="13"/>
  <c r="H60" i="13" s="1"/>
  <c r="G61" i="13"/>
  <c r="H61" i="13" s="1"/>
  <c r="G62" i="13"/>
  <c r="H62" i="13" s="1"/>
  <c r="G63" i="13"/>
  <c r="H63" i="13" s="1"/>
  <c r="G64" i="13"/>
  <c r="H64" i="13" s="1"/>
  <c r="G65" i="13"/>
  <c r="H65" i="13" s="1"/>
  <c r="G66" i="13"/>
  <c r="H66" i="13" s="1"/>
  <c r="G67" i="13"/>
  <c r="H67" i="13" s="1"/>
  <c r="G68" i="13"/>
  <c r="H68" i="13" s="1"/>
  <c r="G69" i="13"/>
  <c r="H69" i="13" s="1"/>
  <c r="G70" i="13"/>
  <c r="H70" i="13" s="1"/>
  <c r="G71" i="13"/>
  <c r="H71" i="13" s="1"/>
  <c r="G72" i="13"/>
  <c r="H72" i="13" s="1"/>
  <c r="G73" i="13"/>
  <c r="H73" i="13" s="1"/>
  <c r="G74" i="13"/>
  <c r="H74" i="13" s="1"/>
  <c r="G75" i="13"/>
  <c r="H75" i="13" s="1"/>
  <c r="G76" i="13"/>
  <c r="H76" i="13" s="1"/>
  <c r="G77" i="13"/>
  <c r="H77" i="13" s="1"/>
  <c r="G78" i="13"/>
  <c r="H78" i="13" s="1"/>
  <c r="G79" i="13"/>
  <c r="H79" i="13" s="1"/>
  <c r="G80" i="13"/>
  <c r="H80" i="13" s="1"/>
  <c r="G81" i="13"/>
  <c r="H81" i="13" s="1"/>
  <c r="G82" i="13"/>
  <c r="H82" i="13" s="1"/>
  <c r="G83" i="13"/>
  <c r="H83" i="13" s="1"/>
  <c r="G84" i="13"/>
  <c r="H84" i="13" s="1"/>
  <c r="G85" i="13"/>
  <c r="H85" i="13" s="1"/>
  <c r="G86" i="13"/>
  <c r="H86" i="13" s="1"/>
  <c r="G87" i="13"/>
  <c r="H87" i="13" s="1"/>
  <c r="G88" i="13"/>
  <c r="H88" i="13" s="1"/>
  <c r="G89" i="13"/>
  <c r="H89" i="13" s="1"/>
  <c r="G90" i="13"/>
  <c r="H90" i="13" s="1"/>
  <c r="G91" i="13"/>
  <c r="H91" i="13" s="1"/>
  <c r="G92" i="13"/>
  <c r="H92" i="13" s="1"/>
  <c r="G93" i="13"/>
  <c r="H93" i="13" s="1"/>
  <c r="G94" i="13"/>
  <c r="H94" i="13" s="1"/>
  <c r="G95" i="13"/>
  <c r="H95" i="13" s="1"/>
  <c r="G96" i="13"/>
  <c r="H96" i="13" s="1"/>
  <c r="G97" i="13"/>
  <c r="H97" i="13" s="1"/>
  <c r="G98" i="13"/>
  <c r="H98" i="13" s="1"/>
  <c r="G99" i="13"/>
  <c r="H99" i="13" s="1"/>
  <c r="G100" i="13"/>
  <c r="H100" i="13" s="1"/>
  <c r="G101" i="13"/>
  <c r="H101" i="13" s="1"/>
  <c r="G102" i="13"/>
  <c r="H102" i="13" s="1"/>
  <c r="G103" i="13"/>
  <c r="H103" i="13" s="1"/>
  <c r="G104" i="13"/>
  <c r="H104" i="13" s="1"/>
  <c r="G105" i="13"/>
  <c r="H105" i="13" s="1"/>
  <c r="G106" i="13"/>
  <c r="H106" i="13" s="1"/>
  <c r="G107" i="13"/>
  <c r="H107" i="13" s="1"/>
  <c r="G108" i="13"/>
  <c r="H108" i="13" s="1"/>
  <c r="G109" i="13"/>
  <c r="H109" i="13" s="1"/>
  <c r="G110" i="13"/>
  <c r="H110" i="13" s="1"/>
  <c r="G111" i="13"/>
  <c r="H111" i="13" s="1"/>
  <c r="G112" i="13"/>
  <c r="H112" i="13" s="1"/>
  <c r="G114" i="13"/>
  <c r="H114" i="13" s="1"/>
  <c r="G115" i="13"/>
  <c r="H115" i="13" s="1"/>
  <c r="G116" i="13"/>
  <c r="H116" i="13" s="1"/>
  <c r="G117" i="13"/>
  <c r="H117" i="13" s="1"/>
  <c r="G118" i="13"/>
  <c r="H118" i="13" s="1"/>
  <c r="G119" i="13"/>
  <c r="H119" i="13" s="1"/>
  <c r="G120" i="13"/>
  <c r="H120" i="13" s="1"/>
  <c r="G121" i="13"/>
  <c r="H121" i="13" s="1"/>
  <c r="G122" i="13"/>
  <c r="H122" i="13" s="1"/>
  <c r="G123" i="13"/>
  <c r="H123" i="13" s="1"/>
  <c r="G124" i="13"/>
  <c r="H124" i="13" s="1"/>
  <c r="G125" i="13"/>
  <c r="H125" i="13" s="1"/>
  <c r="G126" i="13"/>
  <c r="H126" i="13" s="1"/>
  <c r="G127" i="13"/>
  <c r="H127" i="13" s="1"/>
  <c r="G128" i="13"/>
  <c r="H128" i="13" s="1"/>
  <c r="G129" i="13"/>
  <c r="H129" i="13" s="1"/>
  <c r="G130" i="13"/>
  <c r="H130" i="13" s="1"/>
  <c r="G131" i="13"/>
  <c r="H131" i="13" s="1"/>
  <c r="G132" i="13"/>
  <c r="H132" i="13" s="1"/>
  <c r="G133" i="13"/>
  <c r="H133" i="13" s="1"/>
  <c r="G134" i="13"/>
  <c r="H134" i="13" s="1"/>
  <c r="G135" i="13"/>
  <c r="H135" i="13" s="1"/>
  <c r="G136" i="13"/>
  <c r="H136" i="13" s="1"/>
  <c r="G137" i="13"/>
  <c r="H137" i="13" s="1"/>
  <c r="G138" i="13"/>
  <c r="H138" i="13" s="1"/>
  <c r="G139" i="13"/>
  <c r="H139" i="13" s="1"/>
  <c r="G140" i="13"/>
  <c r="H140" i="13" s="1"/>
  <c r="G141" i="13"/>
  <c r="H141" i="13" s="1"/>
  <c r="G142" i="13"/>
  <c r="H142" i="13" s="1"/>
  <c r="G143" i="13"/>
  <c r="H143" i="13" s="1"/>
  <c r="G144" i="13"/>
  <c r="G145" i="13"/>
  <c r="H145" i="13" s="1"/>
  <c r="G146" i="13"/>
  <c r="H146" i="13" s="1"/>
  <c r="G147" i="13"/>
  <c r="H147" i="13" s="1"/>
  <c r="G148" i="13"/>
  <c r="H148" i="13" s="1"/>
  <c r="G149" i="13"/>
  <c r="H149" i="13" s="1"/>
  <c r="H151" i="13"/>
  <c r="G152" i="13"/>
  <c r="H152" i="13" s="1"/>
  <c r="G153" i="13"/>
  <c r="H153" i="13" s="1"/>
  <c r="G154" i="13"/>
  <c r="H154" i="13" s="1"/>
  <c r="G155" i="13"/>
  <c r="H155" i="13" s="1"/>
  <c r="G156" i="13"/>
  <c r="H156" i="13" s="1"/>
  <c r="G157" i="13"/>
  <c r="H157" i="13" s="1"/>
  <c r="G158" i="13"/>
  <c r="H158" i="13" s="1"/>
  <c r="G159" i="13"/>
  <c r="H159" i="13" s="1"/>
  <c r="G160" i="13"/>
  <c r="H160" i="13" s="1"/>
  <c r="G161" i="13"/>
  <c r="H161" i="13" s="1"/>
  <c r="G162" i="13"/>
  <c r="H162" i="13" s="1"/>
  <c r="G163" i="13"/>
  <c r="H163" i="13" s="1"/>
  <c r="G164" i="13"/>
  <c r="H164" i="13" s="1"/>
  <c r="G4" i="14"/>
  <c r="H4" i="14" s="1"/>
  <c r="G5" i="14"/>
  <c r="H5" i="14" s="1"/>
  <c r="G6" i="14"/>
  <c r="H6" i="14" s="1"/>
  <c r="G7" i="14"/>
  <c r="H7" i="14" s="1"/>
  <c r="G8" i="14"/>
  <c r="H8" i="14" s="1"/>
  <c r="G9" i="14"/>
  <c r="H9" i="14" s="1"/>
  <c r="G10" i="14"/>
  <c r="H10" i="14" s="1"/>
  <c r="G11" i="14"/>
  <c r="H11" i="14" s="1"/>
  <c r="G12" i="14"/>
  <c r="H12" i="14" s="1"/>
  <c r="G13" i="14"/>
  <c r="H13" i="14" s="1"/>
  <c r="G14" i="14"/>
  <c r="H14" i="14" s="1"/>
  <c r="G15" i="14"/>
  <c r="H15" i="14" s="1"/>
  <c r="G16" i="14"/>
  <c r="H16" i="14" s="1"/>
  <c r="G17" i="14"/>
  <c r="H17" i="14" s="1"/>
  <c r="G18" i="14"/>
  <c r="H18" i="14" s="1"/>
  <c r="G19" i="14"/>
  <c r="H19" i="14" s="1"/>
  <c r="G20" i="14"/>
  <c r="H20" i="14" s="1"/>
  <c r="G21" i="14"/>
  <c r="H21" i="14" s="1"/>
  <c r="G22" i="14"/>
  <c r="H22" i="14" s="1"/>
  <c r="G23" i="14"/>
  <c r="H23" i="14" s="1"/>
  <c r="G24" i="14"/>
  <c r="H24" i="14" s="1"/>
  <c r="G25" i="14"/>
  <c r="H25" i="14" s="1"/>
  <c r="G26" i="14"/>
  <c r="H26" i="14" s="1"/>
  <c r="G27" i="14"/>
  <c r="H27" i="14" s="1"/>
  <c r="G28" i="14"/>
  <c r="H28" i="14" s="1"/>
  <c r="G29" i="14"/>
  <c r="H29" i="14" s="1"/>
  <c r="G30" i="14"/>
  <c r="H30" i="14" s="1"/>
  <c r="G31" i="14"/>
  <c r="H31" i="14" s="1"/>
  <c r="G32" i="14"/>
  <c r="H32" i="14" s="1"/>
  <c r="G33" i="14"/>
  <c r="H33" i="14" s="1"/>
  <c r="G34" i="14"/>
  <c r="H34" i="14" s="1"/>
  <c r="G35" i="14"/>
  <c r="H35" i="14" s="1"/>
  <c r="G36" i="14"/>
  <c r="H36" i="14" s="1"/>
  <c r="G37" i="14"/>
  <c r="H37" i="14" s="1"/>
  <c r="G38" i="14"/>
  <c r="H38" i="14" s="1"/>
  <c r="G39" i="14"/>
  <c r="H39" i="14" s="1"/>
  <c r="G40" i="14"/>
  <c r="H40" i="14" s="1"/>
  <c r="G41" i="14"/>
  <c r="H41" i="14" s="1"/>
  <c r="G42" i="14"/>
  <c r="H42" i="14" s="1"/>
  <c r="G43" i="14"/>
  <c r="H43" i="14" s="1"/>
  <c r="G44" i="14"/>
  <c r="H44" i="14" s="1"/>
  <c r="G45" i="14"/>
  <c r="H45" i="14" s="1"/>
  <c r="G46" i="14"/>
  <c r="H46" i="14" s="1"/>
  <c r="G47" i="14"/>
  <c r="H47" i="14" s="1"/>
  <c r="G48" i="14"/>
  <c r="H48" i="14" s="1"/>
  <c r="G49" i="14"/>
  <c r="H49" i="14" s="1"/>
  <c r="G50" i="14"/>
  <c r="H50" i="14" s="1"/>
  <c r="G51" i="14"/>
  <c r="H51" i="14" s="1"/>
  <c r="G52" i="14"/>
  <c r="H52" i="14" s="1"/>
  <c r="G53" i="14"/>
  <c r="H53" i="14" s="1"/>
  <c r="G54" i="14"/>
  <c r="H54" i="14" s="1"/>
  <c r="G55" i="14"/>
  <c r="H55" i="14" s="1"/>
  <c r="G56" i="14"/>
  <c r="H56" i="14" s="1"/>
  <c r="G57" i="14"/>
  <c r="H57" i="14" s="1"/>
  <c r="G58" i="14"/>
  <c r="H58" i="14" s="1"/>
  <c r="G59" i="14"/>
  <c r="H59" i="14" s="1"/>
  <c r="G60" i="14"/>
  <c r="H60" i="14" s="1"/>
  <c r="G61" i="14"/>
  <c r="H61" i="14" s="1"/>
  <c r="G62" i="14"/>
  <c r="H62" i="14" s="1"/>
  <c r="G63" i="14"/>
  <c r="H63" i="14" s="1"/>
  <c r="G64" i="14"/>
  <c r="H64" i="14" s="1"/>
  <c r="G65" i="14"/>
  <c r="H65" i="14" s="1"/>
  <c r="G66" i="14"/>
  <c r="H66" i="14" s="1"/>
  <c r="G67" i="14"/>
  <c r="H67" i="14" s="1"/>
  <c r="G68" i="14"/>
  <c r="H68" i="14" s="1"/>
  <c r="G69" i="14"/>
  <c r="H69" i="14" s="1"/>
  <c r="G70" i="14"/>
  <c r="H70" i="14" s="1"/>
  <c r="G71" i="14"/>
  <c r="H71" i="14" s="1"/>
  <c r="G72" i="14"/>
  <c r="H72" i="14" s="1"/>
  <c r="G73" i="14"/>
  <c r="H73" i="14" s="1"/>
  <c r="G74" i="14"/>
  <c r="H74" i="14" s="1"/>
  <c r="G75" i="14"/>
  <c r="H75" i="14" s="1"/>
  <c r="G76" i="14"/>
  <c r="H76" i="14" s="1"/>
  <c r="G77" i="14"/>
  <c r="H77" i="14" s="1"/>
  <c r="G78" i="14"/>
  <c r="H78" i="14" s="1"/>
  <c r="G79" i="14"/>
  <c r="H79" i="14" s="1"/>
  <c r="G80" i="14"/>
  <c r="H80" i="14" s="1"/>
  <c r="G81" i="14"/>
  <c r="H81" i="14" s="1"/>
  <c r="G82" i="14"/>
  <c r="H82" i="14" s="1"/>
  <c r="G83" i="14"/>
  <c r="H83" i="14" s="1"/>
  <c r="G84" i="14"/>
  <c r="H84" i="14" s="1"/>
  <c r="G85" i="14"/>
  <c r="H85" i="14" s="1"/>
  <c r="G86" i="14"/>
  <c r="H86" i="14" s="1"/>
  <c r="G87" i="14"/>
  <c r="H87" i="14" s="1"/>
  <c r="G88" i="14"/>
  <c r="H88" i="14" s="1"/>
  <c r="G89" i="14"/>
  <c r="H89" i="14" s="1"/>
  <c r="G90" i="14"/>
  <c r="H90" i="14" s="1"/>
  <c r="G91" i="14"/>
  <c r="H91" i="14" s="1"/>
  <c r="G92" i="14"/>
  <c r="H92" i="14" s="1"/>
  <c r="G93" i="14"/>
  <c r="H93" i="14" s="1"/>
  <c r="G94" i="14"/>
  <c r="H94" i="14" s="1"/>
  <c r="G95" i="14"/>
  <c r="H95" i="14" s="1"/>
  <c r="G96" i="14"/>
  <c r="H96" i="14" s="1"/>
  <c r="G97" i="14"/>
  <c r="H97" i="14" s="1"/>
  <c r="G98" i="14"/>
  <c r="H98" i="14" s="1"/>
  <c r="G99" i="14"/>
  <c r="H99" i="14" s="1"/>
  <c r="G100" i="14"/>
  <c r="H100" i="14" s="1"/>
  <c r="G101" i="14"/>
  <c r="H101" i="14" s="1"/>
  <c r="G102" i="14"/>
  <c r="H102" i="14" s="1"/>
  <c r="G103" i="14"/>
  <c r="H103" i="14" s="1"/>
  <c r="G104" i="14"/>
  <c r="H104" i="14" s="1"/>
  <c r="G105" i="14"/>
  <c r="H105" i="14" s="1"/>
  <c r="G106" i="14"/>
  <c r="H106" i="14" s="1"/>
  <c r="G107" i="14"/>
  <c r="H107" i="14" s="1"/>
  <c r="G108" i="14"/>
  <c r="H108" i="14" s="1"/>
  <c r="G109" i="14"/>
  <c r="H109" i="14" s="1"/>
  <c r="G110" i="14"/>
  <c r="H110" i="14" s="1"/>
  <c r="G111" i="14"/>
  <c r="H111" i="14" s="1"/>
  <c r="G112" i="14"/>
  <c r="H112" i="14" s="1"/>
  <c r="G114" i="14"/>
  <c r="H114" i="14" s="1"/>
  <c r="G115" i="14"/>
  <c r="H115" i="14" s="1"/>
  <c r="G116" i="14"/>
  <c r="H116" i="14" s="1"/>
  <c r="G117" i="14"/>
  <c r="H117" i="14" s="1"/>
  <c r="G118" i="14"/>
  <c r="H118" i="14" s="1"/>
  <c r="G119" i="14"/>
  <c r="H119" i="14" s="1"/>
  <c r="G120" i="14"/>
  <c r="H120" i="14" s="1"/>
  <c r="G121" i="14"/>
  <c r="H121" i="14" s="1"/>
  <c r="G122" i="14"/>
  <c r="H122" i="14" s="1"/>
  <c r="G123" i="14"/>
  <c r="H123" i="14" s="1"/>
  <c r="G124" i="14"/>
  <c r="H124" i="14" s="1"/>
  <c r="G125" i="14"/>
  <c r="H125" i="14" s="1"/>
  <c r="G126" i="14"/>
  <c r="H126" i="14" s="1"/>
  <c r="G127" i="14"/>
  <c r="H127" i="14" s="1"/>
  <c r="G128" i="14"/>
  <c r="H128" i="14" s="1"/>
  <c r="G129" i="14"/>
  <c r="H129" i="14" s="1"/>
  <c r="G130" i="14"/>
  <c r="H130" i="14" s="1"/>
  <c r="G131" i="14"/>
  <c r="H131" i="14" s="1"/>
  <c r="G132" i="14"/>
  <c r="H132" i="14" s="1"/>
  <c r="G133" i="14"/>
  <c r="H133" i="14" s="1"/>
  <c r="G134" i="14"/>
  <c r="H134" i="14" s="1"/>
  <c r="G135" i="14"/>
  <c r="H135" i="14" s="1"/>
  <c r="G136" i="14"/>
  <c r="H136" i="14" s="1"/>
  <c r="G137" i="14"/>
  <c r="H137" i="14" s="1"/>
  <c r="G138" i="14"/>
  <c r="H138" i="14" s="1"/>
  <c r="G139" i="14"/>
  <c r="H139" i="14" s="1"/>
  <c r="G140" i="14"/>
  <c r="H140" i="14" s="1"/>
  <c r="G141" i="14"/>
  <c r="H141" i="14" s="1"/>
  <c r="G142" i="14"/>
  <c r="H142" i="14" s="1"/>
  <c r="G143" i="14"/>
  <c r="H143" i="14" s="1"/>
  <c r="G144" i="14"/>
  <c r="G145" i="14"/>
  <c r="H145" i="14" s="1"/>
  <c r="G146" i="14"/>
  <c r="H146" i="14" s="1"/>
  <c r="G147" i="14"/>
  <c r="H147" i="14" s="1"/>
  <c r="G148" i="14"/>
  <c r="H148" i="14" s="1"/>
  <c r="G149" i="14"/>
  <c r="H149" i="14" s="1"/>
  <c r="G151" i="14"/>
  <c r="H151" i="14" s="1"/>
  <c r="G152" i="14"/>
  <c r="H152" i="14" s="1"/>
  <c r="G153" i="14"/>
  <c r="H153" i="14" s="1"/>
  <c r="G154" i="14"/>
  <c r="H154" i="14" s="1"/>
  <c r="G155" i="14"/>
  <c r="H155" i="14" s="1"/>
  <c r="G156" i="14"/>
  <c r="H156" i="14" s="1"/>
  <c r="G157" i="14"/>
  <c r="H157" i="14" s="1"/>
  <c r="G158" i="14"/>
  <c r="H158" i="14" s="1"/>
  <c r="G159" i="14"/>
  <c r="H159" i="14" s="1"/>
  <c r="G160" i="14"/>
  <c r="H160" i="14" s="1"/>
  <c r="G161" i="14"/>
  <c r="H161" i="14" s="1"/>
  <c r="G162" i="14"/>
  <c r="H162" i="14" s="1"/>
  <c r="G163" i="14"/>
  <c r="H163" i="14" s="1"/>
  <c r="G164" i="14"/>
  <c r="H164" i="14" s="1"/>
  <c r="G4" i="15"/>
  <c r="H4" i="15" s="1"/>
  <c r="H5" i="15"/>
  <c r="H8" i="15"/>
  <c r="G9" i="15"/>
  <c r="H9" i="15" s="1"/>
  <c r="G10" i="15"/>
  <c r="H10" i="15" s="1"/>
  <c r="G11" i="15"/>
  <c r="H11" i="15" s="1"/>
  <c r="G12" i="15"/>
  <c r="H12" i="15" s="1"/>
  <c r="G13" i="15"/>
  <c r="H13" i="15" s="1"/>
  <c r="G14" i="15"/>
  <c r="H14" i="15" s="1"/>
  <c r="G15" i="15"/>
  <c r="H15" i="15" s="1"/>
  <c r="G16" i="15"/>
  <c r="H16" i="15" s="1"/>
  <c r="G17" i="15"/>
  <c r="H17" i="15" s="1"/>
  <c r="G18" i="15"/>
  <c r="H18" i="15" s="1"/>
  <c r="G19" i="15"/>
  <c r="H19" i="15" s="1"/>
  <c r="G20" i="15"/>
  <c r="H20" i="15" s="1"/>
  <c r="G21" i="15"/>
  <c r="H21" i="15" s="1"/>
  <c r="G22" i="15"/>
  <c r="H22" i="15" s="1"/>
  <c r="G23" i="15"/>
  <c r="H23" i="15" s="1"/>
  <c r="G24" i="15"/>
  <c r="H24" i="15" s="1"/>
  <c r="G25" i="15"/>
  <c r="H25" i="15" s="1"/>
  <c r="G26" i="15"/>
  <c r="H26" i="15" s="1"/>
  <c r="G27" i="15"/>
  <c r="H27" i="15" s="1"/>
  <c r="G28" i="15"/>
  <c r="H28" i="15" s="1"/>
  <c r="G29" i="15"/>
  <c r="H29" i="15" s="1"/>
  <c r="G30" i="15"/>
  <c r="H30" i="15" s="1"/>
  <c r="G31" i="15"/>
  <c r="H31" i="15" s="1"/>
  <c r="G32" i="15"/>
  <c r="H32" i="15" s="1"/>
  <c r="G33" i="15"/>
  <c r="H33" i="15" s="1"/>
  <c r="G34" i="15"/>
  <c r="H34" i="15" s="1"/>
  <c r="G35" i="15"/>
  <c r="H35" i="15" s="1"/>
  <c r="G36" i="15"/>
  <c r="H36" i="15" s="1"/>
  <c r="G37" i="15"/>
  <c r="H37" i="15" s="1"/>
  <c r="G38" i="15"/>
  <c r="H38" i="15" s="1"/>
  <c r="G39" i="15"/>
  <c r="H39" i="15" s="1"/>
  <c r="G40" i="15"/>
  <c r="H40" i="15" s="1"/>
  <c r="G41" i="15"/>
  <c r="H41" i="15" s="1"/>
  <c r="G42" i="15"/>
  <c r="H42" i="15" s="1"/>
  <c r="G43" i="15"/>
  <c r="H43" i="15" s="1"/>
  <c r="G44" i="15"/>
  <c r="H44" i="15" s="1"/>
  <c r="G45" i="15"/>
  <c r="H45" i="15" s="1"/>
  <c r="G46" i="15"/>
  <c r="H46" i="15" s="1"/>
  <c r="G47" i="15"/>
  <c r="H47" i="15" s="1"/>
  <c r="G48" i="15"/>
  <c r="H48" i="15" s="1"/>
  <c r="G49" i="15"/>
  <c r="H49" i="15" s="1"/>
  <c r="G50" i="15"/>
  <c r="H50" i="15" s="1"/>
  <c r="G51" i="15"/>
  <c r="H51" i="15" s="1"/>
  <c r="G52" i="15"/>
  <c r="H52" i="15" s="1"/>
  <c r="G53" i="15"/>
  <c r="H53" i="15" s="1"/>
  <c r="G54" i="15"/>
  <c r="H54" i="15" s="1"/>
  <c r="G55" i="15"/>
  <c r="H55" i="15" s="1"/>
  <c r="G56" i="15"/>
  <c r="H56" i="15" s="1"/>
  <c r="G57" i="15"/>
  <c r="H57" i="15" s="1"/>
  <c r="G58" i="15"/>
  <c r="H58" i="15" s="1"/>
  <c r="G59" i="15"/>
  <c r="H59" i="15" s="1"/>
  <c r="G60" i="15"/>
  <c r="H60" i="15" s="1"/>
  <c r="G61" i="15"/>
  <c r="H61" i="15" s="1"/>
  <c r="G62" i="15"/>
  <c r="H62" i="15" s="1"/>
  <c r="G63" i="15"/>
  <c r="H63" i="15" s="1"/>
  <c r="G64" i="15"/>
  <c r="H64" i="15" s="1"/>
  <c r="G65" i="15"/>
  <c r="H65" i="15" s="1"/>
  <c r="G66" i="15"/>
  <c r="H66" i="15" s="1"/>
  <c r="G67" i="15"/>
  <c r="H67" i="15" s="1"/>
  <c r="G68" i="15"/>
  <c r="H68" i="15" s="1"/>
  <c r="G69" i="15"/>
  <c r="H69" i="15" s="1"/>
  <c r="G70" i="15"/>
  <c r="H70" i="15" s="1"/>
  <c r="G71" i="15"/>
  <c r="H71" i="15" s="1"/>
  <c r="G72" i="15"/>
  <c r="H72" i="15" s="1"/>
  <c r="G73" i="15"/>
  <c r="H73" i="15" s="1"/>
  <c r="G74" i="15"/>
  <c r="H74" i="15" s="1"/>
  <c r="G75" i="15"/>
  <c r="H75" i="15" s="1"/>
  <c r="G76" i="15"/>
  <c r="H76" i="15" s="1"/>
  <c r="G77" i="15"/>
  <c r="H77" i="15" s="1"/>
  <c r="G78" i="15"/>
  <c r="H78" i="15" s="1"/>
  <c r="G79" i="15"/>
  <c r="H79" i="15" s="1"/>
  <c r="G80" i="15"/>
  <c r="H80" i="15" s="1"/>
  <c r="G81" i="15"/>
  <c r="H81" i="15" s="1"/>
  <c r="G82" i="15"/>
  <c r="H82" i="15" s="1"/>
  <c r="G83" i="15"/>
  <c r="H83" i="15" s="1"/>
  <c r="G84" i="15"/>
  <c r="H84" i="15" s="1"/>
  <c r="G85" i="15"/>
  <c r="H85" i="15" s="1"/>
  <c r="G86" i="15"/>
  <c r="H86" i="15" s="1"/>
  <c r="G87" i="15"/>
  <c r="H87" i="15" s="1"/>
  <c r="G88" i="15"/>
  <c r="H88" i="15" s="1"/>
  <c r="G89" i="15"/>
  <c r="H89" i="15" s="1"/>
  <c r="G90" i="15"/>
  <c r="H90" i="15" s="1"/>
  <c r="G91" i="15"/>
  <c r="H91" i="15" s="1"/>
  <c r="G92" i="15"/>
  <c r="H92" i="15" s="1"/>
  <c r="G93" i="15"/>
  <c r="H93" i="15" s="1"/>
  <c r="G94" i="15"/>
  <c r="H94" i="15" s="1"/>
  <c r="G95" i="15"/>
  <c r="H95" i="15" s="1"/>
  <c r="G96" i="15"/>
  <c r="H96" i="15" s="1"/>
  <c r="G97" i="15"/>
  <c r="H97" i="15" s="1"/>
  <c r="G98" i="15"/>
  <c r="H98" i="15" s="1"/>
  <c r="G99" i="15"/>
  <c r="H99" i="15" s="1"/>
  <c r="G100" i="15"/>
  <c r="H100" i="15" s="1"/>
  <c r="G101" i="15"/>
  <c r="H101" i="15" s="1"/>
  <c r="G102" i="15"/>
  <c r="H102" i="15" s="1"/>
  <c r="G103" i="15"/>
  <c r="H103" i="15" s="1"/>
  <c r="G104" i="15"/>
  <c r="H104" i="15" s="1"/>
  <c r="G105" i="15"/>
  <c r="H105" i="15" s="1"/>
  <c r="G106" i="15"/>
  <c r="H106" i="15" s="1"/>
  <c r="G107" i="15"/>
  <c r="H107" i="15" s="1"/>
  <c r="G108" i="15"/>
  <c r="H108" i="15" s="1"/>
  <c r="G109" i="15"/>
  <c r="H109" i="15" s="1"/>
  <c r="G110" i="15"/>
  <c r="H110" i="15" s="1"/>
  <c r="G111" i="15"/>
  <c r="H111" i="15" s="1"/>
  <c r="G112" i="15"/>
  <c r="H112" i="15" s="1"/>
  <c r="G114" i="15"/>
  <c r="H114" i="15" s="1"/>
  <c r="G115" i="15"/>
  <c r="H115" i="15" s="1"/>
  <c r="G116" i="15"/>
  <c r="H116" i="15" s="1"/>
  <c r="G117" i="15"/>
  <c r="H117" i="15" s="1"/>
  <c r="G118" i="15"/>
  <c r="H118" i="15" s="1"/>
  <c r="G119" i="15"/>
  <c r="H119" i="15" s="1"/>
  <c r="G120" i="15"/>
  <c r="H120" i="15" s="1"/>
  <c r="G121" i="15"/>
  <c r="H121" i="15" s="1"/>
  <c r="G122" i="15"/>
  <c r="H122" i="15" s="1"/>
  <c r="G123" i="15"/>
  <c r="H123" i="15" s="1"/>
  <c r="G124" i="15"/>
  <c r="H124" i="15" s="1"/>
  <c r="G125" i="15"/>
  <c r="H125" i="15" s="1"/>
  <c r="G126" i="15"/>
  <c r="H126" i="15" s="1"/>
  <c r="G127" i="15"/>
  <c r="H127" i="15" s="1"/>
  <c r="G128" i="15"/>
  <c r="H128" i="15" s="1"/>
  <c r="G129" i="15"/>
  <c r="H129" i="15" s="1"/>
  <c r="G130" i="15"/>
  <c r="H130" i="15" s="1"/>
  <c r="G131" i="15"/>
  <c r="H131" i="15" s="1"/>
  <c r="G132" i="15"/>
  <c r="H132" i="15" s="1"/>
  <c r="G133" i="15"/>
  <c r="H133" i="15" s="1"/>
  <c r="G134" i="15"/>
  <c r="H134" i="15" s="1"/>
  <c r="G135" i="15"/>
  <c r="H135" i="15" s="1"/>
  <c r="G136" i="15"/>
  <c r="H136" i="15" s="1"/>
  <c r="G137" i="15"/>
  <c r="H137" i="15" s="1"/>
  <c r="G138" i="15"/>
  <c r="H138" i="15" s="1"/>
  <c r="G139" i="15"/>
  <c r="H139" i="15" s="1"/>
  <c r="G140" i="15"/>
  <c r="H140" i="15" s="1"/>
  <c r="G141" i="15"/>
  <c r="H141" i="15" s="1"/>
  <c r="G142" i="15"/>
  <c r="H142" i="15" s="1"/>
  <c r="G143" i="15"/>
  <c r="H143" i="15" s="1"/>
  <c r="G144" i="15"/>
  <c r="G145" i="15"/>
  <c r="H145" i="15" s="1"/>
  <c r="G146" i="15"/>
  <c r="H146" i="15" s="1"/>
  <c r="G147" i="15"/>
  <c r="H147" i="15" s="1"/>
  <c r="G148" i="15"/>
  <c r="H148" i="15" s="1"/>
  <c r="G149" i="15"/>
  <c r="H149" i="15" s="1"/>
  <c r="G151" i="15"/>
  <c r="H151" i="15" s="1"/>
  <c r="G152" i="15"/>
  <c r="H152" i="15" s="1"/>
  <c r="G153" i="15"/>
  <c r="H153" i="15" s="1"/>
  <c r="G154" i="15"/>
  <c r="H154" i="15" s="1"/>
  <c r="G155" i="15"/>
  <c r="H155" i="15" s="1"/>
  <c r="G156" i="15"/>
  <c r="H156" i="15" s="1"/>
  <c r="G157" i="15"/>
  <c r="H157" i="15" s="1"/>
  <c r="G158" i="15"/>
  <c r="H158" i="15" s="1"/>
  <c r="G159" i="15"/>
  <c r="H159" i="15" s="1"/>
  <c r="G160" i="15"/>
  <c r="H160" i="15" s="1"/>
  <c r="G161" i="15"/>
  <c r="H161" i="15" s="1"/>
  <c r="G162" i="15"/>
  <c r="H162" i="15" s="1"/>
  <c r="G163" i="15"/>
  <c r="H163" i="15" s="1"/>
  <c r="G164" i="15"/>
  <c r="H164" i="15" s="1"/>
  <c r="G4" i="16"/>
  <c r="H4" i="16" s="1"/>
  <c r="G5" i="16"/>
  <c r="H5" i="16" s="1"/>
  <c r="G6" i="16"/>
  <c r="H6" i="16" s="1"/>
  <c r="G7" i="16"/>
  <c r="H7" i="16" s="1"/>
  <c r="G8" i="16"/>
  <c r="H8" i="16" s="1"/>
  <c r="G9" i="16"/>
  <c r="H9" i="16" s="1"/>
  <c r="G10" i="16"/>
  <c r="H10" i="16" s="1"/>
  <c r="G11" i="16"/>
  <c r="H11" i="16" s="1"/>
  <c r="G12" i="16"/>
  <c r="H12" i="16" s="1"/>
  <c r="G13" i="16"/>
  <c r="H13" i="16" s="1"/>
  <c r="G14" i="16"/>
  <c r="H14" i="16" s="1"/>
  <c r="G15" i="16"/>
  <c r="H15" i="16" s="1"/>
  <c r="G16" i="16"/>
  <c r="H16" i="16" s="1"/>
  <c r="G17" i="16"/>
  <c r="H17" i="16" s="1"/>
  <c r="G18" i="16"/>
  <c r="H18" i="16" s="1"/>
  <c r="G19" i="16"/>
  <c r="H19" i="16" s="1"/>
  <c r="G20" i="16"/>
  <c r="H20" i="16" s="1"/>
  <c r="G21" i="16"/>
  <c r="H21" i="16" s="1"/>
  <c r="G22" i="16"/>
  <c r="H22" i="16" s="1"/>
  <c r="G23" i="16"/>
  <c r="H23" i="16" s="1"/>
  <c r="G24" i="16"/>
  <c r="H24" i="16" s="1"/>
  <c r="G25" i="16"/>
  <c r="H25" i="16" s="1"/>
  <c r="G26" i="16"/>
  <c r="H26" i="16" s="1"/>
  <c r="G27" i="16"/>
  <c r="H27" i="16" s="1"/>
  <c r="G28" i="16"/>
  <c r="H28" i="16" s="1"/>
  <c r="G29" i="16"/>
  <c r="H29" i="16" s="1"/>
  <c r="G30" i="16"/>
  <c r="H30" i="16" s="1"/>
  <c r="G31" i="16"/>
  <c r="H31" i="16" s="1"/>
  <c r="G32" i="16"/>
  <c r="H32" i="16" s="1"/>
  <c r="G33" i="16"/>
  <c r="H33" i="16" s="1"/>
  <c r="G34" i="16"/>
  <c r="H34" i="16" s="1"/>
  <c r="G35" i="16"/>
  <c r="H35" i="16" s="1"/>
  <c r="G36" i="16"/>
  <c r="H36" i="16" s="1"/>
  <c r="G37" i="16"/>
  <c r="H37" i="16" s="1"/>
  <c r="G38" i="16"/>
  <c r="H38" i="16" s="1"/>
  <c r="G39" i="16"/>
  <c r="H39" i="16" s="1"/>
  <c r="G40" i="16"/>
  <c r="H40" i="16" s="1"/>
  <c r="G41" i="16"/>
  <c r="H41" i="16" s="1"/>
  <c r="G42" i="16"/>
  <c r="H42" i="16" s="1"/>
  <c r="G43" i="16"/>
  <c r="H43" i="16" s="1"/>
  <c r="G44" i="16"/>
  <c r="H44" i="16" s="1"/>
  <c r="G45" i="16"/>
  <c r="H45" i="16" s="1"/>
  <c r="G46" i="16"/>
  <c r="H46" i="16" s="1"/>
  <c r="G47" i="16"/>
  <c r="H47" i="16" s="1"/>
  <c r="G48" i="16"/>
  <c r="H48" i="16" s="1"/>
  <c r="G49" i="16"/>
  <c r="H49" i="16" s="1"/>
  <c r="G50" i="16"/>
  <c r="H50" i="16" s="1"/>
  <c r="G51" i="16"/>
  <c r="H51" i="16" s="1"/>
  <c r="G52" i="16"/>
  <c r="H52" i="16" s="1"/>
  <c r="G53" i="16"/>
  <c r="H53" i="16" s="1"/>
  <c r="G54" i="16"/>
  <c r="H54" i="16" s="1"/>
  <c r="G55" i="16"/>
  <c r="H55" i="16" s="1"/>
  <c r="G56" i="16"/>
  <c r="H56" i="16" s="1"/>
  <c r="G57" i="16"/>
  <c r="H57" i="16" s="1"/>
  <c r="G58" i="16"/>
  <c r="H58" i="16" s="1"/>
  <c r="G59" i="16"/>
  <c r="H59" i="16" s="1"/>
  <c r="G60" i="16"/>
  <c r="H60" i="16" s="1"/>
  <c r="G61" i="16"/>
  <c r="H61" i="16" s="1"/>
  <c r="G62" i="16"/>
  <c r="H62" i="16" s="1"/>
  <c r="G63" i="16"/>
  <c r="H63" i="16" s="1"/>
  <c r="G64" i="16"/>
  <c r="H64" i="16" s="1"/>
  <c r="G65" i="16"/>
  <c r="H65" i="16" s="1"/>
  <c r="G66" i="16"/>
  <c r="H66" i="16" s="1"/>
  <c r="G67" i="16"/>
  <c r="H67" i="16" s="1"/>
  <c r="G68" i="16"/>
  <c r="H68" i="16" s="1"/>
  <c r="G69" i="16"/>
  <c r="H69" i="16" s="1"/>
  <c r="G70" i="16"/>
  <c r="H70" i="16" s="1"/>
  <c r="G71" i="16"/>
  <c r="H71" i="16" s="1"/>
  <c r="G72" i="16"/>
  <c r="H72" i="16" s="1"/>
  <c r="G73" i="16"/>
  <c r="H73" i="16" s="1"/>
  <c r="G74" i="16"/>
  <c r="H74" i="16" s="1"/>
  <c r="G75" i="16"/>
  <c r="H75" i="16" s="1"/>
  <c r="G76" i="16"/>
  <c r="H76" i="16" s="1"/>
  <c r="G77" i="16"/>
  <c r="H77" i="16" s="1"/>
  <c r="G78" i="16"/>
  <c r="H78" i="16" s="1"/>
  <c r="G79" i="16"/>
  <c r="H79" i="16" s="1"/>
  <c r="G80" i="16"/>
  <c r="H80" i="16" s="1"/>
  <c r="G81" i="16"/>
  <c r="H81" i="16" s="1"/>
  <c r="G82" i="16"/>
  <c r="H82" i="16" s="1"/>
  <c r="G83" i="16"/>
  <c r="H83" i="16" s="1"/>
  <c r="G84" i="16"/>
  <c r="H84" i="16" s="1"/>
  <c r="G85" i="16"/>
  <c r="H85" i="16" s="1"/>
  <c r="G86" i="16"/>
  <c r="H86" i="16" s="1"/>
  <c r="G87" i="16"/>
  <c r="H87" i="16" s="1"/>
  <c r="G88" i="16"/>
  <c r="H88" i="16" s="1"/>
  <c r="G89" i="16"/>
  <c r="H89" i="16" s="1"/>
  <c r="G90" i="16"/>
  <c r="H90" i="16" s="1"/>
  <c r="G91" i="16"/>
  <c r="H91" i="16" s="1"/>
  <c r="G92" i="16"/>
  <c r="H92" i="16" s="1"/>
  <c r="G93" i="16"/>
  <c r="H93" i="16" s="1"/>
  <c r="G94" i="16"/>
  <c r="H94" i="16" s="1"/>
  <c r="G95" i="16"/>
  <c r="H95" i="16" s="1"/>
  <c r="G96" i="16"/>
  <c r="H96" i="16" s="1"/>
  <c r="G97" i="16"/>
  <c r="H97" i="16" s="1"/>
  <c r="G98" i="16"/>
  <c r="H98" i="16" s="1"/>
  <c r="G99" i="16"/>
  <c r="H99" i="16" s="1"/>
  <c r="G100" i="16"/>
  <c r="H100" i="16" s="1"/>
  <c r="G101" i="16"/>
  <c r="H101" i="16" s="1"/>
  <c r="G102" i="16"/>
  <c r="H102" i="16" s="1"/>
  <c r="G103" i="16"/>
  <c r="H103" i="16" s="1"/>
  <c r="G104" i="16"/>
  <c r="H104" i="16" s="1"/>
  <c r="G105" i="16"/>
  <c r="H105" i="16" s="1"/>
  <c r="G106" i="16"/>
  <c r="H106" i="16" s="1"/>
  <c r="G107" i="16"/>
  <c r="H107" i="16" s="1"/>
  <c r="G108" i="16"/>
  <c r="H108" i="16" s="1"/>
  <c r="G109" i="16"/>
  <c r="H109" i="16" s="1"/>
  <c r="G110" i="16"/>
  <c r="H110" i="16" s="1"/>
  <c r="G111" i="16"/>
  <c r="H111" i="16" s="1"/>
  <c r="G112" i="16"/>
  <c r="H112" i="16" s="1"/>
  <c r="G114" i="16"/>
  <c r="H114" i="16" s="1"/>
  <c r="G115" i="16"/>
  <c r="H115" i="16" s="1"/>
  <c r="G116" i="16"/>
  <c r="H116" i="16" s="1"/>
  <c r="G117" i="16"/>
  <c r="H117" i="16" s="1"/>
  <c r="G118" i="16"/>
  <c r="H118" i="16" s="1"/>
  <c r="G119" i="16"/>
  <c r="H119" i="16" s="1"/>
  <c r="G120" i="16"/>
  <c r="H120" i="16" s="1"/>
  <c r="G121" i="16"/>
  <c r="H121" i="16" s="1"/>
  <c r="G122" i="16"/>
  <c r="H122" i="16" s="1"/>
  <c r="G123" i="16"/>
  <c r="H123" i="16" s="1"/>
  <c r="G124" i="16"/>
  <c r="H124" i="16" s="1"/>
  <c r="G125" i="16"/>
  <c r="H125" i="16" s="1"/>
  <c r="G126" i="16"/>
  <c r="H126" i="16" s="1"/>
  <c r="G127" i="16"/>
  <c r="H127" i="16" s="1"/>
  <c r="G128" i="16"/>
  <c r="H128" i="16" s="1"/>
  <c r="G129" i="16"/>
  <c r="H129" i="16" s="1"/>
  <c r="G130" i="16"/>
  <c r="H130" i="16" s="1"/>
  <c r="G131" i="16"/>
  <c r="H131" i="16" s="1"/>
  <c r="G132" i="16"/>
  <c r="H132" i="16" s="1"/>
  <c r="G133" i="16"/>
  <c r="H133" i="16" s="1"/>
  <c r="G134" i="16"/>
  <c r="H134" i="16" s="1"/>
  <c r="G135" i="16"/>
  <c r="H135" i="16" s="1"/>
  <c r="G136" i="16"/>
  <c r="H136" i="16" s="1"/>
  <c r="G137" i="16"/>
  <c r="H137" i="16" s="1"/>
  <c r="G138" i="16"/>
  <c r="H138" i="16" s="1"/>
  <c r="G139" i="16"/>
  <c r="H139" i="16" s="1"/>
  <c r="G140" i="16"/>
  <c r="H140" i="16" s="1"/>
  <c r="G141" i="16"/>
  <c r="H141" i="16" s="1"/>
  <c r="G142" i="16"/>
  <c r="H142" i="16" s="1"/>
  <c r="G143" i="16"/>
  <c r="H143" i="16" s="1"/>
  <c r="G144" i="16"/>
  <c r="H144" i="16" s="1"/>
  <c r="G145" i="16"/>
  <c r="H145" i="16" s="1"/>
  <c r="G146" i="16"/>
  <c r="H146" i="16" s="1"/>
  <c r="G147" i="16"/>
  <c r="H147" i="16" s="1"/>
  <c r="G148" i="16"/>
  <c r="H148" i="16" s="1"/>
  <c r="G149" i="16"/>
  <c r="H149" i="16" s="1"/>
  <c r="G151" i="16"/>
  <c r="H151" i="16" s="1"/>
  <c r="G152" i="16"/>
  <c r="H152" i="16" s="1"/>
  <c r="G153" i="16"/>
  <c r="H153" i="16" s="1"/>
  <c r="G154" i="16"/>
  <c r="H154" i="16" s="1"/>
  <c r="G155" i="16"/>
  <c r="H155" i="16" s="1"/>
  <c r="G156" i="16"/>
  <c r="H156" i="16" s="1"/>
  <c r="G157" i="16"/>
  <c r="H157" i="16" s="1"/>
  <c r="G158" i="16"/>
  <c r="H158" i="16" s="1"/>
  <c r="G159" i="16"/>
  <c r="H159" i="16" s="1"/>
  <c r="G160" i="16"/>
  <c r="H160" i="16" s="1"/>
  <c r="G161" i="16"/>
  <c r="H161" i="16" s="1"/>
  <c r="G162" i="16"/>
  <c r="H162" i="16" s="1"/>
  <c r="G163" i="16"/>
  <c r="H163" i="16" s="1"/>
  <c r="G164" i="16"/>
  <c r="H164" i="16" s="1"/>
  <c r="G4" i="17"/>
  <c r="H4" i="17" s="1"/>
  <c r="G5" i="17"/>
  <c r="H5" i="17" s="1"/>
  <c r="G6" i="17"/>
  <c r="H6" i="17" s="1"/>
  <c r="G7" i="17"/>
  <c r="H7" i="17" s="1"/>
  <c r="G8" i="17"/>
  <c r="H8" i="17" s="1"/>
  <c r="G9" i="17"/>
  <c r="H9" i="17" s="1"/>
  <c r="G10" i="17"/>
  <c r="H10" i="17" s="1"/>
  <c r="G11" i="17"/>
  <c r="H11" i="17" s="1"/>
  <c r="G12" i="17"/>
  <c r="H12" i="17" s="1"/>
  <c r="G13" i="17"/>
  <c r="H13" i="17" s="1"/>
  <c r="G14" i="17"/>
  <c r="H14" i="17" s="1"/>
  <c r="G15" i="17"/>
  <c r="H15" i="17" s="1"/>
  <c r="G16" i="17"/>
  <c r="H16" i="17" s="1"/>
  <c r="G17" i="17"/>
  <c r="H17" i="17" s="1"/>
  <c r="G18" i="17"/>
  <c r="H18" i="17" s="1"/>
  <c r="G19" i="17"/>
  <c r="H19" i="17" s="1"/>
  <c r="G20" i="17"/>
  <c r="H20" i="17" s="1"/>
  <c r="G21" i="17"/>
  <c r="H21" i="17" s="1"/>
  <c r="G22" i="17"/>
  <c r="H22" i="17" s="1"/>
  <c r="G23" i="17"/>
  <c r="H23" i="17" s="1"/>
  <c r="G24" i="17"/>
  <c r="H24" i="17" s="1"/>
  <c r="G25" i="17"/>
  <c r="H25" i="17" s="1"/>
  <c r="G26" i="17"/>
  <c r="H26" i="17" s="1"/>
  <c r="G27" i="17"/>
  <c r="H27" i="17" s="1"/>
  <c r="G28" i="17"/>
  <c r="H28" i="17" s="1"/>
  <c r="G29" i="17"/>
  <c r="H29" i="17" s="1"/>
  <c r="G30" i="17"/>
  <c r="H30" i="17" s="1"/>
  <c r="G31" i="17"/>
  <c r="H31" i="17" s="1"/>
  <c r="G32" i="17"/>
  <c r="H32" i="17" s="1"/>
  <c r="G33" i="17"/>
  <c r="H33" i="17" s="1"/>
  <c r="G34" i="17"/>
  <c r="H34" i="17" s="1"/>
  <c r="G35" i="17"/>
  <c r="H35" i="17" s="1"/>
  <c r="G36" i="17"/>
  <c r="H36" i="17" s="1"/>
  <c r="G37" i="17"/>
  <c r="H37" i="17" s="1"/>
  <c r="G38" i="17"/>
  <c r="H38" i="17" s="1"/>
  <c r="G39" i="17"/>
  <c r="H39" i="17" s="1"/>
  <c r="G40" i="17"/>
  <c r="H40" i="17" s="1"/>
  <c r="G41" i="17"/>
  <c r="H41" i="17" s="1"/>
  <c r="G42" i="17"/>
  <c r="H42" i="17" s="1"/>
  <c r="G43" i="17"/>
  <c r="H43" i="17" s="1"/>
  <c r="G44" i="17"/>
  <c r="H44" i="17" s="1"/>
  <c r="G45" i="17"/>
  <c r="H45" i="17" s="1"/>
  <c r="G46" i="17"/>
  <c r="H46" i="17" s="1"/>
  <c r="G47" i="17"/>
  <c r="H47" i="17" s="1"/>
  <c r="G48" i="17"/>
  <c r="H48" i="17" s="1"/>
  <c r="G49" i="17"/>
  <c r="H49" i="17" s="1"/>
  <c r="G50" i="17"/>
  <c r="H50" i="17" s="1"/>
  <c r="G51" i="17"/>
  <c r="H51" i="17" s="1"/>
  <c r="G52" i="17"/>
  <c r="H52" i="17" s="1"/>
  <c r="G53" i="17"/>
  <c r="H53" i="17" s="1"/>
  <c r="G54" i="17"/>
  <c r="H54" i="17" s="1"/>
  <c r="G55" i="17"/>
  <c r="H55" i="17" s="1"/>
  <c r="G56" i="17"/>
  <c r="H56" i="17" s="1"/>
  <c r="G57" i="17"/>
  <c r="H57" i="17" s="1"/>
  <c r="G58" i="17"/>
  <c r="H58" i="17" s="1"/>
  <c r="G59" i="17"/>
  <c r="H59" i="17" s="1"/>
  <c r="G60" i="17"/>
  <c r="H60" i="17" s="1"/>
  <c r="G61" i="17"/>
  <c r="H61" i="17" s="1"/>
  <c r="G62" i="17"/>
  <c r="H62" i="17" s="1"/>
  <c r="G63" i="17"/>
  <c r="H63" i="17" s="1"/>
  <c r="G64" i="17"/>
  <c r="H64" i="17" s="1"/>
  <c r="G65" i="17"/>
  <c r="H65" i="17" s="1"/>
  <c r="G66" i="17"/>
  <c r="H66" i="17" s="1"/>
  <c r="G67" i="17"/>
  <c r="H67" i="17" s="1"/>
  <c r="G68" i="17"/>
  <c r="H68" i="17" s="1"/>
  <c r="G69" i="17"/>
  <c r="H69" i="17" s="1"/>
  <c r="G70" i="17"/>
  <c r="H70" i="17" s="1"/>
  <c r="G71" i="17"/>
  <c r="H71" i="17" s="1"/>
  <c r="G72" i="17"/>
  <c r="H72" i="17" s="1"/>
  <c r="G73" i="17"/>
  <c r="H73" i="17" s="1"/>
  <c r="G74" i="17"/>
  <c r="H74" i="17" s="1"/>
  <c r="G75" i="17"/>
  <c r="H75" i="17" s="1"/>
  <c r="G76" i="17"/>
  <c r="H76" i="17" s="1"/>
  <c r="G77" i="17"/>
  <c r="H77" i="17" s="1"/>
  <c r="G78" i="17"/>
  <c r="H78" i="17" s="1"/>
  <c r="G79" i="17"/>
  <c r="H79" i="17" s="1"/>
  <c r="G80" i="17"/>
  <c r="H80" i="17" s="1"/>
  <c r="G81" i="17"/>
  <c r="H81" i="17" s="1"/>
  <c r="G82" i="17"/>
  <c r="H82" i="17" s="1"/>
  <c r="G83" i="17"/>
  <c r="H83" i="17" s="1"/>
  <c r="G84" i="17"/>
  <c r="H84" i="17" s="1"/>
  <c r="G85" i="17"/>
  <c r="H85" i="17" s="1"/>
  <c r="G86" i="17"/>
  <c r="H86" i="17" s="1"/>
  <c r="G87" i="17"/>
  <c r="H87" i="17" s="1"/>
  <c r="G88" i="17"/>
  <c r="H88" i="17" s="1"/>
  <c r="G89" i="17"/>
  <c r="H89" i="17" s="1"/>
  <c r="G90" i="17"/>
  <c r="H90" i="17" s="1"/>
  <c r="G91" i="17"/>
  <c r="H91" i="17" s="1"/>
  <c r="G92" i="17"/>
  <c r="H92" i="17" s="1"/>
  <c r="G93" i="17"/>
  <c r="H93" i="17" s="1"/>
  <c r="G94" i="17"/>
  <c r="H94" i="17" s="1"/>
  <c r="G95" i="17"/>
  <c r="H95" i="17" s="1"/>
  <c r="G96" i="17"/>
  <c r="H96" i="17" s="1"/>
  <c r="G97" i="17"/>
  <c r="H97" i="17" s="1"/>
  <c r="G98" i="17"/>
  <c r="H98" i="17" s="1"/>
  <c r="G99" i="17"/>
  <c r="H99" i="17" s="1"/>
  <c r="G100" i="17"/>
  <c r="H100" i="17" s="1"/>
  <c r="G101" i="17"/>
  <c r="H101" i="17" s="1"/>
  <c r="G102" i="17"/>
  <c r="H102" i="17" s="1"/>
  <c r="G103" i="17"/>
  <c r="H103" i="17" s="1"/>
  <c r="G104" i="17"/>
  <c r="H104" i="17" s="1"/>
  <c r="G105" i="17"/>
  <c r="H105" i="17" s="1"/>
  <c r="G106" i="17"/>
  <c r="H106" i="17" s="1"/>
  <c r="G107" i="17"/>
  <c r="H107" i="17" s="1"/>
  <c r="G108" i="17"/>
  <c r="H108" i="17" s="1"/>
  <c r="G109" i="17"/>
  <c r="H109" i="17" s="1"/>
  <c r="G110" i="17"/>
  <c r="H110" i="17" s="1"/>
  <c r="G111" i="17"/>
  <c r="H111" i="17" s="1"/>
  <c r="G112" i="17"/>
  <c r="H112" i="17" s="1"/>
  <c r="G114" i="17"/>
  <c r="H114" i="17" s="1"/>
  <c r="G115" i="17"/>
  <c r="H115" i="17" s="1"/>
  <c r="G116" i="17"/>
  <c r="H116" i="17" s="1"/>
  <c r="G117" i="17"/>
  <c r="H117" i="17" s="1"/>
  <c r="G118" i="17"/>
  <c r="H118" i="17" s="1"/>
  <c r="G119" i="17"/>
  <c r="H119" i="17" s="1"/>
  <c r="G120" i="17"/>
  <c r="H120" i="17" s="1"/>
  <c r="G121" i="17"/>
  <c r="H121" i="17" s="1"/>
  <c r="G122" i="17"/>
  <c r="H122" i="17" s="1"/>
  <c r="G123" i="17"/>
  <c r="H123" i="17" s="1"/>
  <c r="G124" i="17"/>
  <c r="H124" i="17" s="1"/>
  <c r="G125" i="17"/>
  <c r="H125" i="17" s="1"/>
  <c r="G126" i="17"/>
  <c r="H126" i="17" s="1"/>
  <c r="G127" i="17"/>
  <c r="H127" i="17" s="1"/>
  <c r="G128" i="17"/>
  <c r="H128" i="17" s="1"/>
  <c r="G129" i="17"/>
  <c r="H129" i="17" s="1"/>
  <c r="G130" i="17"/>
  <c r="H130" i="17" s="1"/>
  <c r="G131" i="17"/>
  <c r="H131" i="17" s="1"/>
  <c r="G132" i="17"/>
  <c r="H132" i="17" s="1"/>
  <c r="G133" i="17"/>
  <c r="H133" i="17" s="1"/>
  <c r="G134" i="17"/>
  <c r="H134" i="17" s="1"/>
  <c r="G135" i="17"/>
  <c r="H135" i="17" s="1"/>
  <c r="G136" i="17"/>
  <c r="H136" i="17" s="1"/>
  <c r="G137" i="17"/>
  <c r="H137" i="17" s="1"/>
  <c r="G138" i="17"/>
  <c r="H138" i="17" s="1"/>
  <c r="G139" i="17"/>
  <c r="H139" i="17" s="1"/>
  <c r="G140" i="17"/>
  <c r="H140" i="17" s="1"/>
  <c r="G141" i="17"/>
  <c r="H141" i="17" s="1"/>
  <c r="G142" i="17"/>
  <c r="H142" i="17" s="1"/>
  <c r="G143" i="17"/>
  <c r="H143" i="17" s="1"/>
  <c r="G144" i="17"/>
  <c r="G145" i="17"/>
  <c r="H145" i="17" s="1"/>
  <c r="G146" i="17"/>
  <c r="H146" i="17" s="1"/>
  <c r="G147" i="17"/>
  <c r="H147" i="17" s="1"/>
  <c r="G148" i="17"/>
  <c r="H148" i="17" s="1"/>
  <c r="G149" i="17"/>
  <c r="H149" i="17" s="1"/>
  <c r="G151" i="17"/>
  <c r="H151" i="17" s="1"/>
  <c r="G152" i="17"/>
  <c r="H152" i="17" s="1"/>
  <c r="G153" i="17"/>
  <c r="H153" i="17" s="1"/>
  <c r="G154" i="17"/>
  <c r="H154" i="17" s="1"/>
  <c r="G155" i="17"/>
  <c r="H155" i="17" s="1"/>
  <c r="G156" i="17"/>
  <c r="H156" i="17" s="1"/>
  <c r="G157" i="17"/>
  <c r="H157" i="17" s="1"/>
  <c r="G158" i="17"/>
  <c r="H158" i="17" s="1"/>
  <c r="G159" i="17"/>
  <c r="H159" i="17" s="1"/>
  <c r="G160" i="17"/>
  <c r="H160" i="17" s="1"/>
  <c r="G161" i="17"/>
  <c r="H161" i="17" s="1"/>
  <c r="G162" i="17"/>
  <c r="H162" i="17" s="1"/>
  <c r="G163" i="17"/>
  <c r="H163" i="17" s="1"/>
  <c r="G164" i="17"/>
  <c r="H164" i="17" s="1"/>
  <c r="G4" i="18"/>
  <c r="H4" i="18" s="1"/>
  <c r="G5" i="18"/>
  <c r="H5" i="18" s="1"/>
  <c r="G6" i="18"/>
  <c r="H6" i="18" s="1"/>
  <c r="G7" i="18"/>
  <c r="H7" i="18" s="1"/>
  <c r="G8" i="18"/>
  <c r="H8" i="18" s="1"/>
  <c r="G9" i="18"/>
  <c r="H9" i="18" s="1"/>
  <c r="G10" i="18"/>
  <c r="H10" i="18" s="1"/>
  <c r="G11" i="18"/>
  <c r="H11" i="18" s="1"/>
  <c r="G12" i="18"/>
  <c r="H12" i="18" s="1"/>
  <c r="G13" i="18"/>
  <c r="H13" i="18" s="1"/>
  <c r="G14" i="18"/>
  <c r="H14" i="18" s="1"/>
  <c r="G15" i="18"/>
  <c r="H15" i="18" s="1"/>
  <c r="G16" i="18"/>
  <c r="H16" i="18" s="1"/>
  <c r="G17" i="18"/>
  <c r="H17" i="18" s="1"/>
  <c r="G18" i="18"/>
  <c r="H18" i="18" s="1"/>
  <c r="G19" i="18"/>
  <c r="H19" i="18" s="1"/>
  <c r="G20" i="18"/>
  <c r="H20" i="18" s="1"/>
  <c r="G21" i="18"/>
  <c r="H21" i="18" s="1"/>
  <c r="G22" i="18"/>
  <c r="H22" i="18" s="1"/>
  <c r="G23" i="18"/>
  <c r="H23" i="18" s="1"/>
  <c r="G24" i="18"/>
  <c r="H24" i="18" s="1"/>
  <c r="G25" i="18"/>
  <c r="H25" i="18" s="1"/>
  <c r="G26" i="18"/>
  <c r="H26" i="18" s="1"/>
  <c r="G27" i="18"/>
  <c r="H27" i="18" s="1"/>
  <c r="G28" i="18"/>
  <c r="H28" i="18" s="1"/>
  <c r="G29" i="18"/>
  <c r="H29" i="18" s="1"/>
  <c r="G30" i="18"/>
  <c r="H30" i="18" s="1"/>
  <c r="G31" i="18"/>
  <c r="H31" i="18" s="1"/>
  <c r="G32" i="18"/>
  <c r="H32" i="18" s="1"/>
  <c r="G33" i="18"/>
  <c r="H33" i="18" s="1"/>
  <c r="G34" i="18"/>
  <c r="H34" i="18" s="1"/>
  <c r="G35" i="18"/>
  <c r="H35" i="18" s="1"/>
  <c r="G36" i="18"/>
  <c r="H36" i="18" s="1"/>
  <c r="G37" i="18"/>
  <c r="H37" i="18" s="1"/>
  <c r="G38" i="18"/>
  <c r="H38" i="18" s="1"/>
  <c r="G39" i="18"/>
  <c r="H39" i="18" s="1"/>
  <c r="G40" i="18"/>
  <c r="H40" i="18" s="1"/>
  <c r="G41" i="18"/>
  <c r="H41" i="18" s="1"/>
  <c r="G42" i="18"/>
  <c r="H42" i="18" s="1"/>
  <c r="G43" i="18"/>
  <c r="H43" i="18" s="1"/>
  <c r="G44" i="18"/>
  <c r="H44" i="18" s="1"/>
  <c r="G45" i="18"/>
  <c r="H45" i="18" s="1"/>
  <c r="G46" i="18"/>
  <c r="H46" i="18" s="1"/>
  <c r="G47" i="18"/>
  <c r="H47" i="18" s="1"/>
  <c r="G48" i="18"/>
  <c r="H48" i="18" s="1"/>
  <c r="G49" i="18"/>
  <c r="H49" i="18" s="1"/>
  <c r="G50" i="18"/>
  <c r="H50" i="18" s="1"/>
  <c r="G51" i="18"/>
  <c r="H51" i="18" s="1"/>
  <c r="G52" i="18"/>
  <c r="H52" i="18" s="1"/>
  <c r="G53" i="18"/>
  <c r="H53" i="18" s="1"/>
  <c r="G54" i="18"/>
  <c r="H54" i="18" s="1"/>
  <c r="G55" i="18"/>
  <c r="H55" i="18" s="1"/>
  <c r="G56" i="18"/>
  <c r="H56" i="18" s="1"/>
  <c r="G57" i="18"/>
  <c r="H57" i="18" s="1"/>
  <c r="G58" i="18"/>
  <c r="H58" i="18" s="1"/>
  <c r="G59" i="18"/>
  <c r="H59" i="18" s="1"/>
  <c r="G60" i="18"/>
  <c r="H60" i="18" s="1"/>
  <c r="G61" i="18"/>
  <c r="H61" i="18" s="1"/>
  <c r="G62" i="18"/>
  <c r="H62" i="18" s="1"/>
  <c r="G63" i="18"/>
  <c r="H63" i="18" s="1"/>
  <c r="G64" i="18"/>
  <c r="H64" i="18" s="1"/>
  <c r="G65" i="18"/>
  <c r="H65" i="18" s="1"/>
  <c r="G66" i="18"/>
  <c r="H66" i="18" s="1"/>
  <c r="G67" i="18"/>
  <c r="H67" i="18" s="1"/>
  <c r="G68" i="18"/>
  <c r="H68" i="18" s="1"/>
  <c r="G69" i="18"/>
  <c r="H69" i="18" s="1"/>
  <c r="G70" i="18"/>
  <c r="H70" i="18" s="1"/>
  <c r="G71" i="18"/>
  <c r="H71" i="18" s="1"/>
  <c r="G72" i="18"/>
  <c r="H72" i="18" s="1"/>
  <c r="G73" i="18"/>
  <c r="H73" i="18" s="1"/>
  <c r="G74" i="18"/>
  <c r="H74" i="18" s="1"/>
  <c r="G75" i="18"/>
  <c r="H75" i="18" s="1"/>
  <c r="G76" i="18"/>
  <c r="H76" i="18" s="1"/>
  <c r="G77" i="18"/>
  <c r="H77" i="18" s="1"/>
  <c r="G78" i="18"/>
  <c r="H78" i="18" s="1"/>
  <c r="G79" i="18"/>
  <c r="H79" i="18" s="1"/>
  <c r="G80" i="18"/>
  <c r="H80" i="18" s="1"/>
  <c r="G81" i="18"/>
  <c r="H81" i="18" s="1"/>
  <c r="G82" i="18"/>
  <c r="H82" i="18" s="1"/>
  <c r="G83" i="18"/>
  <c r="H83" i="18" s="1"/>
  <c r="G84" i="18"/>
  <c r="H84" i="18" s="1"/>
  <c r="G85" i="18"/>
  <c r="H85" i="18" s="1"/>
  <c r="G86" i="18"/>
  <c r="H86" i="18" s="1"/>
  <c r="G87" i="18"/>
  <c r="H87" i="18" s="1"/>
  <c r="G88" i="18"/>
  <c r="H88" i="18" s="1"/>
  <c r="G89" i="18"/>
  <c r="H89" i="18" s="1"/>
  <c r="G90" i="18"/>
  <c r="H90" i="18" s="1"/>
  <c r="G91" i="18"/>
  <c r="H91" i="18" s="1"/>
  <c r="G92" i="18"/>
  <c r="H92" i="18" s="1"/>
  <c r="G93" i="18"/>
  <c r="H93" i="18" s="1"/>
  <c r="G94" i="18"/>
  <c r="H94" i="18" s="1"/>
  <c r="G95" i="18"/>
  <c r="H95" i="18" s="1"/>
  <c r="G96" i="18"/>
  <c r="H96" i="18" s="1"/>
  <c r="G97" i="18"/>
  <c r="H97" i="18" s="1"/>
  <c r="G98" i="18"/>
  <c r="H98" i="18" s="1"/>
  <c r="G99" i="18"/>
  <c r="H99" i="18" s="1"/>
  <c r="G100" i="18"/>
  <c r="H100" i="18" s="1"/>
  <c r="G101" i="18"/>
  <c r="H101" i="18" s="1"/>
  <c r="G102" i="18"/>
  <c r="H102" i="18" s="1"/>
  <c r="G103" i="18"/>
  <c r="H103" i="18" s="1"/>
  <c r="G104" i="18"/>
  <c r="H104" i="18" s="1"/>
  <c r="G105" i="18"/>
  <c r="H105" i="18" s="1"/>
  <c r="G106" i="18"/>
  <c r="H106" i="18" s="1"/>
  <c r="G107" i="18"/>
  <c r="H107" i="18" s="1"/>
  <c r="G108" i="18"/>
  <c r="H108" i="18" s="1"/>
  <c r="G109" i="18"/>
  <c r="H109" i="18" s="1"/>
  <c r="G110" i="18"/>
  <c r="H110" i="18" s="1"/>
  <c r="G111" i="18"/>
  <c r="H111" i="18" s="1"/>
  <c r="G112" i="18"/>
  <c r="H112" i="18" s="1"/>
  <c r="G114" i="18"/>
  <c r="H114" i="18" s="1"/>
  <c r="G115" i="18"/>
  <c r="H115" i="18" s="1"/>
  <c r="G116" i="18"/>
  <c r="H116" i="18" s="1"/>
  <c r="G117" i="18"/>
  <c r="H117" i="18" s="1"/>
  <c r="G118" i="18"/>
  <c r="H118" i="18" s="1"/>
  <c r="G119" i="18"/>
  <c r="H119" i="18" s="1"/>
  <c r="G120" i="18"/>
  <c r="H120" i="18" s="1"/>
  <c r="G121" i="18"/>
  <c r="H121" i="18" s="1"/>
  <c r="G122" i="18"/>
  <c r="H122" i="18" s="1"/>
  <c r="G123" i="18"/>
  <c r="H123" i="18" s="1"/>
  <c r="G124" i="18"/>
  <c r="H124" i="18" s="1"/>
  <c r="G125" i="18"/>
  <c r="H125" i="18" s="1"/>
  <c r="G126" i="18"/>
  <c r="H126" i="18" s="1"/>
  <c r="G127" i="18"/>
  <c r="H127" i="18" s="1"/>
  <c r="G128" i="18"/>
  <c r="H128" i="18" s="1"/>
  <c r="G129" i="18"/>
  <c r="H129" i="18" s="1"/>
  <c r="G130" i="18"/>
  <c r="H130" i="18" s="1"/>
  <c r="G131" i="18"/>
  <c r="H131" i="18" s="1"/>
  <c r="G132" i="18"/>
  <c r="H132" i="18" s="1"/>
  <c r="G133" i="18"/>
  <c r="H133" i="18" s="1"/>
  <c r="G134" i="18"/>
  <c r="H134" i="18" s="1"/>
  <c r="G135" i="18"/>
  <c r="H135" i="18" s="1"/>
  <c r="G136" i="18"/>
  <c r="H136" i="18" s="1"/>
  <c r="G137" i="18"/>
  <c r="H137" i="18" s="1"/>
  <c r="G138" i="18"/>
  <c r="H138" i="18" s="1"/>
  <c r="G139" i="18"/>
  <c r="H139" i="18" s="1"/>
  <c r="G140" i="18"/>
  <c r="H140" i="18" s="1"/>
  <c r="G141" i="18"/>
  <c r="H141" i="18" s="1"/>
  <c r="G142" i="18"/>
  <c r="H142" i="18" s="1"/>
  <c r="G143" i="18"/>
  <c r="H143" i="18" s="1"/>
  <c r="G144" i="18"/>
  <c r="H144" i="18" s="1"/>
  <c r="G145" i="18"/>
  <c r="H145" i="18" s="1"/>
  <c r="G146" i="18"/>
  <c r="H146" i="18" s="1"/>
  <c r="G147" i="18"/>
  <c r="H147" i="18" s="1"/>
  <c r="G148" i="18"/>
  <c r="H148" i="18" s="1"/>
  <c r="G149" i="18"/>
  <c r="H149" i="18" s="1"/>
  <c r="G151" i="18"/>
  <c r="H151" i="18" s="1"/>
  <c r="G152" i="18"/>
  <c r="H152" i="18" s="1"/>
  <c r="G153" i="18"/>
  <c r="H153" i="18" s="1"/>
  <c r="G154" i="18"/>
  <c r="H154" i="18" s="1"/>
  <c r="G155" i="18"/>
  <c r="H155" i="18" s="1"/>
  <c r="G156" i="18"/>
  <c r="H156" i="18" s="1"/>
  <c r="G157" i="18"/>
  <c r="H157" i="18" s="1"/>
  <c r="G158" i="18"/>
  <c r="H158" i="18" s="1"/>
  <c r="G159" i="18"/>
  <c r="H159" i="18" s="1"/>
  <c r="G160" i="18"/>
  <c r="H160" i="18" s="1"/>
  <c r="G161" i="18"/>
  <c r="H161" i="18" s="1"/>
  <c r="G162" i="18"/>
  <c r="H162" i="18" s="1"/>
  <c r="G163" i="18"/>
  <c r="H163" i="18" s="1"/>
  <c r="G164" i="18"/>
  <c r="H164" i="18" s="1"/>
  <c r="G4" i="19"/>
  <c r="H4" i="19" s="1"/>
  <c r="G5" i="19"/>
  <c r="H5" i="19" s="1"/>
  <c r="G6" i="19"/>
  <c r="H6" i="19" s="1"/>
  <c r="G7" i="19"/>
  <c r="H7" i="19" s="1"/>
  <c r="G8" i="19"/>
  <c r="H8" i="19" s="1"/>
  <c r="G9" i="19"/>
  <c r="H9" i="19" s="1"/>
  <c r="G10" i="19"/>
  <c r="H10" i="19" s="1"/>
  <c r="G11" i="19"/>
  <c r="H11" i="19" s="1"/>
  <c r="G12" i="19"/>
  <c r="H12" i="19" s="1"/>
  <c r="G13" i="19"/>
  <c r="H13" i="19" s="1"/>
  <c r="G14" i="19"/>
  <c r="H14" i="19" s="1"/>
  <c r="G15" i="19"/>
  <c r="H15" i="19" s="1"/>
  <c r="G16" i="19"/>
  <c r="H16" i="19" s="1"/>
  <c r="G17" i="19"/>
  <c r="H17" i="19" s="1"/>
  <c r="G18" i="19"/>
  <c r="H18" i="19" s="1"/>
  <c r="G19" i="19"/>
  <c r="H19" i="19" s="1"/>
  <c r="G20" i="19"/>
  <c r="H20" i="19" s="1"/>
  <c r="G21" i="19"/>
  <c r="H21" i="19" s="1"/>
  <c r="G22" i="19"/>
  <c r="H22" i="19" s="1"/>
  <c r="G23" i="19"/>
  <c r="H23" i="19" s="1"/>
  <c r="G24" i="19"/>
  <c r="H24" i="19" s="1"/>
  <c r="G25" i="19"/>
  <c r="H25" i="19" s="1"/>
  <c r="G26" i="19"/>
  <c r="H26" i="19" s="1"/>
  <c r="G27" i="19"/>
  <c r="H27" i="19" s="1"/>
  <c r="G28" i="19"/>
  <c r="H28" i="19" s="1"/>
  <c r="G29" i="19"/>
  <c r="H29" i="19" s="1"/>
  <c r="G30" i="19"/>
  <c r="H30" i="19" s="1"/>
  <c r="G31" i="19"/>
  <c r="H31" i="19" s="1"/>
  <c r="G32" i="19"/>
  <c r="H32" i="19" s="1"/>
  <c r="G33" i="19"/>
  <c r="H33" i="19" s="1"/>
  <c r="G34" i="19"/>
  <c r="H34" i="19" s="1"/>
  <c r="G35" i="19"/>
  <c r="H35" i="19" s="1"/>
  <c r="G36" i="19"/>
  <c r="H36" i="19" s="1"/>
  <c r="G37" i="19"/>
  <c r="H37" i="19" s="1"/>
  <c r="G38" i="19"/>
  <c r="H38" i="19" s="1"/>
  <c r="G39" i="19"/>
  <c r="H39" i="19" s="1"/>
  <c r="G40" i="19"/>
  <c r="H40" i="19" s="1"/>
  <c r="G41" i="19"/>
  <c r="H41" i="19" s="1"/>
  <c r="G42" i="19"/>
  <c r="H42" i="19" s="1"/>
  <c r="G43" i="19"/>
  <c r="H43" i="19" s="1"/>
  <c r="G44" i="19"/>
  <c r="H44" i="19" s="1"/>
  <c r="G45" i="19"/>
  <c r="H45" i="19" s="1"/>
  <c r="G46" i="19"/>
  <c r="H46" i="19" s="1"/>
  <c r="G47" i="19"/>
  <c r="H47" i="19" s="1"/>
  <c r="G48" i="19"/>
  <c r="H48" i="19" s="1"/>
  <c r="G49" i="19"/>
  <c r="H49" i="19" s="1"/>
  <c r="G50" i="19"/>
  <c r="H50" i="19" s="1"/>
  <c r="G51" i="19"/>
  <c r="H51" i="19" s="1"/>
  <c r="G52" i="19"/>
  <c r="H52" i="19" s="1"/>
  <c r="G53" i="19"/>
  <c r="H53" i="19" s="1"/>
  <c r="G54" i="19"/>
  <c r="H54" i="19" s="1"/>
  <c r="G55" i="19"/>
  <c r="H55" i="19" s="1"/>
  <c r="G56" i="19"/>
  <c r="H56" i="19" s="1"/>
  <c r="G57" i="19"/>
  <c r="H57" i="19" s="1"/>
  <c r="G58" i="19"/>
  <c r="H58" i="19" s="1"/>
  <c r="G59" i="19"/>
  <c r="H59" i="19" s="1"/>
  <c r="G60" i="19"/>
  <c r="H60" i="19" s="1"/>
  <c r="G61" i="19"/>
  <c r="H61" i="19" s="1"/>
  <c r="G62" i="19"/>
  <c r="H62" i="19" s="1"/>
  <c r="G63" i="19"/>
  <c r="H63" i="19" s="1"/>
  <c r="G64" i="19"/>
  <c r="H64" i="19" s="1"/>
  <c r="G65" i="19"/>
  <c r="H65" i="19" s="1"/>
  <c r="G66" i="19"/>
  <c r="H66" i="19" s="1"/>
  <c r="G67" i="19"/>
  <c r="H67" i="19" s="1"/>
  <c r="G68" i="19"/>
  <c r="H68" i="19" s="1"/>
  <c r="G69" i="19"/>
  <c r="H69" i="19" s="1"/>
  <c r="G70" i="19"/>
  <c r="H70" i="19" s="1"/>
  <c r="G71" i="19"/>
  <c r="H71" i="19" s="1"/>
  <c r="G72" i="19"/>
  <c r="H72" i="19" s="1"/>
  <c r="G73" i="19"/>
  <c r="H73" i="19" s="1"/>
  <c r="G74" i="19"/>
  <c r="H74" i="19" s="1"/>
  <c r="G75" i="19"/>
  <c r="H75" i="19" s="1"/>
  <c r="G76" i="19"/>
  <c r="H76" i="19" s="1"/>
  <c r="G77" i="19"/>
  <c r="H77" i="19" s="1"/>
  <c r="G78" i="19"/>
  <c r="H78" i="19" s="1"/>
  <c r="G79" i="19"/>
  <c r="H79" i="19" s="1"/>
  <c r="G80" i="19"/>
  <c r="H80" i="19" s="1"/>
  <c r="G81" i="19"/>
  <c r="H81" i="19" s="1"/>
  <c r="G82" i="19"/>
  <c r="H82" i="19" s="1"/>
  <c r="G83" i="19"/>
  <c r="H83" i="19" s="1"/>
  <c r="G84" i="19"/>
  <c r="H84" i="19" s="1"/>
  <c r="G85" i="19"/>
  <c r="H85" i="19" s="1"/>
  <c r="G86" i="19"/>
  <c r="H86" i="19" s="1"/>
  <c r="G87" i="19"/>
  <c r="H87" i="19" s="1"/>
  <c r="G88" i="19"/>
  <c r="H88" i="19" s="1"/>
  <c r="G89" i="19"/>
  <c r="H89" i="19" s="1"/>
  <c r="G90" i="19"/>
  <c r="H90" i="19" s="1"/>
  <c r="G91" i="19"/>
  <c r="H91" i="19" s="1"/>
  <c r="G92" i="19"/>
  <c r="H92" i="19" s="1"/>
  <c r="G93" i="19"/>
  <c r="H93" i="19" s="1"/>
  <c r="G94" i="19"/>
  <c r="H94" i="19" s="1"/>
  <c r="G95" i="19"/>
  <c r="H95" i="19" s="1"/>
  <c r="G96" i="19"/>
  <c r="H96" i="19" s="1"/>
  <c r="G97" i="19"/>
  <c r="H97" i="19" s="1"/>
  <c r="G98" i="19"/>
  <c r="H98" i="19" s="1"/>
  <c r="G99" i="19"/>
  <c r="H99" i="19" s="1"/>
  <c r="G100" i="19"/>
  <c r="H100" i="19" s="1"/>
  <c r="G101" i="19"/>
  <c r="H101" i="19" s="1"/>
  <c r="G102" i="19"/>
  <c r="H102" i="19" s="1"/>
  <c r="G103" i="19"/>
  <c r="H103" i="19" s="1"/>
  <c r="G104" i="19"/>
  <c r="H104" i="19" s="1"/>
  <c r="G105" i="19"/>
  <c r="H105" i="19" s="1"/>
  <c r="G106" i="19"/>
  <c r="H106" i="19" s="1"/>
  <c r="G107" i="19"/>
  <c r="H107" i="19" s="1"/>
  <c r="G108" i="19"/>
  <c r="H108" i="19" s="1"/>
  <c r="G109" i="19"/>
  <c r="H109" i="19" s="1"/>
  <c r="G110" i="19"/>
  <c r="H110" i="19" s="1"/>
  <c r="G111" i="19"/>
  <c r="H111" i="19" s="1"/>
  <c r="G112" i="19"/>
  <c r="H112" i="19" s="1"/>
  <c r="G114" i="19"/>
  <c r="H114" i="19" s="1"/>
  <c r="G115" i="19"/>
  <c r="H115" i="19" s="1"/>
  <c r="G116" i="19"/>
  <c r="H116" i="19" s="1"/>
  <c r="G117" i="19"/>
  <c r="H117" i="19" s="1"/>
  <c r="G118" i="19"/>
  <c r="H118" i="19" s="1"/>
  <c r="G119" i="19"/>
  <c r="H119" i="19" s="1"/>
  <c r="G120" i="19"/>
  <c r="H120" i="19" s="1"/>
  <c r="G121" i="19"/>
  <c r="H121" i="19" s="1"/>
  <c r="G122" i="19"/>
  <c r="H122" i="19" s="1"/>
  <c r="G123" i="19"/>
  <c r="H123" i="19" s="1"/>
  <c r="G124" i="19"/>
  <c r="H124" i="19" s="1"/>
  <c r="G125" i="19"/>
  <c r="H125" i="19" s="1"/>
  <c r="G126" i="19"/>
  <c r="H126" i="19" s="1"/>
  <c r="G127" i="19"/>
  <c r="H127" i="19" s="1"/>
  <c r="G128" i="19"/>
  <c r="H128" i="19" s="1"/>
  <c r="G129" i="19"/>
  <c r="H129" i="19" s="1"/>
  <c r="G130" i="19"/>
  <c r="H130" i="19" s="1"/>
  <c r="G131" i="19"/>
  <c r="H131" i="19" s="1"/>
  <c r="G132" i="19"/>
  <c r="H132" i="19" s="1"/>
  <c r="G133" i="19"/>
  <c r="H133" i="19" s="1"/>
  <c r="G134" i="19"/>
  <c r="H134" i="19" s="1"/>
  <c r="G135" i="19"/>
  <c r="H135" i="19" s="1"/>
  <c r="G136" i="19"/>
  <c r="H136" i="19" s="1"/>
  <c r="G137" i="19"/>
  <c r="H137" i="19" s="1"/>
  <c r="G138" i="19"/>
  <c r="H138" i="19" s="1"/>
  <c r="G139" i="19"/>
  <c r="H139" i="19" s="1"/>
  <c r="G140" i="19"/>
  <c r="H140" i="19" s="1"/>
  <c r="G141" i="19"/>
  <c r="H141" i="19" s="1"/>
  <c r="G142" i="19"/>
  <c r="H142" i="19" s="1"/>
  <c r="G143" i="19"/>
  <c r="H143" i="19" s="1"/>
  <c r="G144" i="19"/>
  <c r="G145" i="19"/>
  <c r="H145" i="19" s="1"/>
  <c r="G146" i="19"/>
  <c r="H146" i="19" s="1"/>
  <c r="G147" i="19"/>
  <c r="H147" i="19" s="1"/>
  <c r="G148" i="19"/>
  <c r="H148" i="19" s="1"/>
  <c r="G149" i="19"/>
  <c r="H149" i="19" s="1"/>
  <c r="G151" i="19"/>
  <c r="H151" i="19" s="1"/>
  <c r="G152" i="19"/>
  <c r="H152" i="19" s="1"/>
  <c r="G153" i="19"/>
  <c r="H153" i="19" s="1"/>
  <c r="G154" i="19"/>
  <c r="H154" i="19" s="1"/>
  <c r="G155" i="19"/>
  <c r="H155" i="19" s="1"/>
  <c r="G156" i="19"/>
  <c r="H156" i="19" s="1"/>
  <c r="G157" i="19"/>
  <c r="H157" i="19" s="1"/>
  <c r="G158" i="19"/>
  <c r="H158" i="19" s="1"/>
  <c r="G159" i="19"/>
  <c r="H159" i="19" s="1"/>
  <c r="G160" i="19"/>
  <c r="H160" i="19" s="1"/>
  <c r="G161" i="19"/>
  <c r="H161" i="19" s="1"/>
  <c r="G162" i="19"/>
  <c r="H162" i="19" s="1"/>
  <c r="G163" i="19"/>
  <c r="H163" i="19" s="1"/>
  <c r="G164" i="19"/>
  <c r="H164" i="19" s="1"/>
  <c r="G4" i="20"/>
  <c r="H4" i="20" s="1"/>
  <c r="G5" i="20"/>
  <c r="H5" i="20" s="1"/>
  <c r="G6" i="20"/>
  <c r="H6" i="20" s="1"/>
  <c r="G7" i="20"/>
  <c r="H7" i="20" s="1"/>
  <c r="G8" i="20"/>
  <c r="H8" i="20" s="1"/>
  <c r="G9" i="20"/>
  <c r="H9" i="20" s="1"/>
  <c r="G10" i="20"/>
  <c r="H10" i="20" s="1"/>
  <c r="G11" i="20"/>
  <c r="H11" i="20" s="1"/>
  <c r="G12" i="20"/>
  <c r="H12" i="20" s="1"/>
  <c r="G13" i="20"/>
  <c r="H13" i="20" s="1"/>
  <c r="G14" i="20"/>
  <c r="H14" i="20" s="1"/>
  <c r="G15" i="20"/>
  <c r="H15" i="20" s="1"/>
  <c r="G16" i="20"/>
  <c r="H16" i="20" s="1"/>
  <c r="G17" i="20"/>
  <c r="H17" i="20" s="1"/>
  <c r="G18" i="20"/>
  <c r="H18" i="20" s="1"/>
  <c r="G19" i="20"/>
  <c r="H19" i="20" s="1"/>
  <c r="G20" i="20"/>
  <c r="H20" i="20" s="1"/>
  <c r="G21" i="20"/>
  <c r="H21" i="20" s="1"/>
  <c r="G22" i="20"/>
  <c r="H22" i="20" s="1"/>
  <c r="G23" i="20"/>
  <c r="H23" i="20" s="1"/>
  <c r="G24" i="20"/>
  <c r="H24" i="20" s="1"/>
  <c r="G25" i="20"/>
  <c r="H25" i="20" s="1"/>
  <c r="G26" i="20"/>
  <c r="H26" i="20" s="1"/>
  <c r="G27" i="20"/>
  <c r="H27" i="20" s="1"/>
  <c r="G28" i="20"/>
  <c r="H28" i="20" s="1"/>
  <c r="G29" i="20"/>
  <c r="H29" i="20" s="1"/>
  <c r="G30" i="20"/>
  <c r="H30" i="20" s="1"/>
  <c r="G31" i="20"/>
  <c r="H31" i="20" s="1"/>
  <c r="G32" i="20"/>
  <c r="H32" i="20" s="1"/>
  <c r="G33" i="20"/>
  <c r="H33" i="20" s="1"/>
  <c r="G34" i="20"/>
  <c r="H34" i="20" s="1"/>
  <c r="G35" i="20"/>
  <c r="H35" i="20" s="1"/>
  <c r="G36" i="20"/>
  <c r="H36" i="20" s="1"/>
  <c r="G37" i="20"/>
  <c r="H37" i="20" s="1"/>
  <c r="G38" i="20"/>
  <c r="H38" i="20" s="1"/>
  <c r="G39" i="20"/>
  <c r="H39" i="20" s="1"/>
  <c r="G40" i="20"/>
  <c r="H40" i="20" s="1"/>
  <c r="G41" i="20"/>
  <c r="H41" i="20" s="1"/>
  <c r="G42" i="20"/>
  <c r="H42" i="20" s="1"/>
  <c r="G43" i="20"/>
  <c r="H43" i="20" s="1"/>
  <c r="G44" i="20"/>
  <c r="H44" i="20" s="1"/>
  <c r="G45" i="20"/>
  <c r="H45" i="20" s="1"/>
  <c r="G46" i="20"/>
  <c r="H46" i="20" s="1"/>
  <c r="G47" i="20"/>
  <c r="H47" i="20" s="1"/>
  <c r="G48" i="20"/>
  <c r="H48" i="20" s="1"/>
  <c r="G49" i="20"/>
  <c r="H49" i="20" s="1"/>
  <c r="G50" i="20"/>
  <c r="H50" i="20" s="1"/>
  <c r="G51" i="20"/>
  <c r="H51" i="20" s="1"/>
  <c r="G52" i="20"/>
  <c r="H52" i="20" s="1"/>
  <c r="G53" i="20"/>
  <c r="H53" i="20" s="1"/>
  <c r="G54" i="20"/>
  <c r="H54" i="20" s="1"/>
  <c r="G55" i="20"/>
  <c r="H55" i="20" s="1"/>
  <c r="G56" i="20"/>
  <c r="H56" i="20" s="1"/>
  <c r="G57" i="20"/>
  <c r="H57" i="20" s="1"/>
  <c r="G58" i="20"/>
  <c r="H58" i="20" s="1"/>
  <c r="G59" i="20"/>
  <c r="H59" i="20" s="1"/>
  <c r="G60" i="20"/>
  <c r="H60" i="20" s="1"/>
  <c r="G61" i="20"/>
  <c r="H61" i="20" s="1"/>
  <c r="G62" i="20"/>
  <c r="H62" i="20" s="1"/>
  <c r="G63" i="20"/>
  <c r="H63" i="20" s="1"/>
  <c r="G64" i="20"/>
  <c r="H64" i="20" s="1"/>
  <c r="G65" i="20"/>
  <c r="H65" i="20" s="1"/>
  <c r="G66" i="20"/>
  <c r="H66" i="20" s="1"/>
  <c r="G67" i="20"/>
  <c r="H67" i="20" s="1"/>
  <c r="G68" i="20"/>
  <c r="H68" i="20" s="1"/>
  <c r="G69" i="20"/>
  <c r="H69" i="20" s="1"/>
  <c r="G70" i="20"/>
  <c r="H70" i="20" s="1"/>
  <c r="G71" i="20"/>
  <c r="H71" i="20" s="1"/>
  <c r="G72" i="20"/>
  <c r="H72" i="20" s="1"/>
  <c r="G73" i="20"/>
  <c r="H73" i="20" s="1"/>
  <c r="G74" i="20"/>
  <c r="H74" i="20" s="1"/>
  <c r="G75" i="20"/>
  <c r="H75" i="20" s="1"/>
  <c r="G76" i="20"/>
  <c r="H76" i="20" s="1"/>
  <c r="G77" i="20"/>
  <c r="H77" i="20" s="1"/>
  <c r="G78" i="20"/>
  <c r="H78" i="20" s="1"/>
  <c r="G79" i="20"/>
  <c r="H79" i="20" s="1"/>
  <c r="G80" i="20"/>
  <c r="H80" i="20" s="1"/>
  <c r="G81" i="20"/>
  <c r="H81" i="20" s="1"/>
  <c r="G82" i="20"/>
  <c r="H82" i="20" s="1"/>
  <c r="G83" i="20"/>
  <c r="H83" i="20" s="1"/>
  <c r="G84" i="20"/>
  <c r="H84" i="20" s="1"/>
  <c r="G85" i="20"/>
  <c r="H85" i="20" s="1"/>
  <c r="G86" i="20"/>
  <c r="H86" i="20" s="1"/>
  <c r="G87" i="20"/>
  <c r="H87" i="20" s="1"/>
  <c r="G88" i="20"/>
  <c r="H88" i="20" s="1"/>
  <c r="G89" i="20"/>
  <c r="H89" i="20" s="1"/>
  <c r="G90" i="20"/>
  <c r="H90" i="20" s="1"/>
  <c r="G91" i="20"/>
  <c r="H91" i="20" s="1"/>
  <c r="G92" i="20"/>
  <c r="H92" i="20" s="1"/>
  <c r="G93" i="20"/>
  <c r="H93" i="20" s="1"/>
  <c r="G94" i="20"/>
  <c r="H94" i="20" s="1"/>
  <c r="G95" i="20"/>
  <c r="H95" i="20" s="1"/>
  <c r="G96" i="20"/>
  <c r="H96" i="20" s="1"/>
  <c r="G97" i="20"/>
  <c r="H97" i="20" s="1"/>
  <c r="G98" i="20"/>
  <c r="H98" i="20" s="1"/>
  <c r="G99" i="20"/>
  <c r="H99" i="20" s="1"/>
  <c r="G100" i="20"/>
  <c r="H100" i="20" s="1"/>
  <c r="G101" i="20"/>
  <c r="H101" i="20" s="1"/>
  <c r="G102" i="20"/>
  <c r="H102" i="20" s="1"/>
  <c r="G103" i="20"/>
  <c r="H103" i="20" s="1"/>
  <c r="G104" i="20"/>
  <c r="H104" i="20" s="1"/>
  <c r="G105" i="20"/>
  <c r="H105" i="20" s="1"/>
  <c r="G106" i="20"/>
  <c r="H106" i="20" s="1"/>
  <c r="G107" i="20"/>
  <c r="H107" i="20" s="1"/>
  <c r="G108" i="20"/>
  <c r="H108" i="20" s="1"/>
  <c r="G109" i="20"/>
  <c r="H109" i="20" s="1"/>
  <c r="G110" i="20"/>
  <c r="H110" i="20" s="1"/>
  <c r="G111" i="20"/>
  <c r="H111" i="20" s="1"/>
  <c r="G112" i="20"/>
  <c r="H112" i="20" s="1"/>
  <c r="G114" i="20"/>
  <c r="H114" i="20" s="1"/>
  <c r="G115" i="20"/>
  <c r="H115" i="20" s="1"/>
  <c r="G116" i="20"/>
  <c r="H116" i="20" s="1"/>
  <c r="G117" i="20"/>
  <c r="H117" i="20" s="1"/>
  <c r="G118" i="20"/>
  <c r="H118" i="20" s="1"/>
  <c r="G119" i="20"/>
  <c r="H119" i="20" s="1"/>
  <c r="G120" i="20"/>
  <c r="H120" i="20" s="1"/>
  <c r="G121" i="20"/>
  <c r="H121" i="20" s="1"/>
  <c r="G122" i="20"/>
  <c r="H122" i="20" s="1"/>
  <c r="G123" i="20"/>
  <c r="H123" i="20" s="1"/>
  <c r="G124" i="20"/>
  <c r="H124" i="20" s="1"/>
  <c r="G125" i="20"/>
  <c r="H125" i="20" s="1"/>
  <c r="G126" i="20"/>
  <c r="H126" i="20" s="1"/>
  <c r="G127" i="20"/>
  <c r="H127" i="20" s="1"/>
  <c r="G128" i="20"/>
  <c r="H128" i="20" s="1"/>
  <c r="G129" i="20"/>
  <c r="H129" i="20" s="1"/>
  <c r="G130" i="20"/>
  <c r="H130" i="20" s="1"/>
  <c r="G131" i="20"/>
  <c r="H131" i="20" s="1"/>
  <c r="G132" i="20"/>
  <c r="H132" i="20" s="1"/>
  <c r="G133" i="20"/>
  <c r="H133" i="20" s="1"/>
  <c r="G134" i="20"/>
  <c r="H134" i="20" s="1"/>
  <c r="G135" i="20"/>
  <c r="H135" i="20" s="1"/>
  <c r="G136" i="20"/>
  <c r="H136" i="20" s="1"/>
  <c r="G137" i="20"/>
  <c r="H137" i="20" s="1"/>
  <c r="G138" i="20"/>
  <c r="H138" i="20" s="1"/>
  <c r="G139" i="20"/>
  <c r="H139" i="20" s="1"/>
  <c r="G140" i="20"/>
  <c r="H140" i="20" s="1"/>
  <c r="G141" i="20"/>
  <c r="H141" i="20" s="1"/>
  <c r="G142" i="20"/>
  <c r="H142" i="20" s="1"/>
  <c r="G143" i="20"/>
  <c r="H143" i="20" s="1"/>
  <c r="G144" i="20"/>
  <c r="G145" i="20"/>
  <c r="H145" i="20" s="1"/>
  <c r="G146" i="20"/>
  <c r="H146" i="20" s="1"/>
  <c r="G147" i="20"/>
  <c r="H147" i="20" s="1"/>
  <c r="G148" i="20"/>
  <c r="H148" i="20" s="1"/>
  <c r="G149" i="20"/>
  <c r="H149" i="20" s="1"/>
  <c r="G151" i="20"/>
  <c r="H151" i="20" s="1"/>
  <c r="G152" i="20"/>
  <c r="H152" i="20" s="1"/>
  <c r="G153" i="20"/>
  <c r="H153" i="20" s="1"/>
  <c r="G154" i="20"/>
  <c r="H154" i="20" s="1"/>
  <c r="G155" i="20"/>
  <c r="H155" i="20" s="1"/>
  <c r="G156" i="20"/>
  <c r="H156" i="20" s="1"/>
  <c r="G157" i="20"/>
  <c r="H157" i="20" s="1"/>
  <c r="G158" i="20"/>
  <c r="H158" i="20" s="1"/>
  <c r="G159" i="20"/>
  <c r="H159" i="20" s="1"/>
  <c r="G160" i="20"/>
  <c r="H160" i="20" s="1"/>
  <c r="G161" i="20"/>
  <c r="H161" i="20" s="1"/>
  <c r="G162" i="20"/>
  <c r="H162" i="20" s="1"/>
  <c r="G163" i="20"/>
  <c r="H163" i="20" s="1"/>
  <c r="G164" i="20"/>
  <c r="H164" i="20" s="1"/>
  <c r="G4" i="21"/>
  <c r="H4" i="21" s="1"/>
  <c r="G5" i="21"/>
  <c r="H5" i="21" s="1"/>
  <c r="G6" i="21"/>
  <c r="H6" i="21" s="1"/>
  <c r="G7" i="21"/>
  <c r="H7" i="21" s="1"/>
  <c r="G8" i="21"/>
  <c r="H8" i="21" s="1"/>
  <c r="G9" i="21"/>
  <c r="H9" i="21" s="1"/>
  <c r="G10" i="21"/>
  <c r="H10" i="21" s="1"/>
  <c r="G11" i="21"/>
  <c r="H11" i="21" s="1"/>
  <c r="G12" i="21"/>
  <c r="H12" i="21" s="1"/>
  <c r="G13" i="21"/>
  <c r="H13" i="21" s="1"/>
  <c r="G14" i="21"/>
  <c r="H14" i="21" s="1"/>
  <c r="G15" i="21"/>
  <c r="H15" i="21" s="1"/>
  <c r="G16" i="21"/>
  <c r="H16" i="21" s="1"/>
  <c r="G17" i="21"/>
  <c r="H17" i="21" s="1"/>
  <c r="G18" i="21"/>
  <c r="H18" i="21" s="1"/>
  <c r="G19" i="21"/>
  <c r="H19" i="21" s="1"/>
  <c r="G20" i="21"/>
  <c r="H20" i="21" s="1"/>
  <c r="G21" i="21"/>
  <c r="H21" i="21" s="1"/>
  <c r="G22" i="21"/>
  <c r="H22" i="21" s="1"/>
  <c r="G23" i="21"/>
  <c r="H23" i="21" s="1"/>
  <c r="G24" i="21"/>
  <c r="H24" i="21" s="1"/>
  <c r="G25" i="21"/>
  <c r="H25" i="21" s="1"/>
  <c r="G26" i="21"/>
  <c r="H26" i="21" s="1"/>
  <c r="G27" i="21"/>
  <c r="H27" i="21" s="1"/>
  <c r="G28" i="21"/>
  <c r="H28" i="21" s="1"/>
  <c r="G29" i="21"/>
  <c r="H29" i="21" s="1"/>
  <c r="G30" i="21"/>
  <c r="H30" i="21" s="1"/>
  <c r="G31" i="21"/>
  <c r="H31" i="21" s="1"/>
  <c r="G32" i="21"/>
  <c r="H32" i="21" s="1"/>
  <c r="G33" i="21"/>
  <c r="H33" i="21" s="1"/>
  <c r="G34" i="21"/>
  <c r="H34" i="21" s="1"/>
  <c r="G35" i="21"/>
  <c r="H35" i="21" s="1"/>
  <c r="G36" i="21"/>
  <c r="H36" i="21" s="1"/>
  <c r="G37" i="21"/>
  <c r="H37" i="21" s="1"/>
  <c r="G38" i="21"/>
  <c r="H38" i="21" s="1"/>
  <c r="G39" i="21"/>
  <c r="H39" i="21" s="1"/>
  <c r="G40" i="21"/>
  <c r="H40" i="21" s="1"/>
  <c r="G41" i="21"/>
  <c r="H41" i="21" s="1"/>
  <c r="G42" i="21"/>
  <c r="H42" i="21" s="1"/>
  <c r="G43" i="21"/>
  <c r="H43" i="21" s="1"/>
  <c r="G44" i="21"/>
  <c r="H44" i="21" s="1"/>
  <c r="G45" i="21"/>
  <c r="H45" i="21" s="1"/>
  <c r="G46" i="21"/>
  <c r="H46" i="21" s="1"/>
  <c r="G47" i="21"/>
  <c r="H47" i="21" s="1"/>
  <c r="G48" i="21"/>
  <c r="H48" i="21" s="1"/>
  <c r="G49" i="21"/>
  <c r="H49" i="21" s="1"/>
  <c r="G50" i="21"/>
  <c r="H50" i="21" s="1"/>
  <c r="G51" i="21"/>
  <c r="H51" i="21" s="1"/>
  <c r="G52" i="21"/>
  <c r="H52" i="21" s="1"/>
  <c r="G53" i="21"/>
  <c r="H53" i="21" s="1"/>
  <c r="G54" i="21"/>
  <c r="H54" i="21" s="1"/>
  <c r="G55" i="21"/>
  <c r="H55" i="21" s="1"/>
  <c r="G56" i="21"/>
  <c r="H56" i="21" s="1"/>
  <c r="G57" i="21"/>
  <c r="H57" i="21" s="1"/>
  <c r="G58" i="21"/>
  <c r="H58" i="21" s="1"/>
  <c r="G59" i="21"/>
  <c r="H59" i="21" s="1"/>
  <c r="G60" i="21"/>
  <c r="H60" i="21" s="1"/>
  <c r="G61" i="21"/>
  <c r="H61" i="21" s="1"/>
  <c r="G62" i="21"/>
  <c r="H62" i="21" s="1"/>
  <c r="G63" i="21"/>
  <c r="H63" i="21" s="1"/>
  <c r="G64" i="21"/>
  <c r="H64" i="21" s="1"/>
  <c r="G65" i="21"/>
  <c r="H65" i="21" s="1"/>
  <c r="G66" i="21"/>
  <c r="H66" i="21" s="1"/>
  <c r="G67" i="21"/>
  <c r="H67" i="21" s="1"/>
  <c r="G68" i="21"/>
  <c r="H68" i="21" s="1"/>
  <c r="G69" i="21"/>
  <c r="H69" i="21" s="1"/>
  <c r="G70" i="21"/>
  <c r="H70" i="21" s="1"/>
  <c r="G71" i="21"/>
  <c r="H71" i="21" s="1"/>
  <c r="G72" i="21"/>
  <c r="H72" i="21" s="1"/>
  <c r="G73" i="21"/>
  <c r="H73" i="21" s="1"/>
  <c r="G74" i="21"/>
  <c r="H74" i="21" s="1"/>
  <c r="G75" i="21"/>
  <c r="H75" i="21" s="1"/>
  <c r="G76" i="21"/>
  <c r="H76" i="21" s="1"/>
  <c r="G77" i="21"/>
  <c r="H77" i="21" s="1"/>
  <c r="G78" i="21"/>
  <c r="H78" i="21" s="1"/>
  <c r="G79" i="21"/>
  <c r="H79" i="21" s="1"/>
  <c r="G80" i="21"/>
  <c r="H80" i="21" s="1"/>
  <c r="G81" i="21"/>
  <c r="H81" i="21" s="1"/>
  <c r="G82" i="21"/>
  <c r="H82" i="21" s="1"/>
  <c r="G83" i="21"/>
  <c r="H83" i="21" s="1"/>
  <c r="G84" i="21"/>
  <c r="H84" i="21" s="1"/>
  <c r="G85" i="21"/>
  <c r="H85" i="21" s="1"/>
  <c r="G86" i="21"/>
  <c r="H86" i="21" s="1"/>
  <c r="G87" i="21"/>
  <c r="H87" i="21" s="1"/>
  <c r="G88" i="21"/>
  <c r="H88" i="21" s="1"/>
  <c r="G89" i="21"/>
  <c r="H89" i="21" s="1"/>
  <c r="G90" i="21"/>
  <c r="H90" i="21" s="1"/>
  <c r="G91" i="21"/>
  <c r="H91" i="21" s="1"/>
  <c r="G92" i="21"/>
  <c r="H92" i="21" s="1"/>
  <c r="G93" i="21"/>
  <c r="H93" i="21" s="1"/>
  <c r="G94" i="21"/>
  <c r="H94" i="21" s="1"/>
  <c r="G95" i="21"/>
  <c r="H95" i="21" s="1"/>
  <c r="G96" i="21"/>
  <c r="H96" i="21" s="1"/>
  <c r="G97" i="21"/>
  <c r="H97" i="21" s="1"/>
  <c r="G98" i="21"/>
  <c r="H98" i="21" s="1"/>
  <c r="G99" i="21"/>
  <c r="H99" i="21" s="1"/>
  <c r="G100" i="21"/>
  <c r="H100" i="21" s="1"/>
  <c r="G101" i="21"/>
  <c r="H101" i="21" s="1"/>
  <c r="G102" i="21"/>
  <c r="H102" i="21" s="1"/>
  <c r="G103" i="21"/>
  <c r="H103" i="21" s="1"/>
  <c r="G104" i="21"/>
  <c r="H104" i="21" s="1"/>
  <c r="G105" i="21"/>
  <c r="H105" i="21" s="1"/>
  <c r="G106" i="21"/>
  <c r="H106" i="21" s="1"/>
  <c r="G107" i="21"/>
  <c r="H107" i="21" s="1"/>
  <c r="G108" i="21"/>
  <c r="H108" i="21" s="1"/>
  <c r="G109" i="21"/>
  <c r="H109" i="21" s="1"/>
  <c r="G110" i="21"/>
  <c r="H110" i="21" s="1"/>
  <c r="G111" i="21"/>
  <c r="H111" i="21" s="1"/>
  <c r="G112" i="21"/>
  <c r="H112" i="21" s="1"/>
  <c r="G114" i="21"/>
  <c r="H114" i="21" s="1"/>
  <c r="G115" i="21"/>
  <c r="H115" i="21" s="1"/>
  <c r="G116" i="21"/>
  <c r="H116" i="21" s="1"/>
  <c r="G117" i="21"/>
  <c r="H117" i="21" s="1"/>
  <c r="G118" i="21"/>
  <c r="H118" i="21" s="1"/>
  <c r="G119" i="21"/>
  <c r="H119" i="21" s="1"/>
  <c r="G120" i="21"/>
  <c r="H120" i="21" s="1"/>
  <c r="G121" i="21"/>
  <c r="H121" i="21" s="1"/>
  <c r="G122" i="21"/>
  <c r="H122" i="21" s="1"/>
  <c r="G123" i="21"/>
  <c r="H123" i="21" s="1"/>
  <c r="G124" i="21"/>
  <c r="H124" i="21" s="1"/>
  <c r="G125" i="21"/>
  <c r="H125" i="21" s="1"/>
  <c r="G126" i="21"/>
  <c r="H126" i="21" s="1"/>
  <c r="G127" i="21"/>
  <c r="H127" i="21" s="1"/>
  <c r="G128" i="21"/>
  <c r="H128" i="21" s="1"/>
  <c r="G129" i="21"/>
  <c r="H129" i="21" s="1"/>
  <c r="G130" i="21"/>
  <c r="H130" i="21" s="1"/>
  <c r="G131" i="21"/>
  <c r="H131" i="21" s="1"/>
  <c r="G132" i="21"/>
  <c r="H132" i="21" s="1"/>
  <c r="G133" i="21"/>
  <c r="H133" i="21" s="1"/>
  <c r="G134" i="21"/>
  <c r="H134" i="21" s="1"/>
  <c r="G135" i="21"/>
  <c r="H135" i="21" s="1"/>
  <c r="G136" i="21"/>
  <c r="H136" i="21" s="1"/>
  <c r="G137" i="21"/>
  <c r="H137" i="21" s="1"/>
  <c r="G138" i="21"/>
  <c r="H138" i="21" s="1"/>
  <c r="G139" i="21"/>
  <c r="H139" i="21" s="1"/>
  <c r="G140" i="21"/>
  <c r="H140" i="21" s="1"/>
  <c r="G141" i="21"/>
  <c r="H141" i="21" s="1"/>
  <c r="G142" i="21"/>
  <c r="H142" i="21" s="1"/>
  <c r="G143" i="21"/>
  <c r="H143" i="21" s="1"/>
  <c r="G144" i="21"/>
  <c r="G145" i="21"/>
  <c r="H145" i="21" s="1"/>
  <c r="G146" i="21"/>
  <c r="H146" i="21" s="1"/>
  <c r="G147" i="21"/>
  <c r="H147" i="21" s="1"/>
  <c r="G148" i="21"/>
  <c r="H148" i="21" s="1"/>
  <c r="G149" i="21"/>
  <c r="H149" i="21" s="1"/>
  <c r="G151" i="21"/>
  <c r="H151" i="21" s="1"/>
  <c r="G152" i="21"/>
  <c r="H152" i="21" s="1"/>
  <c r="G153" i="21"/>
  <c r="H153" i="21" s="1"/>
  <c r="G154" i="21"/>
  <c r="H154" i="21" s="1"/>
  <c r="G155" i="21"/>
  <c r="H155" i="21" s="1"/>
  <c r="G156" i="21"/>
  <c r="H156" i="21" s="1"/>
  <c r="G157" i="21"/>
  <c r="H157" i="21" s="1"/>
  <c r="G158" i="21"/>
  <c r="H158" i="21" s="1"/>
  <c r="G159" i="21"/>
  <c r="H159" i="21" s="1"/>
  <c r="G160" i="21"/>
  <c r="H160" i="21" s="1"/>
  <c r="G161" i="21"/>
  <c r="H161" i="21" s="1"/>
  <c r="G162" i="21"/>
  <c r="H162" i="21" s="1"/>
  <c r="G163" i="21"/>
  <c r="H163" i="21" s="1"/>
  <c r="G164" i="21"/>
  <c r="H164" i="21" s="1"/>
  <c r="G4" i="22"/>
  <c r="H4" i="22" s="1"/>
  <c r="G5" i="22"/>
  <c r="H5" i="22" s="1"/>
  <c r="G6" i="22"/>
  <c r="H6" i="22" s="1"/>
  <c r="G7" i="22"/>
  <c r="H7" i="22" s="1"/>
  <c r="G8" i="22"/>
  <c r="H8" i="22" s="1"/>
  <c r="G9" i="22"/>
  <c r="H9" i="22" s="1"/>
  <c r="G10" i="22"/>
  <c r="H10" i="22" s="1"/>
  <c r="G11" i="22"/>
  <c r="H11" i="22" s="1"/>
  <c r="G12" i="22"/>
  <c r="H12" i="22" s="1"/>
  <c r="G13" i="22"/>
  <c r="H13" i="22" s="1"/>
  <c r="G14" i="22"/>
  <c r="H14" i="22" s="1"/>
  <c r="G15" i="22"/>
  <c r="H15" i="22" s="1"/>
  <c r="G16" i="22"/>
  <c r="H16" i="22" s="1"/>
  <c r="G17" i="22"/>
  <c r="H17" i="22" s="1"/>
  <c r="G18" i="22"/>
  <c r="H18" i="22" s="1"/>
  <c r="G19" i="22"/>
  <c r="H19" i="22" s="1"/>
  <c r="G20" i="22"/>
  <c r="H20" i="22" s="1"/>
  <c r="G21" i="22"/>
  <c r="H21" i="22" s="1"/>
  <c r="G22" i="22"/>
  <c r="H22" i="22" s="1"/>
  <c r="G23" i="22"/>
  <c r="H23" i="22" s="1"/>
  <c r="G24" i="22"/>
  <c r="H24" i="22" s="1"/>
  <c r="G25" i="22"/>
  <c r="H25" i="22" s="1"/>
  <c r="G26" i="22"/>
  <c r="H26" i="22" s="1"/>
  <c r="G27" i="22"/>
  <c r="H27" i="22" s="1"/>
  <c r="G28" i="22"/>
  <c r="H28" i="22" s="1"/>
  <c r="G29" i="22"/>
  <c r="H29" i="22" s="1"/>
  <c r="G30" i="22"/>
  <c r="H30" i="22" s="1"/>
  <c r="G31" i="22"/>
  <c r="H31" i="22" s="1"/>
  <c r="G32" i="22"/>
  <c r="H32" i="22" s="1"/>
  <c r="G33" i="22"/>
  <c r="H33" i="22" s="1"/>
  <c r="G34" i="22"/>
  <c r="H34" i="22" s="1"/>
  <c r="G35" i="22"/>
  <c r="H35" i="22" s="1"/>
  <c r="G36" i="22"/>
  <c r="H36" i="22" s="1"/>
  <c r="G37" i="22"/>
  <c r="H37" i="22" s="1"/>
  <c r="G38" i="22"/>
  <c r="H38" i="22" s="1"/>
  <c r="G39" i="22"/>
  <c r="H39" i="22" s="1"/>
  <c r="G40" i="22"/>
  <c r="H40" i="22" s="1"/>
  <c r="G41" i="22"/>
  <c r="H41" i="22" s="1"/>
  <c r="G42" i="22"/>
  <c r="H42" i="22" s="1"/>
  <c r="G43" i="22"/>
  <c r="H43" i="22" s="1"/>
  <c r="G44" i="22"/>
  <c r="H44" i="22" s="1"/>
  <c r="G45" i="22"/>
  <c r="H45" i="22" s="1"/>
  <c r="G46" i="22"/>
  <c r="H46" i="22" s="1"/>
  <c r="G47" i="22"/>
  <c r="H47" i="22" s="1"/>
  <c r="G48" i="22"/>
  <c r="H48" i="22" s="1"/>
  <c r="G49" i="22"/>
  <c r="H49" i="22" s="1"/>
  <c r="G50" i="22"/>
  <c r="H50" i="22" s="1"/>
  <c r="G51" i="22"/>
  <c r="H51" i="22" s="1"/>
  <c r="G52" i="22"/>
  <c r="H52" i="22" s="1"/>
  <c r="G53" i="22"/>
  <c r="H53" i="22" s="1"/>
  <c r="G54" i="22"/>
  <c r="H54" i="22" s="1"/>
  <c r="G55" i="22"/>
  <c r="H55" i="22" s="1"/>
  <c r="G56" i="22"/>
  <c r="H56" i="22" s="1"/>
  <c r="G57" i="22"/>
  <c r="H57" i="22" s="1"/>
  <c r="G58" i="22"/>
  <c r="H58" i="22" s="1"/>
  <c r="G59" i="22"/>
  <c r="H59" i="22" s="1"/>
  <c r="G60" i="22"/>
  <c r="H60" i="22" s="1"/>
  <c r="G61" i="22"/>
  <c r="H61" i="22" s="1"/>
  <c r="G62" i="22"/>
  <c r="H62" i="22" s="1"/>
  <c r="G63" i="22"/>
  <c r="H63" i="22" s="1"/>
  <c r="G64" i="22"/>
  <c r="H64" i="22" s="1"/>
  <c r="G65" i="22"/>
  <c r="H65" i="22" s="1"/>
  <c r="G66" i="22"/>
  <c r="H66" i="22" s="1"/>
  <c r="G67" i="22"/>
  <c r="H67" i="22" s="1"/>
  <c r="G68" i="22"/>
  <c r="H68" i="22" s="1"/>
  <c r="G69" i="22"/>
  <c r="H69" i="22" s="1"/>
  <c r="G70" i="22"/>
  <c r="H70" i="22" s="1"/>
  <c r="G71" i="22"/>
  <c r="H71" i="22" s="1"/>
  <c r="G72" i="22"/>
  <c r="H72" i="22" s="1"/>
  <c r="G73" i="22"/>
  <c r="H73" i="22" s="1"/>
  <c r="G74" i="22"/>
  <c r="H74" i="22" s="1"/>
  <c r="G75" i="22"/>
  <c r="H75" i="22" s="1"/>
  <c r="G76" i="22"/>
  <c r="H76" i="22" s="1"/>
  <c r="G77" i="22"/>
  <c r="H77" i="22" s="1"/>
  <c r="G78" i="22"/>
  <c r="H78" i="22" s="1"/>
  <c r="G79" i="22"/>
  <c r="H79" i="22" s="1"/>
  <c r="G80" i="22"/>
  <c r="H80" i="22" s="1"/>
  <c r="G81" i="22"/>
  <c r="H81" i="22" s="1"/>
  <c r="G82" i="22"/>
  <c r="H82" i="22" s="1"/>
  <c r="G83" i="22"/>
  <c r="H83" i="22" s="1"/>
  <c r="G84" i="22"/>
  <c r="H84" i="22" s="1"/>
  <c r="G85" i="22"/>
  <c r="H85" i="22" s="1"/>
  <c r="G86" i="22"/>
  <c r="H86" i="22" s="1"/>
  <c r="G87" i="22"/>
  <c r="H87" i="22" s="1"/>
  <c r="G88" i="22"/>
  <c r="H88" i="22" s="1"/>
  <c r="G89" i="22"/>
  <c r="H89" i="22" s="1"/>
  <c r="G90" i="22"/>
  <c r="H90" i="22" s="1"/>
  <c r="G91" i="22"/>
  <c r="H91" i="22" s="1"/>
  <c r="G92" i="22"/>
  <c r="H92" i="22" s="1"/>
  <c r="G93" i="22"/>
  <c r="H93" i="22" s="1"/>
  <c r="G94" i="22"/>
  <c r="H94" i="22" s="1"/>
  <c r="G95" i="22"/>
  <c r="H95" i="22" s="1"/>
  <c r="G96" i="22"/>
  <c r="H96" i="22" s="1"/>
  <c r="G97" i="22"/>
  <c r="H97" i="22" s="1"/>
  <c r="G98" i="22"/>
  <c r="H98" i="22" s="1"/>
  <c r="G99" i="22"/>
  <c r="H99" i="22" s="1"/>
  <c r="G100" i="22"/>
  <c r="H100" i="22" s="1"/>
  <c r="G101" i="22"/>
  <c r="H101" i="22" s="1"/>
  <c r="G102" i="22"/>
  <c r="H102" i="22" s="1"/>
  <c r="G103" i="22"/>
  <c r="H103" i="22" s="1"/>
  <c r="G104" i="22"/>
  <c r="H104" i="22" s="1"/>
  <c r="G105" i="22"/>
  <c r="H105" i="22" s="1"/>
  <c r="G106" i="22"/>
  <c r="H106" i="22" s="1"/>
  <c r="G107" i="22"/>
  <c r="H107" i="22" s="1"/>
  <c r="G108" i="22"/>
  <c r="H108" i="22" s="1"/>
  <c r="G109" i="22"/>
  <c r="H109" i="22" s="1"/>
  <c r="G110" i="22"/>
  <c r="H110" i="22" s="1"/>
  <c r="G111" i="22"/>
  <c r="H111" i="22" s="1"/>
  <c r="G112" i="22"/>
  <c r="H112" i="22" s="1"/>
  <c r="G114" i="22"/>
  <c r="H114" i="22" s="1"/>
  <c r="G115" i="22"/>
  <c r="H115" i="22" s="1"/>
  <c r="G116" i="22"/>
  <c r="H116" i="22" s="1"/>
  <c r="G117" i="22"/>
  <c r="H117" i="22" s="1"/>
  <c r="G118" i="22"/>
  <c r="H118" i="22" s="1"/>
  <c r="G119" i="22"/>
  <c r="H119" i="22" s="1"/>
  <c r="G120" i="22"/>
  <c r="H120" i="22" s="1"/>
  <c r="G121" i="22"/>
  <c r="H121" i="22" s="1"/>
  <c r="G122" i="22"/>
  <c r="H122" i="22" s="1"/>
  <c r="G123" i="22"/>
  <c r="H123" i="22" s="1"/>
  <c r="G124" i="22"/>
  <c r="H124" i="22" s="1"/>
  <c r="G125" i="22"/>
  <c r="H125" i="22" s="1"/>
  <c r="G126" i="22"/>
  <c r="H126" i="22" s="1"/>
  <c r="G127" i="22"/>
  <c r="H127" i="22" s="1"/>
  <c r="G128" i="22"/>
  <c r="H128" i="22" s="1"/>
  <c r="G129" i="22"/>
  <c r="H129" i="22" s="1"/>
  <c r="G130" i="22"/>
  <c r="H130" i="22" s="1"/>
  <c r="G131" i="22"/>
  <c r="H131" i="22" s="1"/>
  <c r="G132" i="22"/>
  <c r="H132" i="22" s="1"/>
  <c r="G133" i="22"/>
  <c r="H133" i="22" s="1"/>
  <c r="G134" i="22"/>
  <c r="H134" i="22" s="1"/>
  <c r="G135" i="22"/>
  <c r="H135" i="22" s="1"/>
  <c r="G136" i="22"/>
  <c r="H136" i="22" s="1"/>
  <c r="G137" i="22"/>
  <c r="H137" i="22" s="1"/>
  <c r="G138" i="22"/>
  <c r="H138" i="22" s="1"/>
  <c r="G139" i="22"/>
  <c r="H139" i="22" s="1"/>
  <c r="G140" i="22"/>
  <c r="H140" i="22" s="1"/>
  <c r="G141" i="22"/>
  <c r="H141" i="22" s="1"/>
  <c r="G142" i="22"/>
  <c r="H142" i="22" s="1"/>
  <c r="G143" i="22"/>
  <c r="H143" i="22" s="1"/>
  <c r="G144" i="22"/>
  <c r="G145" i="22"/>
  <c r="H145" i="22" s="1"/>
  <c r="G146" i="22"/>
  <c r="H146" i="22" s="1"/>
  <c r="G147" i="22"/>
  <c r="H147" i="22" s="1"/>
  <c r="G148" i="22"/>
  <c r="H148" i="22" s="1"/>
  <c r="G149" i="22"/>
  <c r="H149" i="22" s="1"/>
  <c r="G151" i="22"/>
  <c r="H151" i="22" s="1"/>
  <c r="G152" i="22"/>
  <c r="H152" i="22" s="1"/>
  <c r="G153" i="22"/>
  <c r="H153" i="22" s="1"/>
  <c r="G154" i="22"/>
  <c r="H154" i="22" s="1"/>
  <c r="G155" i="22"/>
  <c r="H155" i="22" s="1"/>
  <c r="G156" i="22"/>
  <c r="H156" i="22" s="1"/>
  <c r="G157" i="22"/>
  <c r="H157" i="22" s="1"/>
  <c r="G158" i="22"/>
  <c r="H158" i="22" s="1"/>
  <c r="G159" i="22"/>
  <c r="H159" i="22" s="1"/>
  <c r="G160" i="22"/>
  <c r="H160" i="22" s="1"/>
  <c r="G161" i="22"/>
  <c r="H161" i="22" s="1"/>
  <c r="G162" i="22"/>
  <c r="H162" i="22" s="1"/>
  <c r="G163" i="22"/>
  <c r="H163" i="22" s="1"/>
  <c r="G164" i="22"/>
  <c r="H164" i="22" s="1"/>
  <c r="G4" i="23"/>
  <c r="H4" i="23" s="1"/>
  <c r="G5" i="23"/>
  <c r="H5" i="23" s="1"/>
  <c r="G6" i="23"/>
  <c r="H6" i="23" s="1"/>
  <c r="G7" i="23"/>
  <c r="H7" i="23" s="1"/>
  <c r="G8" i="23"/>
  <c r="H8" i="23" s="1"/>
  <c r="G9" i="23"/>
  <c r="H9" i="23" s="1"/>
  <c r="G10" i="23"/>
  <c r="H10" i="23" s="1"/>
  <c r="G11" i="23"/>
  <c r="H11" i="23" s="1"/>
  <c r="G12" i="23"/>
  <c r="H12" i="23" s="1"/>
  <c r="G13" i="23"/>
  <c r="H13" i="23" s="1"/>
  <c r="G14" i="23"/>
  <c r="H14" i="23" s="1"/>
  <c r="G15" i="23"/>
  <c r="H15" i="23" s="1"/>
  <c r="G16" i="23"/>
  <c r="H16" i="23" s="1"/>
  <c r="G17" i="23"/>
  <c r="H17" i="23" s="1"/>
  <c r="G18" i="23"/>
  <c r="H18" i="23" s="1"/>
  <c r="G19" i="23"/>
  <c r="H19" i="23" s="1"/>
  <c r="G20" i="23"/>
  <c r="H20" i="23" s="1"/>
  <c r="G21" i="23"/>
  <c r="H21" i="23" s="1"/>
  <c r="G22" i="23"/>
  <c r="H22" i="23" s="1"/>
  <c r="G23" i="23"/>
  <c r="H23" i="23" s="1"/>
  <c r="G24" i="23"/>
  <c r="H24" i="23" s="1"/>
  <c r="G25" i="23"/>
  <c r="H25" i="23" s="1"/>
  <c r="G26" i="23"/>
  <c r="H26" i="23" s="1"/>
  <c r="G27" i="23"/>
  <c r="H27" i="23" s="1"/>
  <c r="G28" i="23"/>
  <c r="H28" i="23" s="1"/>
  <c r="G29" i="23"/>
  <c r="H29" i="23" s="1"/>
  <c r="G30" i="23"/>
  <c r="H30" i="23" s="1"/>
  <c r="G31" i="23"/>
  <c r="H31" i="23" s="1"/>
  <c r="G32" i="23"/>
  <c r="H32" i="23" s="1"/>
  <c r="G33" i="23"/>
  <c r="H33" i="23" s="1"/>
  <c r="G34" i="23"/>
  <c r="H34" i="23" s="1"/>
  <c r="G35" i="23"/>
  <c r="H35" i="23" s="1"/>
  <c r="G36" i="23"/>
  <c r="H36" i="23" s="1"/>
  <c r="G37" i="23"/>
  <c r="H37" i="23" s="1"/>
  <c r="G38" i="23"/>
  <c r="H38" i="23" s="1"/>
  <c r="G39" i="23"/>
  <c r="H39" i="23" s="1"/>
  <c r="G40" i="23"/>
  <c r="H40" i="23" s="1"/>
  <c r="G41" i="23"/>
  <c r="H41" i="23" s="1"/>
  <c r="G42" i="23"/>
  <c r="H42" i="23" s="1"/>
  <c r="G43" i="23"/>
  <c r="H43" i="23" s="1"/>
  <c r="G44" i="23"/>
  <c r="H44" i="23" s="1"/>
  <c r="G45" i="23"/>
  <c r="H45" i="23" s="1"/>
  <c r="G46" i="23"/>
  <c r="H46" i="23" s="1"/>
  <c r="G47" i="23"/>
  <c r="H47" i="23" s="1"/>
  <c r="G48" i="23"/>
  <c r="H48" i="23" s="1"/>
  <c r="G49" i="23"/>
  <c r="H49" i="23" s="1"/>
  <c r="G50" i="23"/>
  <c r="H50" i="23" s="1"/>
  <c r="G51" i="23"/>
  <c r="H51" i="23" s="1"/>
  <c r="G52" i="23"/>
  <c r="H52" i="23" s="1"/>
  <c r="G53" i="23"/>
  <c r="H53" i="23" s="1"/>
  <c r="G54" i="23"/>
  <c r="H54" i="23" s="1"/>
  <c r="G55" i="23"/>
  <c r="H55" i="23" s="1"/>
  <c r="G56" i="23"/>
  <c r="H56" i="23" s="1"/>
  <c r="G57" i="23"/>
  <c r="H57" i="23" s="1"/>
  <c r="G58" i="23"/>
  <c r="H58" i="23" s="1"/>
  <c r="G59" i="23"/>
  <c r="H59" i="23" s="1"/>
  <c r="G60" i="23"/>
  <c r="H60" i="23" s="1"/>
  <c r="G61" i="23"/>
  <c r="H61" i="23" s="1"/>
  <c r="G62" i="23"/>
  <c r="H62" i="23" s="1"/>
  <c r="G63" i="23"/>
  <c r="H63" i="23" s="1"/>
  <c r="G64" i="23"/>
  <c r="H64" i="23" s="1"/>
  <c r="G65" i="23"/>
  <c r="H65" i="23" s="1"/>
  <c r="G66" i="23"/>
  <c r="H66" i="23" s="1"/>
  <c r="G67" i="23"/>
  <c r="H67" i="23" s="1"/>
  <c r="G68" i="23"/>
  <c r="H68" i="23" s="1"/>
  <c r="G69" i="23"/>
  <c r="H69" i="23" s="1"/>
  <c r="G70" i="23"/>
  <c r="H70" i="23" s="1"/>
  <c r="G71" i="23"/>
  <c r="H71" i="23" s="1"/>
  <c r="G72" i="23"/>
  <c r="H72" i="23" s="1"/>
  <c r="G73" i="23"/>
  <c r="H73" i="23" s="1"/>
  <c r="G74" i="23"/>
  <c r="H74" i="23" s="1"/>
  <c r="G75" i="23"/>
  <c r="H75" i="23" s="1"/>
  <c r="G76" i="23"/>
  <c r="H76" i="23" s="1"/>
  <c r="G77" i="23"/>
  <c r="H77" i="23" s="1"/>
  <c r="G78" i="23"/>
  <c r="H78" i="23" s="1"/>
  <c r="G79" i="23"/>
  <c r="H79" i="23" s="1"/>
  <c r="G80" i="23"/>
  <c r="H80" i="23" s="1"/>
  <c r="G81" i="23"/>
  <c r="H81" i="23" s="1"/>
  <c r="G82" i="23"/>
  <c r="H82" i="23" s="1"/>
  <c r="G83" i="23"/>
  <c r="H83" i="23" s="1"/>
  <c r="G84" i="23"/>
  <c r="H84" i="23" s="1"/>
  <c r="G85" i="23"/>
  <c r="H85" i="23" s="1"/>
  <c r="G86" i="23"/>
  <c r="H86" i="23" s="1"/>
  <c r="G87" i="23"/>
  <c r="H87" i="23" s="1"/>
  <c r="G88" i="23"/>
  <c r="H88" i="23" s="1"/>
  <c r="G89" i="23"/>
  <c r="H89" i="23" s="1"/>
  <c r="G90" i="23"/>
  <c r="H90" i="23" s="1"/>
  <c r="G91" i="23"/>
  <c r="H91" i="23" s="1"/>
  <c r="G92" i="23"/>
  <c r="H92" i="23" s="1"/>
  <c r="G93" i="23"/>
  <c r="H93" i="23" s="1"/>
  <c r="G94" i="23"/>
  <c r="H94" i="23" s="1"/>
  <c r="G95" i="23"/>
  <c r="H95" i="23" s="1"/>
  <c r="G96" i="23"/>
  <c r="H96" i="23" s="1"/>
  <c r="G97" i="23"/>
  <c r="H97" i="23" s="1"/>
  <c r="G98" i="23"/>
  <c r="H98" i="23" s="1"/>
  <c r="G99" i="23"/>
  <c r="H99" i="23" s="1"/>
  <c r="G100" i="23"/>
  <c r="H100" i="23" s="1"/>
  <c r="G101" i="23"/>
  <c r="H101" i="23" s="1"/>
  <c r="G102" i="23"/>
  <c r="H102" i="23" s="1"/>
  <c r="G103" i="23"/>
  <c r="H103" i="23" s="1"/>
  <c r="G104" i="23"/>
  <c r="H104" i="23" s="1"/>
  <c r="G105" i="23"/>
  <c r="H105" i="23" s="1"/>
  <c r="G106" i="23"/>
  <c r="H106" i="23" s="1"/>
  <c r="G107" i="23"/>
  <c r="H107" i="23" s="1"/>
  <c r="G108" i="23"/>
  <c r="H108" i="23" s="1"/>
  <c r="G109" i="23"/>
  <c r="H109" i="23" s="1"/>
  <c r="G110" i="23"/>
  <c r="H110" i="23" s="1"/>
  <c r="G111" i="23"/>
  <c r="H111" i="23" s="1"/>
  <c r="G112" i="23"/>
  <c r="H112" i="23" s="1"/>
  <c r="G114" i="23"/>
  <c r="H114" i="23" s="1"/>
  <c r="G115" i="23"/>
  <c r="H115" i="23" s="1"/>
  <c r="G116" i="23"/>
  <c r="H116" i="23" s="1"/>
  <c r="G117" i="23"/>
  <c r="H117" i="23" s="1"/>
  <c r="G118" i="23"/>
  <c r="H118" i="23" s="1"/>
  <c r="G119" i="23"/>
  <c r="H119" i="23" s="1"/>
  <c r="G120" i="23"/>
  <c r="H120" i="23" s="1"/>
  <c r="G121" i="23"/>
  <c r="H121" i="23" s="1"/>
  <c r="G122" i="23"/>
  <c r="H122" i="23" s="1"/>
  <c r="G123" i="23"/>
  <c r="H123" i="23" s="1"/>
  <c r="G124" i="23"/>
  <c r="H124" i="23" s="1"/>
  <c r="G125" i="23"/>
  <c r="H125" i="23" s="1"/>
  <c r="G126" i="23"/>
  <c r="H126" i="23" s="1"/>
  <c r="G127" i="23"/>
  <c r="H127" i="23" s="1"/>
  <c r="G128" i="23"/>
  <c r="H128" i="23" s="1"/>
  <c r="G129" i="23"/>
  <c r="H129" i="23" s="1"/>
  <c r="G130" i="23"/>
  <c r="H130" i="23" s="1"/>
  <c r="G131" i="23"/>
  <c r="H131" i="23" s="1"/>
  <c r="G132" i="23"/>
  <c r="H132" i="23" s="1"/>
  <c r="G133" i="23"/>
  <c r="H133" i="23" s="1"/>
  <c r="G134" i="23"/>
  <c r="H134" i="23" s="1"/>
  <c r="G135" i="23"/>
  <c r="H135" i="23" s="1"/>
  <c r="G136" i="23"/>
  <c r="H136" i="23" s="1"/>
  <c r="G137" i="23"/>
  <c r="H137" i="23" s="1"/>
  <c r="G138" i="23"/>
  <c r="H138" i="23" s="1"/>
  <c r="G139" i="23"/>
  <c r="H139" i="23" s="1"/>
  <c r="G140" i="23"/>
  <c r="H140" i="23" s="1"/>
  <c r="G141" i="23"/>
  <c r="H141" i="23" s="1"/>
  <c r="G142" i="23"/>
  <c r="H142" i="23" s="1"/>
  <c r="G143" i="23"/>
  <c r="H143" i="23" s="1"/>
  <c r="G144" i="23"/>
  <c r="G145" i="23"/>
  <c r="H145" i="23" s="1"/>
  <c r="G146" i="23"/>
  <c r="H146" i="23" s="1"/>
  <c r="G147" i="23"/>
  <c r="H147" i="23" s="1"/>
  <c r="G148" i="23"/>
  <c r="H148" i="23" s="1"/>
  <c r="G149" i="23"/>
  <c r="H149" i="23" s="1"/>
  <c r="G151" i="23"/>
  <c r="H151" i="23" s="1"/>
  <c r="G152" i="23"/>
  <c r="H152" i="23" s="1"/>
  <c r="G153" i="23"/>
  <c r="H153" i="23" s="1"/>
  <c r="G154" i="23"/>
  <c r="H154" i="23" s="1"/>
  <c r="G155" i="23"/>
  <c r="H155" i="23" s="1"/>
  <c r="G156" i="23"/>
  <c r="H156" i="23" s="1"/>
  <c r="G157" i="23"/>
  <c r="H157" i="23" s="1"/>
  <c r="G158" i="23"/>
  <c r="H158" i="23" s="1"/>
  <c r="G159" i="23"/>
  <c r="H159" i="23" s="1"/>
  <c r="G160" i="23"/>
  <c r="H160" i="23" s="1"/>
  <c r="G161" i="23"/>
  <c r="H161" i="23" s="1"/>
  <c r="G162" i="23"/>
  <c r="H162" i="23" s="1"/>
  <c r="G163" i="23"/>
  <c r="H163" i="23" s="1"/>
  <c r="G164" i="23"/>
  <c r="H164" i="23" s="1"/>
  <c r="G4" i="24"/>
  <c r="H4" i="24" s="1"/>
  <c r="G5" i="24"/>
  <c r="H5" i="24" s="1"/>
  <c r="G6" i="24"/>
  <c r="H6" i="24" s="1"/>
  <c r="G7" i="24"/>
  <c r="H7" i="24" s="1"/>
  <c r="G8" i="24"/>
  <c r="H8" i="24" s="1"/>
  <c r="G9" i="24"/>
  <c r="H9" i="24" s="1"/>
  <c r="G10" i="24"/>
  <c r="H10" i="24" s="1"/>
  <c r="G11" i="24"/>
  <c r="H11" i="24" s="1"/>
  <c r="G12" i="24"/>
  <c r="H12" i="24" s="1"/>
  <c r="G13" i="24"/>
  <c r="H13" i="24" s="1"/>
  <c r="G14" i="24"/>
  <c r="H14" i="24" s="1"/>
  <c r="G15" i="24"/>
  <c r="H15" i="24" s="1"/>
  <c r="G16" i="24"/>
  <c r="H16" i="24" s="1"/>
  <c r="G17" i="24"/>
  <c r="H17" i="24" s="1"/>
  <c r="G18" i="24"/>
  <c r="H18" i="24" s="1"/>
  <c r="G19" i="24"/>
  <c r="H19" i="24" s="1"/>
  <c r="G20" i="24"/>
  <c r="H20" i="24" s="1"/>
  <c r="G21" i="24"/>
  <c r="H21" i="24" s="1"/>
  <c r="G22" i="24"/>
  <c r="H22" i="24" s="1"/>
  <c r="G23" i="24"/>
  <c r="H23" i="24" s="1"/>
  <c r="G24" i="24"/>
  <c r="H24" i="24" s="1"/>
  <c r="G25" i="24"/>
  <c r="H25" i="24" s="1"/>
  <c r="G26" i="24"/>
  <c r="H26" i="24" s="1"/>
  <c r="G27" i="24"/>
  <c r="H27" i="24" s="1"/>
  <c r="G28" i="24"/>
  <c r="H28" i="24" s="1"/>
  <c r="G29" i="24"/>
  <c r="H29" i="24" s="1"/>
  <c r="G30" i="24"/>
  <c r="H30" i="24" s="1"/>
  <c r="G31" i="24"/>
  <c r="H31" i="24" s="1"/>
  <c r="G32" i="24"/>
  <c r="H32" i="24" s="1"/>
  <c r="G33" i="24"/>
  <c r="H33" i="24" s="1"/>
  <c r="G34" i="24"/>
  <c r="H34" i="24" s="1"/>
  <c r="G35" i="24"/>
  <c r="H35" i="24" s="1"/>
  <c r="G36" i="24"/>
  <c r="H36" i="24" s="1"/>
  <c r="G37" i="24"/>
  <c r="H37" i="24" s="1"/>
  <c r="G38" i="24"/>
  <c r="H38" i="24" s="1"/>
  <c r="G39" i="24"/>
  <c r="H39" i="24" s="1"/>
  <c r="G40" i="24"/>
  <c r="H40" i="24" s="1"/>
  <c r="G41" i="24"/>
  <c r="H41" i="24" s="1"/>
  <c r="G42" i="24"/>
  <c r="H42" i="24" s="1"/>
  <c r="G43" i="24"/>
  <c r="H43" i="24" s="1"/>
  <c r="G44" i="24"/>
  <c r="H44" i="24" s="1"/>
  <c r="G45" i="24"/>
  <c r="H45" i="24" s="1"/>
  <c r="G46" i="24"/>
  <c r="H46" i="24" s="1"/>
  <c r="G47" i="24"/>
  <c r="H47" i="24" s="1"/>
  <c r="G48" i="24"/>
  <c r="H48" i="24" s="1"/>
  <c r="G49" i="24"/>
  <c r="H49" i="24" s="1"/>
  <c r="G50" i="24"/>
  <c r="H50" i="24" s="1"/>
  <c r="G51" i="24"/>
  <c r="H51" i="24" s="1"/>
  <c r="G52" i="24"/>
  <c r="H52" i="24" s="1"/>
  <c r="G53" i="24"/>
  <c r="H53" i="24" s="1"/>
  <c r="G54" i="24"/>
  <c r="H54" i="24" s="1"/>
  <c r="G55" i="24"/>
  <c r="H55" i="24" s="1"/>
  <c r="G56" i="24"/>
  <c r="H56" i="24" s="1"/>
  <c r="G57" i="24"/>
  <c r="H57" i="24" s="1"/>
  <c r="G58" i="24"/>
  <c r="H58" i="24" s="1"/>
  <c r="G59" i="24"/>
  <c r="H59" i="24" s="1"/>
  <c r="G60" i="24"/>
  <c r="H60" i="24" s="1"/>
  <c r="G61" i="24"/>
  <c r="H61" i="24" s="1"/>
  <c r="G62" i="24"/>
  <c r="H62" i="24" s="1"/>
  <c r="G63" i="24"/>
  <c r="H63" i="24" s="1"/>
  <c r="G64" i="24"/>
  <c r="H64" i="24" s="1"/>
  <c r="G65" i="24"/>
  <c r="H65" i="24" s="1"/>
  <c r="G66" i="24"/>
  <c r="H66" i="24" s="1"/>
  <c r="G67" i="24"/>
  <c r="H67" i="24" s="1"/>
  <c r="G68" i="24"/>
  <c r="H68" i="24" s="1"/>
  <c r="G69" i="24"/>
  <c r="H69" i="24" s="1"/>
  <c r="G70" i="24"/>
  <c r="H70" i="24" s="1"/>
  <c r="G71" i="24"/>
  <c r="H71" i="24" s="1"/>
  <c r="G72" i="24"/>
  <c r="H72" i="24" s="1"/>
  <c r="G73" i="24"/>
  <c r="H73" i="24" s="1"/>
  <c r="G74" i="24"/>
  <c r="H74" i="24" s="1"/>
  <c r="G75" i="24"/>
  <c r="H75" i="24" s="1"/>
  <c r="G76" i="24"/>
  <c r="H76" i="24" s="1"/>
  <c r="G77" i="24"/>
  <c r="H77" i="24" s="1"/>
  <c r="G78" i="24"/>
  <c r="H78" i="24" s="1"/>
  <c r="G79" i="24"/>
  <c r="H79" i="24" s="1"/>
  <c r="G80" i="24"/>
  <c r="H80" i="24" s="1"/>
  <c r="G81" i="24"/>
  <c r="H81" i="24" s="1"/>
  <c r="G82" i="24"/>
  <c r="H82" i="24" s="1"/>
  <c r="G83" i="24"/>
  <c r="H83" i="24" s="1"/>
  <c r="G84" i="24"/>
  <c r="H84" i="24" s="1"/>
  <c r="G85" i="24"/>
  <c r="H85" i="24" s="1"/>
  <c r="G86" i="24"/>
  <c r="H86" i="24" s="1"/>
  <c r="G87" i="24"/>
  <c r="H87" i="24" s="1"/>
  <c r="G88" i="24"/>
  <c r="H88" i="24" s="1"/>
  <c r="G89" i="24"/>
  <c r="H89" i="24" s="1"/>
  <c r="G90" i="24"/>
  <c r="H90" i="24" s="1"/>
  <c r="G91" i="24"/>
  <c r="H91" i="24" s="1"/>
  <c r="G92" i="24"/>
  <c r="H92" i="24" s="1"/>
  <c r="G93" i="24"/>
  <c r="H93" i="24" s="1"/>
  <c r="G94" i="24"/>
  <c r="H94" i="24" s="1"/>
  <c r="G95" i="24"/>
  <c r="H95" i="24" s="1"/>
  <c r="G96" i="24"/>
  <c r="H96" i="24" s="1"/>
  <c r="G97" i="24"/>
  <c r="H97" i="24" s="1"/>
  <c r="G98" i="24"/>
  <c r="H98" i="24" s="1"/>
  <c r="G99" i="24"/>
  <c r="H99" i="24" s="1"/>
  <c r="G100" i="24"/>
  <c r="H100" i="24" s="1"/>
  <c r="G101" i="24"/>
  <c r="H101" i="24" s="1"/>
  <c r="G102" i="24"/>
  <c r="H102" i="24" s="1"/>
  <c r="G103" i="24"/>
  <c r="H103" i="24" s="1"/>
  <c r="G104" i="24"/>
  <c r="H104" i="24" s="1"/>
  <c r="G105" i="24"/>
  <c r="H105" i="24" s="1"/>
  <c r="G106" i="24"/>
  <c r="H106" i="24" s="1"/>
  <c r="G107" i="24"/>
  <c r="H107" i="24" s="1"/>
  <c r="G108" i="24"/>
  <c r="H108" i="24" s="1"/>
  <c r="G109" i="24"/>
  <c r="H109" i="24" s="1"/>
  <c r="G110" i="24"/>
  <c r="H110" i="24" s="1"/>
  <c r="G111" i="24"/>
  <c r="H111" i="24" s="1"/>
  <c r="G112" i="24"/>
  <c r="H112" i="24" s="1"/>
  <c r="G114" i="24"/>
  <c r="H114" i="24" s="1"/>
  <c r="G115" i="24"/>
  <c r="H115" i="24" s="1"/>
  <c r="G116" i="24"/>
  <c r="H116" i="24" s="1"/>
  <c r="G117" i="24"/>
  <c r="H117" i="24" s="1"/>
  <c r="G118" i="24"/>
  <c r="H118" i="24" s="1"/>
  <c r="G119" i="24"/>
  <c r="H119" i="24" s="1"/>
  <c r="G120" i="24"/>
  <c r="H120" i="24" s="1"/>
  <c r="G121" i="24"/>
  <c r="H121" i="24" s="1"/>
  <c r="G122" i="24"/>
  <c r="H122" i="24" s="1"/>
  <c r="G123" i="24"/>
  <c r="H123" i="24" s="1"/>
  <c r="G124" i="24"/>
  <c r="H124" i="24" s="1"/>
  <c r="G125" i="24"/>
  <c r="H125" i="24" s="1"/>
  <c r="G126" i="24"/>
  <c r="H126" i="24" s="1"/>
  <c r="G127" i="24"/>
  <c r="H127" i="24" s="1"/>
  <c r="G128" i="24"/>
  <c r="H128" i="24" s="1"/>
  <c r="G129" i="24"/>
  <c r="H129" i="24" s="1"/>
  <c r="G130" i="24"/>
  <c r="H130" i="24" s="1"/>
  <c r="G131" i="24"/>
  <c r="H131" i="24" s="1"/>
  <c r="G132" i="24"/>
  <c r="H132" i="24" s="1"/>
  <c r="G133" i="24"/>
  <c r="H133" i="24" s="1"/>
  <c r="G134" i="24"/>
  <c r="H134" i="24" s="1"/>
  <c r="G135" i="24"/>
  <c r="H135" i="24" s="1"/>
  <c r="G136" i="24"/>
  <c r="H136" i="24" s="1"/>
  <c r="G137" i="24"/>
  <c r="H137" i="24" s="1"/>
  <c r="G138" i="24"/>
  <c r="H138" i="24" s="1"/>
  <c r="G139" i="24"/>
  <c r="H139" i="24" s="1"/>
  <c r="G140" i="24"/>
  <c r="H140" i="24" s="1"/>
  <c r="G141" i="24"/>
  <c r="H141" i="24" s="1"/>
  <c r="G142" i="24"/>
  <c r="H142" i="24" s="1"/>
  <c r="G143" i="24"/>
  <c r="H143" i="24" s="1"/>
  <c r="G144" i="24"/>
  <c r="G145" i="24"/>
  <c r="H145" i="24" s="1"/>
  <c r="G146" i="24"/>
  <c r="H146" i="24" s="1"/>
  <c r="G147" i="24"/>
  <c r="H147" i="24" s="1"/>
  <c r="G148" i="24"/>
  <c r="H148" i="24" s="1"/>
  <c r="G149" i="24"/>
  <c r="H149" i="24" s="1"/>
  <c r="G151" i="24"/>
  <c r="H151" i="24" s="1"/>
  <c r="G152" i="24"/>
  <c r="H152" i="24" s="1"/>
  <c r="G153" i="24"/>
  <c r="H153" i="24" s="1"/>
  <c r="G154" i="24"/>
  <c r="H154" i="24" s="1"/>
  <c r="G155" i="24"/>
  <c r="H155" i="24" s="1"/>
  <c r="G156" i="24"/>
  <c r="H156" i="24" s="1"/>
  <c r="G157" i="24"/>
  <c r="H157" i="24" s="1"/>
  <c r="G158" i="24"/>
  <c r="H158" i="24" s="1"/>
  <c r="G159" i="24"/>
  <c r="H159" i="24" s="1"/>
  <c r="G160" i="24"/>
  <c r="H160" i="24" s="1"/>
  <c r="G161" i="24"/>
  <c r="H161" i="24" s="1"/>
  <c r="G162" i="24"/>
  <c r="H162" i="24" s="1"/>
  <c r="G163" i="24"/>
  <c r="H163" i="24" s="1"/>
  <c r="G164" i="24"/>
  <c r="H164" i="24" s="1"/>
  <c r="G4" i="25"/>
  <c r="H4" i="25" s="1"/>
  <c r="G5" i="25"/>
  <c r="H5" i="25" s="1"/>
  <c r="G6" i="25"/>
  <c r="H6" i="25" s="1"/>
  <c r="G7" i="25"/>
  <c r="H7" i="25" s="1"/>
  <c r="G8" i="25"/>
  <c r="H8" i="25" s="1"/>
  <c r="G9" i="25"/>
  <c r="H9" i="25" s="1"/>
  <c r="G10" i="25"/>
  <c r="H10" i="25" s="1"/>
  <c r="G11" i="25"/>
  <c r="H11" i="25" s="1"/>
  <c r="G12" i="25"/>
  <c r="H12" i="25" s="1"/>
  <c r="G13" i="25"/>
  <c r="H13" i="25" s="1"/>
  <c r="G14" i="25"/>
  <c r="H14" i="25" s="1"/>
  <c r="G15" i="25"/>
  <c r="H15" i="25" s="1"/>
  <c r="G16" i="25"/>
  <c r="H16" i="25" s="1"/>
  <c r="G17" i="25"/>
  <c r="H17" i="25" s="1"/>
  <c r="G18" i="25"/>
  <c r="H18" i="25" s="1"/>
  <c r="G19" i="25"/>
  <c r="H19" i="25" s="1"/>
  <c r="G20" i="25"/>
  <c r="H20" i="25" s="1"/>
  <c r="G21" i="25"/>
  <c r="H21" i="25" s="1"/>
  <c r="G22" i="25"/>
  <c r="H22" i="25" s="1"/>
  <c r="G23" i="25"/>
  <c r="H23" i="25" s="1"/>
  <c r="G24" i="25"/>
  <c r="H24" i="25" s="1"/>
  <c r="G25" i="25"/>
  <c r="H25" i="25" s="1"/>
  <c r="G26" i="25"/>
  <c r="H26" i="25" s="1"/>
  <c r="G27" i="25"/>
  <c r="H27" i="25" s="1"/>
  <c r="G28" i="25"/>
  <c r="H28" i="25" s="1"/>
  <c r="G29" i="25"/>
  <c r="H29" i="25" s="1"/>
  <c r="G30" i="25"/>
  <c r="H30" i="25" s="1"/>
  <c r="G31" i="25"/>
  <c r="H31" i="25" s="1"/>
  <c r="G32" i="25"/>
  <c r="H32" i="25" s="1"/>
  <c r="G33" i="25"/>
  <c r="H33" i="25" s="1"/>
  <c r="G34" i="25"/>
  <c r="H34" i="25" s="1"/>
  <c r="G35" i="25"/>
  <c r="H35" i="25" s="1"/>
  <c r="G36" i="25"/>
  <c r="H36" i="25" s="1"/>
  <c r="G37" i="25"/>
  <c r="H37" i="25" s="1"/>
  <c r="G38" i="25"/>
  <c r="H38" i="25" s="1"/>
  <c r="G39" i="25"/>
  <c r="H39" i="25" s="1"/>
  <c r="G40" i="25"/>
  <c r="H40" i="25" s="1"/>
  <c r="G41" i="25"/>
  <c r="H41" i="25" s="1"/>
  <c r="G42" i="25"/>
  <c r="H42" i="25" s="1"/>
  <c r="G43" i="25"/>
  <c r="H43" i="25" s="1"/>
  <c r="G44" i="25"/>
  <c r="H44" i="25" s="1"/>
  <c r="G45" i="25"/>
  <c r="H45" i="25" s="1"/>
  <c r="G46" i="25"/>
  <c r="H46" i="25" s="1"/>
  <c r="G47" i="25"/>
  <c r="H47" i="25" s="1"/>
  <c r="G48" i="25"/>
  <c r="H48" i="25" s="1"/>
  <c r="G49" i="25"/>
  <c r="H49" i="25" s="1"/>
  <c r="G50" i="25"/>
  <c r="H50" i="25" s="1"/>
  <c r="G51" i="25"/>
  <c r="H51" i="25" s="1"/>
  <c r="G52" i="25"/>
  <c r="H52" i="25" s="1"/>
  <c r="G53" i="25"/>
  <c r="H53" i="25" s="1"/>
  <c r="G54" i="25"/>
  <c r="H54" i="25" s="1"/>
  <c r="G55" i="25"/>
  <c r="H55" i="25" s="1"/>
  <c r="G56" i="25"/>
  <c r="H56" i="25" s="1"/>
  <c r="G57" i="25"/>
  <c r="H57" i="25" s="1"/>
  <c r="G58" i="25"/>
  <c r="H58" i="25" s="1"/>
  <c r="G59" i="25"/>
  <c r="H59" i="25" s="1"/>
  <c r="G60" i="25"/>
  <c r="H60" i="25" s="1"/>
  <c r="G61" i="25"/>
  <c r="H61" i="25" s="1"/>
  <c r="G62" i="25"/>
  <c r="H62" i="25" s="1"/>
  <c r="G63" i="25"/>
  <c r="H63" i="25" s="1"/>
  <c r="G64" i="25"/>
  <c r="H64" i="25" s="1"/>
  <c r="G65" i="25"/>
  <c r="H65" i="25" s="1"/>
  <c r="G66" i="25"/>
  <c r="H66" i="25" s="1"/>
  <c r="G67" i="25"/>
  <c r="H67" i="25" s="1"/>
  <c r="G68" i="25"/>
  <c r="H68" i="25" s="1"/>
  <c r="G69" i="25"/>
  <c r="H69" i="25" s="1"/>
  <c r="G70" i="25"/>
  <c r="H70" i="25" s="1"/>
  <c r="G71" i="25"/>
  <c r="H71" i="25" s="1"/>
  <c r="G72" i="25"/>
  <c r="H72" i="25" s="1"/>
  <c r="G73" i="25"/>
  <c r="H73" i="25" s="1"/>
  <c r="G74" i="25"/>
  <c r="H74" i="25" s="1"/>
  <c r="G75" i="25"/>
  <c r="H75" i="25" s="1"/>
  <c r="G76" i="25"/>
  <c r="H76" i="25" s="1"/>
  <c r="G77" i="25"/>
  <c r="H77" i="25" s="1"/>
  <c r="G78" i="25"/>
  <c r="H78" i="25" s="1"/>
  <c r="G79" i="25"/>
  <c r="H79" i="25" s="1"/>
  <c r="G80" i="25"/>
  <c r="H80" i="25" s="1"/>
  <c r="G81" i="25"/>
  <c r="H81" i="25" s="1"/>
  <c r="G82" i="25"/>
  <c r="H82" i="25" s="1"/>
  <c r="G83" i="25"/>
  <c r="H83" i="25" s="1"/>
  <c r="G84" i="25"/>
  <c r="H84" i="25" s="1"/>
  <c r="G85" i="25"/>
  <c r="H85" i="25" s="1"/>
  <c r="G86" i="25"/>
  <c r="H86" i="25" s="1"/>
  <c r="G87" i="25"/>
  <c r="H87" i="25" s="1"/>
  <c r="G88" i="25"/>
  <c r="H88" i="25" s="1"/>
  <c r="G89" i="25"/>
  <c r="H89" i="25" s="1"/>
  <c r="G90" i="25"/>
  <c r="H90" i="25" s="1"/>
  <c r="G91" i="25"/>
  <c r="H91" i="25" s="1"/>
  <c r="G92" i="25"/>
  <c r="H92" i="25" s="1"/>
  <c r="G93" i="25"/>
  <c r="H93" i="25" s="1"/>
  <c r="G94" i="25"/>
  <c r="H94" i="25" s="1"/>
  <c r="G95" i="25"/>
  <c r="H95" i="25" s="1"/>
  <c r="G96" i="25"/>
  <c r="H96" i="25" s="1"/>
  <c r="G97" i="25"/>
  <c r="H97" i="25" s="1"/>
  <c r="G98" i="25"/>
  <c r="H98" i="25" s="1"/>
  <c r="G99" i="25"/>
  <c r="H99" i="25" s="1"/>
  <c r="G100" i="25"/>
  <c r="H100" i="25" s="1"/>
  <c r="G101" i="25"/>
  <c r="H101" i="25" s="1"/>
  <c r="G102" i="25"/>
  <c r="H102" i="25" s="1"/>
  <c r="G103" i="25"/>
  <c r="H103" i="25" s="1"/>
  <c r="G104" i="25"/>
  <c r="H104" i="25" s="1"/>
  <c r="G105" i="25"/>
  <c r="H105" i="25" s="1"/>
  <c r="G106" i="25"/>
  <c r="H106" i="25" s="1"/>
  <c r="G107" i="25"/>
  <c r="H107" i="25" s="1"/>
  <c r="G108" i="25"/>
  <c r="H108" i="25" s="1"/>
  <c r="G109" i="25"/>
  <c r="H109" i="25" s="1"/>
  <c r="G110" i="25"/>
  <c r="H110" i="25" s="1"/>
  <c r="G111" i="25"/>
  <c r="H111" i="25" s="1"/>
  <c r="G112" i="25"/>
  <c r="H112" i="25" s="1"/>
  <c r="G114" i="25"/>
  <c r="H114" i="25" s="1"/>
  <c r="G115" i="25"/>
  <c r="H115" i="25" s="1"/>
  <c r="G116" i="25"/>
  <c r="H116" i="25" s="1"/>
  <c r="G117" i="25"/>
  <c r="H117" i="25" s="1"/>
  <c r="G118" i="25"/>
  <c r="H118" i="25" s="1"/>
  <c r="G119" i="25"/>
  <c r="H119" i="25" s="1"/>
  <c r="G120" i="25"/>
  <c r="H120" i="25" s="1"/>
  <c r="G121" i="25"/>
  <c r="H121" i="25" s="1"/>
  <c r="G122" i="25"/>
  <c r="H122" i="25" s="1"/>
  <c r="G123" i="25"/>
  <c r="H123" i="25" s="1"/>
  <c r="G124" i="25"/>
  <c r="H124" i="25" s="1"/>
  <c r="G125" i="25"/>
  <c r="H125" i="25" s="1"/>
  <c r="G126" i="25"/>
  <c r="H126" i="25" s="1"/>
  <c r="G127" i="25"/>
  <c r="H127" i="25" s="1"/>
  <c r="G128" i="25"/>
  <c r="H128" i="25" s="1"/>
  <c r="G129" i="25"/>
  <c r="H129" i="25" s="1"/>
  <c r="G130" i="25"/>
  <c r="H130" i="25" s="1"/>
  <c r="G131" i="25"/>
  <c r="H131" i="25" s="1"/>
  <c r="G132" i="25"/>
  <c r="H132" i="25" s="1"/>
  <c r="G133" i="25"/>
  <c r="H133" i="25" s="1"/>
  <c r="G134" i="25"/>
  <c r="H134" i="25" s="1"/>
  <c r="G135" i="25"/>
  <c r="H135" i="25" s="1"/>
  <c r="G136" i="25"/>
  <c r="H136" i="25" s="1"/>
  <c r="G137" i="25"/>
  <c r="H137" i="25" s="1"/>
  <c r="G138" i="25"/>
  <c r="H138" i="25" s="1"/>
  <c r="G139" i="25"/>
  <c r="H139" i="25" s="1"/>
  <c r="G140" i="25"/>
  <c r="H140" i="25" s="1"/>
  <c r="G141" i="25"/>
  <c r="H141" i="25" s="1"/>
  <c r="G142" i="25"/>
  <c r="H142" i="25" s="1"/>
  <c r="G143" i="25"/>
  <c r="H143" i="25" s="1"/>
  <c r="G144" i="25"/>
  <c r="G145" i="25"/>
  <c r="H145" i="25" s="1"/>
  <c r="G146" i="25"/>
  <c r="H146" i="25" s="1"/>
  <c r="G147" i="25"/>
  <c r="H147" i="25" s="1"/>
  <c r="G148" i="25"/>
  <c r="H148" i="25" s="1"/>
  <c r="G149" i="25"/>
  <c r="H149" i="25" s="1"/>
  <c r="G151" i="25"/>
  <c r="H151" i="25" s="1"/>
  <c r="G152" i="25"/>
  <c r="H152" i="25" s="1"/>
  <c r="G153" i="25"/>
  <c r="H153" i="25" s="1"/>
  <c r="G154" i="25"/>
  <c r="H154" i="25" s="1"/>
  <c r="G155" i="25"/>
  <c r="H155" i="25" s="1"/>
  <c r="G156" i="25"/>
  <c r="H156" i="25" s="1"/>
  <c r="G157" i="25"/>
  <c r="H157" i="25" s="1"/>
  <c r="G158" i="25"/>
  <c r="H158" i="25" s="1"/>
  <c r="G159" i="25"/>
  <c r="H159" i="25" s="1"/>
  <c r="G160" i="25"/>
  <c r="H160" i="25" s="1"/>
  <c r="G161" i="25"/>
  <c r="H161" i="25" s="1"/>
  <c r="G162" i="25"/>
  <c r="H162" i="25" s="1"/>
  <c r="G163" i="25"/>
  <c r="H163" i="25" s="1"/>
  <c r="G164" i="25"/>
  <c r="H164" i="25" s="1"/>
  <c r="G4" i="26"/>
  <c r="H4" i="26" s="1"/>
  <c r="G5" i="26"/>
  <c r="H5" i="26" s="1"/>
  <c r="G6" i="26"/>
  <c r="H6" i="26" s="1"/>
  <c r="G7" i="26"/>
  <c r="H7" i="26" s="1"/>
  <c r="G8" i="26"/>
  <c r="H8" i="26" s="1"/>
  <c r="G9" i="26"/>
  <c r="H9" i="26" s="1"/>
  <c r="G10" i="26"/>
  <c r="H10" i="26" s="1"/>
  <c r="G11" i="26"/>
  <c r="H11" i="26" s="1"/>
  <c r="G12" i="26"/>
  <c r="H12" i="26" s="1"/>
  <c r="G13" i="26"/>
  <c r="H13" i="26" s="1"/>
  <c r="G14" i="26"/>
  <c r="H14" i="26" s="1"/>
  <c r="G15" i="26"/>
  <c r="H15" i="26" s="1"/>
  <c r="G16" i="26"/>
  <c r="H16" i="26" s="1"/>
  <c r="G17" i="26"/>
  <c r="H17" i="26" s="1"/>
  <c r="G18" i="26"/>
  <c r="H18" i="26" s="1"/>
  <c r="G19" i="26"/>
  <c r="H19" i="26" s="1"/>
  <c r="G20" i="26"/>
  <c r="H20" i="26" s="1"/>
  <c r="G21" i="26"/>
  <c r="H21" i="26" s="1"/>
  <c r="G22" i="26"/>
  <c r="H22" i="26" s="1"/>
  <c r="G23" i="26"/>
  <c r="H23" i="26" s="1"/>
  <c r="G24" i="26"/>
  <c r="H24" i="26" s="1"/>
  <c r="G25" i="26"/>
  <c r="H25" i="26" s="1"/>
  <c r="G26" i="26"/>
  <c r="H26" i="26" s="1"/>
  <c r="G27" i="26"/>
  <c r="H27" i="26" s="1"/>
  <c r="G28" i="26"/>
  <c r="H28" i="26" s="1"/>
  <c r="G29" i="26"/>
  <c r="H29" i="26" s="1"/>
  <c r="G30" i="26"/>
  <c r="H30" i="26" s="1"/>
  <c r="G31" i="26"/>
  <c r="H31" i="26" s="1"/>
  <c r="G32" i="26"/>
  <c r="H32" i="26" s="1"/>
  <c r="G33" i="26"/>
  <c r="H33" i="26" s="1"/>
  <c r="G34" i="26"/>
  <c r="H34" i="26" s="1"/>
  <c r="G35" i="26"/>
  <c r="H35" i="26" s="1"/>
  <c r="G36" i="26"/>
  <c r="H36" i="26" s="1"/>
  <c r="G37" i="26"/>
  <c r="H37" i="26" s="1"/>
  <c r="G38" i="26"/>
  <c r="H38" i="26" s="1"/>
  <c r="G39" i="26"/>
  <c r="H39" i="26" s="1"/>
  <c r="G40" i="26"/>
  <c r="H40" i="26" s="1"/>
  <c r="G41" i="26"/>
  <c r="H41" i="26" s="1"/>
  <c r="G42" i="26"/>
  <c r="H42" i="26" s="1"/>
  <c r="G43" i="26"/>
  <c r="H43" i="26" s="1"/>
  <c r="G44" i="26"/>
  <c r="H44" i="26" s="1"/>
  <c r="G45" i="26"/>
  <c r="H45" i="26" s="1"/>
  <c r="G46" i="26"/>
  <c r="H46" i="26" s="1"/>
  <c r="G47" i="26"/>
  <c r="H47" i="26" s="1"/>
  <c r="G48" i="26"/>
  <c r="H48" i="26" s="1"/>
  <c r="G49" i="26"/>
  <c r="H49" i="26" s="1"/>
  <c r="G50" i="26"/>
  <c r="H50" i="26" s="1"/>
  <c r="G51" i="26"/>
  <c r="H51" i="26" s="1"/>
  <c r="G52" i="26"/>
  <c r="H52" i="26" s="1"/>
  <c r="G53" i="26"/>
  <c r="H53" i="26" s="1"/>
  <c r="G54" i="26"/>
  <c r="H54" i="26" s="1"/>
  <c r="G55" i="26"/>
  <c r="H55" i="26" s="1"/>
  <c r="G56" i="26"/>
  <c r="H56" i="26" s="1"/>
  <c r="G57" i="26"/>
  <c r="H57" i="26" s="1"/>
  <c r="G58" i="26"/>
  <c r="H58" i="26" s="1"/>
  <c r="G59" i="26"/>
  <c r="H59" i="26" s="1"/>
  <c r="G60" i="26"/>
  <c r="H60" i="26" s="1"/>
  <c r="G61" i="26"/>
  <c r="H61" i="26" s="1"/>
  <c r="G62" i="26"/>
  <c r="H62" i="26" s="1"/>
  <c r="G63" i="26"/>
  <c r="H63" i="26" s="1"/>
  <c r="G64" i="26"/>
  <c r="H64" i="26" s="1"/>
  <c r="G65" i="26"/>
  <c r="H65" i="26" s="1"/>
  <c r="G66" i="26"/>
  <c r="H66" i="26" s="1"/>
  <c r="G67" i="26"/>
  <c r="H67" i="26" s="1"/>
  <c r="G68" i="26"/>
  <c r="H68" i="26" s="1"/>
  <c r="G69" i="26"/>
  <c r="H69" i="26" s="1"/>
  <c r="G70" i="26"/>
  <c r="H70" i="26" s="1"/>
  <c r="G71" i="26"/>
  <c r="H71" i="26" s="1"/>
  <c r="G72" i="26"/>
  <c r="H72" i="26" s="1"/>
  <c r="G73" i="26"/>
  <c r="H73" i="26" s="1"/>
  <c r="G74" i="26"/>
  <c r="H74" i="26" s="1"/>
  <c r="G75" i="26"/>
  <c r="H75" i="26" s="1"/>
  <c r="G76" i="26"/>
  <c r="H76" i="26" s="1"/>
  <c r="G77" i="26"/>
  <c r="H77" i="26" s="1"/>
  <c r="G78" i="26"/>
  <c r="H78" i="26" s="1"/>
  <c r="G79" i="26"/>
  <c r="H79" i="26" s="1"/>
  <c r="G80" i="26"/>
  <c r="H80" i="26" s="1"/>
  <c r="G81" i="26"/>
  <c r="H81" i="26" s="1"/>
  <c r="G82" i="26"/>
  <c r="H82" i="26" s="1"/>
  <c r="G83" i="26"/>
  <c r="H83" i="26" s="1"/>
  <c r="G84" i="26"/>
  <c r="H84" i="26" s="1"/>
  <c r="G85" i="26"/>
  <c r="H85" i="26" s="1"/>
  <c r="G86" i="26"/>
  <c r="H86" i="26" s="1"/>
  <c r="G87" i="26"/>
  <c r="H87" i="26" s="1"/>
  <c r="G88" i="26"/>
  <c r="H88" i="26" s="1"/>
  <c r="G89" i="26"/>
  <c r="H89" i="26" s="1"/>
  <c r="G90" i="26"/>
  <c r="H90" i="26" s="1"/>
  <c r="G91" i="26"/>
  <c r="H91" i="26" s="1"/>
  <c r="G92" i="26"/>
  <c r="H92" i="26" s="1"/>
  <c r="G93" i="26"/>
  <c r="H93" i="26" s="1"/>
  <c r="G94" i="26"/>
  <c r="H94" i="26" s="1"/>
  <c r="G95" i="26"/>
  <c r="H95" i="26" s="1"/>
  <c r="G96" i="26"/>
  <c r="H96" i="26" s="1"/>
  <c r="G97" i="26"/>
  <c r="H97" i="26" s="1"/>
  <c r="G98" i="26"/>
  <c r="H98" i="26" s="1"/>
  <c r="G99" i="26"/>
  <c r="H99" i="26" s="1"/>
  <c r="G100" i="26"/>
  <c r="H100" i="26" s="1"/>
  <c r="G101" i="26"/>
  <c r="H101" i="26" s="1"/>
  <c r="G102" i="26"/>
  <c r="H102" i="26" s="1"/>
  <c r="G103" i="26"/>
  <c r="H103" i="26" s="1"/>
  <c r="G104" i="26"/>
  <c r="H104" i="26" s="1"/>
  <c r="G105" i="26"/>
  <c r="H105" i="26" s="1"/>
  <c r="G106" i="26"/>
  <c r="H106" i="26" s="1"/>
  <c r="G107" i="26"/>
  <c r="H107" i="26" s="1"/>
  <c r="G108" i="26"/>
  <c r="H108" i="26" s="1"/>
  <c r="G109" i="26"/>
  <c r="H109" i="26" s="1"/>
  <c r="G110" i="26"/>
  <c r="H110" i="26" s="1"/>
  <c r="G111" i="26"/>
  <c r="H111" i="26" s="1"/>
  <c r="G112" i="26"/>
  <c r="H112" i="26" s="1"/>
  <c r="G114" i="26"/>
  <c r="H114" i="26" s="1"/>
  <c r="G115" i="26"/>
  <c r="H115" i="26" s="1"/>
  <c r="G116" i="26"/>
  <c r="H116" i="26" s="1"/>
  <c r="G117" i="26"/>
  <c r="H117" i="26" s="1"/>
  <c r="G118" i="26"/>
  <c r="H118" i="26" s="1"/>
  <c r="G119" i="26"/>
  <c r="H119" i="26" s="1"/>
  <c r="G120" i="26"/>
  <c r="H120" i="26" s="1"/>
  <c r="G121" i="26"/>
  <c r="H121" i="26" s="1"/>
  <c r="G122" i="26"/>
  <c r="H122" i="26" s="1"/>
  <c r="G123" i="26"/>
  <c r="H123" i="26" s="1"/>
  <c r="G124" i="26"/>
  <c r="H124" i="26" s="1"/>
  <c r="G125" i="26"/>
  <c r="H125" i="26" s="1"/>
  <c r="G126" i="26"/>
  <c r="H126" i="26" s="1"/>
  <c r="G127" i="26"/>
  <c r="H127" i="26" s="1"/>
  <c r="G128" i="26"/>
  <c r="H128" i="26" s="1"/>
  <c r="G129" i="26"/>
  <c r="H129" i="26" s="1"/>
  <c r="G130" i="26"/>
  <c r="H130" i="26" s="1"/>
  <c r="G131" i="26"/>
  <c r="H131" i="26" s="1"/>
  <c r="G132" i="26"/>
  <c r="H132" i="26" s="1"/>
  <c r="G133" i="26"/>
  <c r="H133" i="26" s="1"/>
  <c r="G134" i="26"/>
  <c r="H134" i="26" s="1"/>
  <c r="G135" i="26"/>
  <c r="H135" i="26" s="1"/>
  <c r="G136" i="26"/>
  <c r="H136" i="26" s="1"/>
  <c r="G137" i="26"/>
  <c r="H137" i="26" s="1"/>
  <c r="G138" i="26"/>
  <c r="H138" i="26" s="1"/>
  <c r="G139" i="26"/>
  <c r="H139" i="26" s="1"/>
  <c r="G140" i="26"/>
  <c r="H140" i="26" s="1"/>
  <c r="G141" i="26"/>
  <c r="H141" i="26" s="1"/>
  <c r="G142" i="26"/>
  <c r="H142" i="26" s="1"/>
  <c r="G143" i="26"/>
  <c r="H143" i="26" s="1"/>
  <c r="G144" i="26"/>
  <c r="G145" i="26"/>
  <c r="H145" i="26" s="1"/>
  <c r="G146" i="26"/>
  <c r="H146" i="26" s="1"/>
  <c r="G147" i="26"/>
  <c r="H147" i="26" s="1"/>
  <c r="G148" i="26"/>
  <c r="H148" i="26" s="1"/>
  <c r="G149" i="26"/>
  <c r="H149" i="26" s="1"/>
  <c r="G151" i="26"/>
  <c r="H151" i="26" s="1"/>
  <c r="G152" i="26"/>
  <c r="H152" i="26" s="1"/>
  <c r="G153" i="26"/>
  <c r="H153" i="26" s="1"/>
  <c r="G154" i="26"/>
  <c r="H154" i="26" s="1"/>
  <c r="G155" i="26"/>
  <c r="H155" i="26" s="1"/>
  <c r="G156" i="26"/>
  <c r="H156" i="26" s="1"/>
  <c r="G157" i="26"/>
  <c r="H157" i="26" s="1"/>
  <c r="G158" i="26"/>
  <c r="H158" i="26" s="1"/>
  <c r="G159" i="26"/>
  <c r="H159" i="26" s="1"/>
  <c r="G160" i="26"/>
  <c r="H160" i="26" s="1"/>
  <c r="G161" i="26"/>
  <c r="H161" i="26" s="1"/>
  <c r="G162" i="26"/>
  <c r="H162" i="26" s="1"/>
  <c r="G163" i="26"/>
  <c r="H163" i="26" s="1"/>
  <c r="G164" i="26"/>
  <c r="H164" i="26" s="1"/>
  <c r="G4" i="27"/>
  <c r="H4" i="27" s="1"/>
  <c r="G5" i="27"/>
  <c r="H5" i="27" s="1"/>
  <c r="G6" i="27"/>
  <c r="H6" i="27" s="1"/>
  <c r="G7" i="27"/>
  <c r="H7" i="27" s="1"/>
  <c r="G8" i="27"/>
  <c r="H8" i="27" s="1"/>
  <c r="G9" i="27"/>
  <c r="H9" i="27" s="1"/>
  <c r="G10" i="27"/>
  <c r="H10" i="27" s="1"/>
  <c r="G11" i="27"/>
  <c r="H11" i="27" s="1"/>
  <c r="G12" i="27"/>
  <c r="H12" i="27" s="1"/>
  <c r="G13" i="27"/>
  <c r="H13" i="27" s="1"/>
  <c r="G14" i="27"/>
  <c r="H14" i="27" s="1"/>
  <c r="G15" i="27"/>
  <c r="H15" i="27" s="1"/>
  <c r="G16" i="27"/>
  <c r="H16" i="27" s="1"/>
  <c r="G17" i="27"/>
  <c r="H17" i="27" s="1"/>
  <c r="G18" i="27"/>
  <c r="H18" i="27" s="1"/>
  <c r="G19" i="27"/>
  <c r="H19" i="27" s="1"/>
  <c r="G20" i="27"/>
  <c r="H20" i="27" s="1"/>
  <c r="G21" i="27"/>
  <c r="H21" i="27" s="1"/>
  <c r="G22" i="27"/>
  <c r="H22" i="27" s="1"/>
  <c r="G23" i="27"/>
  <c r="H23" i="27" s="1"/>
  <c r="G24" i="27"/>
  <c r="H24" i="27" s="1"/>
  <c r="G25" i="27"/>
  <c r="H25" i="27" s="1"/>
  <c r="G26" i="27"/>
  <c r="H26" i="27" s="1"/>
  <c r="G27" i="27"/>
  <c r="H27" i="27" s="1"/>
  <c r="G28" i="27"/>
  <c r="H28" i="27" s="1"/>
  <c r="G29" i="27"/>
  <c r="H29" i="27" s="1"/>
  <c r="G30" i="27"/>
  <c r="H30" i="27" s="1"/>
  <c r="G31" i="27"/>
  <c r="H31" i="27" s="1"/>
  <c r="G32" i="27"/>
  <c r="H32" i="27" s="1"/>
  <c r="G33" i="27"/>
  <c r="H33" i="27" s="1"/>
  <c r="G34" i="27"/>
  <c r="H34" i="27" s="1"/>
  <c r="G35" i="27"/>
  <c r="H35" i="27" s="1"/>
  <c r="G36" i="27"/>
  <c r="H36" i="27" s="1"/>
  <c r="G37" i="27"/>
  <c r="H37" i="27" s="1"/>
  <c r="G38" i="27"/>
  <c r="H38" i="27" s="1"/>
  <c r="G39" i="27"/>
  <c r="H39" i="27" s="1"/>
  <c r="G40" i="27"/>
  <c r="H40" i="27" s="1"/>
  <c r="G41" i="27"/>
  <c r="H41" i="27" s="1"/>
  <c r="G42" i="27"/>
  <c r="H42" i="27" s="1"/>
  <c r="G43" i="27"/>
  <c r="H43" i="27" s="1"/>
  <c r="G44" i="27"/>
  <c r="H44" i="27" s="1"/>
  <c r="G45" i="27"/>
  <c r="H45" i="27" s="1"/>
  <c r="G46" i="27"/>
  <c r="H46" i="27" s="1"/>
  <c r="G47" i="27"/>
  <c r="H47" i="27" s="1"/>
  <c r="G48" i="27"/>
  <c r="H48" i="27" s="1"/>
  <c r="G49" i="27"/>
  <c r="H49" i="27" s="1"/>
  <c r="G50" i="27"/>
  <c r="H50" i="27" s="1"/>
  <c r="G51" i="27"/>
  <c r="H51" i="27" s="1"/>
  <c r="G52" i="27"/>
  <c r="H52" i="27" s="1"/>
  <c r="G53" i="27"/>
  <c r="H53" i="27" s="1"/>
  <c r="G54" i="27"/>
  <c r="H54" i="27" s="1"/>
  <c r="G55" i="27"/>
  <c r="H55" i="27" s="1"/>
  <c r="G56" i="27"/>
  <c r="H56" i="27" s="1"/>
  <c r="G57" i="27"/>
  <c r="H57" i="27" s="1"/>
  <c r="G58" i="27"/>
  <c r="H58" i="27" s="1"/>
  <c r="G59" i="27"/>
  <c r="H59" i="27" s="1"/>
  <c r="G60" i="27"/>
  <c r="H60" i="27" s="1"/>
  <c r="G61" i="27"/>
  <c r="H61" i="27" s="1"/>
  <c r="G62" i="27"/>
  <c r="H62" i="27" s="1"/>
  <c r="G63" i="27"/>
  <c r="H63" i="27" s="1"/>
  <c r="G64" i="27"/>
  <c r="H64" i="27" s="1"/>
  <c r="G65" i="27"/>
  <c r="H65" i="27" s="1"/>
  <c r="G66" i="27"/>
  <c r="H66" i="27" s="1"/>
  <c r="G67" i="27"/>
  <c r="H67" i="27" s="1"/>
  <c r="G68" i="27"/>
  <c r="H68" i="27" s="1"/>
  <c r="G69" i="27"/>
  <c r="H69" i="27" s="1"/>
  <c r="G70" i="27"/>
  <c r="H70" i="27" s="1"/>
  <c r="G71" i="27"/>
  <c r="H71" i="27" s="1"/>
  <c r="G72" i="27"/>
  <c r="H72" i="27" s="1"/>
  <c r="G73" i="27"/>
  <c r="H73" i="27" s="1"/>
  <c r="G74" i="27"/>
  <c r="H74" i="27" s="1"/>
  <c r="G75" i="27"/>
  <c r="H75" i="27" s="1"/>
  <c r="G76" i="27"/>
  <c r="H76" i="27" s="1"/>
  <c r="G77" i="27"/>
  <c r="H77" i="27" s="1"/>
  <c r="G78" i="27"/>
  <c r="H78" i="27" s="1"/>
  <c r="G79" i="27"/>
  <c r="H79" i="27" s="1"/>
  <c r="G80" i="27"/>
  <c r="H80" i="27" s="1"/>
  <c r="G81" i="27"/>
  <c r="H81" i="27" s="1"/>
  <c r="G82" i="27"/>
  <c r="H82" i="27" s="1"/>
  <c r="G83" i="27"/>
  <c r="H83" i="27" s="1"/>
  <c r="G84" i="27"/>
  <c r="H84" i="27" s="1"/>
  <c r="G85" i="27"/>
  <c r="H85" i="27" s="1"/>
  <c r="G86" i="27"/>
  <c r="H86" i="27" s="1"/>
  <c r="G87" i="27"/>
  <c r="H87" i="27" s="1"/>
  <c r="G88" i="27"/>
  <c r="H88" i="27" s="1"/>
  <c r="G89" i="27"/>
  <c r="H89" i="27" s="1"/>
  <c r="G90" i="27"/>
  <c r="H90" i="27" s="1"/>
  <c r="G91" i="27"/>
  <c r="H91" i="27" s="1"/>
  <c r="G92" i="27"/>
  <c r="H92" i="27" s="1"/>
  <c r="G93" i="27"/>
  <c r="H93" i="27" s="1"/>
  <c r="G94" i="27"/>
  <c r="H94" i="27" s="1"/>
  <c r="G95" i="27"/>
  <c r="H95" i="27" s="1"/>
  <c r="G96" i="27"/>
  <c r="H96" i="27" s="1"/>
  <c r="G97" i="27"/>
  <c r="H97" i="27" s="1"/>
  <c r="G98" i="27"/>
  <c r="H98" i="27" s="1"/>
  <c r="G99" i="27"/>
  <c r="H99" i="27" s="1"/>
  <c r="G100" i="27"/>
  <c r="H100" i="27" s="1"/>
  <c r="G101" i="27"/>
  <c r="H101" i="27" s="1"/>
  <c r="G102" i="27"/>
  <c r="H102" i="27" s="1"/>
  <c r="G103" i="27"/>
  <c r="H103" i="27" s="1"/>
  <c r="G104" i="27"/>
  <c r="H104" i="27" s="1"/>
  <c r="G105" i="27"/>
  <c r="H105" i="27" s="1"/>
  <c r="G106" i="27"/>
  <c r="H106" i="27" s="1"/>
  <c r="G107" i="27"/>
  <c r="H107" i="27" s="1"/>
  <c r="G108" i="27"/>
  <c r="H108" i="27" s="1"/>
  <c r="G109" i="27"/>
  <c r="H109" i="27" s="1"/>
  <c r="G110" i="27"/>
  <c r="H110" i="27" s="1"/>
  <c r="G111" i="27"/>
  <c r="H111" i="27" s="1"/>
  <c r="G112" i="27"/>
  <c r="H112" i="27" s="1"/>
  <c r="G114" i="27"/>
  <c r="H114" i="27" s="1"/>
  <c r="G115" i="27"/>
  <c r="H115" i="27" s="1"/>
  <c r="G116" i="27"/>
  <c r="H116" i="27" s="1"/>
  <c r="G117" i="27"/>
  <c r="H117" i="27" s="1"/>
  <c r="G118" i="27"/>
  <c r="H118" i="27" s="1"/>
  <c r="G119" i="27"/>
  <c r="H119" i="27" s="1"/>
  <c r="G120" i="27"/>
  <c r="H120" i="27" s="1"/>
  <c r="G121" i="27"/>
  <c r="H121" i="27" s="1"/>
  <c r="G122" i="27"/>
  <c r="H122" i="27" s="1"/>
  <c r="G123" i="27"/>
  <c r="H123" i="27" s="1"/>
  <c r="G124" i="27"/>
  <c r="H124" i="27" s="1"/>
  <c r="G125" i="27"/>
  <c r="H125" i="27" s="1"/>
  <c r="G126" i="27"/>
  <c r="H126" i="27" s="1"/>
  <c r="G127" i="27"/>
  <c r="H127" i="27" s="1"/>
  <c r="G128" i="27"/>
  <c r="H128" i="27" s="1"/>
  <c r="G129" i="27"/>
  <c r="H129" i="27" s="1"/>
  <c r="G130" i="27"/>
  <c r="H130" i="27" s="1"/>
  <c r="G131" i="27"/>
  <c r="H131" i="27" s="1"/>
  <c r="G132" i="27"/>
  <c r="H132" i="27" s="1"/>
  <c r="G133" i="27"/>
  <c r="H133" i="27" s="1"/>
  <c r="G134" i="27"/>
  <c r="H134" i="27" s="1"/>
  <c r="G135" i="27"/>
  <c r="H135" i="27" s="1"/>
  <c r="G136" i="27"/>
  <c r="H136" i="27" s="1"/>
  <c r="G137" i="27"/>
  <c r="H137" i="27" s="1"/>
  <c r="G138" i="27"/>
  <c r="H138" i="27" s="1"/>
  <c r="G139" i="27"/>
  <c r="H139" i="27" s="1"/>
  <c r="G140" i="27"/>
  <c r="H140" i="27" s="1"/>
  <c r="G141" i="27"/>
  <c r="H141" i="27" s="1"/>
  <c r="G142" i="27"/>
  <c r="H142" i="27" s="1"/>
  <c r="G143" i="27"/>
  <c r="H143" i="27" s="1"/>
  <c r="G144" i="27"/>
  <c r="G145" i="27"/>
  <c r="H145" i="27" s="1"/>
  <c r="G146" i="27"/>
  <c r="H146" i="27" s="1"/>
  <c r="G147" i="27"/>
  <c r="H147" i="27" s="1"/>
  <c r="G148" i="27"/>
  <c r="H148" i="27" s="1"/>
  <c r="G149" i="27"/>
  <c r="H149" i="27" s="1"/>
  <c r="G151" i="27"/>
  <c r="H151" i="27" s="1"/>
  <c r="G152" i="27"/>
  <c r="H152" i="27" s="1"/>
  <c r="G153" i="27"/>
  <c r="H153" i="27" s="1"/>
  <c r="G154" i="27"/>
  <c r="H154" i="27" s="1"/>
  <c r="G155" i="27"/>
  <c r="H155" i="27" s="1"/>
  <c r="G156" i="27"/>
  <c r="H156" i="27" s="1"/>
  <c r="G157" i="27"/>
  <c r="H157" i="27" s="1"/>
  <c r="G158" i="27"/>
  <c r="H158" i="27" s="1"/>
  <c r="G159" i="27"/>
  <c r="H159" i="27" s="1"/>
  <c r="G160" i="27"/>
  <c r="H160" i="27" s="1"/>
  <c r="G161" i="27"/>
  <c r="H161" i="27" s="1"/>
  <c r="G162" i="27"/>
  <c r="H162" i="27" s="1"/>
  <c r="G163" i="27"/>
  <c r="H163" i="27" s="1"/>
  <c r="G164" i="27"/>
  <c r="H164" i="27" s="1"/>
  <c r="H4" i="28"/>
  <c r="G5" i="28"/>
  <c r="H5" i="28" s="1"/>
  <c r="G6" i="28"/>
  <c r="H6" i="28" s="1"/>
  <c r="G7" i="28"/>
  <c r="H7" i="28" s="1"/>
  <c r="G8" i="28"/>
  <c r="H8" i="28" s="1"/>
  <c r="G9" i="28"/>
  <c r="H9" i="28" s="1"/>
  <c r="G10" i="28"/>
  <c r="H10" i="28" s="1"/>
  <c r="G11" i="28"/>
  <c r="H11" i="28" s="1"/>
  <c r="G12" i="28"/>
  <c r="H12" i="28" s="1"/>
  <c r="G13" i="28"/>
  <c r="H13" i="28" s="1"/>
  <c r="G14" i="28"/>
  <c r="H14" i="28" s="1"/>
  <c r="G15" i="28"/>
  <c r="H15" i="28" s="1"/>
  <c r="G16" i="28"/>
  <c r="H16" i="28" s="1"/>
  <c r="G17" i="28"/>
  <c r="H17" i="28" s="1"/>
  <c r="G18" i="28"/>
  <c r="H18" i="28" s="1"/>
  <c r="G19" i="28"/>
  <c r="H19" i="28" s="1"/>
  <c r="G20" i="28"/>
  <c r="H20" i="28" s="1"/>
  <c r="G21" i="28"/>
  <c r="H21" i="28" s="1"/>
  <c r="G22" i="28"/>
  <c r="H22" i="28" s="1"/>
  <c r="G23" i="28"/>
  <c r="H23" i="28" s="1"/>
  <c r="G24" i="28"/>
  <c r="H24" i="28" s="1"/>
  <c r="G25" i="28"/>
  <c r="H25" i="28" s="1"/>
  <c r="G26" i="28"/>
  <c r="H26" i="28" s="1"/>
  <c r="G27" i="28"/>
  <c r="H27" i="28" s="1"/>
  <c r="G28" i="28"/>
  <c r="H28" i="28" s="1"/>
  <c r="G29" i="28"/>
  <c r="H29" i="28" s="1"/>
  <c r="G30" i="28"/>
  <c r="H30" i="28" s="1"/>
  <c r="G31" i="28"/>
  <c r="H31" i="28" s="1"/>
  <c r="G32" i="28"/>
  <c r="H32" i="28" s="1"/>
  <c r="G33" i="28"/>
  <c r="H33" i="28" s="1"/>
  <c r="G34" i="28"/>
  <c r="H34" i="28" s="1"/>
  <c r="G35" i="28"/>
  <c r="H35" i="28" s="1"/>
  <c r="G36" i="28"/>
  <c r="H36" i="28" s="1"/>
  <c r="G37" i="28"/>
  <c r="H37" i="28" s="1"/>
  <c r="G38" i="28"/>
  <c r="H38" i="28" s="1"/>
  <c r="G39" i="28"/>
  <c r="H39" i="28" s="1"/>
  <c r="G40" i="28"/>
  <c r="H40" i="28" s="1"/>
  <c r="G41" i="28"/>
  <c r="H41" i="28" s="1"/>
  <c r="G42" i="28"/>
  <c r="H42" i="28" s="1"/>
  <c r="G43" i="28"/>
  <c r="H43" i="28" s="1"/>
  <c r="G44" i="28"/>
  <c r="H44" i="28" s="1"/>
  <c r="G45" i="28"/>
  <c r="H45" i="28" s="1"/>
  <c r="G46" i="28"/>
  <c r="H46" i="28" s="1"/>
  <c r="G47" i="28"/>
  <c r="H47" i="28" s="1"/>
  <c r="G48" i="28"/>
  <c r="H48" i="28" s="1"/>
  <c r="G49" i="28"/>
  <c r="H49" i="28" s="1"/>
  <c r="G50" i="28"/>
  <c r="H50" i="28" s="1"/>
  <c r="G51" i="28"/>
  <c r="H51" i="28" s="1"/>
  <c r="G52" i="28"/>
  <c r="H52" i="28" s="1"/>
  <c r="G53" i="28"/>
  <c r="H53" i="28" s="1"/>
  <c r="G54" i="28"/>
  <c r="H54" i="28" s="1"/>
  <c r="G55" i="28"/>
  <c r="H55" i="28" s="1"/>
  <c r="G56" i="28"/>
  <c r="H56" i="28" s="1"/>
  <c r="G57" i="28"/>
  <c r="H57" i="28" s="1"/>
  <c r="G58" i="28"/>
  <c r="H58" i="28" s="1"/>
  <c r="G59" i="28"/>
  <c r="H59" i="28" s="1"/>
  <c r="G60" i="28"/>
  <c r="H60" i="28" s="1"/>
  <c r="G61" i="28"/>
  <c r="H61" i="28" s="1"/>
  <c r="G62" i="28"/>
  <c r="H62" i="28" s="1"/>
  <c r="G63" i="28"/>
  <c r="H63" i="28" s="1"/>
  <c r="G64" i="28"/>
  <c r="H64" i="28" s="1"/>
  <c r="G65" i="28"/>
  <c r="H65" i="28" s="1"/>
  <c r="G66" i="28"/>
  <c r="H66" i="28" s="1"/>
  <c r="G67" i="28"/>
  <c r="H67" i="28" s="1"/>
  <c r="G68" i="28"/>
  <c r="H68" i="28" s="1"/>
  <c r="G69" i="28"/>
  <c r="H69" i="28" s="1"/>
  <c r="G70" i="28"/>
  <c r="H70" i="28" s="1"/>
  <c r="G71" i="28"/>
  <c r="H71" i="28" s="1"/>
  <c r="G72" i="28"/>
  <c r="H72" i="28" s="1"/>
  <c r="G73" i="28"/>
  <c r="H73" i="28" s="1"/>
  <c r="G74" i="28"/>
  <c r="H74" i="28" s="1"/>
  <c r="G75" i="28"/>
  <c r="H75" i="28" s="1"/>
  <c r="G76" i="28"/>
  <c r="H76" i="28" s="1"/>
  <c r="G77" i="28"/>
  <c r="H77" i="28" s="1"/>
  <c r="G78" i="28"/>
  <c r="H78" i="28" s="1"/>
  <c r="G79" i="28"/>
  <c r="H79" i="28" s="1"/>
  <c r="G80" i="28"/>
  <c r="H80" i="28" s="1"/>
  <c r="G81" i="28"/>
  <c r="H81" i="28" s="1"/>
  <c r="G82" i="28"/>
  <c r="H82" i="28" s="1"/>
  <c r="G83" i="28"/>
  <c r="H83" i="28" s="1"/>
  <c r="G84" i="28"/>
  <c r="H84" i="28" s="1"/>
  <c r="G85" i="28"/>
  <c r="H85" i="28" s="1"/>
  <c r="G86" i="28"/>
  <c r="H86" i="28" s="1"/>
  <c r="G87" i="28"/>
  <c r="H87" i="28" s="1"/>
  <c r="G88" i="28"/>
  <c r="H88" i="28" s="1"/>
  <c r="G89" i="28"/>
  <c r="H89" i="28" s="1"/>
  <c r="G90" i="28"/>
  <c r="H90" i="28" s="1"/>
  <c r="G91" i="28"/>
  <c r="H91" i="28" s="1"/>
  <c r="G92" i="28"/>
  <c r="H92" i="28" s="1"/>
  <c r="G93" i="28"/>
  <c r="H93" i="28" s="1"/>
  <c r="G94" i="28"/>
  <c r="H94" i="28" s="1"/>
  <c r="G95" i="28"/>
  <c r="H95" i="28" s="1"/>
  <c r="G96" i="28"/>
  <c r="H96" i="28" s="1"/>
  <c r="G97" i="28"/>
  <c r="H97" i="28" s="1"/>
  <c r="G98" i="28"/>
  <c r="H98" i="28" s="1"/>
  <c r="G99" i="28"/>
  <c r="H99" i="28" s="1"/>
  <c r="G100" i="28"/>
  <c r="H100" i="28" s="1"/>
  <c r="G101" i="28"/>
  <c r="H101" i="28" s="1"/>
  <c r="G102" i="28"/>
  <c r="H102" i="28" s="1"/>
  <c r="G103" i="28"/>
  <c r="H103" i="28" s="1"/>
  <c r="G104" i="28"/>
  <c r="H104" i="28" s="1"/>
  <c r="G105" i="28"/>
  <c r="H105" i="28" s="1"/>
  <c r="G106" i="28"/>
  <c r="H106" i="28" s="1"/>
  <c r="G107" i="28"/>
  <c r="H107" i="28" s="1"/>
  <c r="G108" i="28"/>
  <c r="H108" i="28" s="1"/>
  <c r="G109" i="28"/>
  <c r="H109" i="28" s="1"/>
  <c r="G110" i="28"/>
  <c r="H110" i="28" s="1"/>
  <c r="G111" i="28"/>
  <c r="H111" i="28" s="1"/>
  <c r="G112" i="28"/>
  <c r="H112" i="28" s="1"/>
  <c r="G114" i="28"/>
  <c r="H114" i="28" s="1"/>
  <c r="G115" i="28"/>
  <c r="H115" i="28" s="1"/>
  <c r="G116" i="28"/>
  <c r="H116" i="28" s="1"/>
  <c r="G117" i="28"/>
  <c r="H117" i="28" s="1"/>
  <c r="G118" i="28"/>
  <c r="H118" i="28" s="1"/>
  <c r="G119" i="28"/>
  <c r="H119" i="28" s="1"/>
  <c r="G120" i="28"/>
  <c r="H120" i="28" s="1"/>
  <c r="G121" i="28"/>
  <c r="H121" i="28" s="1"/>
  <c r="G122" i="28"/>
  <c r="H122" i="28" s="1"/>
  <c r="G123" i="28"/>
  <c r="H123" i="28" s="1"/>
  <c r="G124" i="28"/>
  <c r="H124" i="28" s="1"/>
  <c r="G125" i="28"/>
  <c r="H125" i="28" s="1"/>
  <c r="G126" i="28"/>
  <c r="H126" i="28" s="1"/>
  <c r="G127" i="28"/>
  <c r="H127" i="28" s="1"/>
  <c r="G128" i="28"/>
  <c r="H128" i="28" s="1"/>
  <c r="G129" i="28"/>
  <c r="H129" i="28" s="1"/>
  <c r="G130" i="28"/>
  <c r="H130" i="28" s="1"/>
  <c r="G131" i="28"/>
  <c r="H131" i="28" s="1"/>
  <c r="G132" i="28"/>
  <c r="H132" i="28" s="1"/>
  <c r="G133" i="28"/>
  <c r="H133" i="28" s="1"/>
  <c r="G134" i="28"/>
  <c r="H134" i="28" s="1"/>
  <c r="G135" i="28"/>
  <c r="H135" i="28" s="1"/>
  <c r="G136" i="28"/>
  <c r="H136" i="28" s="1"/>
  <c r="G137" i="28"/>
  <c r="H137" i="28" s="1"/>
  <c r="G138" i="28"/>
  <c r="H138" i="28" s="1"/>
  <c r="G139" i="28"/>
  <c r="H139" i="28" s="1"/>
  <c r="G140" i="28"/>
  <c r="H140" i="28" s="1"/>
  <c r="G141" i="28"/>
  <c r="H141" i="28" s="1"/>
  <c r="G142" i="28"/>
  <c r="H142" i="28" s="1"/>
  <c r="G143" i="28"/>
  <c r="H143" i="28" s="1"/>
  <c r="G144" i="28"/>
  <c r="G145" i="28"/>
  <c r="H145" i="28" s="1"/>
  <c r="G146" i="28"/>
  <c r="H146" i="28" s="1"/>
  <c r="G147" i="28"/>
  <c r="H147" i="28" s="1"/>
  <c r="G148" i="28"/>
  <c r="H148" i="28" s="1"/>
  <c r="G149" i="28"/>
  <c r="H149" i="28" s="1"/>
  <c r="G151" i="28"/>
  <c r="H151" i="28" s="1"/>
  <c r="G152" i="28"/>
  <c r="H152" i="28" s="1"/>
  <c r="G153" i="28"/>
  <c r="H153" i="28" s="1"/>
  <c r="G154" i="28"/>
  <c r="H154" i="28" s="1"/>
  <c r="G155" i="28"/>
  <c r="H155" i="28" s="1"/>
  <c r="G156" i="28"/>
  <c r="H156" i="28" s="1"/>
  <c r="G157" i="28"/>
  <c r="H157" i="28" s="1"/>
  <c r="G158" i="28"/>
  <c r="H158" i="28" s="1"/>
  <c r="G159" i="28"/>
  <c r="H159" i="28" s="1"/>
  <c r="G160" i="28"/>
  <c r="H160" i="28" s="1"/>
  <c r="G161" i="28"/>
  <c r="H161" i="28" s="1"/>
  <c r="G162" i="28"/>
  <c r="H162" i="28" s="1"/>
  <c r="G163" i="28"/>
  <c r="H163" i="28" s="1"/>
  <c r="G164" i="28"/>
  <c r="H164" i="28" s="1"/>
  <c r="G4" i="29"/>
  <c r="H4" i="29" s="1"/>
  <c r="G5" i="29"/>
  <c r="H5" i="29" s="1"/>
  <c r="G6" i="29"/>
  <c r="H6" i="29" s="1"/>
  <c r="G7" i="29"/>
  <c r="H7" i="29" s="1"/>
  <c r="G8" i="29"/>
  <c r="H8" i="29" s="1"/>
  <c r="G9" i="29"/>
  <c r="H9" i="29" s="1"/>
  <c r="G10" i="29"/>
  <c r="H10" i="29" s="1"/>
  <c r="G11" i="29"/>
  <c r="H11" i="29" s="1"/>
  <c r="G12" i="29"/>
  <c r="H12" i="29" s="1"/>
  <c r="G13" i="29"/>
  <c r="H13" i="29" s="1"/>
  <c r="G14" i="29"/>
  <c r="H14" i="29" s="1"/>
  <c r="G15" i="29"/>
  <c r="H15" i="29" s="1"/>
  <c r="G16" i="29"/>
  <c r="H16" i="29" s="1"/>
  <c r="G17" i="29"/>
  <c r="H17" i="29" s="1"/>
  <c r="G18" i="29"/>
  <c r="H18" i="29" s="1"/>
  <c r="G19" i="29"/>
  <c r="H19" i="29" s="1"/>
  <c r="G20" i="29"/>
  <c r="H20" i="29" s="1"/>
  <c r="G21" i="29"/>
  <c r="H21" i="29" s="1"/>
  <c r="G22" i="29"/>
  <c r="H22" i="29" s="1"/>
  <c r="G23" i="29"/>
  <c r="H23" i="29" s="1"/>
  <c r="G24" i="29"/>
  <c r="H24" i="29" s="1"/>
  <c r="G25" i="29"/>
  <c r="H25" i="29" s="1"/>
  <c r="G26" i="29"/>
  <c r="H26" i="29" s="1"/>
  <c r="G27" i="29"/>
  <c r="H27" i="29" s="1"/>
  <c r="G28" i="29"/>
  <c r="H28" i="29" s="1"/>
  <c r="G29" i="29"/>
  <c r="H29" i="29" s="1"/>
  <c r="G30" i="29"/>
  <c r="H30" i="29" s="1"/>
  <c r="G31" i="29"/>
  <c r="H31" i="29" s="1"/>
  <c r="G32" i="29"/>
  <c r="H32" i="29" s="1"/>
  <c r="G33" i="29"/>
  <c r="H33" i="29" s="1"/>
  <c r="G34" i="29"/>
  <c r="H34" i="29" s="1"/>
  <c r="G35" i="29"/>
  <c r="H35" i="29" s="1"/>
  <c r="G36" i="29"/>
  <c r="H36" i="29" s="1"/>
  <c r="G37" i="29"/>
  <c r="H37" i="29" s="1"/>
  <c r="G38" i="29"/>
  <c r="H38" i="29" s="1"/>
  <c r="G39" i="29"/>
  <c r="H39" i="29" s="1"/>
  <c r="G40" i="29"/>
  <c r="H40" i="29" s="1"/>
  <c r="G41" i="29"/>
  <c r="H41" i="29" s="1"/>
  <c r="G42" i="29"/>
  <c r="H42" i="29" s="1"/>
  <c r="G43" i="29"/>
  <c r="H43" i="29" s="1"/>
  <c r="G44" i="29"/>
  <c r="H44" i="29" s="1"/>
  <c r="G45" i="29"/>
  <c r="H45" i="29" s="1"/>
  <c r="G46" i="29"/>
  <c r="H46" i="29" s="1"/>
  <c r="G47" i="29"/>
  <c r="H47" i="29" s="1"/>
  <c r="G48" i="29"/>
  <c r="H48" i="29" s="1"/>
  <c r="G49" i="29"/>
  <c r="H49" i="29" s="1"/>
  <c r="G50" i="29"/>
  <c r="H50" i="29" s="1"/>
  <c r="G51" i="29"/>
  <c r="H51" i="29" s="1"/>
  <c r="G52" i="29"/>
  <c r="H52" i="29" s="1"/>
  <c r="G53" i="29"/>
  <c r="H53" i="29" s="1"/>
  <c r="G54" i="29"/>
  <c r="H54" i="29" s="1"/>
  <c r="G55" i="29"/>
  <c r="H55" i="29" s="1"/>
  <c r="G56" i="29"/>
  <c r="H56" i="29" s="1"/>
  <c r="G57" i="29"/>
  <c r="H57" i="29" s="1"/>
  <c r="G58" i="29"/>
  <c r="H58" i="29" s="1"/>
  <c r="G59" i="29"/>
  <c r="H59" i="29" s="1"/>
  <c r="G60" i="29"/>
  <c r="H60" i="29" s="1"/>
  <c r="G61" i="29"/>
  <c r="H61" i="29" s="1"/>
  <c r="G62" i="29"/>
  <c r="H62" i="29" s="1"/>
  <c r="G63" i="29"/>
  <c r="H63" i="29" s="1"/>
  <c r="G64" i="29"/>
  <c r="H64" i="29" s="1"/>
  <c r="G65" i="29"/>
  <c r="H65" i="29" s="1"/>
  <c r="G66" i="29"/>
  <c r="H66" i="29" s="1"/>
  <c r="G67" i="29"/>
  <c r="H67" i="29" s="1"/>
  <c r="G68" i="29"/>
  <c r="H68" i="29" s="1"/>
  <c r="G69" i="29"/>
  <c r="H69" i="29" s="1"/>
  <c r="G70" i="29"/>
  <c r="H70" i="29" s="1"/>
  <c r="G71" i="29"/>
  <c r="H71" i="29" s="1"/>
  <c r="G72" i="29"/>
  <c r="H72" i="29" s="1"/>
  <c r="G73" i="29"/>
  <c r="H73" i="29" s="1"/>
  <c r="G74" i="29"/>
  <c r="H74" i="29" s="1"/>
  <c r="G75" i="29"/>
  <c r="H75" i="29" s="1"/>
  <c r="G76" i="29"/>
  <c r="H76" i="29" s="1"/>
  <c r="G77" i="29"/>
  <c r="H77" i="29" s="1"/>
  <c r="G78" i="29"/>
  <c r="H78" i="29" s="1"/>
  <c r="G79" i="29"/>
  <c r="H79" i="29" s="1"/>
  <c r="G80" i="29"/>
  <c r="H80" i="29" s="1"/>
  <c r="G81" i="29"/>
  <c r="H81" i="29" s="1"/>
  <c r="G82" i="29"/>
  <c r="H82" i="29" s="1"/>
  <c r="G83" i="29"/>
  <c r="H83" i="29" s="1"/>
  <c r="G84" i="29"/>
  <c r="H84" i="29" s="1"/>
  <c r="G85" i="29"/>
  <c r="H85" i="29" s="1"/>
  <c r="G86" i="29"/>
  <c r="H86" i="29" s="1"/>
  <c r="G87" i="29"/>
  <c r="H87" i="29" s="1"/>
  <c r="G88" i="29"/>
  <c r="H88" i="29" s="1"/>
  <c r="G89" i="29"/>
  <c r="H89" i="29" s="1"/>
  <c r="G90" i="29"/>
  <c r="H90" i="29" s="1"/>
  <c r="G91" i="29"/>
  <c r="H91" i="29" s="1"/>
  <c r="G92" i="29"/>
  <c r="H92" i="29" s="1"/>
  <c r="G93" i="29"/>
  <c r="H93" i="29" s="1"/>
  <c r="G94" i="29"/>
  <c r="H94" i="29" s="1"/>
  <c r="G95" i="29"/>
  <c r="H95" i="29" s="1"/>
  <c r="G96" i="29"/>
  <c r="H96" i="29" s="1"/>
  <c r="G97" i="29"/>
  <c r="H97" i="29" s="1"/>
  <c r="G98" i="29"/>
  <c r="H98" i="29" s="1"/>
  <c r="G99" i="29"/>
  <c r="H99" i="29" s="1"/>
  <c r="G100" i="29"/>
  <c r="H100" i="29" s="1"/>
  <c r="G101" i="29"/>
  <c r="H101" i="29" s="1"/>
  <c r="G102" i="29"/>
  <c r="H102" i="29" s="1"/>
  <c r="G103" i="29"/>
  <c r="H103" i="29" s="1"/>
  <c r="G104" i="29"/>
  <c r="H104" i="29" s="1"/>
  <c r="G105" i="29"/>
  <c r="H105" i="29" s="1"/>
  <c r="G106" i="29"/>
  <c r="H106" i="29" s="1"/>
  <c r="G107" i="29"/>
  <c r="H107" i="29" s="1"/>
  <c r="G108" i="29"/>
  <c r="H108" i="29" s="1"/>
  <c r="G109" i="29"/>
  <c r="H109" i="29" s="1"/>
  <c r="G110" i="29"/>
  <c r="H110" i="29" s="1"/>
  <c r="G111" i="29"/>
  <c r="H111" i="29" s="1"/>
  <c r="G112" i="29"/>
  <c r="H112" i="29" s="1"/>
  <c r="G114" i="29"/>
  <c r="H114" i="29" s="1"/>
  <c r="G115" i="29"/>
  <c r="H115" i="29" s="1"/>
  <c r="G116" i="29"/>
  <c r="H116" i="29" s="1"/>
  <c r="G117" i="29"/>
  <c r="H117" i="29" s="1"/>
  <c r="G118" i="29"/>
  <c r="H118" i="29" s="1"/>
  <c r="G119" i="29"/>
  <c r="H119" i="29" s="1"/>
  <c r="G120" i="29"/>
  <c r="H120" i="29" s="1"/>
  <c r="G121" i="29"/>
  <c r="H121" i="29" s="1"/>
  <c r="G122" i="29"/>
  <c r="H122" i="29" s="1"/>
  <c r="G123" i="29"/>
  <c r="H123" i="29" s="1"/>
  <c r="G124" i="29"/>
  <c r="H124" i="29" s="1"/>
  <c r="G125" i="29"/>
  <c r="H125" i="29" s="1"/>
  <c r="G126" i="29"/>
  <c r="H126" i="29" s="1"/>
  <c r="G127" i="29"/>
  <c r="H127" i="29" s="1"/>
  <c r="G128" i="29"/>
  <c r="H128" i="29" s="1"/>
  <c r="G129" i="29"/>
  <c r="H129" i="29" s="1"/>
  <c r="G130" i="29"/>
  <c r="H130" i="29" s="1"/>
  <c r="G131" i="29"/>
  <c r="H131" i="29" s="1"/>
  <c r="G132" i="29"/>
  <c r="H132" i="29" s="1"/>
  <c r="G133" i="29"/>
  <c r="H133" i="29" s="1"/>
  <c r="G134" i="29"/>
  <c r="H134" i="29" s="1"/>
  <c r="G135" i="29"/>
  <c r="H135" i="29" s="1"/>
  <c r="G136" i="29"/>
  <c r="H136" i="29" s="1"/>
  <c r="G137" i="29"/>
  <c r="H137" i="29" s="1"/>
  <c r="G138" i="29"/>
  <c r="H138" i="29" s="1"/>
  <c r="G139" i="29"/>
  <c r="H139" i="29" s="1"/>
  <c r="G140" i="29"/>
  <c r="H140" i="29" s="1"/>
  <c r="G141" i="29"/>
  <c r="H141" i="29" s="1"/>
  <c r="G142" i="29"/>
  <c r="H142" i="29" s="1"/>
  <c r="G143" i="29"/>
  <c r="H143" i="29" s="1"/>
  <c r="G144" i="29"/>
  <c r="G145" i="29"/>
  <c r="H145" i="29" s="1"/>
  <c r="G146" i="29"/>
  <c r="H146" i="29" s="1"/>
  <c r="G147" i="29"/>
  <c r="H147" i="29" s="1"/>
  <c r="G148" i="29"/>
  <c r="H148" i="29" s="1"/>
  <c r="G149" i="29"/>
  <c r="H149" i="29" s="1"/>
  <c r="G151" i="29"/>
  <c r="H151" i="29" s="1"/>
  <c r="G152" i="29"/>
  <c r="H152" i="29" s="1"/>
  <c r="G153" i="29"/>
  <c r="H153" i="29" s="1"/>
  <c r="G154" i="29"/>
  <c r="H154" i="29" s="1"/>
  <c r="G155" i="29"/>
  <c r="H155" i="29" s="1"/>
  <c r="G156" i="29"/>
  <c r="H156" i="29" s="1"/>
  <c r="G157" i="29"/>
  <c r="H157" i="29" s="1"/>
  <c r="G158" i="29"/>
  <c r="H158" i="29" s="1"/>
  <c r="G159" i="29"/>
  <c r="H159" i="29" s="1"/>
  <c r="G160" i="29"/>
  <c r="H160" i="29" s="1"/>
  <c r="G161" i="29"/>
  <c r="H161" i="29" s="1"/>
  <c r="G162" i="29"/>
  <c r="H162" i="29" s="1"/>
  <c r="G163" i="29"/>
  <c r="H163" i="29" s="1"/>
  <c r="G164" i="29"/>
  <c r="H164" i="29" s="1"/>
  <c r="G4" i="30"/>
  <c r="H4" i="30" s="1"/>
  <c r="G5" i="30"/>
  <c r="H5" i="30" s="1"/>
  <c r="G6" i="30"/>
  <c r="H6" i="30" s="1"/>
  <c r="G7" i="30"/>
  <c r="H7" i="30" s="1"/>
  <c r="G8" i="30"/>
  <c r="H8" i="30" s="1"/>
  <c r="G9" i="30"/>
  <c r="H9" i="30" s="1"/>
  <c r="G10" i="30"/>
  <c r="H10" i="30" s="1"/>
  <c r="G11" i="30"/>
  <c r="H11" i="30" s="1"/>
  <c r="G12" i="30"/>
  <c r="H12" i="30" s="1"/>
  <c r="G13" i="30"/>
  <c r="H13" i="30" s="1"/>
  <c r="G14" i="30"/>
  <c r="H14" i="30" s="1"/>
  <c r="G15" i="30"/>
  <c r="H15" i="30" s="1"/>
  <c r="G16" i="30"/>
  <c r="H16" i="30" s="1"/>
  <c r="G17" i="30"/>
  <c r="H17" i="30" s="1"/>
  <c r="G18" i="30"/>
  <c r="H18" i="30" s="1"/>
  <c r="G19" i="30"/>
  <c r="H19" i="30" s="1"/>
  <c r="G20" i="30"/>
  <c r="H20" i="30" s="1"/>
  <c r="G21" i="30"/>
  <c r="H21" i="30" s="1"/>
  <c r="G22" i="30"/>
  <c r="H22" i="30" s="1"/>
  <c r="G23" i="30"/>
  <c r="H23" i="30" s="1"/>
  <c r="G24" i="30"/>
  <c r="H24" i="30" s="1"/>
  <c r="G25" i="30"/>
  <c r="H25" i="30" s="1"/>
  <c r="G26" i="30"/>
  <c r="H26" i="30" s="1"/>
  <c r="G27" i="30"/>
  <c r="H27" i="30" s="1"/>
  <c r="G28" i="30"/>
  <c r="H28" i="30" s="1"/>
  <c r="G29" i="30"/>
  <c r="H29" i="30" s="1"/>
  <c r="G30" i="30"/>
  <c r="H30" i="30" s="1"/>
  <c r="G31" i="30"/>
  <c r="H31" i="30" s="1"/>
  <c r="G32" i="30"/>
  <c r="H32" i="30" s="1"/>
  <c r="G33" i="30"/>
  <c r="H33" i="30" s="1"/>
  <c r="G34" i="30"/>
  <c r="H34" i="30" s="1"/>
  <c r="G35" i="30"/>
  <c r="H35" i="30" s="1"/>
  <c r="G36" i="30"/>
  <c r="H36" i="30" s="1"/>
  <c r="G37" i="30"/>
  <c r="H37" i="30" s="1"/>
  <c r="G38" i="30"/>
  <c r="H38" i="30" s="1"/>
  <c r="G39" i="30"/>
  <c r="H39" i="30" s="1"/>
  <c r="G40" i="30"/>
  <c r="H40" i="30" s="1"/>
  <c r="G41" i="30"/>
  <c r="H41" i="30" s="1"/>
  <c r="G42" i="30"/>
  <c r="H42" i="30" s="1"/>
  <c r="G43" i="30"/>
  <c r="H43" i="30" s="1"/>
  <c r="G44" i="30"/>
  <c r="H44" i="30" s="1"/>
  <c r="G45" i="30"/>
  <c r="H45" i="30" s="1"/>
  <c r="G46" i="30"/>
  <c r="H46" i="30" s="1"/>
  <c r="G47" i="30"/>
  <c r="H47" i="30" s="1"/>
  <c r="G48" i="30"/>
  <c r="H48" i="30" s="1"/>
  <c r="G49" i="30"/>
  <c r="H49" i="30" s="1"/>
  <c r="G50" i="30"/>
  <c r="H50" i="30" s="1"/>
  <c r="G51" i="30"/>
  <c r="H51" i="30" s="1"/>
  <c r="G52" i="30"/>
  <c r="H52" i="30" s="1"/>
  <c r="G53" i="30"/>
  <c r="H53" i="30" s="1"/>
  <c r="G54" i="30"/>
  <c r="H54" i="30" s="1"/>
  <c r="G55" i="30"/>
  <c r="H55" i="30" s="1"/>
  <c r="G56" i="30"/>
  <c r="H56" i="30" s="1"/>
  <c r="G57" i="30"/>
  <c r="H57" i="30" s="1"/>
  <c r="G58" i="30"/>
  <c r="H58" i="30" s="1"/>
  <c r="G59" i="30"/>
  <c r="H59" i="30" s="1"/>
  <c r="G60" i="30"/>
  <c r="H60" i="30" s="1"/>
  <c r="G61" i="30"/>
  <c r="H61" i="30" s="1"/>
  <c r="G62" i="30"/>
  <c r="H62" i="30" s="1"/>
  <c r="G63" i="30"/>
  <c r="H63" i="30" s="1"/>
  <c r="G64" i="30"/>
  <c r="H64" i="30" s="1"/>
  <c r="G65" i="30"/>
  <c r="H65" i="30" s="1"/>
  <c r="G66" i="30"/>
  <c r="H66" i="30" s="1"/>
  <c r="G67" i="30"/>
  <c r="H67" i="30" s="1"/>
  <c r="G68" i="30"/>
  <c r="H68" i="30" s="1"/>
  <c r="G69" i="30"/>
  <c r="H69" i="30" s="1"/>
  <c r="G70" i="30"/>
  <c r="H70" i="30" s="1"/>
  <c r="G71" i="30"/>
  <c r="H71" i="30" s="1"/>
  <c r="G72" i="30"/>
  <c r="H72" i="30" s="1"/>
  <c r="G73" i="30"/>
  <c r="H73" i="30" s="1"/>
  <c r="G74" i="30"/>
  <c r="H74" i="30" s="1"/>
  <c r="G75" i="30"/>
  <c r="H75" i="30" s="1"/>
  <c r="G76" i="30"/>
  <c r="H76" i="30" s="1"/>
  <c r="G77" i="30"/>
  <c r="H77" i="30" s="1"/>
  <c r="G78" i="30"/>
  <c r="H78" i="30" s="1"/>
  <c r="G79" i="30"/>
  <c r="H79" i="30" s="1"/>
  <c r="G80" i="30"/>
  <c r="H80" i="30" s="1"/>
  <c r="G81" i="30"/>
  <c r="H81" i="30" s="1"/>
  <c r="G82" i="30"/>
  <c r="H82" i="30" s="1"/>
  <c r="G83" i="30"/>
  <c r="H83" i="30" s="1"/>
  <c r="G84" i="30"/>
  <c r="H84" i="30" s="1"/>
  <c r="G85" i="30"/>
  <c r="H85" i="30" s="1"/>
  <c r="G86" i="30"/>
  <c r="H86" i="30" s="1"/>
  <c r="G87" i="30"/>
  <c r="H87" i="30" s="1"/>
  <c r="G88" i="30"/>
  <c r="H88" i="30" s="1"/>
  <c r="G89" i="30"/>
  <c r="H89" i="30" s="1"/>
  <c r="G90" i="30"/>
  <c r="H90" i="30" s="1"/>
  <c r="G91" i="30"/>
  <c r="H91" i="30" s="1"/>
  <c r="G92" i="30"/>
  <c r="H92" i="30" s="1"/>
  <c r="G93" i="30"/>
  <c r="H93" i="30" s="1"/>
  <c r="G94" i="30"/>
  <c r="H94" i="30" s="1"/>
  <c r="G95" i="30"/>
  <c r="H95" i="30" s="1"/>
  <c r="G96" i="30"/>
  <c r="H96" i="30" s="1"/>
  <c r="G97" i="30"/>
  <c r="H97" i="30" s="1"/>
  <c r="G98" i="30"/>
  <c r="H98" i="30" s="1"/>
  <c r="G99" i="30"/>
  <c r="H99" i="30" s="1"/>
  <c r="G100" i="30"/>
  <c r="H100" i="30" s="1"/>
  <c r="G101" i="30"/>
  <c r="H101" i="30" s="1"/>
  <c r="G102" i="30"/>
  <c r="H102" i="30" s="1"/>
  <c r="G103" i="30"/>
  <c r="H103" i="30" s="1"/>
  <c r="G104" i="30"/>
  <c r="H104" i="30" s="1"/>
  <c r="G105" i="30"/>
  <c r="H105" i="30" s="1"/>
  <c r="G106" i="30"/>
  <c r="H106" i="30" s="1"/>
  <c r="G107" i="30"/>
  <c r="H107" i="30" s="1"/>
  <c r="G108" i="30"/>
  <c r="H108" i="30" s="1"/>
  <c r="G109" i="30"/>
  <c r="H109" i="30" s="1"/>
  <c r="G110" i="30"/>
  <c r="H110" i="30" s="1"/>
  <c r="G111" i="30"/>
  <c r="H111" i="30" s="1"/>
  <c r="G112" i="30"/>
  <c r="H112" i="30" s="1"/>
  <c r="G114" i="30"/>
  <c r="H114" i="30" s="1"/>
  <c r="G115" i="30"/>
  <c r="H115" i="30" s="1"/>
  <c r="G116" i="30"/>
  <c r="H116" i="30" s="1"/>
  <c r="G117" i="30"/>
  <c r="H117" i="30" s="1"/>
  <c r="G118" i="30"/>
  <c r="H118" i="30" s="1"/>
  <c r="G119" i="30"/>
  <c r="H119" i="30" s="1"/>
  <c r="G120" i="30"/>
  <c r="H120" i="30" s="1"/>
  <c r="G121" i="30"/>
  <c r="H121" i="30" s="1"/>
  <c r="G122" i="30"/>
  <c r="H122" i="30" s="1"/>
  <c r="G123" i="30"/>
  <c r="H123" i="30" s="1"/>
  <c r="G124" i="30"/>
  <c r="H124" i="30" s="1"/>
  <c r="G125" i="30"/>
  <c r="H125" i="30" s="1"/>
  <c r="G126" i="30"/>
  <c r="H126" i="30" s="1"/>
  <c r="G127" i="30"/>
  <c r="H127" i="30" s="1"/>
  <c r="G128" i="30"/>
  <c r="H128" i="30" s="1"/>
  <c r="G129" i="30"/>
  <c r="H129" i="30" s="1"/>
  <c r="G130" i="30"/>
  <c r="H130" i="30" s="1"/>
  <c r="G131" i="30"/>
  <c r="H131" i="30" s="1"/>
  <c r="G132" i="30"/>
  <c r="H132" i="30" s="1"/>
  <c r="G133" i="30"/>
  <c r="H133" i="30" s="1"/>
  <c r="G134" i="30"/>
  <c r="H134" i="30" s="1"/>
  <c r="G135" i="30"/>
  <c r="H135" i="30" s="1"/>
  <c r="G136" i="30"/>
  <c r="H136" i="30" s="1"/>
  <c r="G137" i="30"/>
  <c r="H137" i="30" s="1"/>
  <c r="G138" i="30"/>
  <c r="H138" i="30" s="1"/>
  <c r="G139" i="30"/>
  <c r="H139" i="30" s="1"/>
  <c r="G140" i="30"/>
  <c r="H140" i="30" s="1"/>
  <c r="G141" i="30"/>
  <c r="H141" i="30" s="1"/>
  <c r="G142" i="30"/>
  <c r="H142" i="30" s="1"/>
  <c r="G143" i="30"/>
  <c r="H143" i="30" s="1"/>
  <c r="G144" i="30"/>
  <c r="G145" i="30"/>
  <c r="H145" i="30" s="1"/>
  <c r="G146" i="30"/>
  <c r="H146" i="30" s="1"/>
  <c r="G147" i="30"/>
  <c r="H147" i="30" s="1"/>
  <c r="G148" i="30"/>
  <c r="H148" i="30" s="1"/>
  <c r="G149" i="30"/>
  <c r="H149" i="30" s="1"/>
  <c r="G151" i="30"/>
  <c r="H151" i="30" s="1"/>
  <c r="G152" i="30"/>
  <c r="H152" i="30" s="1"/>
  <c r="G153" i="30"/>
  <c r="H153" i="30" s="1"/>
  <c r="G154" i="30"/>
  <c r="H154" i="30" s="1"/>
  <c r="G155" i="30"/>
  <c r="H155" i="30" s="1"/>
  <c r="G156" i="30"/>
  <c r="H156" i="30" s="1"/>
  <c r="G157" i="30"/>
  <c r="H157" i="30" s="1"/>
  <c r="G158" i="30"/>
  <c r="H158" i="30" s="1"/>
  <c r="G159" i="30"/>
  <c r="H159" i="30" s="1"/>
  <c r="G160" i="30"/>
  <c r="H160" i="30" s="1"/>
  <c r="G161" i="30"/>
  <c r="H161" i="30" s="1"/>
  <c r="G162" i="30"/>
  <c r="H162" i="30" s="1"/>
  <c r="G163" i="30"/>
  <c r="H163" i="30" s="1"/>
  <c r="G164" i="30"/>
  <c r="H164" i="30" s="1"/>
  <c r="G4" i="31"/>
  <c r="H4" i="31" s="1"/>
  <c r="G5" i="31"/>
  <c r="H5" i="31" s="1"/>
  <c r="G6" i="31"/>
  <c r="H6" i="31" s="1"/>
  <c r="G7" i="31"/>
  <c r="H7" i="31" s="1"/>
  <c r="G8" i="31"/>
  <c r="H8" i="31" s="1"/>
  <c r="G9" i="31"/>
  <c r="H9" i="31" s="1"/>
  <c r="G10" i="31"/>
  <c r="H10" i="31" s="1"/>
  <c r="G11" i="31"/>
  <c r="H11" i="31" s="1"/>
  <c r="G12" i="31"/>
  <c r="H12" i="31" s="1"/>
  <c r="G13" i="31"/>
  <c r="H13" i="31" s="1"/>
  <c r="G14" i="31"/>
  <c r="H14" i="31" s="1"/>
  <c r="G15" i="31"/>
  <c r="H15" i="31" s="1"/>
  <c r="G16" i="31"/>
  <c r="H16" i="31" s="1"/>
  <c r="G17" i="31"/>
  <c r="H17" i="31" s="1"/>
  <c r="G18" i="31"/>
  <c r="H18" i="31" s="1"/>
  <c r="G19" i="31"/>
  <c r="H19" i="31" s="1"/>
  <c r="G20" i="31"/>
  <c r="H20" i="31" s="1"/>
  <c r="G21" i="31"/>
  <c r="H21" i="31" s="1"/>
  <c r="G22" i="31"/>
  <c r="H22" i="31" s="1"/>
  <c r="G23" i="31"/>
  <c r="H23" i="31" s="1"/>
  <c r="G24" i="31"/>
  <c r="H24" i="31" s="1"/>
  <c r="G25" i="31"/>
  <c r="H25" i="31" s="1"/>
  <c r="G26" i="31"/>
  <c r="H26" i="31" s="1"/>
  <c r="G27" i="31"/>
  <c r="H27" i="31" s="1"/>
  <c r="G28" i="31"/>
  <c r="H28" i="31" s="1"/>
  <c r="G29" i="31"/>
  <c r="H29" i="31" s="1"/>
  <c r="G30" i="31"/>
  <c r="H30" i="31" s="1"/>
  <c r="G31" i="31"/>
  <c r="H31" i="31" s="1"/>
  <c r="G32" i="31"/>
  <c r="H32" i="31" s="1"/>
  <c r="G33" i="31"/>
  <c r="H33" i="31" s="1"/>
  <c r="G34" i="31"/>
  <c r="H34" i="31" s="1"/>
  <c r="G35" i="31"/>
  <c r="H35" i="31" s="1"/>
  <c r="G36" i="31"/>
  <c r="H36" i="31" s="1"/>
  <c r="G37" i="31"/>
  <c r="H37" i="31" s="1"/>
  <c r="G38" i="31"/>
  <c r="H38" i="31" s="1"/>
  <c r="G39" i="31"/>
  <c r="H39" i="31" s="1"/>
  <c r="G40" i="31"/>
  <c r="H40" i="31" s="1"/>
  <c r="G41" i="31"/>
  <c r="H41" i="31" s="1"/>
  <c r="G42" i="31"/>
  <c r="H42" i="31" s="1"/>
  <c r="G43" i="31"/>
  <c r="H43" i="31" s="1"/>
  <c r="G44" i="31"/>
  <c r="H44" i="31" s="1"/>
  <c r="G45" i="31"/>
  <c r="H45" i="31" s="1"/>
  <c r="G46" i="31"/>
  <c r="H46" i="31" s="1"/>
  <c r="G47" i="31"/>
  <c r="H47" i="31" s="1"/>
  <c r="G48" i="31"/>
  <c r="H48" i="31" s="1"/>
  <c r="G49" i="31"/>
  <c r="H49" i="31" s="1"/>
  <c r="G50" i="31"/>
  <c r="H50" i="31" s="1"/>
  <c r="G51" i="31"/>
  <c r="H51" i="31" s="1"/>
  <c r="G52" i="31"/>
  <c r="H52" i="31" s="1"/>
  <c r="G53" i="31"/>
  <c r="H53" i="31" s="1"/>
  <c r="G54" i="31"/>
  <c r="H54" i="31" s="1"/>
  <c r="G55" i="31"/>
  <c r="H55" i="31" s="1"/>
  <c r="G56" i="31"/>
  <c r="H56" i="31" s="1"/>
  <c r="G57" i="31"/>
  <c r="H57" i="31" s="1"/>
  <c r="G58" i="31"/>
  <c r="H58" i="31" s="1"/>
  <c r="G59" i="31"/>
  <c r="H59" i="31" s="1"/>
  <c r="G60" i="31"/>
  <c r="H60" i="31" s="1"/>
  <c r="G61" i="31"/>
  <c r="H61" i="31" s="1"/>
  <c r="G62" i="31"/>
  <c r="H62" i="31" s="1"/>
  <c r="G63" i="31"/>
  <c r="H63" i="31" s="1"/>
  <c r="G64" i="31"/>
  <c r="H64" i="31" s="1"/>
  <c r="G65" i="31"/>
  <c r="H65" i="31" s="1"/>
  <c r="G66" i="31"/>
  <c r="H66" i="31" s="1"/>
  <c r="G67" i="31"/>
  <c r="H67" i="31" s="1"/>
  <c r="G68" i="31"/>
  <c r="H68" i="31" s="1"/>
  <c r="G69" i="31"/>
  <c r="H69" i="31" s="1"/>
  <c r="G70" i="31"/>
  <c r="H70" i="31" s="1"/>
  <c r="G71" i="31"/>
  <c r="H71" i="31" s="1"/>
  <c r="G72" i="31"/>
  <c r="H72" i="31" s="1"/>
  <c r="G73" i="31"/>
  <c r="H73" i="31" s="1"/>
  <c r="G74" i="31"/>
  <c r="H74" i="31" s="1"/>
  <c r="G75" i="31"/>
  <c r="H75" i="31" s="1"/>
  <c r="G76" i="31"/>
  <c r="H76" i="31" s="1"/>
  <c r="G77" i="31"/>
  <c r="H77" i="31" s="1"/>
  <c r="G78" i="31"/>
  <c r="H78" i="31" s="1"/>
  <c r="G79" i="31"/>
  <c r="H79" i="31" s="1"/>
  <c r="G80" i="31"/>
  <c r="H80" i="31" s="1"/>
  <c r="G81" i="31"/>
  <c r="H81" i="31" s="1"/>
  <c r="G82" i="31"/>
  <c r="H82" i="31" s="1"/>
  <c r="G83" i="31"/>
  <c r="H83" i="31" s="1"/>
  <c r="G84" i="31"/>
  <c r="H84" i="31" s="1"/>
  <c r="G85" i="31"/>
  <c r="H85" i="31" s="1"/>
  <c r="G86" i="31"/>
  <c r="H86" i="31" s="1"/>
  <c r="G87" i="31"/>
  <c r="H87" i="31" s="1"/>
  <c r="G88" i="31"/>
  <c r="H88" i="31" s="1"/>
  <c r="G89" i="31"/>
  <c r="H89" i="31" s="1"/>
  <c r="G90" i="31"/>
  <c r="H90" i="31" s="1"/>
  <c r="G91" i="31"/>
  <c r="H91" i="31" s="1"/>
  <c r="G92" i="31"/>
  <c r="H92" i="31" s="1"/>
  <c r="G93" i="31"/>
  <c r="H93" i="31" s="1"/>
  <c r="G94" i="31"/>
  <c r="H94" i="31" s="1"/>
  <c r="G95" i="31"/>
  <c r="H95" i="31" s="1"/>
  <c r="G96" i="31"/>
  <c r="H96" i="31" s="1"/>
  <c r="G97" i="31"/>
  <c r="H97" i="31" s="1"/>
  <c r="G98" i="31"/>
  <c r="H98" i="31" s="1"/>
  <c r="G99" i="31"/>
  <c r="H99" i="31" s="1"/>
  <c r="G100" i="31"/>
  <c r="H100" i="31" s="1"/>
  <c r="G101" i="31"/>
  <c r="H101" i="31" s="1"/>
  <c r="G102" i="31"/>
  <c r="H102" i="31" s="1"/>
  <c r="G103" i="31"/>
  <c r="H103" i="31" s="1"/>
  <c r="G104" i="31"/>
  <c r="H104" i="31" s="1"/>
  <c r="G105" i="31"/>
  <c r="H105" i="31" s="1"/>
  <c r="G106" i="31"/>
  <c r="H106" i="31" s="1"/>
  <c r="G107" i="31"/>
  <c r="H107" i="31" s="1"/>
  <c r="G108" i="31"/>
  <c r="H108" i="31" s="1"/>
  <c r="G109" i="31"/>
  <c r="H109" i="31" s="1"/>
  <c r="G110" i="31"/>
  <c r="H110" i="31" s="1"/>
  <c r="G111" i="31"/>
  <c r="H111" i="31" s="1"/>
  <c r="G112" i="31"/>
  <c r="H112" i="31" s="1"/>
  <c r="G114" i="31"/>
  <c r="H114" i="31" s="1"/>
  <c r="G115" i="31"/>
  <c r="H115" i="31" s="1"/>
  <c r="G116" i="31"/>
  <c r="H116" i="31" s="1"/>
  <c r="G117" i="31"/>
  <c r="H117" i="31" s="1"/>
  <c r="G118" i="31"/>
  <c r="H118" i="31" s="1"/>
  <c r="G119" i="31"/>
  <c r="H119" i="31" s="1"/>
  <c r="G120" i="31"/>
  <c r="H120" i="31" s="1"/>
  <c r="G121" i="31"/>
  <c r="H121" i="31" s="1"/>
  <c r="G122" i="31"/>
  <c r="H122" i="31" s="1"/>
  <c r="G123" i="31"/>
  <c r="H123" i="31" s="1"/>
  <c r="G124" i="31"/>
  <c r="H124" i="31" s="1"/>
  <c r="G125" i="31"/>
  <c r="H125" i="31" s="1"/>
  <c r="G126" i="31"/>
  <c r="H126" i="31" s="1"/>
  <c r="G127" i="31"/>
  <c r="H127" i="31" s="1"/>
  <c r="G128" i="31"/>
  <c r="H128" i="31" s="1"/>
  <c r="G129" i="31"/>
  <c r="H129" i="31" s="1"/>
  <c r="G130" i="31"/>
  <c r="H130" i="31" s="1"/>
  <c r="G131" i="31"/>
  <c r="H131" i="31" s="1"/>
  <c r="G132" i="31"/>
  <c r="H132" i="31" s="1"/>
  <c r="G133" i="31"/>
  <c r="H133" i="31" s="1"/>
  <c r="G134" i="31"/>
  <c r="H134" i="31" s="1"/>
  <c r="G135" i="31"/>
  <c r="H135" i="31" s="1"/>
  <c r="G136" i="31"/>
  <c r="H136" i="31" s="1"/>
  <c r="G137" i="31"/>
  <c r="H137" i="31" s="1"/>
  <c r="G138" i="31"/>
  <c r="H138" i="31" s="1"/>
  <c r="G139" i="31"/>
  <c r="H139" i="31" s="1"/>
  <c r="G140" i="31"/>
  <c r="H140" i="31" s="1"/>
  <c r="G141" i="31"/>
  <c r="H141" i="31" s="1"/>
  <c r="G142" i="31"/>
  <c r="H142" i="31" s="1"/>
  <c r="G143" i="31"/>
  <c r="H143" i="31" s="1"/>
  <c r="G144" i="31"/>
  <c r="G145" i="31"/>
  <c r="H145" i="31" s="1"/>
  <c r="G146" i="31"/>
  <c r="H146" i="31" s="1"/>
  <c r="G147" i="31"/>
  <c r="H147" i="31" s="1"/>
  <c r="G148" i="31"/>
  <c r="H148" i="31" s="1"/>
  <c r="G149" i="31"/>
  <c r="H149" i="31" s="1"/>
  <c r="G151" i="31"/>
  <c r="H151" i="31" s="1"/>
  <c r="G152" i="31"/>
  <c r="H152" i="31" s="1"/>
  <c r="G153" i="31"/>
  <c r="H153" i="31" s="1"/>
  <c r="G154" i="31"/>
  <c r="H154" i="31" s="1"/>
  <c r="G155" i="31"/>
  <c r="H155" i="31" s="1"/>
  <c r="G156" i="31"/>
  <c r="H156" i="31" s="1"/>
  <c r="G157" i="31"/>
  <c r="H157" i="31" s="1"/>
  <c r="G158" i="31"/>
  <c r="H158" i="31" s="1"/>
  <c r="G159" i="31"/>
  <c r="H159" i="31" s="1"/>
  <c r="G160" i="31"/>
  <c r="H160" i="31" s="1"/>
  <c r="G161" i="31"/>
  <c r="H161" i="31" s="1"/>
  <c r="G162" i="31"/>
  <c r="H162" i="31" s="1"/>
  <c r="G163" i="31"/>
  <c r="H163" i="31" s="1"/>
  <c r="G164" i="31"/>
  <c r="H164" i="31" s="1"/>
  <c r="G4" i="32"/>
  <c r="H4" i="32" s="1"/>
  <c r="G5" i="32"/>
  <c r="H5" i="32" s="1"/>
  <c r="G6" i="32"/>
  <c r="H6" i="32" s="1"/>
  <c r="G7" i="32"/>
  <c r="H7" i="32" s="1"/>
  <c r="G8" i="32"/>
  <c r="H8" i="32" s="1"/>
  <c r="G9" i="32"/>
  <c r="H9" i="32" s="1"/>
  <c r="G10" i="32"/>
  <c r="H10" i="32" s="1"/>
  <c r="G11" i="32"/>
  <c r="H11" i="32" s="1"/>
  <c r="G12" i="32"/>
  <c r="H12" i="32" s="1"/>
  <c r="G13" i="32"/>
  <c r="H13" i="32" s="1"/>
  <c r="G14" i="32"/>
  <c r="H14" i="32" s="1"/>
  <c r="G15" i="32"/>
  <c r="H15" i="32" s="1"/>
  <c r="G16" i="32"/>
  <c r="H16" i="32" s="1"/>
  <c r="G17" i="32"/>
  <c r="H17" i="32" s="1"/>
  <c r="G18" i="32"/>
  <c r="H18" i="32" s="1"/>
  <c r="G19" i="32"/>
  <c r="H19" i="32" s="1"/>
  <c r="G20" i="32"/>
  <c r="H20" i="32" s="1"/>
  <c r="G21" i="32"/>
  <c r="H21" i="32" s="1"/>
  <c r="G22" i="32"/>
  <c r="H22" i="32" s="1"/>
  <c r="G23" i="32"/>
  <c r="H23" i="32" s="1"/>
  <c r="G24" i="32"/>
  <c r="H24" i="32" s="1"/>
  <c r="G25" i="32"/>
  <c r="H25" i="32" s="1"/>
  <c r="G26" i="32"/>
  <c r="H26" i="32" s="1"/>
  <c r="G27" i="32"/>
  <c r="H27" i="32" s="1"/>
  <c r="G28" i="32"/>
  <c r="H28" i="32" s="1"/>
  <c r="G29" i="32"/>
  <c r="H29" i="32" s="1"/>
  <c r="G30" i="32"/>
  <c r="H30" i="32" s="1"/>
  <c r="G31" i="32"/>
  <c r="H31" i="32" s="1"/>
  <c r="G32" i="32"/>
  <c r="H32" i="32" s="1"/>
  <c r="G33" i="32"/>
  <c r="H33" i="32" s="1"/>
  <c r="G34" i="32"/>
  <c r="H34" i="32" s="1"/>
  <c r="G35" i="32"/>
  <c r="H35" i="32" s="1"/>
  <c r="G36" i="32"/>
  <c r="H36" i="32" s="1"/>
  <c r="G37" i="32"/>
  <c r="H37" i="32" s="1"/>
  <c r="G38" i="32"/>
  <c r="H38" i="32" s="1"/>
  <c r="G39" i="32"/>
  <c r="H39" i="32" s="1"/>
  <c r="G40" i="32"/>
  <c r="H40" i="32" s="1"/>
  <c r="G41" i="32"/>
  <c r="H41" i="32" s="1"/>
  <c r="G42" i="32"/>
  <c r="H42" i="32" s="1"/>
  <c r="G43" i="32"/>
  <c r="H43" i="32" s="1"/>
  <c r="G44" i="32"/>
  <c r="H44" i="32" s="1"/>
  <c r="G45" i="32"/>
  <c r="H45" i="32" s="1"/>
  <c r="G46" i="32"/>
  <c r="H46" i="32" s="1"/>
  <c r="G47" i="32"/>
  <c r="H47" i="32" s="1"/>
  <c r="G48" i="32"/>
  <c r="H48" i="32" s="1"/>
  <c r="G49" i="32"/>
  <c r="H49" i="32" s="1"/>
  <c r="G50" i="32"/>
  <c r="H50" i="32" s="1"/>
  <c r="G51" i="32"/>
  <c r="H51" i="32" s="1"/>
  <c r="G52" i="32"/>
  <c r="H52" i="32" s="1"/>
  <c r="G53" i="32"/>
  <c r="H53" i="32" s="1"/>
  <c r="G54" i="32"/>
  <c r="H54" i="32" s="1"/>
  <c r="G55" i="32"/>
  <c r="H55" i="32" s="1"/>
  <c r="G56" i="32"/>
  <c r="H56" i="32" s="1"/>
  <c r="G57" i="32"/>
  <c r="H57" i="32" s="1"/>
  <c r="G58" i="32"/>
  <c r="H58" i="32" s="1"/>
  <c r="G59" i="32"/>
  <c r="H59" i="32" s="1"/>
  <c r="G60" i="32"/>
  <c r="H60" i="32" s="1"/>
  <c r="G61" i="32"/>
  <c r="H61" i="32" s="1"/>
  <c r="G62" i="32"/>
  <c r="H62" i="32" s="1"/>
  <c r="G63" i="32"/>
  <c r="H63" i="32" s="1"/>
  <c r="G64" i="32"/>
  <c r="H64" i="32" s="1"/>
  <c r="G65" i="32"/>
  <c r="H65" i="32" s="1"/>
  <c r="G66" i="32"/>
  <c r="H66" i="32" s="1"/>
  <c r="G67" i="32"/>
  <c r="H67" i="32" s="1"/>
  <c r="G68" i="32"/>
  <c r="H68" i="32" s="1"/>
  <c r="G69" i="32"/>
  <c r="H69" i="32" s="1"/>
  <c r="G70" i="32"/>
  <c r="H70" i="32" s="1"/>
  <c r="G71" i="32"/>
  <c r="H71" i="32" s="1"/>
  <c r="G72" i="32"/>
  <c r="H72" i="32" s="1"/>
  <c r="G73" i="32"/>
  <c r="H73" i="32" s="1"/>
  <c r="G74" i="32"/>
  <c r="H74" i="32" s="1"/>
  <c r="G75" i="32"/>
  <c r="H75" i="32" s="1"/>
  <c r="G76" i="32"/>
  <c r="H76" i="32" s="1"/>
  <c r="G77" i="32"/>
  <c r="H77" i="32" s="1"/>
  <c r="G78" i="32"/>
  <c r="H78" i="32" s="1"/>
  <c r="G79" i="32"/>
  <c r="H79" i="32" s="1"/>
  <c r="G80" i="32"/>
  <c r="H80" i="32" s="1"/>
  <c r="G81" i="32"/>
  <c r="H81" i="32" s="1"/>
  <c r="G82" i="32"/>
  <c r="H82" i="32" s="1"/>
  <c r="G83" i="32"/>
  <c r="H83" i="32" s="1"/>
  <c r="G84" i="32"/>
  <c r="H84" i="32" s="1"/>
  <c r="G85" i="32"/>
  <c r="H85" i="32" s="1"/>
  <c r="G86" i="32"/>
  <c r="H86" i="32" s="1"/>
  <c r="G87" i="32"/>
  <c r="H87" i="32" s="1"/>
  <c r="G88" i="32"/>
  <c r="H88" i="32" s="1"/>
  <c r="G89" i="32"/>
  <c r="H89" i="32" s="1"/>
  <c r="G90" i="32"/>
  <c r="H90" i="32" s="1"/>
  <c r="G91" i="32"/>
  <c r="H91" i="32" s="1"/>
  <c r="G92" i="32"/>
  <c r="H92" i="32" s="1"/>
  <c r="G93" i="32"/>
  <c r="H93" i="32" s="1"/>
  <c r="G94" i="32"/>
  <c r="H94" i="32" s="1"/>
  <c r="G95" i="32"/>
  <c r="H95" i="32" s="1"/>
  <c r="G96" i="32"/>
  <c r="H96" i="32" s="1"/>
  <c r="G97" i="32"/>
  <c r="H97" i="32" s="1"/>
  <c r="G98" i="32"/>
  <c r="H98" i="32" s="1"/>
  <c r="G99" i="32"/>
  <c r="H99" i="32" s="1"/>
  <c r="G100" i="32"/>
  <c r="H100" i="32" s="1"/>
  <c r="G101" i="32"/>
  <c r="H101" i="32" s="1"/>
  <c r="G102" i="32"/>
  <c r="H102" i="32" s="1"/>
  <c r="G103" i="32"/>
  <c r="H103" i="32" s="1"/>
  <c r="G104" i="32"/>
  <c r="H104" i="32" s="1"/>
  <c r="G105" i="32"/>
  <c r="H105" i="32" s="1"/>
  <c r="G106" i="32"/>
  <c r="H106" i="32" s="1"/>
  <c r="G107" i="32"/>
  <c r="H107" i="32" s="1"/>
  <c r="G108" i="32"/>
  <c r="H108" i="32" s="1"/>
  <c r="G109" i="32"/>
  <c r="H109" i="32" s="1"/>
  <c r="G110" i="32"/>
  <c r="H110" i="32" s="1"/>
  <c r="G111" i="32"/>
  <c r="H111" i="32" s="1"/>
  <c r="G112" i="32"/>
  <c r="H112" i="32" s="1"/>
  <c r="G114" i="32"/>
  <c r="H114" i="32" s="1"/>
  <c r="G115" i="32"/>
  <c r="H115" i="32" s="1"/>
  <c r="G116" i="32"/>
  <c r="H116" i="32" s="1"/>
  <c r="G117" i="32"/>
  <c r="H117" i="32" s="1"/>
  <c r="G118" i="32"/>
  <c r="H118" i="32" s="1"/>
  <c r="G119" i="32"/>
  <c r="H119" i="32" s="1"/>
  <c r="G120" i="32"/>
  <c r="H120" i="32" s="1"/>
  <c r="G121" i="32"/>
  <c r="H121" i="32" s="1"/>
  <c r="G122" i="32"/>
  <c r="H122" i="32" s="1"/>
  <c r="G123" i="32"/>
  <c r="H123" i="32" s="1"/>
  <c r="G124" i="32"/>
  <c r="H124" i="32" s="1"/>
  <c r="G125" i="32"/>
  <c r="H125" i="32" s="1"/>
  <c r="G126" i="32"/>
  <c r="H126" i="32" s="1"/>
  <c r="G127" i="32"/>
  <c r="H127" i="32" s="1"/>
  <c r="G128" i="32"/>
  <c r="H128" i="32" s="1"/>
  <c r="G129" i="32"/>
  <c r="H129" i="32" s="1"/>
  <c r="G130" i="32"/>
  <c r="H130" i="32" s="1"/>
  <c r="G131" i="32"/>
  <c r="H131" i="32" s="1"/>
  <c r="G132" i="32"/>
  <c r="H132" i="32" s="1"/>
  <c r="G133" i="32"/>
  <c r="H133" i="32" s="1"/>
  <c r="G134" i="32"/>
  <c r="H134" i="32" s="1"/>
  <c r="G135" i="32"/>
  <c r="H135" i="32" s="1"/>
  <c r="G136" i="32"/>
  <c r="H136" i="32" s="1"/>
  <c r="G137" i="32"/>
  <c r="H137" i="32" s="1"/>
  <c r="G138" i="32"/>
  <c r="H138" i="32" s="1"/>
  <c r="G139" i="32"/>
  <c r="H139" i="32" s="1"/>
  <c r="G140" i="32"/>
  <c r="H140" i="32" s="1"/>
  <c r="G141" i="32"/>
  <c r="H141" i="32" s="1"/>
  <c r="G142" i="32"/>
  <c r="H142" i="32" s="1"/>
  <c r="G143" i="32"/>
  <c r="H143" i="32" s="1"/>
  <c r="G144" i="32"/>
  <c r="G145" i="32"/>
  <c r="H145" i="32" s="1"/>
  <c r="G146" i="32"/>
  <c r="H146" i="32" s="1"/>
  <c r="G147" i="32"/>
  <c r="H147" i="32" s="1"/>
  <c r="G148" i="32"/>
  <c r="H148" i="32" s="1"/>
  <c r="G149" i="32"/>
  <c r="H149" i="32" s="1"/>
  <c r="G151" i="32"/>
  <c r="H151" i="32" s="1"/>
  <c r="G152" i="32"/>
  <c r="H152" i="32" s="1"/>
  <c r="G153" i="32"/>
  <c r="H153" i="32" s="1"/>
  <c r="G154" i="32"/>
  <c r="H154" i="32" s="1"/>
  <c r="G155" i="32"/>
  <c r="H155" i="32" s="1"/>
  <c r="G156" i="32"/>
  <c r="H156" i="32" s="1"/>
  <c r="G157" i="32"/>
  <c r="H157" i="32" s="1"/>
  <c r="G158" i="32"/>
  <c r="H158" i="32" s="1"/>
  <c r="G159" i="32"/>
  <c r="H159" i="32" s="1"/>
  <c r="G160" i="32"/>
  <c r="H160" i="32" s="1"/>
  <c r="G161" i="32"/>
  <c r="H161" i="32" s="1"/>
  <c r="G162" i="32"/>
  <c r="H162" i="32" s="1"/>
  <c r="G163" i="32"/>
  <c r="H163" i="32" s="1"/>
  <c r="G164" i="32"/>
  <c r="H164" i="32" s="1"/>
  <c r="G4" i="33"/>
  <c r="H4" i="33" s="1"/>
  <c r="G5" i="33"/>
  <c r="H5" i="33" s="1"/>
  <c r="G6" i="33"/>
  <c r="H6" i="33" s="1"/>
  <c r="G7" i="33"/>
  <c r="H7" i="33" s="1"/>
  <c r="G8" i="33"/>
  <c r="H8" i="33" s="1"/>
  <c r="G9" i="33"/>
  <c r="H9" i="33" s="1"/>
  <c r="G10" i="33"/>
  <c r="H10" i="33" s="1"/>
  <c r="G11" i="33"/>
  <c r="H11" i="33" s="1"/>
  <c r="G12" i="33"/>
  <c r="H12" i="33" s="1"/>
  <c r="G13" i="33"/>
  <c r="H13" i="33" s="1"/>
  <c r="G14" i="33"/>
  <c r="H14" i="33" s="1"/>
  <c r="G15" i="33"/>
  <c r="H15" i="33" s="1"/>
  <c r="G16" i="33"/>
  <c r="H16" i="33" s="1"/>
  <c r="G17" i="33"/>
  <c r="H17" i="33" s="1"/>
  <c r="G18" i="33"/>
  <c r="H18" i="33" s="1"/>
  <c r="G19" i="33"/>
  <c r="H19" i="33" s="1"/>
  <c r="G20" i="33"/>
  <c r="H20" i="33" s="1"/>
  <c r="G21" i="33"/>
  <c r="H21" i="33" s="1"/>
  <c r="G22" i="33"/>
  <c r="H22" i="33" s="1"/>
  <c r="G23" i="33"/>
  <c r="H23" i="33" s="1"/>
  <c r="G24" i="33"/>
  <c r="H24" i="33" s="1"/>
  <c r="G25" i="33"/>
  <c r="H25" i="33" s="1"/>
  <c r="G26" i="33"/>
  <c r="H26" i="33" s="1"/>
  <c r="G27" i="33"/>
  <c r="H27" i="33" s="1"/>
  <c r="G28" i="33"/>
  <c r="H28" i="33" s="1"/>
  <c r="G29" i="33"/>
  <c r="H29" i="33" s="1"/>
  <c r="G30" i="33"/>
  <c r="H30" i="33" s="1"/>
  <c r="G31" i="33"/>
  <c r="H31" i="33" s="1"/>
  <c r="G32" i="33"/>
  <c r="H32" i="33" s="1"/>
  <c r="G33" i="33"/>
  <c r="H33" i="33" s="1"/>
  <c r="G34" i="33"/>
  <c r="H34" i="33" s="1"/>
  <c r="G35" i="33"/>
  <c r="H35" i="33" s="1"/>
  <c r="G36" i="33"/>
  <c r="H36" i="33" s="1"/>
  <c r="G37" i="33"/>
  <c r="H37" i="33" s="1"/>
  <c r="G38" i="33"/>
  <c r="H38" i="33" s="1"/>
  <c r="G39" i="33"/>
  <c r="H39" i="33" s="1"/>
  <c r="G40" i="33"/>
  <c r="H40" i="33" s="1"/>
  <c r="G41" i="33"/>
  <c r="H41" i="33" s="1"/>
  <c r="G42" i="33"/>
  <c r="H42" i="33" s="1"/>
  <c r="G43" i="33"/>
  <c r="H43" i="33" s="1"/>
  <c r="G44" i="33"/>
  <c r="H44" i="33" s="1"/>
  <c r="G45" i="33"/>
  <c r="H45" i="33" s="1"/>
  <c r="G46" i="33"/>
  <c r="H46" i="33" s="1"/>
  <c r="G47" i="33"/>
  <c r="H47" i="33" s="1"/>
  <c r="G48" i="33"/>
  <c r="H48" i="33" s="1"/>
  <c r="G49" i="33"/>
  <c r="H49" i="33" s="1"/>
  <c r="G50" i="33"/>
  <c r="H50" i="33" s="1"/>
  <c r="G51" i="33"/>
  <c r="H51" i="33" s="1"/>
  <c r="G52" i="33"/>
  <c r="H52" i="33" s="1"/>
  <c r="G53" i="33"/>
  <c r="H53" i="33" s="1"/>
  <c r="G54" i="33"/>
  <c r="H54" i="33" s="1"/>
  <c r="G55" i="33"/>
  <c r="H55" i="33" s="1"/>
  <c r="G56" i="33"/>
  <c r="H56" i="33" s="1"/>
  <c r="G57" i="33"/>
  <c r="H57" i="33" s="1"/>
  <c r="G58" i="33"/>
  <c r="H58" i="33" s="1"/>
  <c r="G59" i="33"/>
  <c r="H59" i="33" s="1"/>
  <c r="G60" i="33"/>
  <c r="H60" i="33" s="1"/>
  <c r="G61" i="33"/>
  <c r="H61" i="33" s="1"/>
  <c r="G62" i="33"/>
  <c r="H62" i="33" s="1"/>
  <c r="G63" i="33"/>
  <c r="H63" i="33" s="1"/>
  <c r="G64" i="33"/>
  <c r="H64" i="33" s="1"/>
  <c r="G65" i="33"/>
  <c r="H65" i="33" s="1"/>
  <c r="G66" i="33"/>
  <c r="H66" i="33" s="1"/>
  <c r="G67" i="33"/>
  <c r="H67" i="33" s="1"/>
  <c r="G68" i="33"/>
  <c r="H68" i="33" s="1"/>
  <c r="G69" i="33"/>
  <c r="H69" i="33" s="1"/>
  <c r="G70" i="33"/>
  <c r="H70" i="33" s="1"/>
  <c r="G71" i="33"/>
  <c r="H71" i="33" s="1"/>
  <c r="G72" i="33"/>
  <c r="H72" i="33" s="1"/>
  <c r="G73" i="33"/>
  <c r="H73" i="33" s="1"/>
  <c r="G74" i="33"/>
  <c r="H74" i="33" s="1"/>
  <c r="G75" i="33"/>
  <c r="H75" i="33" s="1"/>
  <c r="G76" i="33"/>
  <c r="H76" i="33" s="1"/>
  <c r="G77" i="33"/>
  <c r="H77" i="33" s="1"/>
  <c r="G78" i="33"/>
  <c r="H78" i="33" s="1"/>
  <c r="G79" i="33"/>
  <c r="H79" i="33" s="1"/>
  <c r="G80" i="33"/>
  <c r="H80" i="33" s="1"/>
  <c r="G81" i="33"/>
  <c r="H81" i="33" s="1"/>
  <c r="G82" i="33"/>
  <c r="H82" i="33" s="1"/>
  <c r="G83" i="33"/>
  <c r="H83" i="33" s="1"/>
  <c r="G84" i="33"/>
  <c r="H84" i="33" s="1"/>
  <c r="G85" i="33"/>
  <c r="H85" i="33" s="1"/>
  <c r="G86" i="33"/>
  <c r="H86" i="33" s="1"/>
  <c r="G87" i="33"/>
  <c r="H87" i="33" s="1"/>
  <c r="G88" i="33"/>
  <c r="H88" i="33" s="1"/>
  <c r="G89" i="33"/>
  <c r="H89" i="33" s="1"/>
  <c r="G90" i="33"/>
  <c r="H90" i="33" s="1"/>
  <c r="G91" i="33"/>
  <c r="H91" i="33" s="1"/>
  <c r="G92" i="33"/>
  <c r="H92" i="33" s="1"/>
  <c r="G93" i="33"/>
  <c r="H93" i="33" s="1"/>
  <c r="G94" i="33"/>
  <c r="H94" i="33" s="1"/>
  <c r="G95" i="33"/>
  <c r="H95" i="33" s="1"/>
  <c r="G96" i="33"/>
  <c r="H96" i="33" s="1"/>
  <c r="G97" i="33"/>
  <c r="H97" i="33" s="1"/>
  <c r="G98" i="33"/>
  <c r="H98" i="33" s="1"/>
  <c r="G99" i="33"/>
  <c r="H99" i="33" s="1"/>
  <c r="G100" i="33"/>
  <c r="H100" i="33" s="1"/>
  <c r="G101" i="33"/>
  <c r="H101" i="33" s="1"/>
  <c r="G102" i="33"/>
  <c r="H102" i="33" s="1"/>
  <c r="G103" i="33"/>
  <c r="H103" i="33" s="1"/>
  <c r="G104" i="33"/>
  <c r="H104" i="33" s="1"/>
  <c r="G105" i="33"/>
  <c r="H105" i="33" s="1"/>
  <c r="G106" i="33"/>
  <c r="H106" i="33" s="1"/>
  <c r="G107" i="33"/>
  <c r="H107" i="33" s="1"/>
  <c r="G108" i="33"/>
  <c r="H108" i="33" s="1"/>
  <c r="G109" i="33"/>
  <c r="H109" i="33" s="1"/>
  <c r="G110" i="33"/>
  <c r="H110" i="33" s="1"/>
  <c r="G111" i="33"/>
  <c r="H111" i="33" s="1"/>
  <c r="G112" i="33"/>
  <c r="H112" i="33" s="1"/>
  <c r="G114" i="33"/>
  <c r="H114" i="33" s="1"/>
  <c r="G115" i="33"/>
  <c r="H115" i="33" s="1"/>
  <c r="G116" i="33"/>
  <c r="H116" i="33" s="1"/>
  <c r="G117" i="33"/>
  <c r="H117" i="33" s="1"/>
  <c r="G118" i="33"/>
  <c r="H118" i="33" s="1"/>
  <c r="G119" i="33"/>
  <c r="H119" i="33" s="1"/>
  <c r="G120" i="33"/>
  <c r="H120" i="33" s="1"/>
  <c r="G121" i="33"/>
  <c r="H121" i="33" s="1"/>
  <c r="G122" i="33"/>
  <c r="H122" i="33" s="1"/>
  <c r="G123" i="33"/>
  <c r="H123" i="33" s="1"/>
  <c r="G124" i="33"/>
  <c r="H124" i="33" s="1"/>
  <c r="G125" i="33"/>
  <c r="H125" i="33" s="1"/>
  <c r="G126" i="33"/>
  <c r="H126" i="33" s="1"/>
  <c r="G127" i="33"/>
  <c r="H127" i="33" s="1"/>
  <c r="G128" i="33"/>
  <c r="H128" i="33" s="1"/>
  <c r="G129" i="33"/>
  <c r="H129" i="33" s="1"/>
  <c r="G130" i="33"/>
  <c r="H130" i="33" s="1"/>
  <c r="G131" i="33"/>
  <c r="H131" i="33" s="1"/>
  <c r="G132" i="33"/>
  <c r="H132" i="33" s="1"/>
  <c r="G133" i="33"/>
  <c r="H133" i="33" s="1"/>
  <c r="G134" i="33"/>
  <c r="H134" i="33" s="1"/>
  <c r="G135" i="33"/>
  <c r="H135" i="33" s="1"/>
  <c r="G136" i="33"/>
  <c r="H136" i="33" s="1"/>
  <c r="G137" i="33"/>
  <c r="H137" i="33" s="1"/>
  <c r="G138" i="33"/>
  <c r="H138" i="33" s="1"/>
  <c r="G139" i="33"/>
  <c r="H139" i="33" s="1"/>
  <c r="G140" i="33"/>
  <c r="H140" i="33" s="1"/>
  <c r="G141" i="33"/>
  <c r="H141" i="33" s="1"/>
  <c r="G142" i="33"/>
  <c r="H142" i="33" s="1"/>
  <c r="G143" i="33"/>
  <c r="H143" i="33" s="1"/>
  <c r="G144" i="33"/>
  <c r="G145" i="33"/>
  <c r="H145" i="33" s="1"/>
  <c r="G146" i="33"/>
  <c r="H146" i="33" s="1"/>
  <c r="G147" i="33"/>
  <c r="H147" i="33" s="1"/>
  <c r="G148" i="33"/>
  <c r="H148" i="33" s="1"/>
  <c r="G149" i="33"/>
  <c r="H149" i="33" s="1"/>
  <c r="G151" i="33"/>
  <c r="H151" i="33" s="1"/>
  <c r="G152" i="33"/>
  <c r="H152" i="33" s="1"/>
  <c r="G153" i="33"/>
  <c r="H153" i="33" s="1"/>
  <c r="G154" i="33"/>
  <c r="H154" i="33" s="1"/>
  <c r="G155" i="33"/>
  <c r="H155" i="33" s="1"/>
  <c r="G156" i="33"/>
  <c r="H156" i="33" s="1"/>
  <c r="G157" i="33"/>
  <c r="H157" i="33" s="1"/>
  <c r="G158" i="33"/>
  <c r="H158" i="33" s="1"/>
  <c r="G159" i="33"/>
  <c r="H159" i="33" s="1"/>
  <c r="G160" i="33"/>
  <c r="H160" i="33" s="1"/>
  <c r="G161" i="33"/>
  <c r="H161" i="33" s="1"/>
  <c r="G162" i="33"/>
  <c r="H162" i="33" s="1"/>
  <c r="G163" i="33"/>
  <c r="H163" i="33" s="1"/>
  <c r="G164" i="33"/>
  <c r="H164" i="33" s="1"/>
  <c r="G4" i="4"/>
  <c r="H4" i="4" s="1"/>
  <c r="G5" i="4"/>
  <c r="H5" i="4" s="1"/>
  <c r="G6" i="4"/>
  <c r="H6" i="4" s="1"/>
  <c r="G7" i="4"/>
  <c r="H7" i="4" s="1"/>
  <c r="G8" i="4"/>
  <c r="H8" i="4" s="1"/>
  <c r="G9" i="4"/>
  <c r="H9" i="4" s="1"/>
  <c r="G10" i="4"/>
  <c r="H10" i="4" s="1"/>
  <c r="G11" i="4"/>
  <c r="H11" i="4" s="1"/>
  <c r="G12" i="4"/>
  <c r="H12" i="4" s="1"/>
  <c r="G13" i="4"/>
  <c r="H13" i="4" s="1"/>
  <c r="G14" i="4"/>
  <c r="H14" i="4" s="1"/>
  <c r="G15" i="4"/>
  <c r="H15" i="4" s="1"/>
  <c r="G16" i="4"/>
  <c r="H16" i="4" s="1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26" i="4"/>
  <c r="H26" i="4" s="1"/>
  <c r="G27" i="4"/>
  <c r="H27" i="4" s="1"/>
  <c r="G28" i="4"/>
  <c r="H28" i="4" s="1"/>
  <c r="G29" i="4"/>
  <c r="H29" i="4" s="1"/>
  <c r="G30" i="4"/>
  <c r="H30" i="4" s="1"/>
  <c r="G31" i="4"/>
  <c r="H31" i="4" s="1"/>
  <c r="G32" i="4"/>
  <c r="H32" i="4" s="1"/>
  <c r="G33" i="4"/>
  <c r="H33" i="4" s="1"/>
  <c r="G34" i="4"/>
  <c r="H34" i="4" s="1"/>
  <c r="G35" i="4"/>
  <c r="H35" i="4" s="1"/>
  <c r="G36" i="4"/>
  <c r="H36" i="4" s="1"/>
  <c r="G37" i="4"/>
  <c r="H37" i="4" s="1"/>
  <c r="G38" i="4"/>
  <c r="H38" i="4" s="1"/>
  <c r="G39" i="4"/>
  <c r="H39" i="4" s="1"/>
  <c r="G40" i="4"/>
  <c r="H40" i="4" s="1"/>
  <c r="G41" i="4"/>
  <c r="H41" i="4" s="1"/>
  <c r="G42" i="4"/>
  <c r="H42" i="4" s="1"/>
  <c r="G43" i="4"/>
  <c r="H43" i="4" s="1"/>
  <c r="G44" i="4"/>
  <c r="H44" i="4" s="1"/>
  <c r="G45" i="4"/>
  <c r="H45" i="4" s="1"/>
  <c r="G46" i="4"/>
  <c r="H46" i="4" s="1"/>
  <c r="G47" i="4"/>
  <c r="H47" i="4" s="1"/>
  <c r="G48" i="4"/>
  <c r="H48" i="4" s="1"/>
  <c r="G49" i="4"/>
  <c r="H49" i="4" s="1"/>
  <c r="G50" i="4"/>
  <c r="H50" i="4" s="1"/>
  <c r="G51" i="4"/>
  <c r="H51" i="4" s="1"/>
  <c r="G52" i="4"/>
  <c r="H52" i="4" s="1"/>
  <c r="G53" i="4"/>
  <c r="H53" i="4" s="1"/>
  <c r="G54" i="4"/>
  <c r="H54" i="4" s="1"/>
  <c r="G55" i="4"/>
  <c r="H55" i="4" s="1"/>
  <c r="G56" i="4"/>
  <c r="H56" i="4" s="1"/>
  <c r="G57" i="4"/>
  <c r="H57" i="4" s="1"/>
  <c r="G58" i="4"/>
  <c r="H58" i="4" s="1"/>
  <c r="G59" i="4"/>
  <c r="H59" i="4" s="1"/>
  <c r="G60" i="4"/>
  <c r="H60" i="4" s="1"/>
  <c r="G61" i="4"/>
  <c r="H61" i="4" s="1"/>
  <c r="G62" i="4"/>
  <c r="H62" i="4" s="1"/>
  <c r="G63" i="4"/>
  <c r="H63" i="4" s="1"/>
  <c r="G64" i="4"/>
  <c r="H64" i="4" s="1"/>
  <c r="G65" i="4"/>
  <c r="H65" i="4" s="1"/>
  <c r="G66" i="4"/>
  <c r="H66" i="4" s="1"/>
  <c r="G67" i="4"/>
  <c r="H67" i="4" s="1"/>
  <c r="G68" i="4"/>
  <c r="H68" i="4" s="1"/>
  <c r="G69" i="4"/>
  <c r="H69" i="4" s="1"/>
  <c r="G70" i="4"/>
  <c r="H70" i="4" s="1"/>
  <c r="G71" i="4"/>
  <c r="H71" i="4" s="1"/>
  <c r="G72" i="4"/>
  <c r="H72" i="4" s="1"/>
  <c r="G73" i="4"/>
  <c r="H73" i="4" s="1"/>
  <c r="G74" i="4"/>
  <c r="H74" i="4" s="1"/>
  <c r="G75" i="4"/>
  <c r="H75" i="4" s="1"/>
  <c r="G76" i="4"/>
  <c r="H76" i="4" s="1"/>
  <c r="G77" i="4"/>
  <c r="H77" i="4" s="1"/>
  <c r="G78" i="4"/>
  <c r="H78" i="4" s="1"/>
  <c r="G79" i="4"/>
  <c r="H79" i="4" s="1"/>
  <c r="G80" i="4"/>
  <c r="H80" i="4" s="1"/>
  <c r="G81" i="4"/>
  <c r="H81" i="4" s="1"/>
  <c r="G82" i="4"/>
  <c r="H82" i="4" s="1"/>
  <c r="G83" i="4"/>
  <c r="H83" i="4" s="1"/>
  <c r="G84" i="4"/>
  <c r="H84" i="4" s="1"/>
  <c r="G85" i="4"/>
  <c r="H85" i="4" s="1"/>
  <c r="G86" i="4"/>
  <c r="H86" i="4" s="1"/>
  <c r="G87" i="4"/>
  <c r="H87" i="4" s="1"/>
  <c r="G88" i="4"/>
  <c r="H88" i="4" s="1"/>
  <c r="G89" i="4"/>
  <c r="H89" i="4" s="1"/>
  <c r="G90" i="4"/>
  <c r="H90" i="4" s="1"/>
  <c r="G91" i="4"/>
  <c r="H91" i="4" s="1"/>
  <c r="G92" i="4"/>
  <c r="H92" i="4" s="1"/>
  <c r="G93" i="4"/>
  <c r="H93" i="4" s="1"/>
  <c r="G94" i="4"/>
  <c r="H94" i="4" s="1"/>
  <c r="G95" i="4"/>
  <c r="H95" i="4" s="1"/>
  <c r="G96" i="4"/>
  <c r="H96" i="4" s="1"/>
  <c r="G97" i="4"/>
  <c r="H97" i="4" s="1"/>
  <c r="G98" i="4"/>
  <c r="H98" i="4" s="1"/>
  <c r="G99" i="4"/>
  <c r="H99" i="4" s="1"/>
  <c r="G100" i="4"/>
  <c r="H100" i="4" s="1"/>
  <c r="G101" i="4"/>
  <c r="H101" i="4" s="1"/>
  <c r="G102" i="4"/>
  <c r="H102" i="4" s="1"/>
  <c r="G103" i="4"/>
  <c r="H103" i="4" s="1"/>
  <c r="G104" i="4"/>
  <c r="H104" i="4" s="1"/>
  <c r="G105" i="4"/>
  <c r="H105" i="4" s="1"/>
  <c r="G106" i="4"/>
  <c r="H106" i="4" s="1"/>
  <c r="G107" i="4"/>
  <c r="H107" i="4" s="1"/>
  <c r="G108" i="4"/>
  <c r="H108" i="4" s="1"/>
  <c r="G109" i="4"/>
  <c r="H109" i="4" s="1"/>
  <c r="G110" i="4"/>
  <c r="H110" i="4" s="1"/>
  <c r="G111" i="4"/>
  <c r="H111" i="4" s="1"/>
  <c r="G112" i="4"/>
  <c r="H112" i="4" s="1"/>
  <c r="G114" i="4"/>
  <c r="H114" i="4" s="1"/>
  <c r="G115" i="4"/>
  <c r="H115" i="4" s="1"/>
  <c r="G116" i="4"/>
  <c r="H116" i="4" s="1"/>
  <c r="G117" i="4"/>
  <c r="H117" i="4" s="1"/>
  <c r="G118" i="4"/>
  <c r="H118" i="4" s="1"/>
  <c r="G119" i="4"/>
  <c r="H119" i="4" s="1"/>
  <c r="G120" i="4"/>
  <c r="H120" i="4" s="1"/>
  <c r="G121" i="4"/>
  <c r="H121" i="4" s="1"/>
  <c r="G122" i="4"/>
  <c r="H122" i="4" s="1"/>
  <c r="G123" i="4"/>
  <c r="H123" i="4" s="1"/>
  <c r="G124" i="4"/>
  <c r="H124" i="4" s="1"/>
  <c r="G125" i="4"/>
  <c r="H125" i="4" s="1"/>
  <c r="G126" i="4"/>
  <c r="H126" i="4" s="1"/>
  <c r="G127" i="4"/>
  <c r="H127" i="4" s="1"/>
  <c r="G128" i="4"/>
  <c r="H128" i="4" s="1"/>
  <c r="G129" i="4"/>
  <c r="H129" i="4" s="1"/>
  <c r="G130" i="4"/>
  <c r="H130" i="4" s="1"/>
  <c r="G131" i="4"/>
  <c r="H131" i="4" s="1"/>
  <c r="G132" i="4"/>
  <c r="H132" i="4" s="1"/>
  <c r="G133" i="4"/>
  <c r="H133" i="4" s="1"/>
  <c r="G134" i="4"/>
  <c r="H134" i="4" s="1"/>
  <c r="G135" i="4"/>
  <c r="H135" i="4" s="1"/>
  <c r="G136" i="4"/>
  <c r="H136" i="4" s="1"/>
  <c r="G137" i="4"/>
  <c r="H137" i="4" s="1"/>
  <c r="G138" i="4"/>
  <c r="H138" i="4" s="1"/>
  <c r="G139" i="4"/>
  <c r="H139" i="4" s="1"/>
  <c r="G140" i="4"/>
  <c r="H140" i="4" s="1"/>
  <c r="G141" i="4"/>
  <c r="H141" i="4" s="1"/>
  <c r="G142" i="4"/>
  <c r="H142" i="4" s="1"/>
  <c r="G143" i="4"/>
  <c r="H143" i="4" s="1"/>
  <c r="G144" i="4"/>
  <c r="G145" i="4"/>
  <c r="H145" i="4" s="1"/>
  <c r="G146" i="4"/>
  <c r="H146" i="4" s="1"/>
  <c r="G147" i="4"/>
  <c r="H147" i="4" s="1"/>
  <c r="G148" i="4"/>
  <c r="H148" i="4" s="1"/>
  <c r="G149" i="4"/>
  <c r="H149" i="4" s="1"/>
  <c r="G151" i="4"/>
  <c r="H151" i="4" s="1"/>
  <c r="G152" i="4"/>
  <c r="H152" i="4" s="1"/>
  <c r="G153" i="4"/>
  <c r="H153" i="4" s="1"/>
  <c r="G154" i="4"/>
  <c r="H154" i="4" s="1"/>
  <c r="G155" i="4"/>
  <c r="H155" i="4" s="1"/>
  <c r="G156" i="4"/>
  <c r="H156" i="4" s="1"/>
  <c r="G157" i="4"/>
  <c r="H157" i="4" s="1"/>
  <c r="G158" i="4"/>
  <c r="H158" i="4" s="1"/>
  <c r="G159" i="4"/>
  <c r="H159" i="4" s="1"/>
  <c r="G160" i="4"/>
  <c r="H160" i="4" s="1"/>
  <c r="G161" i="4"/>
  <c r="H161" i="4" s="1"/>
  <c r="G162" i="4"/>
  <c r="H162" i="4" s="1"/>
  <c r="G163" i="4"/>
  <c r="H163" i="4" s="1"/>
  <c r="G164" i="4"/>
  <c r="H164" i="4" s="1"/>
  <c r="G3" i="29" l="1"/>
  <c r="H3" i="29" s="1"/>
  <c r="C31" i="35" l="1"/>
  <c r="G263" i="3" l="1"/>
  <c r="G18" i="35" l="1"/>
  <c r="H18" i="35"/>
  <c r="G254" i="18" l="1"/>
  <c r="D18" i="35" s="1"/>
  <c r="H254" i="18" l="1"/>
  <c r="G4" i="35" l="1"/>
  <c r="H4" i="35"/>
  <c r="G5" i="35"/>
  <c r="H5" i="35"/>
  <c r="G6" i="35"/>
  <c r="H6" i="35"/>
  <c r="G7" i="35"/>
  <c r="H7" i="35"/>
  <c r="G8" i="35"/>
  <c r="H8" i="35"/>
  <c r="G9" i="35"/>
  <c r="H9" i="35"/>
  <c r="G10" i="35"/>
  <c r="H10" i="35"/>
  <c r="G11" i="35"/>
  <c r="H11" i="35"/>
  <c r="G12" i="35"/>
  <c r="H12" i="35"/>
  <c r="G13" i="35"/>
  <c r="H13" i="35"/>
  <c r="G14" i="35"/>
  <c r="H14" i="35"/>
  <c r="G15" i="35"/>
  <c r="H15" i="35"/>
  <c r="G19" i="35"/>
  <c r="H19" i="35"/>
  <c r="G20" i="35"/>
  <c r="H20" i="35"/>
  <c r="G21" i="35"/>
  <c r="H21" i="35"/>
  <c r="G22" i="35"/>
  <c r="H22" i="35"/>
  <c r="G23" i="35"/>
  <c r="H23" i="35"/>
  <c r="G24" i="35"/>
  <c r="H24" i="35"/>
  <c r="G25" i="35"/>
  <c r="H25" i="35"/>
  <c r="G26" i="35"/>
  <c r="H26" i="35"/>
  <c r="G27" i="35"/>
  <c r="H27" i="35"/>
  <c r="G28" i="35"/>
  <c r="H28" i="35"/>
  <c r="G29" i="35"/>
  <c r="H29" i="35"/>
  <c r="G30" i="35"/>
  <c r="H30" i="35"/>
  <c r="G31" i="35"/>
  <c r="H31" i="35"/>
  <c r="G32" i="35"/>
  <c r="H32" i="35"/>
  <c r="G33" i="35"/>
  <c r="H33" i="35"/>
  <c r="G3" i="35"/>
  <c r="H3" i="35"/>
  <c r="G254" i="27" l="1"/>
  <c r="D27" i="35" s="1"/>
  <c r="D5" i="35"/>
  <c r="G254" i="6"/>
  <c r="D6" i="35" s="1"/>
  <c r="D7" i="35"/>
  <c r="G254" i="8"/>
  <c r="D8" i="35" s="1"/>
  <c r="D9" i="35"/>
  <c r="G254" i="10"/>
  <c r="D10" i="35" s="1"/>
  <c r="G254" i="11"/>
  <c r="D11" i="35" s="1"/>
  <c r="G254" i="12"/>
  <c r="D12" i="35" s="1"/>
  <c r="G254" i="13"/>
  <c r="D13" i="35" s="1"/>
  <c r="G254" i="14"/>
  <c r="D14" i="35" s="1"/>
  <c r="G254" i="19"/>
  <c r="D19" i="35" s="1"/>
  <c r="G254" i="20"/>
  <c r="D20" i="35" s="1"/>
  <c r="D21" i="35"/>
  <c r="G254" i="22"/>
  <c r="D22" i="35" s="1"/>
  <c r="G254" i="23"/>
  <c r="D23" i="35" s="1"/>
  <c r="G254" i="24"/>
  <c r="D24" i="35" s="1"/>
  <c r="G254" i="25"/>
  <c r="D25" i="35" s="1"/>
  <c r="G254" i="26"/>
  <c r="D26" i="35" s="1"/>
  <c r="G254" i="28"/>
  <c r="D28" i="35" s="1"/>
  <c r="G254" i="29"/>
  <c r="D29" i="35" s="1"/>
  <c r="G254" i="30"/>
  <c r="D30" i="35" s="1"/>
  <c r="D31" i="35"/>
  <c r="G254" i="32"/>
  <c r="D32" i="35" s="1"/>
  <c r="G254" i="33"/>
  <c r="D33" i="35" s="1"/>
  <c r="G254" i="2"/>
  <c r="D4" i="35" l="1"/>
  <c r="D3" i="35"/>
  <c r="C4" i="35"/>
  <c r="C23" i="35"/>
  <c r="C3" i="35"/>
  <c r="C28" i="35" l="1"/>
  <c r="C24" i="35"/>
  <c r="C5" i="35"/>
  <c r="C20" i="35"/>
  <c r="C8" i="35"/>
  <c r="B144" i="16" l="1"/>
  <c r="C15" i="35" l="1"/>
  <c r="C7" i="35"/>
  <c r="C12" i="35"/>
  <c r="C16" i="35" l="1"/>
  <c r="G16" i="35"/>
  <c r="H16" i="35"/>
  <c r="G254" i="15" l="1"/>
  <c r="D15" i="35" l="1"/>
  <c r="D137" i="2"/>
  <c r="D137" i="40"/>
  <c r="D137" i="33"/>
  <c r="D137" i="32"/>
  <c r="D137" i="31"/>
  <c r="D137" i="30"/>
  <c r="D137" i="29"/>
  <c r="D137" i="28"/>
  <c r="D137" i="27"/>
  <c r="D137" i="26"/>
  <c r="D137" i="25"/>
  <c r="D137" i="24"/>
  <c r="D137" i="23"/>
  <c r="D137" i="22"/>
  <c r="D137" i="21"/>
  <c r="D137" i="20"/>
  <c r="D137" i="19"/>
  <c r="D137" i="18"/>
  <c r="D137" i="17"/>
  <c r="D137" i="16"/>
  <c r="D137" i="15"/>
  <c r="D137" i="14"/>
  <c r="D137" i="13"/>
  <c r="D137" i="12"/>
  <c r="D137" i="11"/>
  <c r="D137" i="10"/>
  <c r="D137" i="9"/>
  <c r="D137" i="8"/>
  <c r="D137" i="7"/>
  <c r="D137" i="6"/>
  <c r="D137" i="5"/>
  <c r="D137" i="4"/>
  <c r="G254" i="16" l="1"/>
  <c r="D16" i="35" s="1"/>
  <c r="G3" i="4" l="1"/>
  <c r="G3" i="6"/>
  <c r="G3" i="8"/>
  <c r="G3" i="9"/>
  <c r="G3" i="10"/>
  <c r="G3" i="11"/>
  <c r="G3" i="12"/>
  <c r="G3" i="13"/>
  <c r="G3" i="14"/>
  <c r="G3" i="15"/>
  <c r="G3" i="16"/>
  <c r="G3" i="17"/>
  <c r="G3" i="18"/>
  <c r="G3" i="19"/>
  <c r="G3" i="20"/>
  <c r="G3" i="21"/>
  <c r="G3" i="22"/>
  <c r="H3" i="22" s="1"/>
  <c r="G3" i="23"/>
  <c r="G3" i="24"/>
  <c r="G3" i="25"/>
  <c r="G3" i="26"/>
  <c r="G3" i="27"/>
  <c r="G3" i="28"/>
  <c r="G3" i="30"/>
  <c r="G3" i="31"/>
  <c r="G3" i="32"/>
  <c r="G3" i="33"/>
  <c r="G3" i="2"/>
  <c r="H254" i="16" l="1"/>
  <c r="H254" i="12"/>
  <c r="H254" i="11"/>
  <c r="H254" i="32"/>
  <c r="H254" i="20"/>
  <c r="H254" i="19"/>
  <c r="H254" i="33"/>
  <c r="H254" i="13"/>
  <c r="H254" i="31"/>
  <c r="H254" i="28"/>
  <c r="H254" i="24"/>
  <c r="H254" i="23"/>
  <c r="H254" i="15"/>
  <c r="H254" i="21"/>
  <c r="H254" i="14"/>
  <c r="H254" i="7" l="1"/>
  <c r="H254" i="8"/>
  <c r="H254" i="2"/>
  <c r="H254" i="5"/>
  <c r="H254" i="4"/>
  <c r="H3" i="13" l="1"/>
  <c r="H3" i="30"/>
  <c r="H3" i="8"/>
  <c r="H3" i="9"/>
  <c r="H3" i="14"/>
  <c r="H3" i="17"/>
  <c r="H3" i="20"/>
  <c r="H3" i="24"/>
  <c r="H3" i="28"/>
  <c r="H3" i="31"/>
  <c r="H3" i="32"/>
  <c r="E23" i="35" l="1"/>
  <c r="E21" i="35"/>
  <c r="E5" i="35"/>
  <c r="H3" i="23"/>
  <c r="E31" i="35"/>
  <c r="E18" i="35"/>
  <c r="E14" i="35"/>
  <c r="H3" i="27"/>
  <c r="H3" i="18"/>
  <c r="H3" i="10"/>
  <c r="E32" i="35"/>
  <c r="E28" i="35"/>
  <c r="E24" i="35"/>
  <c r="H3" i="33"/>
  <c r="E33" i="35"/>
  <c r="H3" i="25"/>
  <c r="H3" i="26"/>
  <c r="H3" i="21"/>
  <c r="E8" i="35"/>
  <c r="H3" i="19"/>
  <c r="E19" i="35"/>
  <c r="H3" i="16"/>
  <c r="E16" i="35"/>
  <c r="H3" i="15"/>
  <c r="E15" i="35"/>
  <c r="H3" i="12"/>
  <c r="E12" i="35"/>
  <c r="H3" i="11"/>
  <c r="E7" i="35"/>
  <c r="H3" i="6"/>
  <c r="H3" i="5"/>
  <c r="H3" i="4"/>
  <c r="E4" i="35"/>
  <c r="H3" i="2"/>
  <c r="E3" i="35" l="1"/>
  <c r="E20" i="35"/>
  <c r="E11" i="35"/>
  <c r="H17" i="35"/>
  <c r="H34" i="35" s="1"/>
  <c r="G17" i="35"/>
  <c r="G34" i="35" s="1"/>
  <c r="G254" i="17" l="1"/>
  <c r="D17" i="35" s="1"/>
  <c r="D34" i="35" l="1"/>
  <c r="C13" i="35"/>
  <c r="E13" i="35" s="1"/>
  <c r="F254" i="6" l="1"/>
  <c r="H254" i="6" s="1"/>
  <c r="C6" i="35" l="1"/>
  <c r="E6" i="35" l="1"/>
  <c r="F254" i="26" l="1"/>
  <c r="C26" i="35" s="1"/>
  <c r="E26" i="35" l="1"/>
  <c r="H254" i="26"/>
  <c r="H144" i="11" l="1"/>
  <c r="H144" i="12" l="1"/>
  <c r="H144" i="10"/>
  <c r="F254" i="10"/>
  <c r="H254" i="10" s="1"/>
  <c r="C10" i="35" l="1"/>
  <c r="E10" i="35" l="1"/>
  <c r="H144" i="8"/>
  <c r="H144" i="9"/>
  <c r="F254" i="9"/>
  <c r="H254" i="9" s="1"/>
  <c r="C9" i="35" l="1"/>
  <c r="E9" i="35" l="1"/>
  <c r="H144" i="6"/>
  <c r="H144" i="5"/>
  <c r="H144" i="4" l="1"/>
  <c r="H144" i="2"/>
  <c r="H144" i="7" l="1"/>
  <c r="F254" i="17"/>
  <c r="H254" i="17" s="1"/>
  <c r="C17" i="35" l="1"/>
  <c r="E17" i="35" l="1"/>
  <c r="F254" i="22"/>
  <c r="H254" i="22" s="1"/>
  <c r="C22" i="35" l="1"/>
  <c r="E22" i="35" l="1"/>
  <c r="H144" i="23" l="1"/>
  <c r="H144" i="22" l="1"/>
  <c r="H144" i="20" l="1"/>
  <c r="H144" i="21"/>
  <c r="H144" i="19"/>
  <c r="H144" i="17"/>
  <c r="H144" i="15"/>
  <c r="H144" i="14"/>
  <c r="H144" i="13"/>
  <c r="H144" i="25" l="1"/>
  <c r="F254" i="25"/>
  <c r="C25" i="35" s="1"/>
  <c r="E25" i="35" l="1"/>
  <c r="H254" i="25"/>
  <c r="H144" i="26"/>
  <c r="H144" i="24" l="1"/>
  <c r="H144" i="27" l="1"/>
  <c r="F254" i="27"/>
  <c r="C27" i="35" s="1"/>
  <c r="E27" i="35" l="1"/>
  <c r="H254" i="27"/>
  <c r="F254" i="30"/>
  <c r="H254" i="30" s="1"/>
  <c r="H144" i="30"/>
  <c r="C30" i="35" l="1"/>
  <c r="E30" i="35" l="1"/>
  <c r="F254" i="29"/>
  <c r="C29" i="35" s="1"/>
  <c r="H144" i="29"/>
  <c r="C34" i="35" l="1"/>
  <c r="E34" i="35" s="1"/>
  <c r="E29" i="35"/>
  <c r="H254" i="29"/>
  <c r="H144" i="28"/>
  <c r="H144" i="32" l="1"/>
  <c r="H144" i="33"/>
  <c r="H144" i="31" l="1"/>
  <c r="B144" i="5" l="1"/>
  <c r="B144" i="17"/>
  <c r="B144" i="9"/>
  <c r="B144" i="33"/>
  <c r="B144" i="21"/>
  <c r="B144" i="29"/>
  <c r="B144" i="11"/>
  <c r="B144" i="12"/>
  <c r="B144" i="24"/>
  <c r="B144" i="10"/>
  <c r="B144" i="30"/>
  <c r="B144" i="28"/>
  <c r="B144" i="31"/>
  <c r="B144" i="15"/>
  <c r="B144" i="22"/>
  <c r="B144" i="7"/>
  <c r="B144" i="20"/>
  <c r="B144" i="14"/>
  <c r="B144" i="13"/>
  <c r="B144" i="27"/>
  <c r="B144" i="2"/>
  <c r="B144" i="8"/>
  <c r="B144" i="25"/>
  <c r="B144" i="19"/>
  <c r="B144" i="26"/>
  <c r="B144" i="6"/>
  <c r="B144" i="4"/>
  <c r="B144" i="32"/>
  <c r="B144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Yadav</author>
  </authors>
  <commentList>
    <comment ref="AG160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excess rework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tc={39CFC974-AF31-44D5-8184-18122A9306CD}</author>
  </authors>
  <commentList>
    <comment ref="AG205" authorId="0" shapeId="0" xr:uid="{39CFC974-AF31-44D5-8184-18122A9306C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Coated RM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Yadav</author>
  </authors>
  <commentList>
    <comment ref="I124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V CRACK
       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Yadav</author>
  </authors>
  <commentList>
    <comment ref="AD66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CRACK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Yadav</author>
  </authors>
  <commentList>
    <comment ref="AG73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WALL THICKNESS</t>
        </r>
      </text>
    </comment>
    <comment ref="AG105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30% TRIAL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Yadav</author>
  </authors>
  <commentList>
    <comment ref="AD28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30% trial part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Yadav</author>
  </authors>
  <commentList>
    <comment ref="AD20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TOOL SHIFT FROM 1000 TO 800
</t>
        </r>
      </text>
    </comment>
    <comment ref="AD2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TOOL SHIFT FROM 1000 TO 800
</t>
        </r>
      </text>
    </comment>
    <comment ref="AG24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BEFORE ECN PART</t>
        </r>
      </text>
    </comment>
    <comment ref="AG25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BEFORE ECN PART</t>
        </r>
      </text>
    </comment>
    <comment ref="AG127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HOLE EXTRA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</author>
  </authors>
  <commentList>
    <comment ref="I24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naveen:</t>
        </r>
        <r>
          <rPr>
            <sz val="9"/>
            <color indexed="81"/>
            <rFont val="Tahoma"/>
            <family val="2"/>
          </rPr>
          <t xml:space="preserve">
V - CRACK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Yadav</author>
  </authors>
  <commentList>
    <comment ref="AG66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OLD PART
BEFERE ECN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Yadav</author>
  </authors>
  <commentList>
    <comment ref="AG66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PUNCH BROKEN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Yadav</author>
  </authors>
  <commentList>
    <comment ref="AG70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FLANGE SHIFT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Yadav</author>
  </authors>
  <commentList>
    <comment ref="F59" authorId="0" shapeId="0" xr:uid="{40296624-14FF-4A49-BA21-FE37B49B627E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Y1K old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Yadav</author>
  </authors>
  <commentList>
    <comment ref="F59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Y1K old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Yadav</author>
  </authors>
  <commentList>
    <comment ref="AG35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ID MARK MISS &amp; HOLE OUT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Yadav</author>
  </authors>
  <commentList>
    <comment ref="AG70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Simulation part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Yadav</author>
    <author>tc={D5EAC6B9-DF9D-4D04-B46B-FD7A279FE14E}</author>
  </authors>
  <commentList>
    <comment ref="AG73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WALL THICKNESS NG</t>
        </r>
      </text>
    </comment>
    <comment ref="AG82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WALL THICKNESS NG</t>
        </r>
      </text>
    </comment>
    <comment ref="AG212" authorId="1" shapeId="0" xr:uid="{D5EAC6B9-DF9D-4D04-B46B-FD7A279FE14E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Rm short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Yadav</author>
  </authors>
  <commentList>
    <comment ref="AG76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rusty</t>
        </r>
      </text>
    </comment>
    <comment ref="AG77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rusty</t>
        </r>
      </text>
    </comment>
    <comment ref="AG90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damage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Naveen Yadav</author>
  </authors>
  <commentList>
    <comment ref="AG18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EXTRA HOLE</t>
        </r>
      </text>
    </comment>
    <comment ref="AG19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EXTRA HOLE</t>
        </r>
      </text>
    </comment>
    <comment ref="AG28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30% CP UP TRIAL</t>
        </r>
      </text>
    </comment>
    <comment ref="AG64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30% CP UP TRIAL PART</t>
        </r>
      </text>
    </comment>
    <comment ref="AG132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Naveen Yadav:</t>
        </r>
        <r>
          <rPr>
            <sz val="9"/>
            <color indexed="81"/>
            <rFont val="Tahoma"/>
            <family val="2"/>
          </rPr>
          <t xml:space="preserve">
HOLE OVAL AFTER RWORK HOLE MISS PART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<sst xmlns="http://schemas.openxmlformats.org/spreadsheetml/2006/main" count="23633" uniqueCount="470">
  <si>
    <t>SAP CODE</t>
  </si>
  <si>
    <t>Material Description</t>
  </si>
  <si>
    <t>MODEL</t>
  </si>
  <si>
    <t>PRS_MUB6_EXT,MAIN FLR TNL FR(61212-68P00</t>
  </si>
  <si>
    <t>B6</t>
  </si>
  <si>
    <t>PRS_MUB6_TNL MAIN FLOR(61211-68P00</t>
  </si>
  <si>
    <t>PRS_MUB6_PNL WHL HS OTR L(63881-68P00</t>
  </si>
  <si>
    <t>PRS_MUB6_PNL WHL HS OTR R(63481-68P00</t>
  </si>
  <si>
    <t>PRS_MUB6_EXT,MAIN FLR TNL FR(61212-68P10</t>
  </si>
  <si>
    <t>PRS_MUB6_TNL MAIN FLOR(61211-68P10</t>
  </si>
  <si>
    <t>PRS_MUB6_PNL WHL HS OTR L(63881-68P10</t>
  </si>
  <si>
    <t>PRS_MUB6_PNL WHL HS OTR R(63481-68P10</t>
  </si>
  <si>
    <t>PRS_MUB6_EXT,RR FLR SD MBR,R62124</t>
  </si>
  <si>
    <t>PRS_MUB6_EXT,RR FLR SD MBR,L62324</t>
  </si>
  <si>
    <t>JCB</t>
  </si>
  <si>
    <t>PRS_JCB_OIL PAN ASSY_320/04292</t>
  </si>
  <si>
    <t>PRS_JCB_CAP OIL PAN_SKIN PART</t>
  </si>
  <si>
    <t>O2</t>
  </si>
  <si>
    <t>PRS_O2_RNF FRNT DR HNG R_63121-77A00</t>
  </si>
  <si>
    <t>PRS_O2_RNF FRT DR HNG L_63621-77A00</t>
  </si>
  <si>
    <t>PRS_O2_RNF PADEL BRKT_58821-63H00</t>
  </si>
  <si>
    <t>PRS_O2_CVR FRNT FRAME RR L_(L10)</t>
  </si>
  <si>
    <t>PRS_PER_SMP ASY 403C-11_110708501</t>
  </si>
  <si>
    <t>PERKIN'S</t>
  </si>
  <si>
    <t>PRS_PER_SMP ASY TWN DR 403C-15_110708461</t>
  </si>
  <si>
    <t>PRS_PER_SMP ASY TWN DR 4C22400_110708381</t>
  </si>
  <si>
    <t>R</t>
  </si>
  <si>
    <t>PRS_MUR_ FRNT DOOR INR R_68151M75J10</t>
  </si>
  <si>
    <t>PRS_MUR_FRNT DOOR INR L_68351M75J10</t>
  </si>
  <si>
    <t>PRS_MBR RADIATOR SPRT, UPR,71111-82P00</t>
  </si>
  <si>
    <t>RX</t>
  </si>
  <si>
    <t>PRS_RX_PNL, WH HOU OTR, L_63881-82P00</t>
  </si>
  <si>
    <t>PRS_RX_PNL, WH HOU OTR, R_63481-82P00</t>
  </si>
  <si>
    <t>PRS_MBR, RADIATOR SPRT, LWR,71121-82P00</t>
  </si>
  <si>
    <t>PRS_MSL_CRS MBR  RR FLR F_62600M55KA0</t>
  </si>
  <si>
    <t>XD</t>
  </si>
  <si>
    <t>PRS_XD_PNL WHL HSG OTR,L_63881</t>
  </si>
  <si>
    <t>PRS_XD_PNL WHL HSG OTR,R_63481</t>
  </si>
  <si>
    <t>PRS_XD_RNF FR DR HNG,L_63541</t>
  </si>
  <si>
    <t>PRS_XD_RNF FR DR HNG,R_63141</t>
  </si>
  <si>
    <t>PRS_AZ_ MBR FR FLOOR SIDE LH 61184-77P00</t>
  </si>
  <si>
    <t>Y9T</t>
  </si>
  <si>
    <t>PRS_AZ_ MBR FR FLOOR SIDE RH 61134-77P00</t>
  </si>
  <si>
    <t>PRS_AZ_BRKT,FR SUSPENSION,RH 59131-77P00</t>
  </si>
  <si>
    <t>PRS_AZ_BRKT,FR SUSPENSION,LH 59431-77P00</t>
  </si>
  <si>
    <t>PRS_AZ_ REINF CENTER FREAME REAR (59144)</t>
  </si>
  <si>
    <t>PRS_YE3_PNL COWL TOP_59711-53M00</t>
  </si>
  <si>
    <t>YE3</t>
  </si>
  <si>
    <t>PRS_YE3_RINF FR DOOR HNG RH_63141-53M00</t>
  </si>
  <si>
    <t>PRS_YE3_MAIN FLOOR 61111M67-P00</t>
  </si>
  <si>
    <t>PRS_YE3_PNL COWL TOP-L_59711-53M20</t>
  </si>
  <si>
    <t xml:space="preserve">PRS_YE3_MAIN FLOOR 61111M67 -P10       </t>
  </si>
  <si>
    <t>PRS_YE3_GUSET FR DOOR HNG LH_68361-60M00</t>
  </si>
  <si>
    <t>PRS_YE3_GUSET FR DOOR HNG RH_68161-60M00</t>
  </si>
  <si>
    <t>PRS_YE3K10_RNF ROOF SIDE INR-R_63151M67P</t>
  </si>
  <si>
    <t>PRS_YE3K10_RNF ROOF SIDE INR-L_63551M67P</t>
  </si>
  <si>
    <t xml:space="preserve">CROSS MBR 72381-62R00 </t>
  </si>
  <si>
    <t>YJC</t>
  </si>
  <si>
    <t>SEAT BELT-RH</t>
  </si>
  <si>
    <t>SEAT BELT-LH</t>
  </si>
  <si>
    <t>PRS_REINF FR LWR X MBR,72382-62R00 MBR R</t>
  </si>
  <si>
    <t>YL1</t>
  </si>
  <si>
    <t>YSD HB</t>
  </si>
  <si>
    <t>PRS_PNL COWL UPPER RHD,59311-55R00</t>
  </si>
  <si>
    <t>YSD NB</t>
  </si>
  <si>
    <t>PRS_PNL RR LAMP HSG INR LH,64523-56R00</t>
  </si>
  <si>
    <t>PRS_PNL RR LAMP HSG INR RH,64123-56R00</t>
  </si>
  <si>
    <t>PRS_PNL RR COMB LAMP HSG UPR LH, 64522-5</t>
  </si>
  <si>
    <t>PRS_PNL RR COMB LAMP HSG UPR RH, 64122-5</t>
  </si>
  <si>
    <t>PRS_TUNNEL MAIN FLOOR ,61211-55R00</t>
  </si>
  <si>
    <t>PRS_PNL RR COMB LAMP HSG LH, 64521-56R00</t>
  </si>
  <si>
    <t>PRS_PNL RR COMB LAMP HSG RH, 64121-56R00</t>
  </si>
  <si>
    <t>PRS_PNL COWL UPPER LHD,59311-55R10</t>
  </si>
  <si>
    <t>PRS_YE3K10_REINF FR PILR INR,R_63121M67P</t>
  </si>
  <si>
    <t>PRS_YE3K10_REINF FR PILR INR,L_63521M67P</t>
  </si>
  <si>
    <t>REINF PEDAL BRKT_59112-69R00</t>
  </si>
  <si>
    <t>PRS_REINF PEDAL BRKT_58821-78L00</t>
  </si>
  <si>
    <t>PRS_REINF,FR DOOR HINGE,R_63142-53MB0</t>
  </si>
  <si>
    <t>PANEL WHEEL HOUSE OUTER R_63481-69R00</t>
  </si>
  <si>
    <t>PANEL WHEEL HOUSE OUTER L_63881-69R00</t>
  </si>
  <si>
    <t>YE3 K10</t>
  </si>
  <si>
    <t>YCA</t>
  </si>
  <si>
    <t>YG8</t>
  </si>
  <si>
    <t>PRS_O2_CVR FRNT FRAME RR L_59481-76AA0</t>
  </si>
  <si>
    <t>Y1K</t>
  </si>
  <si>
    <t>BLK_PLT FR BPR MBR UPR,L_58736(NC):-YL1</t>
  </si>
  <si>
    <t>BLK_PLT FR BPR MBR UPR,R_58636(C):-YL1</t>
  </si>
  <si>
    <t>PRS_MBR. HOOD LOCK UPPER,58231-72S00</t>
  </si>
  <si>
    <t>PRS_MBR. HOOD LOCK LOWER,58232-72S00</t>
  </si>
  <si>
    <t>PRS_REINF REAR SHOK. ABSO L_63814-62S00</t>
  </si>
  <si>
    <t>PRS_PANEL COWL FRONT_59721-62S00</t>
  </si>
  <si>
    <t>PRS_PANEL COWL FRONT_59721-62S10</t>
  </si>
  <si>
    <t>PRS_PANEL RR WH. HOU IN. R _63411-62S00</t>
  </si>
  <si>
    <t>PRS_PANEL RR WH. HOU IN. R _63811-62S00</t>
  </si>
  <si>
    <t>PRS_PANEL WH HOU IN RR R_63413-62S00</t>
  </si>
  <si>
    <t>PRS_PANEL WH HOU IN RR L_63813-62S00</t>
  </si>
  <si>
    <t>PRS_REINF REAR SHOK. ABSO R_63414-62S00</t>
  </si>
  <si>
    <t>PRS_PANEL FR. PIL. INR FR R_63111-62S00</t>
  </si>
  <si>
    <t>PRS_PANEL FR. PIL. INR FR L_65111-62S00</t>
  </si>
  <si>
    <t>PRS_PANEL FR. PIL. INR RR R_63113-62S00</t>
  </si>
  <si>
    <t>PRS_PANEL FR. PIL. INR RR L_63513-62S00</t>
  </si>
  <si>
    <t>PRS_RAIL ROOF SIDE INNER R_ 63121-62S00</t>
  </si>
  <si>
    <t>PRS_RAIL ROOF SIDE INNER L_ 63521-62S00</t>
  </si>
  <si>
    <t>PRS_MBR.  RR FL. SIDE FR R _62111-62S00</t>
  </si>
  <si>
    <t>PRS_MBR.  RR FL. SIDE FR L _62311-62S00</t>
  </si>
  <si>
    <t>PRS_EXT RR FLR S MBR FR R _62116-62S00</t>
  </si>
  <si>
    <t>PRS_EXT RR FLR S MBR FR R _62316-62S00</t>
  </si>
  <si>
    <t>PRS_COMPARTMENT REAR FLOOR R_62211-62S00</t>
  </si>
  <si>
    <t>PRS_COMPARTMENT REAR FLOOR L_62411-62S00</t>
  </si>
  <si>
    <t>PRS_PANEL RR FLOOR SEAT MTG_61531-62S00</t>
  </si>
  <si>
    <t>PRS_PANEL RR FLOOR SEAT MTG_61531-62S10</t>
  </si>
  <si>
    <t>PRS_STRENGTH SIDE SILL FR R_63231-62S00</t>
  </si>
  <si>
    <t>PRS_STRENGTH SIDE SILL FR L_63631-62S00</t>
  </si>
  <si>
    <t>PRS_PANEL COWL UPPER_59711-62S00</t>
  </si>
  <si>
    <t>PRS_PANEL COWL UPPER_59711-62S10</t>
  </si>
  <si>
    <t>PRS_PANEL RR LAMP HOU OUT R_64131-62S00</t>
  </si>
  <si>
    <t>PRS_PANEL RR LAMP HOU OUT L_64531-62S00</t>
  </si>
  <si>
    <t>PRS_EXTENSION APRON FRONT R_58313-62S00</t>
  </si>
  <si>
    <t>PRS_EXTENSION APRON FRONT L_58413-62S00</t>
  </si>
  <si>
    <t>PRS_MEMBER APRON FRONT R_58314-62S00</t>
  </si>
  <si>
    <t>PRS_MEMBER APRON FRONT L_58314-62S00</t>
  </si>
  <si>
    <t>PRS_PANEL DASH SIDE UPPER R_59241-62S00</t>
  </si>
  <si>
    <t>PRS_PANEL DASH SIDE UPPER R_59241-62S10</t>
  </si>
  <si>
    <t>PRS_PANEL DASH SIDE UPPER L_59291-62S00</t>
  </si>
  <si>
    <t>PRS_PANEL DASH SIDE UPPER L_59291-62S10</t>
  </si>
  <si>
    <t>PRS_PANEL DASH SIDE CTR R _59242-62S10</t>
  </si>
  <si>
    <t>PRS_PANEL DASH SIDE CTR L _59292-62S00</t>
  </si>
  <si>
    <t>PRS_PANEL DASH SIDE CTR L _59292-62S10</t>
  </si>
  <si>
    <t>PRS_PANEL DASH SIDE LOWER R_59243-S00</t>
  </si>
  <si>
    <t>PRS_PANEL DASH SIDE LOWER L_59293-S00</t>
  </si>
  <si>
    <t>PRS_MBR. RR FLOOR SIDE RR R_62112-62S00</t>
  </si>
  <si>
    <t>PRS_MBR. RR FLOOR SIDE RR L_62312-62S00</t>
  </si>
  <si>
    <t>PRS_REINF WHEEL HOU INNER R_63417-62S00</t>
  </si>
  <si>
    <t>PRS_REINF WHEEL HOU INNER L_63817-62S00</t>
  </si>
  <si>
    <t>PRS_BKT. SUSPENSION UPPER R_58312-62S00</t>
  </si>
  <si>
    <t>PRS_BKT. SUSPENSION UPPER L_58412-62S00</t>
  </si>
  <si>
    <t>PRS_STRENGTH SIDE SILL RR R_63232-62S00</t>
  </si>
  <si>
    <t>PRS_STRENGTH SIDE SILL RR R_63632-62S00</t>
  </si>
  <si>
    <t>SEF oil pan</t>
  </si>
  <si>
    <t>Crack</t>
  </si>
  <si>
    <t>Damage</t>
  </si>
  <si>
    <t>Misfeed</t>
  </si>
  <si>
    <t>Flange Short</t>
  </si>
  <si>
    <t>Bending NG</t>
  </si>
  <si>
    <t>Tool Trial</t>
  </si>
  <si>
    <t>Wrinkle</t>
  </si>
  <si>
    <t>Hole Oversize</t>
  </si>
  <si>
    <t>Hole Miss</t>
  </si>
  <si>
    <t>Rusty</t>
  </si>
  <si>
    <t>Overlap</t>
  </si>
  <si>
    <t>Op.  miss</t>
  </si>
  <si>
    <t>Scrap Mark</t>
  </si>
  <si>
    <t>Raw Material</t>
  </si>
  <si>
    <t>Flange bend</t>
  </si>
  <si>
    <t>SHOCK LINE</t>
  </si>
  <si>
    <t>HOLE OUT</t>
  </si>
  <si>
    <t>FLARING NG</t>
  </si>
  <si>
    <t>FLANGE CRACK</t>
  </si>
  <si>
    <t>FLANGE EXCESS</t>
  </si>
  <si>
    <t>Others</t>
  </si>
  <si>
    <t>Old rej</t>
  </si>
  <si>
    <t>S N</t>
  </si>
  <si>
    <t>Customer Return</t>
  </si>
  <si>
    <t>Dent / Scratch</t>
  </si>
  <si>
    <t>HOLE VARIANT NG</t>
  </si>
  <si>
    <t>Setting</t>
  </si>
  <si>
    <t>Total Inspection</t>
  </si>
  <si>
    <t>REJECTION</t>
  </si>
  <si>
    <t>PPM</t>
  </si>
  <si>
    <t>Total</t>
  </si>
  <si>
    <t>Model</t>
  </si>
  <si>
    <t>YHC</t>
  </si>
  <si>
    <t>S NO</t>
  </si>
  <si>
    <t>DATE</t>
  </si>
  <si>
    <t>PRS_PANEL FR. PIL. INR FR L_65511-62S00</t>
  </si>
  <si>
    <t>PRS_EXT. FL SIDE MBR CTR R ,62141-62S00</t>
  </si>
  <si>
    <t>PRS_EXT. FL SIDE MBR CTR R ,62341-62S00</t>
  </si>
  <si>
    <t>REINF SIDE SILL STRENGTH CTR 63234-62S00</t>
  </si>
  <si>
    <t>PRS_CR. MBR. RE FL CTR._62711-62S00_Y1K</t>
  </si>
  <si>
    <t>PRS_PANEL DASH SIDE CTR R _59242-62S00</t>
  </si>
  <si>
    <t>MBR. HOOD LOCK LOWER,58232-72S00</t>
  </si>
  <si>
    <t>EXT. FL SIDE MBR CTR R ,62141-62S00</t>
  </si>
  <si>
    <t>EXT. FL SIDE MBR CTR R ,62341-62S00</t>
  </si>
  <si>
    <t>REINF REAR SHOK. ABSO L_63814-62S00</t>
  </si>
  <si>
    <t>PANEL COWL FRONT_59721-62S00</t>
  </si>
  <si>
    <t>PANEL COWL FRONT_59721-62S10</t>
  </si>
  <si>
    <t>PANEL RR WH. HOU IN. R _63411-62S00</t>
  </si>
  <si>
    <t>PANEL RR WH. HOU IN. R _63811-62S00</t>
  </si>
  <si>
    <t>PANEL WH HOU IN RR R_63413-62S00</t>
  </si>
  <si>
    <t>PANEL WH HOU IN RR L_63813-62S00</t>
  </si>
  <si>
    <t>REINF REAR SHOK. ABSO R_63414-62S00</t>
  </si>
  <si>
    <t>PANEL FR. PIL. INR FR R_63111-62S00</t>
  </si>
  <si>
    <t>PANEL FR. PIL. INR FR L_65111-62S00</t>
  </si>
  <si>
    <t>PANEL FR. PIL. INR RR R_63113-62S00</t>
  </si>
  <si>
    <t>PANEL FR. PIL. INR RR L_63513-62S00</t>
  </si>
  <si>
    <t>RAIL ROOF SIDE INNER R_ 63121-62S00</t>
  </si>
  <si>
    <t>RAIL ROOF SIDE INNER L_ 63521-62S00</t>
  </si>
  <si>
    <t>MBR.  RR FL. SIDE FR R _62111-62S00</t>
  </si>
  <si>
    <t>MBR.  RR FL. SIDE FR L _62311-62S00</t>
  </si>
  <si>
    <t>EXT RR FLR S MBR FR R _62116-62S00</t>
  </si>
  <si>
    <t>EXT RR FLR S MBR FR R _62316-62S00</t>
  </si>
  <si>
    <t>COMPARTMENT REAR FLOOR R_62211-62S00</t>
  </si>
  <si>
    <t>COMPARTMENT REAR FLOOR L_62411-62S00</t>
  </si>
  <si>
    <t>PANEL RR FLOOR SEAT MTG_61531-62S00</t>
  </si>
  <si>
    <t>PANEL RR FLOOR SEAT MTG_61531-62S10</t>
  </si>
  <si>
    <t>STRENGTH SIDE SILL FR R_63231-62S00</t>
  </si>
  <si>
    <t>STRENGTH SIDE SILL FR L_63631-62S00</t>
  </si>
  <si>
    <t>PANEL COWL UPPER_59711-62S00</t>
  </si>
  <si>
    <t>PANEL COWL UPPER_59711-62S10</t>
  </si>
  <si>
    <t>PANEL RR LAMP HOU OUT R_64131-62S00</t>
  </si>
  <si>
    <t>PANEL RR LAMP HOU OUT L_64531-62S00</t>
  </si>
  <si>
    <t>PANEL FENDOR APRON R_58311-62S00</t>
  </si>
  <si>
    <t>EXTENSION APRON FRONT L_58413-62S00</t>
  </si>
  <si>
    <t>MEMBER APRON FRONT R_58314-62S00</t>
  </si>
  <si>
    <t>MEMBER APRON FRONT L_58314-62S00</t>
  </si>
  <si>
    <t>PANEL DASH SIDE UPPER R_59241-62S00</t>
  </si>
  <si>
    <t>PANEL DASH SIDE UPPER R_59241-62S10</t>
  </si>
  <si>
    <t>PANEL DASH SIDE UPPER L_59291-62S00</t>
  </si>
  <si>
    <t>PANEL DASH SIDE UPPER L_59291-62S10</t>
  </si>
  <si>
    <t>PANEL DASH SIDE CTR R _59242-62S10</t>
  </si>
  <si>
    <t>PANEL DASH SIDE CTR L _59292-62S00</t>
  </si>
  <si>
    <t>PANEL DASH SIDE CTR L _59292-62S10</t>
  </si>
  <si>
    <t>PANEL DASH SIDE LOWER R_59243-S00</t>
  </si>
  <si>
    <t>PANEL DASH SIDE LOWER L_59293-S00</t>
  </si>
  <si>
    <t>MBR. RR FLOOR SIDE RR R_62112-62S00</t>
  </si>
  <si>
    <t>MBR. RR FLOOR SIDE RR L_62312-62S00</t>
  </si>
  <si>
    <t>REINF WHEEL HOU INNER R_63417-62S00</t>
  </si>
  <si>
    <t>REINF WHEEL HOU INNER L_63817-62S00</t>
  </si>
  <si>
    <t>BKT. SUSPENSION UPPER R_58312-62S00</t>
  </si>
  <si>
    <t>BKT. SUSPENSION UPPER L_58412-62S00</t>
  </si>
  <si>
    <t>STRENGTH SIDE SILL RR R_63232-62S00</t>
  </si>
  <si>
    <t>STRENGTH SIDE SILL RR R_63632-62S00</t>
  </si>
  <si>
    <t>MEMBER FR BUMPER_58271-62S00</t>
  </si>
  <si>
    <t>REINF.FRONT UPR 71112-69R00</t>
  </si>
  <si>
    <t>REINF PEDAL BRKT_58821-78L00</t>
  </si>
  <si>
    <t>PNL WH. HOU. INR RR R_63414-55R00</t>
  </si>
  <si>
    <t>PNL RR LAMP HSG INR RH,64123-56R00</t>
  </si>
  <si>
    <t>PNL RR COMB LAMP HSG UPR LH, 64522-5</t>
  </si>
  <si>
    <t>PNL RR COMB LAMP HSG UPR RH, 64122-5</t>
  </si>
  <si>
    <t>PNL RR COMB LAMP HSG LH, 64521-56R00</t>
  </si>
  <si>
    <t>PNL RR COMB LAMP HSG RH, 64121-56R00</t>
  </si>
  <si>
    <t>TUNNEL MAIN FLOOR ,61211-55R00</t>
  </si>
  <si>
    <t>PNL COWL UPPER LHD,59311-55R10</t>
  </si>
  <si>
    <t>PNL COWL UPPER RHD,59311-55R00</t>
  </si>
  <si>
    <t>MUB6_MBR RER FLOR SIDE FR,R(62111</t>
  </si>
  <si>
    <t>MUB6_PNL WHL HS OTR R(63481-68P10</t>
  </si>
  <si>
    <t>B6_BR MAIN FLOOR TUNNEL 2_6122168P00</t>
  </si>
  <si>
    <t>B6_BR MAIN FLOOR TUNNEL 2_6122168P10</t>
  </si>
  <si>
    <t>MUB6_EXT,MAIN FLR TNL FR(61212-68P00</t>
  </si>
  <si>
    <t>MUB6_TNL MAIN FLOR(61211-68P10</t>
  </si>
  <si>
    <t>MUB6_EXT,RR FLR SD MBR,R62124</t>
  </si>
  <si>
    <t>MUB6_EXT,RR FLR SD MBR,L62324</t>
  </si>
  <si>
    <t>YE3_GUSET FR DOOR HNG LH_68361-60M00</t>
  </si>
  <si>
    <t>YE3_GUSET FR DOOR HNG RH_68161-60M00</t>
  </si>
  <si>
    <t>YE3K10_RNF ROOF SIDE INR-R_63151M67P</t>
  </si>
  <si>
    <t>YE3K10_RNF ROOF SIDE INR-L_63551M67P</t>
  </si>
  <si>
    <t>YE3K10_REINF FR PILR INR,R_63121M67P</t>
  </si>
  <si>
    <t>YE3K10_REINF FR PILR INR,L_63521M67P</t>
  </si>
  <si>
    <t>REINF,FR DOOR HINGE,R_63142-53MB0</t>
  </si>
  <si>
    <t>MBR RADIATOR SPRT, UPR,71111-82P00</t>
  </si>
  <si>
    <t>MBR, RADIATOR SPRT, LWR,71121-82P00</t>
  </si>
  <si>
    <t>RX_PNL, WH HOU OTR, L_63881-82P00</t>
  </si>
  <si>
    <t>RX_PNL, WH HOU OTR, R_63481-82P00</t>
  </si>
  <si>
    <t>MSL_CRS MBR  RR FLR F_62600M55KA0</t>
  </si>
  <si>
    <t>XD_PNL WHL HSG OTR,L_63881</t>
  </si>
  <si>
    <t>XD_PNL WHL HSG OTR,R_63481</t>
  </si>
  <si>
    <t>YL1_MBR PRTITION Rr_65321-79M50</t>
  </si>
  <si>
    <t>YL1_Mbr aprn side,R_58631-74L00</t>
  </si>
  <si>
    <t>MBR. APRON SIDE OUTER, L,58731-82R00</t>
  </si>
  <si>
    <t>YL1_MBR DASH LWR,R_58621-74L00</t>
  </si>
  <si>
    <t>YL1_MBR DASH LWR,L_58721-74L00</t>
  </si>
  <si>
    <t>EXT. DASH LWR INNER, L, 58725-82R00</t>
  </si>
  <si>
    <t>YL1_PNL WHL HSG OTR,R_63481-79M00</t>
  </si>
  <si>
    <t>YL1_PNL WHL HSG OTR,L_63881-79M00</t>
  </si>
  <si>
    <t>YL1_EXT DASH LWR OTR,L_58726-74L00</t>
  </si>
  <si>
    <t>YL1_EXT DASH LWR OTR,R_58626-74L00</t>
  </si>
  <si>
    <t>YL1_RNF DASH LWR MBR,L_58727-74L00</t>
  </si>
  <si>
    <t>DRAW INSPECTOR</t>
  </si>
  <si>
    <t>Y</t>
  </si>
  <si>
    <t>OIL PAN BAFFLE SEF</t>
  </si>
  <si>
    <t>RX- MC</t>
  </si>
  <si>
    <t>FRAME FLOOR FRT LH 59411-77P00</t>
  </si>
  <si>
    <t>FRAME FLOOR FRT RH 59111-77P00</t>
  </si>
  <si>
    <t>PRS_MEMBER APRON FRONT L_58414-62S00</t>
  </si>
  <si>
    <t>PRS_RENIF. FR LOWER X MBR. R_72392-61S00</t>
  </si>
  <si>
    <t>PRS_RENIF. FR LOWER X MBR. L_72393-61S00</t>
  </si>
  <si>
    <t>YP8-MC</t>
  </si>
  <si>
    <t>FRAME CTR RH</t>
  </si>
  <si>
    <t>FRAME CTR LH</t>
  </si>
  <si>
    <t>PRS_PANEL FR. PIL. INR FR L_63511-62S00</t>
  </si>
  <si>
    <t>yp8</t>
  </si>
  <si>
    <t>Shaft mount</t>
  </si>
  <si>
    <t xml:space="preserve">JCB_BAFFLE OIL PAN_320/04172-    JCB - </t>
  </si>
  <si>
    <t>PRS_JCB_BAFFLE OIL PAN_320/04172-    JCB -</t>
  </si>
  <si>
    <t>SEF</t>
  </si>
  <si>
    <t>PRS_PER_SMP ASY TWN DR 4C22400_110708381/4398</t>
  </si>
  <si>
    <t>LOCKER RR WHEEL HOUSE RR RH</t>
  </si>
  <si>
    <t>LOCKER RR WHEEL HOUSE RR LH</t>
  </si>
  <si>
    <t>OIL PAN 4398</t>
  </si>
  <si>
    <t>PERKINS</t>
  </si>
  <si>
    <t>DASH RH</t>
  </si>
  <si>
    <t>DASH LH</t>
  </si>
  <si>
    <t>PEDAL BKT. YNC</t>
  </si>
  <si>
    <t>YNC</t>
  </si>
  <si>
    <t>PRS_BRACE FR PILLAR INNER R_63122-53MB0</t>
  </si>
  <si>
    <t>YE3K10</t>
  </si>
  <si>
    <t>YTA</t>
  </si>
  <si>
    <t>PRS SFG_YTA_TNL MAIN FLOR(61211-55T00)</t>
  </si>
  <si>
    <t>YXA</t>
  </si>
  <si>
    <t>PRS_YXA_PNL CTR PLR INR R_63211-66T00</t>
  </si>
  <si>
    <t>PRS_YXA_PNL CTR PLR INR R_63211-66T10</t>
  </si>
  <si>
    <t>PRS_YXA_PNL CTR PLR INR L_63611-66T00</t>
  </si>
  <si>
    <t>PRS_YXA_PNL CTR PLR INR L_63611-66T10</t>
  </si>
  <si>
    <t>PRS_YXA_PNL WHL HSE OUT R_63481-66T00</t>
  </si>
  <si>
    <t>PRS_YXA_PNL WHL HSE OUT L_63881-66T00</t>
  </si>
  <si>
    <t>PRS_YXA_BRC MAIN FLR TNL NO.3_61217-66T0</t>
  </si>
  <si>
    <t>PRS_YXA_RNF DASH LWR MBR R_59131-66T00</t>
  </si>
  <si>
    <t>PRS_58826-78T00_CROSS MBR._YG8</t>
  </si>
  <si>
    <t>5897378 PRESS OIL PAN 8910</t>
  </si>
  <si>
    <t>5897383 PRESS OIL PAN 8910</t>
  </si>
  <si>
    <t>5824404 PRESS OIL PAN</t>
  </si>
  <si>
    <t>PRS_T-4_Oil Pan_320 / A4228</t>
  </si>
  <si>
    <t>JCB T4</t>
  </si>
  <si>
    <t>58313-53T00 ext apron front R</t>
  </si>
  <si>
    <t>63231-53T00 STR SI SILL FR RR</t>
  </si>
  <si>
    <t>63631-53T00 STR SI SILL FR RL</t>
  </si>
  <si>
    <t>62116-53T00 EXT RR F SIDE M RH</t>
  </si>
  <si>
    <t>62316-53T00 EXT RR F SIDE M LH</t>
  </si>
  <si>
    <t>62112-53T00 MEMBER RR FL  SIDE RR R</t>
  </si>
  <si>
    <t>62312-53T00 MEMBER RR FL  SIDE RR L</t>
  </si>
  <si>
    <t>63232-53T00 STRENGTH SIDE SILL RR R</t>
  </si>
  <si>
    <t>63632-53T00 STRENGTH SIDE SILL RR L</t>
  </si>
  <si>
    <t>62211-53T00 COMPARTMENT RH</t>
  </si>
  <si>
    <t>62411-53T00 COMPARTMENT LH</t>
  </si>
  <si>
    <t>62211-53T10 COMPARTMENT RH</t>
  </si>
  <si>
    <t>62211-53T10 COMPARTMENT LH</t>
  </si>
  <si>
    <t>REINF SI SIL STR CTR R 63234-53T00</t>
  </si>
  <si>
    <t>REINF SI SIL STR CTR L 63634-53T00</t>
  </si>
  <si>
    <t>PRS_71112-69R01_RENIF. FR LOWER _YCA</t>
  </si>
  <si>
    <t>PRS_58271-62S10_PANEL FR. BUMPER_Y1K MC</t>
  </si>
  <si>
    <t>PRS_71111-69R01_CROSSMBR. FR LOWER _YCA</t>
  </si>
  <si>
    <t>Y0M</t>
  </si>
  <si>
    <t>58413-53T00 ext apron front L</t>
  </si>
  <si>
    <t>BRACKET SUS.  UPPER R_58312-53T00_YOM</t>
  </si>
  <si>
    <t>BRACKET SUS. UPPER L_58412-53T00_YOM</t>
  </si>
  <si>
    <t>59186- 77P00</t>
  </si>
  <si>
    <t>59486- 77P00</t>
  </si>
  <si>
    <t>E- Rick</t>
  </si>
  <si>
    <t>ROOF AUTO FEB EV</t>
  </si>
  <si>
    <t>YG8 K12</t>
  </si>
  <si>
    <t>PRS_O2_CVR FRNT FRAME RR R_59181 YG8 K12</t>
  </si>
  <si>
    <t>LINE</t>
  </si>
  <si>
    <t>NPL-1</t>
  </si>
  <si>
    <t>800 T</t>
  </si>
  <si>
    <t>PS-3</t>
  </si>
  <si>
    <t>NPL-2</t>
  </si>
  <si>
    <t>500 T</t>
  </si>
  <si>
    <t>NPL -1</t>
  </si>
  <si>
    <t>REINF,DASH PANEL SIDE,L_59151-64M00_YXA</t>
  </si>
  <si>
    <t>REINF,DASH PANEL SIDE,R_59141-64M00_YXA</t>
  </si>
  <si>
    <t>E RIKSHOW NEW</t>
  </si>
  <si>
    <t>1000T NPL-2</t>
  </si>
  <si>
    <t>63882-66T00</t>
  </si>
  <si>
    <t>63482-66T00</t>
  </si>
  <si>
    <t>NPL- 1</t>
  </si>
  <si>
    <t>NPL 2</t>
  </si>
  <si>
    <t>PRS_61100-K0L-D000_FENDER A FR_HONDA</t>
  </si>
  <si>
    <t>KOL</t>
  </si>
  <si>
    <t>NPL 1</t>
  </si>
  <si>
    <t>PRS_R/F TENSION ROD BKT RH_59123-77P00</t>
  </si>
  <si>
    <t>PRS_R/F TENSION ROD BKT LH_59423-77P00</t>
  </si>
  <si>
    <t xml:space="preserve">SAP CODE </t>
  </si>
  <si>
    <t>TUNNEL MAIN FLOOR</t>
  </si>
  <si>
    <t>YTB</t>
  </si>
  <si>
    <t>PRS_59711-55U00_PNL COWL TOP_YED-NB</t>
  </si>
  <si>
    <t>PRS_59711-55U10_PNL COWL TOP_YED-NB</t>
  </si>
  <si>
    <t>PRS_59711-55U20_PNL COWL TOP_YED-NB</t>
  </si>
  <si>
    <t>PRS_65311-55U00_PNL PARTITION_YED-NB</t>
  </si>
  <si>
    <t>PRS_65313-55U00_MBR PARTN FRONT_YED-NB</t>
  </si>
  <si>
    <t>PRS_65321-55U00_MBR PARTN REAR_YED-NB</t>
  </si>
  <si>
    <t>PRS_65331-55U00_PNL PARTN FRONT_YED-NB</t>
  </si>
  <si>
    <t>PRS_65511-55U00_PNL BACK_YED-NB</t>
  </si>
  <si>
    <t>PRS_65521-55U00_MBR TAIL END_YED-NB</t>
  </si>
  <si>
    <t>PRS_68121-55U00_RNF FR DR OTR R_YED-NB</t>
  </si>
  <si>
    <t>PRS_68122-55U00_RNF FR DR NO.2 R_YED-NB</t>
  </si>
  <si>
    <t>PRS_68321-55U00_RNF FR DR OTR L_YED-NB</t>
  </si>
  <si>
    <t>PRS_68322-55U00_RNF FR DR NO.2 L_YED-NB</t>
  </si>
  <si>
    <t>YED NB</t>
  </si>
  <si>
    <t>PRS_58311-62S01_YOM/Y1K</t>
  </si>
  <si>
    <t>PRS_58411-62S01_YOM/Y1K</t>
  </si>
  <si>
    <t>Y1K ECN</t>
  </si>
  <si>
    <t>YHB</t>
  </si>
  <si>
    <t>PNL. SIDE SILL INNER RH</t>
  </si>
  <si>
    <t>REINF RR DOOR HINGE LOWER RH</t>
  </si>
  <si>
    <t>REINF RR DOOR HINGE LOWER LH</t>
  </si>
  <si>
    <t>PRS_YEDNB_RNF RR DR OTR R_68521-55U00</t>
  </si>
  <si>
    <t>PRS_YEDNB_RNF RR DR OTR L_68721-55U00</t>
  </si>
  <si>
    <t>PNL. SIDE SILL INNER LH</t>
  </si>
  <si>
    <t>COVER R SIDE</t>
  </si>
  <si>
    <t>COVER L SIDE</t>
  </si>
  <si>
    <t>K0P</t>
  </si>
  <si>
    <t>COVER R BODY</t>
  </si>
  <si>
    <t>COVER L BODY</t>
  </si>
  <si>
    <t>YTB/YTA</t>
  </si>
  <si>
    <t>STRENGTH,SIDE SILL,INNER ,R 63225-73R00</t>
  </si>
  <si>
    <t>MEMBER,APRON SIDE,R 58611M81R00 - YNC</t>
  </si>
  <si>
    <t>MEMBER,APRON SIDE,L 58711M81R00 -YNC</t>
  </si>
  <si>
    <t>YG8 RC25</t>
  </si>
  <si>
    <t xml:space="preserve">OIL PAN SKIN </t>
  </si>
  <si>
    <t>OIL PAN SEF WITHOUT HOLE</t>
  </si>
  <si>
    <t>YG8 RC 25</t>
  </si>
  <si>
    <t>PRS_Loc.Ctr Piller Low. L_61221-78U20</t>
  </si>
  <si>
    <t xml:space="preserve">PRS_Loc.Ctr Piller Low. R_61211-78U10 </t>
  </si>
  <si>
    <t>PRS_Loc.Ctr Piller Low. L_61221-78U10</t>
  </si>
  <si>
    <t>LOCKER RR WHEEL HOUSE FRT. RH 61854</t>
  </si>
  <si>
    <t>LOCKER RR WHEEL HOUSE FRT LH 61864</t>
  </si>
  <si>
    <t>LOCKER RR WHEEL HOUSE RH 61851</t>
  </si>
  <si>
    <t>LOCKER RR WHEEL HOUSE LH 61861</t>
  </si>
  <si>
    <t>PRS_68531-69R10_REINF RR DR OTR CTR R_YC</t>
  </si>
  <si>
    <t>PRS_68731-69R10_REINF RR DR OTR CTR L_YC</t>
  </si>
  <si>
    <t>S.NO</t>
  </si>
  <si>
    <t>EXTN QUARTER INNER UPPER R 63341-71U00</t>
  </si>
  <si>
    <t>EXTN QUARTER INNER UPPER L 63741-71U00</t>
  </si>
  <si>
    <t>PRS_59411-71U00_Mbr. Cowl Side Otr R_Y17</t>
  </si>
  <si>
    <t>PRS_59232-71U00_Panel Dash Side FR R_Y17</t>
  </si>
  <si>
    <t>PRS_59282-71U00_Panel Dash Side FR L_Y17</t>
  </si>
  <si>
    <t>PRS_59231-71U00_Panel Dash Side R_Y17</t>
  </si>
  <si>
    <t>PRS_59281-71U00_Panel Dash Side L_Y17</t>
  </si>
  <si>
    <t>PRS_68121-71U00_RE F Dr Otr No.-1R_Y17</t>
  </si>
  <si>
    <t>PRS_68321-71U00_RE F Dr Otr No.-1 L_Y17</t>
  </si>
  <si>
    <t>PRS_68122-71U00_RE F Dr Otr No.-1R_Y17</t>
  </si>
  <si>
    <t>PRS_68322-71U00_RE F Dr Otr No.-1L_Y17</t>
  </si>
  <si>
    <t>PRS_68521-71U00_RENIF R Dr Otr R_Y17</t>
  </si>
  <si>
    <t>PRS_68721-71U00_RENIF R Dr Otr R_Y17</t>
  </si>
  <si>
    <t>PRS_68531-71U00_RE RR DR OtrC NO.1 R_Y17</t>
  </si>
  <si>
    <t>PRS_68731-71U00_RE RR DR OtrC NO.1 L_Y17</t>
  </si>
  <si>
    <t>PRS_69161-71U00_RE BACK DOOR Hingh R_Y17</t>
  </si>
  <si>
    <t>PRS_69171-71U00_RE BACK DOOR Hingh L_Y17</t>
  </si>
  <si>
    <t>PRS_69162-71U00_RE BACK Dr Bal R_Y17</t>
  </si>
  <si>
    <t>PRS_69172-71U00_RE BACK Dr Bal L_Y17</t>
  </si>
  <si>
    <t>PRS_71111-71U00_MB RAD SUP U SU.1 UP_Y17</t>
  </si>
  <si>
    <t>PRS_71121-71U00_MB RAD SUP L SU.1 UP_Y17</t>
  </si>
  <si>
    <t>Y17</t>
  </si>
  <si>
    <t>NPL -2</t>
  </si>
  <si>
    <t>PRS_59461-71U00_Mbr. Cowl Side Otr L_Y17</t>
  </si>
  <si>
    <t>HONDA</t>
  </si>
  <si>
    <t>YHB /YNC</t>
  </si>
  <si>
    <t xml:space="preserve">CROSS MBR </t>
  </si>
  <si>
    <t>YP8</t>
  </si>
  <si>
    <t>BOP_MUS_RNF RR DR OTR R_68521-67L00</t>
  </si>
  <si>
    <t>BOP_MUS_RNF RR DR OTR L_68721-67L00</t>
  </si>
  <si>
    <t>S</t>
  </si>
  <si>
    <t>BOP_WR N_PNL RR W/HSG OTR L_S63712M67L00</t>
  </si>
  <si>
    <t>Monthly Rejection Data May. '2026</t>
  </si>
  <si>
    <t>y17 SKH</t>
  </si>
  <si>
    <t xml:space="preserve">TAIL SKIT </t>
  </si>
  <si>
    <t>Baseline Sigma Total</t>
  </si>
  <si>
    <t>Base Line Sigma Through PPM</t>
  </si>
  <si>
    <t>According to yield to Sigma Conversion</t>
  </si>
  <si>
    <t>Defects</t>
  </si>
  <si>
    <t>Rejection</t>
  </si>
  <si>
    <t>Cumaltive</t>
  </si>
  <si>
    <t>Cumulative %</t>
  </si>
  <si>
    <t>Total Rejection count</t>
  </si>
  <si>
    <t>UCL</t>
  </si>
  <si>
    <t>Total Defects</t>
  </si>
  <si>
    <t>Proportion</t>
  </si>
  <si>
    <t>LCL</t>
  </si>
  <si>
    <t>CL</t>
  </si>
  <si>
    <t>P-BAR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</si>
</sst>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"/>
  </numFmts>
  <fonts count="4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8"/>
      <color theme="1"/>
      <name val="Calibri"/>
      <family val="2"/>
      <scheme val="minor"/>
    </font>
    <font>
      <b/>
      <sz val="11"/>
      <name val="Arial"/>
      <family val="2"/>
    </font>
    <font>
      <b/>
      <sz val="11"/>
      <color indexed="48"/>
      <name val="Arial"/>
      <family val="2"/>
    </font>
    <font>
      <b/>
      <sz val="22"/>
      <color indexed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b/>
      <sz val="10"/>
      <name val="Times New Roman"/>
      <family val="1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color theme="1"/>
      <name val="Times New Roman"/>
      <family val="1"/>
    </font>
    <font>
      <b/>
      <sz val="8"/>
      <color indexed="8"/>
      <name val="Times New Roman"/>
      <family val="1"/>
    </font>
    <font>
      <b/>
      <sz val="8"/>
      <name val="Times New Roman"/>
      <family val="1"/>
    </font>
    <font>
      <b/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9"/>
      <color theme="1"/>
      <name val="Times New Roman"/>
      <family val="1"/>
    </font>
    <font>
      <b/>
      <sz val="9"/>
      <color indexed="8"/>
      <name val="Times New Roman"/>
      <family val="1"/>
    </font>
    <font>
      <b/>
      <sz val="9"/>
      <name val="Times New Roman"/>
      <family val="1"/>
    </font>
    <font>
      <sz val="9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Times New Roman"/>
      <family val="1"/>
    </font>
    <font>
      <sz val="1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27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33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Protection="1">
      <protection hidden="1"/>
    </xf>
    <xf numFmtId="0" fontId="10" fillId="3" borderId="1" xfId="0" applyFont="1" applyFill="1" applyBorder="1" applyAlignment="1" applyProtection="1">
      <alignment horizontal="center" vertical="center" wrapText="1"/>
      <protection hidden="1"/>
    </xf>
    <xf numFmtId="0" fontId="8" fillId="3" borderId="1" xfId="0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Protection="1">
      <protection hidden="1"/>
    </xf>
    <xf numFmtId="0" fontId="11" fillId="3" borderId="1" xfId="0" applyFont="1" applyFill="1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/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1" xfId="0" applyBorder="1" applyAlignment="1" applyProtection="1">
      <alignment horizontal="center"/>
      <protection hidden="1"/>
    </xf>
    <xf numFmtId="0" fontId="2" fillId="3" borderId="1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6" fillId="3" borderId="1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5" fillId="3" borderId="1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13" fillId="0" borderId="1" xfId="0" applyFont="1" applyBorder="1" applyAlignment="1">
      <alignment horizontal="center" vertical="center"/>
    </xf>
    <xf numFmtId="0" fontId="0" fillId="3" borderId="0" xfId="0" applyFill="1" applyAlignment="1" applyProtection="1">
      <alignment horizontal="center" vertical="center"/>
      <protection hidden="1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/>
    </xf>
    <xf numFmtId="0" fontId="16" fillId="3" borderId="1" xfId="0" applyFont="1" applyFill="1" applyBorder="1" applyAlignment="1">
      <alignment horizontal="center" vertical="center" wrapText="1"/>
    </xf>
    <xf numFmtId="0" fontId="17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/>
    </xf>
    <xf numFmtId="0" fontId="22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vertical="center"/>
    </xf>
    <xf numFmtId="0" fontId="24" fillId="3" borderId="1" xfId="0" applyFont="1" applyFill="1" applyBorder="1" applyAlignment="1">
      <alignment horizontal="center" vertical="center" wrapText="1"/>
    </xf>
    <xf numFmtId="0" fontId="9" fillId="0" borderId="0" xfId="0" applyFont="1"/>
    <xf numFmtId="0" fontId="0" fillId="0" borderId="4" xfId="0" applyBorder="1" applyAlignment="1">
      <alignment horizontal="center"/>
    </xf>
    <xf numFmtId="0" fontId="2" fillId="3" borderId="5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/>
    <xf numFmtId="0" fontId="29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vertical="center"/>
    </xf>
    <xf numFmtId="0" fontId="31" fillId="3" borderId="1" xfId="0" applyFont="1" applyFill="1" applyBorder="1" applyAlignment="1">
      <alignment horizontal="center" vertical="center" wrapText="1"/>
    </xf>
    <xf numFmtId="0" fontId="32" fillId="0" borderId="0" xfId="0" applyFont="1"/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33" fillId="3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top"/>
    </xf>
    <xf numFmtId="0" fontId="2" fillId="3" borderId="0" xfId="0" applyFont="1" applyFill="1" applyAlignment="1">
      <alignment horizontal="center" vertical="center"/>
    </xf>
    <xf numFmtId="0" fontId="33" fillId="0" borderId="9" xfId="0" applyFont="1" applyBorder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0" fillId="0" borderId="7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28" fillId="0" borderId="1" xfId="3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1" fontId="0" fillId="3" borderId="1" xfId="0" applyNumberFormat="1" applyFill="1" applyBorder="1" applyAlignment="1" applyProtection="1">
      <alignment horizontal="center" vertical="center"/>
      <protection hidden="1"/>
    </xf>
    <xf numFmtId="0" fontId="28" fillId="2" borderId="1" xfId="3" applyFont="1" applyFill="1" applyBorder="1" applyAlignment="1">
      <alignment horizontal="center"/>
    </xf>
    <xf numFmtId="0" fontId="28" fillId="3" borderId="10" xfId="3" applyFont="1" applyFill="1" applyBorder="1" applyAlignment="1">
      <alignment horizontal="center" vertical="center"/>
    </xf>
    <xf numFmtId="0" fontId="28" fillId="3" borderId="11" xfId="3" applyFont="1" applyFill="1" applyBorder="1" applyAlignment="1">
      <alignment horizontal="center" vertical="center"/>
    </xf>
    <xf numFmtId="0" fontId="36" fillId="3" borderId="12" xfId="3" applyFont="1" applyFill="1" applyBorder="1" applyAlignment="1">
      <alignment horizontal="center" vertical="center"/>
    </xf>
    <xf numFmtId="0" fontId="28" fillId="0" borderId="1" xfId="3" applyFont="1" applyBorder="1"/>
    <xf numFmtId="0" fontId="2" fillId="0" borderId="1" xfId="0" applyFont="1" applyBorder="1" applyAlignment="1" applyProtection="1">
      <alignment horizontal="center" vertical="center"/>
      <protection locked="0"/>
    </xf>
    <xf numFmtId="0" fontId="37" fillId="0" borderId="1" xfId="0" applyFont="1" applyBorder="1"/>
    <xf numFmtId="0" fontId="2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/>
    <xf numFmtId="0" fontId="7" fillId="3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8" fillId="0" borderId="1" xfId="3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5" fillId="0" borderId="0" xfId="3" applyFont="1" applyAlignment="1">
      <alignment horizontal="center"/>
    </xf>
    <xf numFmtId="0" fontId="38" fillId="0" borderId="0" xfId="3" applyFont="1" applyAlignment="1">
      <alignment horizontal="center"/>
    </xf>
    <xf numFmtId="0" fontId="19" fillId="0" borderId="2" xfId="0" applyFont="1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38" fillId="0" borderId="8" xfId="3" applyFont="1" applyBorder="1" applyAlignment="1">
      <alignment horizontal="center"/>
    </xf>
    <xf numFmtId="0" fontId="35" fillId="0" borderId="13" xfId="3" applyFont="1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35" fillId="0" borderId="7" xfId="3" applyFont="1" applyBorder="1" applyAlignment="1">
      <alignment horizontal="center"/>
    </xf>
    <xf numFmtId="0" fontId="28" fillId="0" borderId="7" xfId="3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1" xfId="0" applyBorder="1" applyProtection="1">
      <protection hidden="1"/>
    </xf>
    <xf numFmtId="0" fontId="27" fillId="0" borderId="1" xfId="3" applyBorder="1" applyAlignment="1">
      <alignment horizontal="center" vertical="center"/>
    </xf>
    <xf numFmtId="0" fontId="19" fillId="0" borderId="7" xfId="0" applyFont="1" applyBorder="1" applyAlignment="1">
      <alignment horizontal="center"/>
    </xf>
    <xf numFmtId="0" fontId="12" fillId="0" borderId="2" xfId="0" applyFont="1" applyBorder="1" applyAlignment="1" applyProtection="1">
      <alignment vertical="center"/>
      <protection locked="0"/>
    </xf>
    <xf numFmtId="0" fontId="35" fillId="0" borderId="13" xfId="3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8" fillId="3" borderId="14" xfId="3" applyFont="1" applyFill="1" applyBorder="1" applyAlignment="1">
      <alignment horizontal="center" vertical="center"/>
    </xf>
    <xf numFmtId="0" fontId="25" fillId="0" borderId="15" xfId="0" applyFont="1" applyBorder="1" applyAlignment="1">
      <alignment horizontal="center"/>
    </xf>
    <xf numFmtId="0" fontId="19" fillId="0" borderId="0" xfId="0" applyFont="1" applyAlignment="1">
      <alignment horizontal="center" vertical="top"/>
    </xf>
    <xf numFmtId="0" fontId="2" fillId="3" borderId="1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0" borderId="3" xfId="0" applyBorder="1"/>
    <xf numFmtId="0" fontId="28" fillId="0" borderId="1" xfId="3" applyFont="1" applyBorder="1" applyAlignment="1">
      <alignment horizontal="left"/>
    </xf>
    <xf numFmtId="0" fontId="26" fillId="3" borderId="1" xfId="0" applyFont="1" applyFill="1" applyBorder="1" applyAlignment="1">
      <alignment horizontal="center"/>
    </xf>
    <xf numFmtId="0" fontId="0" fillId="3" borderId="6" xfId="0" applyFill="1" applyBorder="1"/>
    <xf numFmtId="0" fontId="0" fillId="3" borderId="8" xfId="0" applyFill="1" applyBorder="1"/>
    <xf numFmtId="0" fontId="0" fillId="3" borderId="7" xfId="0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28" fillId="0" borderId="0" xfId="3" applyFont="1" applyAlignment="1">
      <alignment horizontal="center"/>
    </xf>
    <xf numFmtId="0" fontId="28" fillId="2" borderId="0" xfId="3" applyFont="1" applyFill="1" applyAlignment="1">
      <alignment horizontal="center"/>
    </xf>
    <xf numFmtId="0" fontId="19" fillId="0" borderId="16" xfId="0" applyFont="1" applyBorder="1" applyAlignment="1">
      <alignment horizontal="center"/>
    </xf>
    <xf numFmtId="0" fontId="28" fillId="2" borderId="7" xfId="3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8" fillId="0" borderId="9" xfId="3" applyFont="1" applyBorder="1" applyAlignment="1">
      <alignment horizontal="center"/>
    </xf>
    <xf numFmtId="0" fontId="28" fillId="0" borderId="7" xfId="3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" fillId="0" borderId="7" xfId="0" applyFont="1" applyBorder="1" applyAlignment="1" applyProtection="1">
      <alignment horizontal="center" vertical="center"/>
      <protection locked="0"/>
    </xf>
    <xf numFmtId="0" fontId="28" fillId="0" borderId="7" xfId="3" applyFont="1" applyBorder="1" applyAlignment="1">
      <alignment horizontal="left"/>
    </xf>
    <xf numFmtId="0" fontId="18" fillId="0" borderId="7" xfId="0" applyFont="1" applyBorder="1" applyAlignment="1">
      <alignment horizontal="center"/>
    </xf>
    <xf numFmtId="0" fontId="27" fillId="0" borderId="7" xfId="3" applyBorder="1" applyAlignment="1">
      <alignment horizontal="center"/>
    </xf>
    <xf numFmtId="0" fontId="1" fillId="0" borderId="7" xfId="0" applyFont="1" applyBorder="1" applyAlignment="1">
      <alignment horizontal="left"/>
    </xf>
    <xf numFmtId="0" fontId="28" fillId="0" borderId="18" xfId="3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13" xfId="0" applyFont="1" applyBorder="1" applyAlignment="1" applyProtection="1">
      <alignment horizontal="center" vertical="center"/>
      <protection locked="0"/>
    </xf>
    <xf numFmtId="0" fontId="35" fillId="0" borderId="7" xfId="3" applyFont="1" applyBorder="1" applyAlignment="1">
      <alignment horizontal="left"/>
    </xf>
    <xf numFmtId="0" fontId="19" fillId="0" borderId="7" xfId="0" applyFont="1" applyBorder="1"/>
    <xf numFmtId="0" fontId="2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8" fillId="0" borderId="18" xfId="3" applyFont="1" applyBorder="1"/>
    <xf numFmtId="0" fontId="27" fillId="0" borderId="7" xfId="3" applyBorder="1" applyAlignment="1">
      <alignment horizontal="center" vertical="center"/>
    </xf>
    <xf numFmtId="0" fontId="0" fillId="0" borderId="13" xfId="0" applyBorder="1"/>
    <xf numFmtId="0" fontId="28" fillId="3" borderId="7" xfId="3" applyFont="1" applyFill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0" fontId="28" fillId="0" borderId="18" xfId="3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5" fillId="0" borderId="7" xfId="3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27" fillId="0" borderId="18" xfId="3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19" fillId="0" borderId="7" xfId="0" applyFont="1" applyBorder="1" applyAlignment="1">
      <alignment horizontal="center" vertical="top"/>
    </xf>
    <xf numFmtId="0" fontId="2" fillId="0" borderId="8" xfId="0" applyFont="1" applyBorder="1" applyAlignment="1" applyProtection="1">
      <alignment horizontal="center" vertical="center"/>
      <protection locked="0"/>
    </xf>
    <xf numFmtId="0" fontId="28" fillId="0" borderId="8" xfId="3" applyFont="1" applyBorder="1"/>
    <xf numFmtId="0" fontId="37" fillId="0" borderId="8" xfId="0" applyFont="1" applyBorder="1"/>
    <xf numFmtId="0" fontId="2" fillId="3" borderId="17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7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 applyProtection="1">
      <alignment horizontal="center" vertical="center"/>
      <protection locked="0"/>
    </xf>
    <xf numFmtId="0" fontId="4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30" fillId="3" borderId="9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38" fillId="0" borderId="8" xfId="3" applyFont="1" applyBorder="1" applyAlignment="1">
      <alignment horizontal="center" vertical="center"/>
    </xf>
    <xf numFmtId="0" fontId="0" fillId="0" borderId="8" xfId="0" applyBorder="1" applyAlignment="1" applyProtection="1">
      <alignment horizontal="center" vertical="center"/>
      <protection locked="0"/>
    </xf>
    <xf numFmtId="0" fontId="19" fillId="0" borderId="7" xfId="0" applyFont="1" applyBorder="1" applyAlignment="1" applyProtection="1">
      <alignment horizontal="center" vertical="center"/>
      <protection locked="0"/>
    </xf>
    <xf numFmtId="0" fontId="28" fillId="0" borderId="15" xfId="3" applyFont="1" applyBorder="1" applyAlignment="1">
      <alignment horizontal="center"/>
    </xf>
    <xf numFmtId="0" fontId="0" fillId="0" borderId="19" xfId="0" applyBorder="1"/>
    <xf numFmtId="0" fontId="28" fillId="0" borderId="15" xfId="3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8" fillId="0" borderId="1" xfId="3" applyFont="1" applyBorder="1" applyAlignment="1">
      <alignment horizontal="center" vertical="center"/>
    </xf>
    <xf numFmtId="0" fontId="2" fillId="3" borderId="5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2" fillId="3" borderId="16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7" xfId="4" applyFill="1" applyBorder="1" applyAlignment="1"/>
    <xf numFmtId="0" fontId="1" fillId="0" borderId="1" xfId="4" applyFill="1" applyBorder="1" applyAlignment="1">
      <alignment horizontal="center"/>
    </xf>
    <xf numFmtId="0" fontId="39" fillId="0" borderId="7" xfId="4" applyFont="1" applyFill="1" applyBorder="1" applyAlignment="1"/>
    <xf numFmtId="0" fontId="39" fillId="0" borderId="6" xfId="4" applyFont="1" applyFill="1" applyBorder="1" applyAlignment="1"/>
    <xf numFmtId="0" fontId="39" fillId="0" borderId="8" xfId="4" applyFont="1" applyFill="1" applyBorder="1" applyAlignment="1"/>
    <xf numFmtId="0" fontId="26" fillId="0" borderId="1" xfId="4" applyFont="1" applyFill="1" applyBorder="1" applyAlignment="1">
      <alignment horizontal="center"/>
    </xf>
    <xf numFmtId="0" fontId="1" fillId="0" borderId="0" xfId="4" applyFill="1" applyBorder="1" applyAlignment="1">
      <alignment horizontal="center"/>
    </xf>
    <xf numFmtId="0" fontId="27" fillId="0" borderId="1" xfId="3" applyBorder="1" applyAlignment="1">
      <alignment horizontal="center"/>
    </xf>
    <xf numFmtId="0" fontId="1" fillId="0" borderId="6" xfId="4" applyFill="1" applyBorder="1" applyAlignment="1"/>
    <xf numFmtId="0" fontId="28" fillId="3" borderId="1" xfId="3" applyFont="1" applyFill="1" applyBorder="1" applyAlignment="1">
      <alignment horizontal="center"/>
    </xf>
    <xf numFmtId="0" fontId="1" fillId="0" borderId="8" xfId="4" applyFill="1" applyBorder="1" applyAlignment="1"/>
    <xf numFmtId="0" fontId="28" fillId="0" borderId="0" xfId="3" applyFont="1" applyAlignment="1">
      <alignment horizontal="left"/>
    </xf>
    <xf numFmtId="0" fontId="28" fillId="0" borderId="9" xfId="3" applyFont="1" applyBorder="1" applyAlignment="1">
      <alignment horizontal="left"/>
    </xf>
    <xf numFmtId="0" fontId="28" fillId="0" borderId="6" xfId="3" applyFont="1" applyBorder="1" applyAlignment="1">
      <alignment horizontal="center"/>
    </xf>
    <xf numFmtId="0" fontId="28" fillId="0" borderId="6" xfId="3" applyFont="1" applyBorder="1" applyAlignment="1">
      <alignment horizontal="left"/>
    </xf>
    <xf numFmtId="0" fontId="0" fillId="0" borderId="1" xfId="0" applyBorder="1" applyProtection="1">
      <protection locked="0"/>
    </xf>
    <xf numFmtId="0" fontId="2" fillId="3" borderId="1" xfId="0" applyFont="1" applyFill="1" applyBorder="1" applyAlignment="1">
      <alignment horizontal="left" vertical="center"/>
    </xf>
    <xf numFmtId="0" fontId="1" fillId="0" borderId="1" xfId="4" applyFill="1" applyBorder="1" applyAlignment="1"/>
    <xf numFmtId="0" fontId="34" fillId="3" borderId="1" xfId="0" applyFont="1" applyFill="1" applyBorder="1" applyAlignment="1">
      <alignment horizontal="center" vertical="center"/>
    </xf>
    <xf numFmtId="0" fontId="34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 applyProtection="1">
      <alignment horizontal="center" vertical="center"/>
      <protection locked="0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 applyProtection="1">
      <alignment horizontal="center" vertical="center" wrapText="1"/>
      <protection locked="0"/>
    </xf>
    <xf numFmtId="0" fontId="28" fillId="3" borderId="22" xfId="3" applyFont="1" applyFill="1" applyBorder="1" applyAlignment="1">
      <alignment vertical="center"/>
    </xf>
    <xf numFmtId="0" fontId="28" fillId="3" borderId="23" xfId="3" applyFont="1" applyFill="1" applyBorder="1" applyAlignment="1">
      <alignment vertical="center"/>
    </xf>
    <xf numFmtId="0" fontId="28" fillId="3" borderId="25" xfId="3" applyFont="1" applyFill="1" applyBorder="1" applyAlignment="1">
      <alignment vertical="center"/>
    </xf>
    <xf numFmtId="0" fontId="28" fillId="3" borderId="21" xfId="3" applyFont="1" applyFill="1" applyBorder="1" applyAlignment="1">
      <alignment vertical="center"/>
    </xf>
    <xf numFmtId="0" fontId="28" fillId="3" borderId="4" xfId="3" applyFont="1" applyFill="1" applyBorder="1" applyAlignment="1">
      <alignment vertical="center"/>
    </xf>
    <xf numFmtId="0" fontId="28" fillId="3" borderId="24" xfId="3" applyFont="1" applyFill="1" applyBorder="1" applyAlignment="1">
      <alignment vertical="center"/>
    </xf>
    <xf numFmtId="0" fontId="35" fillId="0" borderId="0" xfId="3" applyFont="1" applyAlignment="1">
      <alignment horizontal="left"/>
    </xf>
    <xf numFmtId="0" fontId="35" fillId="0" borderId="13" xfId="3" applyFont="1" applyBorder="1" applyAlignment="1">
      <alignment horizontal="left"/>
    </xf>
    <xf numFmtId="0" fontId="27" fillId="3" borderId="1" xfId="3" applyFill="1" applyBorder="1" applyAlignment="1">
      <alignment horizontal="center"/>
    </xf>
    <xf numFmtId="0" fontId="27" fillId="3" borderId="1" xfId="3" applyFill="1" applyBorder="1" applyAlignment="1">
      <alignment horizontal="left"/>
    </xf>
    <xf numFmtId="0" fontId="1" fillId="0" borderId="15" xfId="4" applyFill="1" applyBorder="1" applyAlignment="1"/>
    <xf numFmtId="0" fontId="2" fillId="4" borderId="1" xfId="0" applyFont="1" applyFill="1" applyBorder="1" applyAlignment="1" applyProtection="1">
      <alignment horizontal="center" vertical="center"/>
      <protection locked="0"/>
    </xf>
    <xf numFmtId="0" fontId="0" fillId="4" borderId="0" xfId="0" applyFill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 applyProtection="1">
      <alignment horizontal="center" vertical="center"/>
      <protection locked="0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 applyProtection="1">
      <alignment horizontal="center" vertical="center"/>
      <protection locked="0"/>
    </xf>
    <xf numFmtId="0" fontId="0" fillId="6" borderId="0" xfId="0" applyFill="1"/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 applyProtection="1">
      <alignment horizontal="center" vertical="center"/>
      <protection locked="0"/>
    </xf>
    <xf numFmtId="0" fontId="0" fillId="7" borderId="0" xfId="0" applyFill="1"/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 applyProtection="1">
      <alignment horizontal="center" vertical="center"/>
      <protection locked="0"/>
    </xf>
    <xf numFmtId="0" fontId="0" fillId="8" borderId="0" xfId="0" applyFill="1"/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0" fillId="9" borderId="0" xfId="0" applyFill="1"/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 applyProtection="1">
      <alignment horizontal="center" vertical="center"/>
      <protection locked="0"/>
    </xf>
    <xf numFmtId="0" fontId="0" fillId="10" borderId="0" xfId="0" applyFill="1"/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 applyProtection="1">
      <alignment horizontal="center" vertical="center"/>
      <protection locked="0"/>
    </xf>
    <xf numFmtId="0" fontId="0" fillId="11" borderId="0" xfId="0" applyFill="1"/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 applyProtection="1">
      <alignment horizontal="center" vertical="center"/>
      <protection locked="0"/>
    </xf>
    <xf numFmtId="0" fontId="0" fillId="12" borderId="0" xfId="0" applyFill="1"/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 applyProtection="1">
      <alignment horizontal="center" vertical="center"/>
      <protection locked="0"/>
    </xf>
    <xf numFmtId="0" fontId="0" fillId="13" borderId="0" xfId="0" applyFill="1"/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 applyProtection="1">
      <alignment horizontal="center" vertical="center"/>
      <protection locked="0"/>
    </xf>
    <xf numFmtId="0" fontId="0" fillId="14" borderId="0" xfId="0" applyFill="1"/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 applyProtection="1">
      <alignment horizontal="center" vertical="center"/>
      <protection locked="0"/>
    </xf>
    <xf numFmtId="0" fontId="0" fillId="15" borderId="0" xfId="0" applyFill="1"/>
    <xf numFmtId="0" fontId="2" fillId="15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38" fillId="13" borderId="1" xfId="3" applyFont="1" applyFill="1" applyBorder="1" applyAlignment="1">
      <alignment horizontal="center"/>
    </xf>
    <xf numFmtId="0" fontId="38" fillId="13" borderId="0" xfId="3" applyFont="1" applyFill="1" applyAlignment="1">
      <alignment horizontal="center"/>
    </xf>
    <xf numFmtId="0" fontId="38" fillId="13" borderId="1" xfId="3" applyFont="1" applyFill="1" applyBorder="1" applyAlignment="1">
      <alignment horizontal="center" vertical="center"/>
    </xf>
    <xf numFmtId="0" fontId="38" fillId="17" borderId="1" xfId="3" applyFont="1" applyFill="1" applyBorder="1" applyAlignment="1">
      <alignment horizontal="center"/>
    </xf>
    <xf numFmtId="0" fontId="2" fillId="17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28" fillId="18" borderId="1" xfId="3" applyFont="1" applyFill="1" applyBorder="1" applyAlignment="1">
      <alignment horizontal="center"/>
    </xf>
    <xf numFmtId="0" fontId="1" fillId="19" borderId="1" xfId="4" applyFill="1" applyBorder="1" applyAlignment="1">
      <alignment horizontal="center"/>
    </xf>
    <xf numFmtId="0" fontId="0" fillId="19" borderId="0" xfId="0" applyFill="1"/>
    <xf numFmtId="0" fontId="1" fillId="20" borderId="1" xfId="4" applyFill="1" applyBorder="1" applyAlignment="1">
      <alignment horizontal="center"/>
    </xf>
    <xf numFmtId="0" fontId="0" fillId="20" borderId="0" xfId="0" applyFill="1"/>
    <xf numFmtId="0" fontId="27" fillId="3" borderId="7" xfId="3" applyFill="1" applyBorder="1" applyAlignment="1">
      <alignment horizontal="center"/>
    </xf>
    <xf numFmtId="0" fontId="27" fillId="3" borderId="8" xfId="3" applyFill="1" applyBorder="1" applyAlignment="1">
      <alignment horizontal="left"/>
    </xf>
    <xf numFmtId="0" fontId="2" fillId="21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 applyProtection="1">
      <alignment horizontal="center" vertical="center"/>
      <protection locked="0"/>
    </xf>
    <xf numFmtId="0" fontId="0" fillId="21" borderId="0" xfId="0" applyFill="1"/>
    <xf numFmtId="0" fontId="2" fillId="21" borderId="5" xfId="0" applyFont="1" applyFill="1" applyBorder="1" applyAlignment="1">
      <alignment horizontal="center" vertical="center"/>
    </xf>
    <xf numFmtId="0" fontId="40" fillId="21" borderId="1" xfId="4" applyFont="1" applyFill="1" applyBorder="1" applyAlignment="1">
      <alignment horizontal="center"/>
    </xf>
    <xf numFmtId="0" fontId="28" fillId="2" borderId="1" xfId="3" applyFont="1" applyFill="1" applyBorder="1" applyAlignment="1">
      <alignment horizontal="left"/>
    </xf>
    <xf numFmtId="0" fontId="28" fillId="4" borderId="1" xfId="3" applyFont="1" applyFill="1" applyBorder="1" applyAlignment="1">
      <alignment horizontal="center"/>
    </xf>
    <xf numFmtId="0" fontId="35" fillId="4" borderId="13" xfId="3" applyFont="1" applyFill="1" applyBorder="1" applyAlignment="1">
      <alignment horizontal="center"/>
    </xf>
    <xf numFmtId="0" fontId="35" fillId="4" borderId="13" xfId="3" applyFont="1" applyFill="1" applyBorder="1" applyAlignment="1">
      <alignment horizontal="center" vertical="center"/>
    </xf>
    <xf numFmtId="0" fontId="28" fillId="4" borderId="7" xfId="3" applyFont="1" applyFill="1" applyBorder="1" applyAlignment="1">
      <alignment horizontal="center" vertical="center"/>
    </xf>
    <xf numFmtId="0" fontId="35" fillId="4" borderId="7" xfId="3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 applyProtection="1">
      <alignment horizontal="center" vertical="center"/>
      <protection locked="0"/>
    </xf>
    <xf numFmtId="0" fontId="2" fillId="21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12" borderId="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14" borderId="7" xfId="0" applyFont="1" applyFill="1" applyBorder="1" applyAlignment="1">
      <alignment horizontal="center" vertical="center"/>
    </xf>
    <xf numFmtId="0" fontId="2" fillId="15" borderId="7" xfId="0" applyFont="1" applyFill="1" applyBorder="1" applyAlignment="1">
      <alignment horizontal="center" vertical="center"/>
    </xf>
    <xf numFmtId="0" fontId="26" fillId="0" borderId="7" xfId="0" applyFont="1" applyBorder="1" applyAlignment="1">
      <alignment horizontal="center"/>
    </xf>
    <xf numFmtId="0" fontId="2" fillId="13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38" fillId="17" borderId="7" xfId="3" applyFont="1" applyFill="1" applyBorder="1" applyAlignment="1">
      <alignment horizontal="center"/>
    </xf>
    <xf numFmtId="0" fontId="38" fillId="13" borderId="7" xfId="3" applyFont="1" applyFill="1" applyBorder="1" applyAlignment="1">
      <alignment horizontal="center"/>
    </xf>
    <xf numFmtId="0" fontId="38" fillId="0" borderId="6" xfId="3" applyFont="1" applyBorder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28" fillId="18" borderId="7" xfId="3" applyFont="1" applyFill="1" applyBorder="1" applyAlignment="1">
      <alignment horizontal="center"/>
    </xf>
    <xf numFmtId="0" fontId="1" fillId="20" borderId="7" xfId="4" applyFill="1" applyBorder="1" applyAlignment="1">
      <alignment horizontal="center"/>
    </xf>
    <xf numFmtId="0" fontId="1" fillId="19" borderId="7" xfId="4" applyFill="1" applyBorder="1" applyAlignment="1">
      <alignment horizontal="center"/>
    </xf>
    <xf numFmtId="0" fontId="1" fillId="0" borderId="7" xfId="4" applyFill="1" applyBorder="1" applyAlignment="1">
      <alignment horizontal="center"/>
    </xf>
    <xf numFmtId="164" fontId="0" fillId="0" borderId="0" xfId="0" applyNumberFormat="1" applyAlignment="1" applyProtection="1">
      <alignment horizontal="center"/>
      <protection hidden="1"/>
    </xf>
    <xf numFmtId="0" fontId="0" fillId="0" borderId="0" xfId="0" applyAlignment="1" applyProtection="1">
      <alignment horizontal="center" wrapText="1"/>
      <protection hidden="1"/>
    </xf>
    <xf numFmtId="0" fontId="0" fillId="0" borderId="0" xfId="0" applyAlignment="1" applyProtection="1">
      <alignment horizontal="left"/>
      <protection hidden="1"/>
    </xf>
    <xf numFmtId="0" fontId="8" fillId="3" borderId="1" xfId="0" applyFont="1" applyFill="1" applyBorder="1" applyAlignment="1" applyProtection="1">
      <alignment horizontal="left" vertical="center" wrapText="1"/>
      <protection hidden="1"/>
    </xf>
    <xf numFmtId="2" fontId="0" fillId="0" borderId="0" xfId="0" applyNumberFormat="1" applyProtection="1">
      <protection hidden="1"/>
    </xf>
    <xf numFmtId="1" fontId="0" fillId="0" borderId="0" xfId="0" applyNumberFormat="1"/>
    <xf numFmtId="165" fontId="0" fillId="0" borderId="0" xfId="0" applyNumberFormat="1"/>
    <xf numFmtId="0" fontId="12" fillId="0" borderId="2" xfId="0" applyFont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hidden="1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Normal" xfId="0" builtinId="0"/>
    <cellStyle name="Normal 10" xfId="3" xr:uid="{00000000-0005-0000-0000-000001000000}"/>
    <cellStyle name="Normal 2" xfId="5" xr:uid="{45CF225D-D917-4F56-B154-D4A8A50C44E0}"/>
    <cellStyle name="Normal 4" xfId="1" xr:uid="{00000000-0005-0000-0000-000002000000}"/>
    <cellStyle name="Normal 5" xfId="2" xr:uid="{00000000-0005-0000-0000-000003000000}"/>
    <cellStyle name="Normal 7" xfId="4" xr:uid="{00000000-0005-0000-0000-000004000000}"/>
  </cellStyles>
  <dxfs count="10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3300"/>
      <color rgb="FFFF99FF"/>
      <color rgb="FF0099CC"/>
      <color rgb="FFCCCC00"/>
      <color rgb="FF333399"/>
      <color rgb="FFCC99FF"/>
      <color rgb="FF9999FF"/>
      <color rgb="FF66CCFF"/>
      <color rgb="FFFFCC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2.xml"/><Relationship Id="rId47" Type="http://schemas.openxmlformats.org/officeDocument/2006/relationships/externalLink" Target="externalLinks/externalLink7.xml"/><Relationship Id="rId50" Type="http://schemas.openxmlformats.org/officeDocument/2006/relationships/externalLink" Target="externalLinks/externalLink10.xml"/><Relationship Id="rId55" Type="http://schemas.openxmlformats.org/officeDocument/2006/relationships/externalLink" Target="externalLinks/externalLink15.xml"/><Relationship Id="rId63" Type="http://schemas.openxmlformats.org/officeDocument/2006/relationships/externalLink" Target="externalLinks/externalLink23.xml"/><Relationship Id="rId68" Type="http://schemas.openxmlformats.org/officeDocument/2006/relationships/externalLink" Target="externalLinks/externalLink28.xml"/><Relationship Id="rId76" Type="http://schemas.openxmlformats.org/officeDocument/2006/relationships/sheetMetadata" Target="metadata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3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5.xml"/><Relationship Id="rId53" Type="http://schemas.openxmlformats.org/officeDocument/2006/relationships/externalLink" Target="externalLinks/externalLink13.xml"/><Relationship Id="rId58" Type="http://schemas.openxmlformats.org/officeDocument/2006/relationships/externalLink" Target="externalLinks/externalLink18.xml"/><Relationship Id="rId66" Type="http://schemas.openxmlformats.org/officeDocument/2006/relationships/externalLink" Target="externalLinks/externalLink26.xml"/><Relationship Id="rId7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9.xml"/><Relationship Id="rId57" Type="http://schemas.openxmlformats.org/officeDocument/2006/relationships/externalLink" Target="externalLinks/externalLink17.xml"/><Relationship Id="rId61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4.xml"/><Relationship Id="rId52" Type="http://schemas.openxmlformats.org/officeDocument/2006/relationships/externalLink" Target="externalLinks/externalLink12.xml"/><Relationship Id="rId60" Type="http://schemas.openxmlformats.org/officeDocument/2006/relationships/externalLink" Target="externalLinks/externalLink20.xml"/><Relationship Id="rId65" Type="http://schemas.openxmlformats.org/officeDocument/2006/relationships/externalLink" Target="externalLinks/externalLink25.xml"/><Relationship Id="rId73" Type="http://schemas.openxmlformats.org/officeDocument/2006/relationships/theme" Target="theme/theme1.xml"/><Relationship Id="rId78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3.xml"/><Relationship Id="rId48" Type="http://schemas.openxmlformats.org/officeDocument/2006/relationships/externalLink" Target="externalLinks/externalLink8.xml"/><Relationship Id="rId56" Type="http://schemas.openxmlformats.org/officeDocument/2006/relationships/externalLink" Target="externalLinks/externalLink16.xml"/><Relationship Id="rId64" Type="http://schemas.openxmlformats.org/officeDocument/2006/relationships/externalLink" Target="externalLinks/externalLink24.xml"/><Relationship Id="rId69" Type="http://schemas.openxmlformats.org/officeDocument/2006/relationships/externalLink" Target="externalLinks/externalLink2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1.xml"/><Relationship Id="rId72" Type="http://schemas.openxmlformats.org/officeDocument/2006/relationships/externalLink" Target="externalLinks/externalLink3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6.xml"/><Relationship Id="rId59" Type="http://schemas.openxmlformats.org/officeDocument/2006/relationships/externalLink" Target="externalLinks/externalLink19.xml"/><Relationship Id="rId67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.xml"/><Relationship Id="rId54" Type="http://schemas.openxmlformats.org/officeDocument/2006/relationships/externalLink" Target="externalLinks/externalLink14.xml"/><Relationship Id="rId62" Type="http://schemas.openxmlformats.org/officeDocument/2006/relationships/externalLink" Target="externalLinks/externalLink22.xml"/><Relationship Id="rId70" Type="http://schemas.openxmlformats.org/officeDocument/2006/relationships/externalLink" Target="externalLinks/externalLink30.xml"/><Relationship Id="rId7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</a:t>
            </a:r>
            <a:r>
              <a:rPr lang="en-US" baseline="0"/>
              <a:t>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6406818276056897E-2"/>
          <c:y val="0.15035511461203904"/>
          <c:w val="0.91774749219223595"/>
          <c:h val="0.70981572505199653"/>
        </c:manualLayout>
      </c:layout>
      <c:lineChart>
        <c:grouping val="standard"/>
        <c:varyColors val="0"/>
        <c:ser>
          <c:idx val="0"/>
          <c:order val="0"/>
          <c:tx>
            <c:strRef>
              <c:f>'P Chart'!$J$1</c:f>
              <c:strCache>
                <c:ptCount val="1"/>
                <c:pt idx="0">
                  <c:v>Proportion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 Chart'!$I$2:$I$32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'P Chart'!$J$2:$J$32</c:f>
              <c:numCache>
                <c:formatCode>General</c:formatCode>
                <c:ptCount val="31"/>
                <c:pt idx="0">
                  <c:v>1.1708459361888965E-4</c:v>
                </c:pt>
                <c:pt idx="1">
                  <c:v>5.9910508677662739E-4</c:v>
                </c:pt>
                <c:pt idx="2">
                  <c:v>3.453589076032092E-4</c:v>
                </c:pt>
                <c:pt idx="3">
                  <c:v>4.6032885893682447E-4</c:v>
                </c:pt>
                <c:pt idx="4">
                  <c:v>5.8794030676650121E-4</c:v>
                </c:pt>
                <c:pt idx="5">
                  <c:v>3.2586558044806515E-4</c:v>
                </c:pt>
                <c:pt idx="6">
                  <c:v>2.2294249798494281E-4</c:v>
                </c:pt>
                <c:pt idx="7">
                  <c:v>2.3309605350450952E-4</c:v>
                </c:pt>
                <c:pt idx="8">
                  <c:v>4.6204493386981882E-4</c:v>
                </c:pt>
                <c:pt idx="9">
                  <c:v>3.3827353643840248E-4</c:v>
                </c:pt>
                <c:pt idx="10">
                  <c:v>3.0941790756140009E-4</c:v>
                </c:pt>
                <c:pt idx="11">
                  <c:v>4.9837139348201417E-4</c:v>
                </c:pt>
                <c:pt idx="12">
                  <c:v>5.6040638501726411E-4</c:v>
                </c:pt>
                <c:pt idx="13">
                  <c:v>2.3633877475226633E-4</c:v>
                </c:pt>
                <c:pt idx="14">
                  <c:v>5.7716138450830939E-4</c:v>
                </c:pt>
                <c:pt idx="15">
                  <c:v>1.8010878570656676E-4</c:v>
                </c:pt>
                <c:pt idx="16">
                  <c:v>6.2489484942437575E-4</c:v>
                </c:pt>
                <c:pt idx="17">
                  <c:v>2.2225926543312775E-4</c:v>
                </c:pt>
                <c:pt idx="18">
                  <c:v>3.3772374197906115E-4</c:v>
                </c:pt>
                <c:pt idx="19">
                  <c:v>1.514616044832635E-4</c:v>
                </c:pt>
                <c:pt idx="20">
                  <c:v>3.2266281735586315E-4</c:v>
                </c:pt>
                <c:pt idx="21">
                  <c:v>1.9911063914515166E-4</c:v>
                </c:pt>
                <c:pt idx="22">
                  <c:v>6.6782422866301584E-5</c:v>
                </c:pt>
                <c:pt idx="23">
                  <c:v>1.541148669474982E-4</c:v>
                </c:pt>
                <c:pt idx="24">
                  <c:v>2.1943150361218014E-4</c:v>
                </c:pt>
                <c:pt idx="25">
                  <c:v>1.7938024126642452E-4</c:v>
                </c:pt>
                <c:pt idx="26">
                  <c:v>1.6945418806025791E-4</c:v>
                </c:pt>
                <c:pt idx="27">
                  <c:v>1.855850992036712E-4</c:v>
                </c:pt>
                <c:pt idx="28">
                  <c:v>2.5020850708924101E-4</c:v>
                </c:pt>
                <c:pt idx="29">
                  <c:v>3.2480853391684899E-4</c:v>
                </c:pt>
                <c:pt idx="30">
                  <c:v>1.1531032892271325E-4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23-4B26-96A0-A24CDDD39AAB}"/>
            </c:ext>
          </c:extLst>
        </c:ser>
        <c:ser>
          <c:idx val="1"/>
          <c:order val="1"/>
          <c:tx>
            <c:strRef>
              <c:f>'P Chart'!$K$1</c:f>
              <c:strCache>
                <c:ptCount val="1"/>
                <c:pt idx="0">
                  <c:v>UCL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'P Chart'!$I$2:$I$32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'P Chart'!$K$2:$K$32</c:f>
              <c:numCache>
                <c:formatCode>General</c:formatCode>
                <c:ptCount val="31"/>
                <c:pt idx="0">
                  <c:v>6.0227822247853357E-4</c:v>
                </c:pt>
                <c:pt idx="1">
                  <c:v>5.9717182280614664E-4</c:v>
                </c:pt>
                <c:pt idx="2">
                  <c:v>6.4381223457141883E-4</c:v>
                </c:pt>
                <c:pt idx="3">
                  <c:v>5.9515128095922229E-4</c:v>
                </c:pt>
                <c:pt idx="4">
                  <c:v>5.8767339732401899E-4</c:v>
                </c:pt>
                <c:pt idx="5">
                  <c:v>5.8080049053117506E-4</c:v>
                </c:pt>
                <c:pt idx="6">
                  <c:v>5.8670249251288327E-4</c:v>
                </c:pt>
                <c:pt idx="7">
                  <c:v>5.9195952045551774E-4</c:v>
                </c:pt>
                <c:pt idx="8">
                  <c:v>6.0059933448787669E-4</c:v>
                </c:pt>
                <c:pt idx="9">
                  <c:v>6.1245815816330751E-4</c:v>
                </c:pt>
                <c:pt idx="10">
                  <c:v>6.0115598440718817E-4</c:v>
                </c:pt>
                <c:pt idx="11">
                  <c:v>5.910826425210246E-4</c:v>
                </c:pt>
                <c:pt idx="12">
                  <c:v>5.9293711177566184E-4</c:v>
                </c:pt>
                <c:pt idx="13">
                  <c:v>5.84870588822984E-4</c:v>
                </c:pt>
                <c:pt idx="14">
                  <c:v>5.8551452833511164E-4</c:v>
                </c:pt>
                <c:pt idx="15">
                  <c:v>5.9249420373613782E-4</c:v>
                </c:pt>
                <c:pt idx="16">
                  <c:v>6.2962066450437926E-4</c:v>
                </c:pt>
                <c:pt idx="17">
                  <c:v>5.9586263278019365E-4</c:v>
                </c:pt>
                <c:pt idx="18">
                  <c:v>5.741230396754584E-4</c:v>
                </c:pt>
                <c:pt idx="19">
                  <c:v>5.845116911751422E-4</c:v>
                </c:pt>
                <c:pt idx="20">
                  <c:v>5.8556185699099365E-4</c:v>
                </c:pt>
                <c:pt idx="21">
                  <c:v>5.8288084380185633E-4</c:v>
                </c:pt>
                <c:pt idx="22">
                  <c:v>5.8359284651508423E-4</c:v>
                </c:pt>
                <c:pt idx="23">
                  <c:v>5.8652852804464881E-4</c:v>
                </c:pt>
                <c:pt idx="24">
                  <c:v>5.8485690452109195E-4</c:v>
                </c:pt>
                <c:pt idx="25">
                  <c:v>5.7120648978323078E-4</c:v>
                </c:pt>
                <c:pt idx="26">
                  <c:v>5.8530977123596073E-4</c:v>
                </c:pt>
                <c:pt idx="27">
                  <c:v>5.84802191557332E-4</c:v>
                </c:pt>
                <c:pt idx="28">
                  <c:v>5.8348908025317614E-4</c:v>
                </c:pt>
                <c:pt idx="29">
                  <c:v>5.8633303306517383E-4</c:v>
                </c:pt>
                <c:pt idx="30">
                  <c:v>6.5592733989973764E-4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23-4B26-96A0-A24CDDD39AAB}"/>
            </c:ext>
          </c:extLst>
        </c:ser>
        <c:ser>
          <c:idx val="2"/>
          <c:order val="2"/>
          <c:tx>
            <c:strRef>
              <c:f>'P Chart'!$L$1</c:f>
              <c:strCache>
                <c:ptCount val="1"/>
                <c:pt idx="0">
                  <c:v>LCL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'P Chart'!$I$2:$I$32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'P Chart'!$L$2:$L$32</c:f>
              <c:numCache>
                <c:formatCode>0.000000</c:formatCode>
                <c:ptCount val="31"/>
                <c:pt idx="0">
                  <c:v>1.0421219342121916E-4</c:v>
                </c:pt>
                <c:pt idx="1">
                  <c:v>1.0931859309360614E-4</c:v>
                </c:pt>
                <c:pt idx="2">
                  <c:v>6.2678181328333898E-5</c:v>
                </c:pt>
                <c:pt idx="3">
                  <c:v>1.1133913494053047E-4</c:v>
                </c:pt>
                <c:pt idx="4">
                  <c:v>1.1881701857573374E-4</c:v>
                </c:pt>
                <c:pt idx="5">
                  <c:v>1.256899253685777E-4</c:v>
                </c:pt>
                <c:pt idx="6">
                  <c:v>1.1978792338686946E-4</c:v>
                </c:pt>
                <c:pt idx="7">
                  <c:v>1.1453089544423499E-4</c:v>
                </c:pt>
                <c:pt idx="8">
                  <c:v>1.0589108141187604E-4</c:v>
                </c:pt>
                <c:pt idx="9">
                  <c:v>9.403225773644522E-5</c:v>
                </c:pt>
                <c:pt idx="10">
                  <c:v>1.0533443149256456E-4</c:v>
                </c:pt>
                <c:pt idx="11">
                  <c:v>1.1540777337872813E-4</c:v>
                </c:pt>
                <c:pt idx="12">
                  <c:v>1.1355330412409084E-4</c:v>
                </c:pt>
                <c:pt idx="13">
                  <c:v>1.2161982707676873E-4</c:v>
                </c:pt>
                <c:pt idx="14">
                  <c:v>1.2097588756464114E-4</c:v>
                </c:pt>
                <c:pt idx="15">
                  <c:v>1.1399621216361493E-4</c:v>
                </c:pt>
                <c:pt idx="16">
                  <c:v>7.6869751395373465E-5</c:v>
                </c:pt>
                <c:pt idx="17">
                  <c:v>1.1062778311955902E-4</c:v>
                </c:pt>
                <c:pt idx="18">
                  <c:v>1.3236737622429433E-4</c:v>
                </c:pt>
                <c:pt idx="19">
                  <c:v>1.2197872472461053E-4</c:v>
                </c:pt>
                <c:pt idx="20">
                  <c:v>1.2092855890875908E-4</c:v>
                </c:pt>
                <c:pt idx="21">
                  <c:v>1.236095720978964E-4</c:v>
                </c:pt>
                <c:pt idx="22">
                  <c:v>1.228975693846685E-4</c:v>
                </c:pt>
                <c:pt idx="23">
                  <c:v>1.1996188785510389E-4</c:v>
                </c:pt>
                <c:pt idx="24">
                  <c:v>1.2163351137866078E-4</c:v>
                </c:pt>
                <c:pt idx="25">
                  <c:v>1.3528392611652189E-4</c:v>
                </c:pt>
                <c:pt idx="26">
                  <c:v>1.2118064466379205E-4</c:v>
                </c:pt>
                <c:pt idx="27">
                  <c:v>1.2168822434242078E-4</c:v>
                </c:pt>
                <c:pt idx="28">
                  <c:v>1.2300133564657661E-4</c:v>
                </c:pt>
                <c:pt idx="29">
                  <c:v>1.2015738283457892E-4</c:v>
                </c:pt>
                <c:pt idx="30">
                  <c:v>5.0563076000015035E-5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23-4B26-96A0-A24CDDD39AAB}"/>
            </c:ext>
          </c:extLst>
        </c:ser>
        <c:ser>
          <c:idx val="3"/>
          <c:order val="3"/>
          <c:tx>
            <c:strRef>
              <c:f>'P Chart'!$M$1</c:f>
              <c:strCache>
                <c:ptCount val="1"/>
                <c:pt idx="0">
                  <c:v>CL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'P Chart'!$I$2:$I$32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cat>
          <c:val>
            <c:numRef>
              <c:f>'P Chart'!$M$2:$M$32</c:f>
              <c:numCache>
                <c:formatCode>General</c:formatCode>
                <c:ptCount val="31"/>
                <c:pt idx="0">
                  <c:v>3.5324520794987636E-4</c:v>
                </c:pt>
                <c:pt idx="1">
                  <c:v>3.5324520794987636E-4</c:v>
                </c:pt>
                <c:pt idx="2">
                  <c:v>3.5324520794987636E-4</c:v>
                </c:pt>
                <c:pt idx="3">
                  <c:v>3.5324520794987636E-4</c:v>
                </c:pt>
                <c:pt idx="4">
                  <c:v>3.5324520794987636E-4</c:v>
                </c:pt>
                <c:pt idx="5">
                  <c:v>3.5324520794987636E-4</c:v>
                </c:pt>
                <c:pt idx="6">
                  <c:v>3.5324520794987636E-4</c:v>
                </c:pt>
                <c:pt idx="7">
                  <c:v>3.5324520794987636E-4</c:v>
                </c:pt>
                <c:pt idx="8">
                  <c:v>3.5324520794987636E-4</c:v>
                </c:pt>
                <c:pt idx="9">
                  <c:v>3.5324520794987636E-4</c:v>
                </c:pt>
                <c:pt idx="10">
                  <c:v>3.5324520794987636E-4</c:v>
                </c:pt>
                <c:pt idx="11">
                  <c:v>3.5324520794987636E-4</c:v>
                </c:pt>
                <c:pt idx="12">
                  <c:v>3.5324520794987636E-4</c:v>
                </c:pt>
                <c:pt idx="13">
                  <c:v>3.5324520794987636E-4</c:v>
                </c:pt>
                <c:pt idx="14">
                  <c:v>3.5324520794987636E-4</c:v>
                </c:pt>
                <c:pt idx="15">
                  <c:v>3.5324520794987636E-4</c:v>
                </c:pt>
                <c:pt idx="16">
                  <c:v>3.5324520794987636E-4</c:v>
                </c:pt>
                <c:pt idx="17">
                  <c:v>3.5324520794987636E-4</c:v>
                </c:pt>
                <c:pt idx="18">
                  <c:v>3.5324520794987636E-4</c:v>
                </c:pt>
                <c:pt idx="19">
                  <c:v>3.5324520794987636E-4</c:v>
                </c:pt>
                <c:pt idx="20">
                  <c:v>3.5324520794987636E-4</c:v>
                </c:pt>
                <c:pt idx="21">
                  <c:v>3.5324520794987636E-4</c:v>
                </c:pt>
                <c:pt idx="22">
                  <c:v>3.5324520794987636E-4</c:v>
                </c:pt>
                <c:pt idx="23">
                  <c:v>3.5324520794987636E-4</c:v>
                </c:pt>
                <c:pt idx="24">
                  <c:v>3.5324520794987636E-4</c:v>
                </c:pt>
                <c:pt idx="25">
                  <c:v>3.5324520794987636E-4</c:v>
                </c:pt>
                <c:pt idx="26">
                  <c:v>3.5324520794987636E-4</c:v>
                </c:pt>
                <c:pt idx="27">
                  <c:v>3.5324520794987636E-4</c:v>
                </c:pt>
                <c:pt idx="28">
                  <c:v>3.5324520794987636E-4</c:v>
                </c:pt>
                <c:pt idx="29">
                  <c:v>3.5324520794987636E-4</c:v>
                </c:pt>
                <c:pt idx="30">
                  <c:v>3.5324520794987636E-4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23-4B26-96A0-A24CDDD39A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2080776"/>
        <c:axId val="552088336"/>
      </c:lineChart>
      <c:catAx>
        <c:axId val="552080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088336"/>
        <c:crosses val="autoZero"/>
        <c:auto val="1"/>
        <c:lblAlgn val="ctr"/>
        <c:lblOffset val="100"/>
        <c:noMultiLvlLbl val="0"/>
      </c:catAx>
      <c:valAx>
        <c:axId val="55208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080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Pareto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PARETO!$C$67</c:f>
              <c:strCache>
                <c:ptCount val="1"/>
                <c:pt idx="0">
                  <c:v>Rejection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PARETO!$B$68:$B$92</c:f>
              <c:strCache>
                <c:ptCount val="25"/>
                <c:pt idx="0">
                  <c:v>Misfeed</c:v>
                </c:pt>
                <c:pt idx="1">
                  <c:v>Flange Short</c:v>
                </c:pt>
                <c:pt idx="2">
                  <c:v>Crack</c:v>
                </c:pt>
                <c:pt idx="3">
                  <c:v>Setting</c:v>
                </c:pt>
                <c:pt idx="4">
                  <c:v>Dent / Scratch</c:v>
                </c:pt>
                <c:pt idx="5">
                  <c:v>Flange bend</c:v>
                </c:pt>
                <c:pt idx="6">
                  <c:v>FLANGE CRACK</c:v>
                </c:pt>
                <c:pt idx="7">
                  <c:v>Others</c:v>
                </c:pt>
                <c:pt idx="8">
                  <c:v>Damage</c:v>
                </c:pt>
                <c:pt idx="9">
                  <c:v>Wrinkle</c:v>
                </c:pt>
                <c:pt idx="10">
                  <c:v>Overlap</c:v>
                </c:pt>
                <c:pt idx="11">
                  <c:v>Scrap Mark</c:v>
                </c:pt>
                <c:pt idx="12">
                  <c:v>Raw Material</c:v>
                </c:pt>
                <c:pt idx="13">
                  <c:v>Customer Return</c:v>
                </c:pt>
                <c:pt idx="14">
                  <c:v>Tool Trial</c:v>
                </c:pt>
                <c:pt idx="15">
                  <c:v>Op.  miss</c:v>
                </c:pt>
                <c:pt idx="16">
                  <c:v>Rusty</c:v>
                </c:pt>
                <c:pt idx="17">
                  <c:v>Hole Oversize</c:v>
                </c:pt>
                <c:pt idx="18">
                  <c:v>HOLE OUT</c:v>
                </c:pt>
                <c:pt idx="19">
                  <c:v>Bending NG</c:v>
                </c:pt>
                <c:pt idx="20">
                  <c:v>Hole Miss</c:v>
                </c:pt>
                <c:pt idx="21">
                  <c:v>HOLE VARIANT NG</c:v>
                </c:pt>
                <c:pt idx="22">
                  <c:v>SHOCK LINE</c:v>
                </c:pt>
                <c:pt idx="23">
                  <c:v>FLARING NG</c:v>
                </c:pt>
                <c:pt idx="24">
                  <c:v>FLANGE EXCESS</c:v>
                </c:pt>
              </c:strCache>
            </c:strRef>
          </c:cat>
          <c:val>
            <c:numRef>
              <c:f>PARETO!$C$68:$C$92</c:f>
              <c:numCache>
                <c:formatCode>General</c:formatCode>
                <c:ptCount val="25"/>
                <c:pt idx="0">
                  <c:v>859</c:v>
                </c:pt>
                <c:pt idx="1">
                  <c:v>308</c:v>
                </c:pt>
                <c:pt idx="2">
                  <c:v>300</c:v>
                </c:pt>
                <c:pt idx="3">
                  <c:v>285</c:v>
                </c:pt>
                <c:pt idx="4">
                  <c:v>169</c:v>
                </c:pt>
                <c:pt idx="5">
                  <c:v>167</c:v>
                </c:pt>
                <c:pt idx="6">
                  <c:v>167</c:v>
                </c:pt>
                <c:pt idx="7">
                  <c:v>136</c:v>
                </c:pt>
                <c:pt idx="8">
                  <c:v>116</c:v>
                </c:pt>
                <c:pt idx="9">
                  <c:v>98</c:v>
                </c:pt>
                <c:pt idx="10">
                  <c:v>76</c:v>
                </c:pt>
                <c:pt idx="11">
                  <c:v>32</c:v>
                </c:pt>
                <c:pt idx="12">
                  <c:v>30</c:v>
                </c:pt>
                <c:pt idx="13">
                  <c:v>17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3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C2-4CBD-8037-5D8CCC771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7"/>
        <c:axId val="601430400"/>
        <c:axId val="601426080"/>
      </c:barChart>
      <c:lineChart>
        <c:grouping val="standard"/>
        <c:varyColors val="0"/>
        <c:ser>
          <c:idx val="1"/>
          <c:order val="1"/>
          <c:tx>
            <c:strRef>
              <c:f>PARETO!$D$67</c:f>
              <c:strCache>
                <c:ptCount val="1"/>
                <c:pt idx="0">
                  <c:v>Cumulative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PARETO!$B$68:$B$92</c:f>
              <c:strCache>
                <c:ptCount val="25"/>
                <c:pt idx="0">
                  <c:v>Misfeed</c:v>
                </c:pt>
                <c:pt idx="1">
                  <c:v>Flange Short</c:v>
                </c:pt>
                <c:pt idx="2">
                  <c:v>Crack</c:v>
                </c:pt>
                <c:pt idx="3">
                  <c:v>Setting</c:v>
                </c:pt>
                <c:pt idx="4">
                  <c:v>Dent / Scratch</c:v>
                </c:pt>
                <c:pt idx="5">
                  <c:v>Flange bend</c:v>
                </c:pt>
                <c:pt idx="6">
                  <c:v>FLANGE CRACK</c:v>
                </c:pt>
                <c:pt idx="7">
                  <c:v>Others</c:v>
                </c:pt>
                <c:pt idx="8">
                  <c:v>Damage</c:v>
                </c:pt>
                <c:pt idx="9">
                  <c:v>Wrinkle</c:v>
                </c:pt>
                <c:pt idx="10">
                  <c:v>Overlap</c:v>
                </c:pt>
                <c:pt idx="11">
                  <c:v>Scrap Mark</c:v>
                </c:pt>
                <c:pt idx="12">
                  <c:v>Raw Material</c:v>
                </c:pt>
                <c:pt idx="13">
                  <c:v>Customer Return</c:v>
                </c:pt>
                <c:pt idx="14">
                  <c:v>Tool Trial</c:v>
                </c:pt>
                <c:pt idx="15">
                  <c:v>Op.  miss</c:v>
                </c:pt>
                <c:pt idx="16">
                  <c:v>Rusty</c:v>
                </c:pt>
                <c:pt idx="17">
                  <c:v>Hole Oversize</c:v>
                </c:pt>
                <c:pt idx="18">
                  <c:v>HOLE OUT</c:v>
                </c:pt>
                <c:pt idx="19">
                  <c:v>Bending NG</c:v>
                </c:pt>
                <c:pt idx="20">
                  <c:v>Hole Miss</c:v>
                </c:pt>
                <c:pt idx="21">
                  <c:v>HOLE VARIANT NG</c:v>
                </c:pt>
                <c:pt idx="22">
                  <c:v>SHOCK LINE</c:v>
                </c:pt>
                <c:pt idx="23">
                  <c:v>FLARING NG</c:v>
                </c:pt>
                <c:pt idx="24">
                  <c:v>FLANGE EXCESS</c:v>
                </c:pt>
              </c:strCache>
            </c:strRef>
          </c:cat>
          <c:val>
            <c:numRef>
              <c:f>PARETO!$D$68:$D$92</c:f>
              <c:numCache>
                <c:formatCode>0.00</c:formatCode>
                <c:ptCount val="25"/>
                <c:pt idx="0">
                  <c:v>30.843806104129261</c:v>
                </c:pt>
                <c:pt idx="1">
                  <c:v>41.903052064631957</c:v>
                </c:pt>
                <c:pt idx="2">
                  <c:v>52.675044883303414</c:v>
                </c:pt>
                <c:pt idx="3">
                  <c:v>62.908438061041295</c:v>
                </c:pt>
                <c:pt idx="4">
                  <c:v>68.97666068222621</c:v>
                </c:pt>
                <c:pt idx="5">
                  <c:v>74.973070017953319</c:v>
                </c:pt>
                <c:pt idx="6">
                  <c:v>80.969479353680427</c:v>
                </c:pt>
                <c:pt idx="7">
                  <c:v>85.852782764811479</c:v>
                </c:pt>
                <c:pt idx="8">
                  <c:v>90.017953321364459</c:v>
                </c:pt>
                <c:pt idx="9">
                  <c:v>93.53680430879713</c:v>
                </c:pt>
                <c:pt idx="10">
                  <c:v>96.265709156193893</c:v>
                </c:pt>
                <c:pt idx="11">
                  <c:v>97.414721723518852</c:v>
                </c:pt>
                <c:pt idx="12">
                  <c:v>98.49192100538599</c:v>
                </c:pt>
                <c:pt idx="13">
                  <c:v>99.10233393177738</c:v>
                </c:pt>
                <c:pt idx="14">
                  <c:v>99.389587073608624</c:v>
                </c:pt>
                <c:pt idx="15">
                  <c:v>99.640933572710949</c:v>
                </c:pt>
                <c:pt idx="16">
                  <c:v>99.856373429084371</c:v>
                </c:pt>
                <c:pt idx="17">
                  <c:v>99.964093357271096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C2-4CBD-8037-5D8CCC7715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2756024"/>
        <c:axId val="532761784"/>
      </c:lineChart>
      <c:catAx>
        <c:axId val="60143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26080"/>
        <c:crosses val="autoZero"/>
        <c:auto val="1"/>
        <c:lblAlgn val="ctr"/>
        <c:lblOffset val="100"/>
        <c:noMultiLvlLbl val="0"/>
      </c:catAx>
      <c:valAx>
        <c:axId val="60142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430400"/>
        <c:crosses val="autoZero"/>
        <c:crossBetween val="between"/>
      </c:valAx>
      <c:valAx>
        <c:axId val="532761784"/>
        <c:scaling>
          <c:orientation val="minMax"/>
        </c:scaling>
        <c:delete val="0"/>
        <c:axPos val="r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756024"/>
        <c:crosses val="max"/>
        <c:crossBetween val="between"/>
      </c:valAx>
      <c:catAx>
        <c:axId val="532756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27617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Defect Wise Rejection Monitoring</a:t>
            </a:r>
            <a:r>
              <a:rPr lang="en-US" b="1" baseline="0"/>
              <a:t> ( Feb. 26 ( Till Date )</a:t>
            </a:r>
            <a:r>
              <a:rPr lang="en-US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339539400766103E-2"/>
          <c:y val="0.14718253968253969"/>
          <c:w val="0.88348622859556603"/>
          <c:h val="0.508128875194948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Sheet5!$B$2</c:f>
              <c:strCache>
                <c:ptCount val="1"/>
                <c:pt idx="0">
                  <c:v>Misfeed</c:v>
                </c:pt>
              </c:strCache>
            </c:strRef>
          </c:tx>
          <c:spPr>
            <a:solidFill>
              <a:srgbClr val="FF33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Sheet5!$C$2</c:f>
              <c:numCache>
                <c:formatCode>General</c:formatCode>
                <c:ptCount val="1"/>
                <c:pt idx="0">
                  <c:v>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63-4159-A1CC-A6CE46DDF153}"/>
            </c:ext>
          </c:extLst>
        </c:ser>
        <c:ser>
          <c:idx val="1"/>
          <c:order val="1"/>
          <c:tx>
            <c:strRef>
              <c:f>Sheet5!$B$3</c:f>
              <c:strCache>
                <c:ptCount val="1"/>
                <c:pt idx="0">
                  <c:v>Setting</c:v>
                </c:pt>
              </c:strCache>
            </c:strRef>
          </c:tx>
          <c:spPr>
            <a:solidFill>
              <a:srgbClr val="66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Sheet5!$C$3</c:f>
              <c:numCache>
                <c:formatCode>General</c:formatCode>
                <c:ptCount val="1"/>
                <c:pt idx="0">
                  <c:v>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63-4159-A1CC-A6CE46DDF153}"/>
            </c:ext>
          </c:extLst>
        </c:ser>
        <c:ser>
          <c:idx val="2"/>
          <c:order val="2"/>
          <c:tx>
            <c:strRef>
              <c:f>Sheet5!$B$4</c:f>
              <c:strCache>
                <c:ptCount val="1"/>
                <c:pt idx="0">
                  <c:v>Flange Short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Sheet5!$C$4</c:f>
              <c:numCache>
                <c:formatCode>General</c:formatCode>
                <c:ptCount val="1"/>
                <c:pt idx="0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363-4159-A1CC-A6CE46DDF153}"/>
            </c:ext>
          </c:extLst>
        </c:ser>
        <c:ser>
          <c:idx val="3"/>
          <c:order val="3"/>
          <c:tx>
            <c:strRef>
              <c:f>Sheet5!$B$5</c:f>
              <c:strCache>
                <c:ptCount val="1"/>
                <c:pt idx="0">
                  <c:v>Wrinkle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Sheet5!$C$5</c:f>
            </c:numRef>
          </c:val>
          <c:extLst>
            <c:ext xmlns:c16="http://schemas.microsoft.com/office/drawing/2014/chart" uri="{C3380CC4-5D6E-409C-BE32-E72D297353CC}">
              <c16:uniqueId val="{00000003-F363-4159-A1CC-A6CE46DDF153}"/>
            </c:ext>
          </c:extLst>
        </c:ser>
        <c:ser>
          <c:idx val="4"/>
          <c:order val="4"/>
          <c:tx>
            <c:strRef>
              <c:f>Sheet5!$B$6</c:f>
              <c:strCache>
                <c:ptCount val="1"/>
                <c:pt idx="0">
                  <c:v>Dent / Scratch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Sheet5!$C$6</c:f>
              <c:numCache>
                <c:formatCode>General</c:formatCode>
                <c:ptCount val="1"/>
                <c:pt idx="0">
                  <c:v>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63-4159-A1CC-A6CE46DDF153}"/>
            </c:ext>
          </c:extLst>
        </c:ser>
        <c:ser>
          <c:idx val="5"/>
          <c:order val="5"/>
          <c:tx>
            <c:strRef>
              <c:f>Sheet5!$B$7</c:f>
              <c:strCache>
                <c:ptCount val="1"/>
                <c:pt idx="0">
                  <c:v>Flange bend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Sheet5!$C$7</c:f>
              <c:numCache>
                <c:formatCode>General</c:formatCode>
                <c:ptCount val="1"/>
                <c:pt idx="0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363-4159-A1CC-A6CE46DDF153}"/>
            </c:ext>
          </c:extLst>
        </c:ser>
        <c:ser>
          <c:idx val="6"/>
          <c:order val="6"/>
          <c:tx>
            <c:strRef>
              <c:f>Sheet5!$B$8</c:f>
              <c:strCache>
                <c:ptCount val="1"/>
                <c:pt idx="0">
                  <c:v>Crack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Sheet5!$C$8</c:f>
              <c:numCache>
                <c:formatCode>General</c:formatCode>
                <c:ptCount val="1"/>
                <c:pt idx="0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63-4159-A1CC-A6CE46DDF153}"/>
            </c:ext>
          </c:extLst>
        </c:ser>
        <c:ser>
          <c:idx val="7"/>
          <c:order val="7"/>
          <c:tx>
            <c:strRef>
              <c:f>Sheet5!$B$9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Sheet5!$C$9</c:f>
              <c:numCache>
                <c:formatCode>General</c:formatCode>
                <c:ptCount val="1"/>
                <c:pt idx="0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A-407C-8270-8CD8210D5A4F}"/>
            </c:ext>
          </c:extLst>
        </c:ser>
        <c:ser>
          <c:idx val="8"/>
          <c:order val="8"/>
          <c:tx>
            <c:strRef>
              <c:f>Sheet5!$B$10</c:f>
              <c:strCache>
                <c:ptCount val="1"/>
                <c:pt idx="0">
                  <c:v>Damage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Sheet5!$C$10</c:f>
              <c:numCache>
                <c:formatCode>General</c:formatCode>
                <c:ptCount val="1"/>
                <c:pt idx="0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1A-407C-8270-8CD8210D5A4F}"/>
            </c:ext>
          </c:extLst>
        </c:ser>
        <c:ser>
          <c:idx val="9"/>
          <c:order val="9"/>
          <c:tx>
            <c:strRef>
              <c:f>Sheet5!$B$11</c:f>
              <c:strCache>
                <c:ptCount val="1"/>
                <c:pt idx="0">
                  <c:v>FLANGE CRACK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Sheet5!$C$11</c:f>
              <c:numCache>
                <c:formatCode>General</c:formatCode>
                <c:ptCount val="1"/>
                <c:pt idx="0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1A-407C-8270-8CD8210D5A4F}"/>
            </c:ext>
          </c:extLst>
        </c:ser>
        <c:ser>
          <c:idx val="10"/>
          <c:order val="10"/>
          <c:tx>
            <c:strRef>
              <c:f>Sheet5!$B$12</c:f>
              <c:strCache>
                <c:ptCount val="1"/>
                <c:pt idx="0">
                  <c:v>Scrap Mark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Sheet5!$C$12</c:f>
              <c:numCache>
                <c:formatCode>General</c:formatCode>
                <c:ptCount val="1"/>
                <c:pt idx="0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1A-407C-8270-8CD8210D5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4692511"/>
        <c:axId val="1314686271"/>
      </c:barChart>
      <c:catAx>
        <c:axId val="13146925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14686271"/>
        <c:crosses val="autoZero"/>
        <c:auto val="1"/>
        <c:lblAlgn val="ctr"/>
        <c:lblOffset val="100"/>
        <c:noMultiLvlLbl val="0"/>
      </c:catAx>
      <c:valAx>
        <c:axId val="1314686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692511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6109492503258273E-2"/>
          <c:y val="0.7008060405492792"/>
          <c:w val="0.90389050749674171"/>
          <c:h val="0.22644984594317011"/>
        </c:manualLayout>
      </c:layout>
      <c:overlay val="0"/>
      <c:spPr>
        <a:noFill/>
        <a:ln>
          <a:noFill/>
        </a:ln>
        <a:effectLst/>
      </c:spPr>
      <c:txPr>
        <a:bodyPr rot="-5400000" spcFirstLastPara="1" vertOverflow="ellipsis" wrap="square" anchor="ctr" anchorCtr="0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89648</xdr:colOff>
      <xdr:row>2</xdr:row>
      <xdr:rowOff>98612</xdr:rowOff>
    </xdr:from>
    <xdr:to>
      <xdr:col>27</xdr:col>
      <xdr:colOff>26894</xdr:colOff>
      <xdr:row>22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A38D89-02B0-4155-8584-9B3A0683F9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18</xdr:col>
      <xdr:colOff>17929</xdr:colOff>
      <xdr:row>27</xdr:row>
      <xdr:rowOff>7327</xdr:rowOff>
    </xdr:from>
    <xdr:to>
      <xdr:col>23</xdr:col>
      <xdr:colOff>389404</xdr:colOff>
      <xdr:row>31</xdr:row>
      <xdr:rowOff>99174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E208EB-4C56-9044-A28F-B3040CA69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381129" y="4848268"/>
          <a:ext cx="3419475" cy="809024"/>
        </a:xfrm>
        <a:prstGeom prst="rect">
          <a:avLst/>
        </a:prstGeom>
      </xdr:spPr>
    </xdr:pic>
    <xdr:clientData/>
  </xdr:twoCellAnchor>
  <xdr:twoCellAnchor editAs="oneCell">
    <xdr:from>
      <xdr:col>18</xdr:col>
      <xdr:colOff>26894</xdr:colOff>
      <xdr:row>31</xdr:row>
      <xdr:rowOff>137600</xdr:rowOff>
    </xdr:from>
    <xdr:to>
      <xdr:col>23</xdr:col>
      <xdr:colOff>45943</xdr:colOff>
      <xdr:row>36</xdr:row>
      <xdr:rowOff>98611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85843D-8EB0-75E6-4510-0389C72BDF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0004"/>
        <a:stretch>
          <a:fillRect/>
        </a:stretch>
      </xdr:blipFill>
      <xdr:spPr>
        <a:xfrm>
          <a:off x="10390094" y="5695718"/>
          <a:ext cx="3067049" cy="857481"/>
        </a:xfrm>
        <a:prstGeom prst="rect">
          <a:avLst/>
        </a:prstGeom>
      </xdr:spPr>
    </xdr:pic>
    <xdr:clientData/>
  </xdr:twoCellAnchor>
  <xdr:twoCellAnchor editAs="oneCell">
    <xdr:from>
      <xdr:col>18</xdr:col>
      <xdr:colOff>35858</xdr:colOff>
      <xdr:row>22</xdr:row>
      <xdr:rowOff>162876</xdr:rowOff>
    </xdr:from>
    <xdr:to>
      <xdr:col>22</xdr:col>
      <xdr:colOff>479610</xdr:colOff>
      <xdr:row>26</xdr:row>
      <xdr:rowOff>156322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7FFAE57-1A3F-4FD7-C07D-ADB3DC837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99058" y="4107347"/>
          <a:ext cx="2882152" cy="7106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21770</xdr:colOff>
      <xdr:row>75</xdr:row>
      <xdr:rowOff>21771</xdr:rowOff>
    </xdr:from>
    <xdr:to>
      <xdr:col>14</xdr:col>
      <xdr:colOff>544284</xdr:colOff>
      <xdr:row>86</xdr:row>
      <xdr:rowOff>217715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7FC406-9746-8619-8620-6C057AC757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200024</xdr:colOff>
      <xdr:row>4</xdr:row>
      <xdr:rowOff>114300</xdr:rowOff>
    </xdr:from>
    <xdr:to>
      <xdr:col>17</xdr:col>
      <xdr:colOff>419099</xdr:colOff>
      <xdr:row>16</xdr:row>
      <xdr:rowOff>342900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8BF257-F15C-4103-B1B8-AFF6090D4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0.00963</cdr:x>
      <cdr:y>0.36012</cdr:y>
    </cdr:from>
    <cdr:to>
      <cdr:x>0.04814</cdr:x>
      <cdr:y>0.59226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36EBC29-E050-9774-410B-B0DB6F46DD60}"/>
            </a:ext>
          </a:extLst>
        </cdr:cNvPr>
        <cdr:cNvSpPr txBox="1"/>
      </cdr:nvSpPr>
      <cdr:spPr>
        <a:xfrm xmlns:a="http://schemas.openxmlformats.org/drawingml/2006/main">
          <a:off x="66676" y="1152525"/>
          <a:ext cx="266700" cy="7429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vert270" wrap="square" rtlCol="0" anchor="ctr" anchorCtr="1"/>
        <a:lstStyle xmlns:a="http://schemas.openxmlformats.org/drawingml/2006/main"/>
        <a:p xmlns:a="http://schemas.openxmlformats.org/drawingml/2006/main">
          <a:r>
            <a:rPr lang="en-US" sz="1100" b="1"/>
            <a:t>Rej. Qty.</a:t>
          </a:r>
        </a:p>
      </cdr:txBody>
    </cdr:sp>
  </cdr:relSizeAnchor>
  <cdr:relSizeAnchor xmlns:cdr="http://schemas.openxmlformats.org/drawingml/2006/chartDrawing">
    <cdr:from>
      <cdr:x>0.43741</cdr:x>
      <cdr:y>0.90937</cdr:y>
    </cdr:from>
    <cdr:to>
      <cdr:x>0.54883</cdr:x>
      <cdr:y>0.98792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926FA30B-0498-86CE-E5B0-DBC01CD5FF68}"/>
            </a:ext>
          </a:extLst>
        </cdr:cNvPr>
        <cdr:cNvSpPr txBox="1"/>
      </cdr:nvSpPr>
      <cdr:spPr>
        <a:xfrm xmlns:a="http://schemas.openxmlformats.org/drawingml/2006/main">
          <a:off x="3028951" y="2867025"/>
          <a:ext cx="771525" cy="2476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algn="ctr"/>
          <a:r>
            <a:rPr lang="en-US" sz="1100" b="1"/>
            <a:t>Defect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01.05.2026.xlsx" TargetMode="External"/><Relationship Id="rId1" Type="http://schemas.openxmlformats.org/officeDocument/2006/relationships/externalLinkPath" Target="/Users/TCW9OKBE/AppData/Local/Microsoft/Windows/INetCache/Content.Outlook/JK3DMMZ3/DPR%2001.05.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run%20Kumar\Desktop\PRODUCTION%20Vs%20SAP%20PUNCHING-2020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02.05.2026.xlsx" TargetMode="External"/><Relationship Id="rId1" Type="http://schemas.openxmlformats.org/officeDocument/2006/relationships/externalLinkPath" Target="/Users/TCW9OKBE/AppData/Local/Microsoft/Windows/INetCache/Content.Outlook/JK3DMMZ3/DPR%2002.05.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03.05.2026.xlsx" TargetMode="External"/><Relationship Id="rId1" Type="http://schemas.openxmlformats.org/officeDocument/2006/relationships/externalLinkPath" Target="/Users/TCW9OKBE/AppData/Local/Microsoft/Windows/INetCache/Content.Outlook/JK3DMMZ3/DPR%2003.05.20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parocoin-my.sharepoint.com/personal/naveen_yadav_caparo_co_in/Documents/DPR%2004.05.2026.xlsx" TargetMode="External"/><Relationship Id="rId1" Type="http://schemas.openxmlformats.org/officeDocument/2006/relationships/externalLinkPath" Target="https://caparocoin-my.sharepoint.com/personal/naveen_yadav_caparo_co_in/Documents/DPR%2004.05.202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05.05.2026.xlsx" TargetMode="External"/><Relationship Id="rId1" Type="http://schemas.openxmlformats.org/officeDocument/2006/relationships/externalLinkPath" Target="/Users/TCW9OKBE/AppData/Local/Microsoft/Windows/INetCache/Content.Outlook/JK3DMMZ3/DPR%2005.05.2026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06.05.2026.xlsx" TargetMode="External"/><Relationship Id="rId1" Type="http://schemas.openxmlformats.org/officeDocument/2006/relationships/externalLinkPath" Target="/Users/TCW9OKBE/AppData/Local/Microsoft/Windows/INetCache/Content.Outlook/JK3DMMZ3/DPR%2006.05.2026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07.05.2026.xlsx" TargetMode="External"/><Relationship Id="rId1" Type="http://schemas.openxmlformats.org/officeDocument/2006/relationships/externalLinkPath" Target="/Users/TCW9OKBE/AppData/Local/Microsoft/Windows/INetCache/Content.Outlook/JK3DMMZ3/DPR%2007.05.2026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08.05.2026.xlsx" TargetMode="External"/><Relationship Id="rId1" Type="http://schemas.openxmlformats.org/officeDocument/2006/relationships/externalLinkPath" Target="/Users/TCW9OKBE/AppData/Local/Microsoft/Windows/INetCache/Content.Outlook/JK3DMMZ3/DPR%2008.05.2026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09.05.2026.xlsx" TargetMode="External"/><Relationship Id="rId1" Type="http://schemas.openxmlformats.org/officeDocument/2006/relationships/externalLinkPath" Target="/Users/TCW9OKBE/AppData/Local/Microsoft/Windows/INetCache/Content.Outlook/JK3DMMZ3/DPR%2009.05.2026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10.05.2026.xlsx" TargetMode="External"/><Relationship Id="rId1" Type="http://schemas.openxmlformats.org/officeDocument/2006/relationships/externalLinkPath" Target="/Users/TCW9OKBE/AppData/Local/Microsoft/Windows/INetCache/Content.Outlook/JK3DMMZ3/DPR%2010.05.2026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11.05.2026.xlsx" TargetMode="External"/><Relationship Id="rId1" Type="http://schemas.openxmlformats.org/officeDocument/2006/relationships/externalLinkPath" Target="/Users/TCW9OKBE/AppData/Local/Microsoft/Windows/INetCache/Content.Outlook/JK3DMMZ3/DPR%2011.05.2026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12.05.2026.xlsx" TargetMode="External"/><Relationship Id="rId1" Type="http://schemas.openxmlformats.org/officeDocument/2006/relationships/externalLinkPath" Target="/Users/TCW9OKBE/AppData/Local/Microsoft/Windows/INetCache/Content.Outlook/JK3DMMZ3/DPR%2012.05.2026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13.05.2026.xlsx" TargetMode="External"/><Relationship Id="rId1" Type="http://schemas.openxmlformats.org/officeDocument/2006/relationships/externalLinkPath" Target="/Users/TCW9OKBE/AppData/Local/Microsoft/Windows/INetCache/Content.Outlook/JK3DMMZ3/DPR%2013.05.2026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14.05.2026.xlsx" TargetMode="External"/><Relationship Id="rId1" Type="http://schemas.openxmlformats.org/officeDocument/2006/relationships/externalLinkPath" Target="/Users/TCW9OKBE/AppData/Local/Microsoft/Windows/INetCache/Content.Outlook/JK3DMMZ3/DPR%2014.05.2026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15.05.2026.xlsx" TargetMode="External"/><Relationship Id="rId1" Type="http://schemas.openxmlformats.org/officeDocument/2006/relationships/externalLinkPath" Target="/Users/TCW9OKBE/AppData/Local/Microsoft/Windows/INetCache/Content.Outlook/JK3DMMZ3/DPR%2015.05.2026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16.05.2026.xlsx" TargetMode="External"/><Relationship Id="rId1" Type="http://schemas.openxmlformats.org/officeDocument/2006/relationships/externalLinkPath" Target="/Users/TCW9OKBE/AppData/Local/Microsoft/Windows/INetCache/Content.Outlook/JK3DMMZ3/DPR%2016.05.2026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parocoin-my.sharepoint.com/personal/naveen_yadav_caparo_co_in/Documents/DPR%2017.05.2026.xlsx" TargetMode="External"/><Relationship Id="rId1" Type="http://schemas.openxmlformats.org/officeDocument/2006/relationships/externalLinkPath" Target="https://caparocoin-my.sharepoint.com/personal/naveen_yadav_caparo_co_in/Documents/DPR%2017.05.2026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18.05.2026.xlsx" TargetMode="External"/><Relationship Id="rId1" Type="http://schemas.openxmlformats.org/officeDocument/2006/relationships/externalLinkPath" Target="/Users/TCW9OKBE/AppData/Local/Microsoft/Windows/INetCache/Content.Outlook/JK3DMMZ3/DPR%2018.05.2026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19.05.2026.xlsx" TargetMode="External"/><Relationship Id="rId1" Type="http://schemas.openxmlformats.org/officeDocument/2006/relationships/externalLinkPath" Target="/Users/TCW9OKBE/AppData/Local/Microsoft/Windows/INetCache/Content.Outlook/JK3DMMZ3/DPR%2019.05.2026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20.05.2026.xlsx" TargetMode="External"/><Relationship Id="rId1" Type="http://schemas.openxmlformats.org/officeDocument/2006/relationships/externalLinkPath" Target="/Users/TCW9OKBE/AppData/Local/Microsoft/Windows/INetCache/Content.Outlook/JK3DMMZ3/DPR%2020.05.2026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21.05.2026.xlsx" TargetMode="External"/><Relationship Id="rId1" Type="http://schemas.openxmlformats.org/officeDocument/2006/relationships/externalLinkPath" Target="/Users/TCW9OKBE/AppData/Local/Microsoft/Windows/INetCache/Content.Outlook/JK3DMMZ3/DPR%2021.05.2026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22.05.2026.xlsx" TargetMode="External"/><Relationship Id="rId1" Type="http://schemas.openxmlformats.org/officeDocument/2006/relationships/externalLinkPath" Target="/Users/TCW9OKBE/AppData/Local/Microsoft/Windows/INetCache/Content.Outlook/JK3DMMZ3/DPR%2022.05.2026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23.05.2026.xlsx" TargetMode="External"/><Relationship Id="rId1" Type="http://schemas.openxmlformats.org/officeDocument/2006/relationships/externalLinkPath" Target="/Users/TCW9OKBE/AppData/Local/Microsoft/Windows/INetCache/Content.Outlook/JK3DMMZ3/DPR%2023.05.2026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24.05.2026.xlsx" TargetMode="External"/><Relationship Id="rId1" Type="http://schemas.openxmlformats.org/officeDocument/2006/relationships/externalLinkPath" Target="/Users/TCW9OKBE/AppData/Local/Microsoft/Windows/INetCache/Content.Outlook/JK3DMMZ3/DPR%2024.05.2026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25.05.2026.xlsx" TargetMode="External"/><Relationship Id="rId1" Type="http://schemas.openxmlformats.org/officeDocument/2006/relationships/externalLinkPath" Target="/Users/TCW9OKBE/AppData/Local/Microsoft/Windows/INetCache/Content.Outlook/JK3DMMZ3/DPR%2025.05.2026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26.05.2026.xlsx" TargetMode="External"/><Relationship Id="rId1" Type="http://schemas.openxmlformats.org/officeDocument/2006/relationships/externalLinkPath" Target="/Users/TCW9OKBE/AppData/Local/Microsoft/Windows/INetCache/Content.Outlook/JK3DMMZ3/DPR%2026.05.2026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27.05.2026.xlsx" TargetMode="External"/><Relationship Id="rId1" Type="http://schemas.openxmlformats.org/officeDocument/2006/relationships/externalLinkPath" Target="/Users/TCW9OKBE/AppData/Local/Microsoft/Windows/INetCache/Content.Outlook/JK3DMMZ3/DPR%2027.05.2026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28.05.2026.xlsx" TargetMode="External"/><Relationship Id="rId1" Type="http://schemas.openxmlformats.org/officeDocument/2006/relationships/externalLinkPath" Target="/Users/TCW9OKBE/AppData/Local/Microsoft/Windows/INetCache/Content.Outlook/JK3DMMZ3/DPR%2028.05.2026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29.05.2026.xlsx" TargetMode="External"/><Relationship Id="rId1" Type="http://schemas.openxmlformats.org/officeDocument/2006/relationships/externalLinkPath" Target="/Users/TCW9OKBE/AppData/Local/Microsoft/Windows/INetCache/Content.Outlook/JK3DMMZ3/DPR%2029.05.2026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30.05.2026.xlsx" TargetMode="External"/><Relationship Id="rId1" Type="http://schemas.openxmlformats.org/officeDocument/2006/relationships/externalLinkPath" Target="/Users/TCW9OKBE/AppData/Local/Microsoft/Windows/INetCache/Content.Outlook/JK3DMMZ3/DPR%2030.05.2026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CW9OKBE\AppData\Local\Microsoft\Windows\INetCache\Content.Outlook\JK3DMMZ3\DPR%2031.05.2026.xlsx" TargetMode="External"/><Relationship Id="rId1" Type="http://schemas.openxmlformats.org/officeDocument/2006/relationships/externalLinkPath" Target="/Users/TCW9OKBE/AppData/Local/Microsoft/Windows/INetCache/Content.Outlook/JK3DMMZ3/DPR%2031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15017146</v>
          </cell>
          <cell r="D43" t="str">
            <v>PRS_PANEL FR. PIL. INR RR R_63113-62S00</v>
          </cell>
          <cell r="I43" t="str">
            <v>Y1K</v>
          </cell>
          <cell r="J43">
            <v>1729</v>
          </cell>
        </row>
        <row r="44">
          <cell r="C44">
            <v>15017147</v>
          </cell>
          <cell r="D44" t="str">
            <v>PRS_PANEL FR. PIL. INR RR L_63513-62S00</v>
          </cell>
          <cell r="I44" t="str">
            <v>Y1K</v>
          </cell>
          <cell r="J44">
            <v>1729</v>
          </cell>
        </row>
        <row r="45">
          <cell r="C45">
            <v>15027116</v>
          </cell>
          <cell r="D45" t="str">
            <v>PRS_63411-62S10_PNL RR WHL HS INR R_Y1K</v>
          </cell>
          <cell r="I45" t="str">
            <v>Y1K</v>
          </cell>
          <cell r="J45">
            <v>1262</v>
          </cell>
        </row>
        <row r="46">
          <cell r="C46">
            <v>15027117</v>
          </cell>
          <cell r="D46" t="str">
            <v>PRS_63811-62S10_PNL RR WHL HS INR L_Y1K</v>
          </cell>
          <cell r="I46" t="str">
            <v>Y1K</v>
          </cell>
          <cell r="J46">
            <v>1262</v>
          </cell>
        </row>
        <row r="47">
          <cell r="C47">
            <v>16011315</v>
          </cell>
          <cell r="D47" t="str">
            <v>EXTN QUARTER INNER UPPER L 63741-71U00</v>
          </cell>
          <cell r="I47" t="str">
            <v>Y17</v>
          </cell>
          <cell r="J47">
            <v>748</v>
          </cell>
        </row>
        <row r="48">
          <cell r="C48">
            <v>16011316</v>
          </cell>
          <cell r="D48" t="str">
            <v>EXTN QUARTER INNER UPPER R 63341-71U00</v>
          </cell>
          <cell r="I48" t="str">
            <v>Y17</v>
          </cell>
          <cell r="J48">
            <v>748</v>
          </cell>
        </row>
        <row r="49">
          <cell r="C49">
            <v>15031385</v>
          </cell>
          <cell r="D49" t="str">
            <v>PRS_59282-71U00_Panel Dash Side FR L_Y17</v>
          </cell>
          <cell r="I49" t="str">
            <v>Y17</v>
          </cell>
          <cell r="J49">
            <v>1108</v>
          </cell>
        </row>
        <row r="50">
          <cell r="C50">
            <v>15029927</v>
          </cell>
          <cell r="D50" t="str">
            <v>COVER R SIDE 64320-K0P-D000</v>
          </cell>
          <cell r="I50" t="str">
            <v>HONDA</v>
          </cell>
          <cell r="J50">
            <v>529</v>
          </cell>
        </row>
        <row r="51">
          <cell r="C51">
            <v>15029928</v>
          </cell>
          <cell r="D51" t="str">
            <v>COVER L SIDE 64330-K0P-D000</v>
          </cell>
          <cell r="I51" t="str">
            <v>HONDA</v>
          </cell>
          <cell r="J51">
            <v>1514</v>
          </cell>
        </row>
        <row r="52">
          <cell r="C52">
            <v>15024934</v>
          </cell>
          <cell r="D52" t="str">
            <v>PRS_YXA_BRC MAIN FLR TNL NO.3_61217-66T0</v>
          </cell>
          <cell r="I52" t="str">
            <v>YXA</v>
          </cell>
          <cell r="J52">
            <v>1514</v>
          </cell>
        </row>
        <row r="53">
          <cell r="C53">
            <v>15031394</v>
          </cell>
          <cell r="D53" t="str">
            <v>PRS_68531-71U00_RE RR DR OtrC NO.1 R_Y17</v>
          </cell>
          <cell r="I53" t="str">
            <v>Y17</v>
          </cell>
          <cell r="J53">
            <v>1400</v>
          </cell>
        </row>
        <row r="54">
          <cell r="C54">
            <v>15031395</v>
          </cell>
          <cell r="D54" t="str">
            <v>PRS_68731-71U00_RE RR DR OtrC NO.1 L_Y17</v>
          </cell>
          <cell r="I54" t="str">
            <v>Y17</v>
          </cell>
          <cell r="J54">
            <v>1400</v>
          </cell>
        </row>
        <row r="55">
          <cell r="C55">
            <v>15017185</v>
          </cell>
          <cell r="D55" t="str">
            <v>PRS_STRENGTH SIDE SILL RR R_63232-62S00</v>
          </cell>
          <cell r="I55" t="str">
            <v>Y1K</v>
          </cell>
          <cell r="J55">
            <v>712</v>
          </cell>
        </row>
        <row r="56">
          <cell r="C56">
            <v>15017186</v>
          </cell>
          <cell r="D56" t="str">
            <v>PRS_STRENGTH SIDE SILL RR L_63632-62S00</v>
          </cell>
          <cell r="I56" t="str">
            <v>Y1K</v>
          </cell>
          <cell r="J56">
            <v>712</v>
          </cell>
        </row>
        <row r="57">
          <cell r="C57">
            <v>15031382</v>
          </cell>
          <cell r="D57" t="str">
            <v>PRS_59411-71U00_Mbr. Cowl Side Otr R_Y17</v>
          </cell>
          <cell r="I57" t="str">
            <v>Y17</v>
          </cell>
          <cell r="J57">
            <v>500</v>
          </cell>
        </row>
        <row r="58">
          <cell r="C58">
            <v>15031383</v>
          </cell>
          <cell r="D58" t="str">
            <v>PRS_59461-71U00_Mbr. Cowl Side Otr L_Y17</v>
          </cell>
          <cell r="I58" t="str">
            <v>Y17</v>
          </cell>
          <cell r="J58">
            <v>500</v>
          </cell>
        </row>
        <row r="59">
          <cell r="C59">
            <v>16010374</v>
          </cell>
          <cell r="D59" t="str">
            <v>PRS_61100-K0L-D000_FENDER A FR_HONDA</v>
          </cell>
          <cell r="I59" t="str">
            <v>HONDA</v>
          </cell>
          <cell r="J59">
            <v>1275</v>
          </cell>
        </row>
        <row r="60">
          <cell r="C60">
            <v>15030026</v>
          </cell>
          <cell r="D60" t="str">
            <v>PRS_65521-55U00_MBR TAIL END_YED-NB</v>
          </cell>
          <cell r="I60" t="str">
            <v>YED NB</v>
          </cell>
          <cell r="J60">
            <v>200</v>
          </cell>
        </row>
        <row r="61">
          <cell r="C61">
            <v>15026220</v>
          </cell>
          <cell r="D61" t="str">
            <v>PRS_58821-78T00_RENIF PEDAL BKT _YG8 K12</v>
          </cell>
          <cell r="I61" t="str">
            <v>YG8 K12</v>
          </cell>
          <cell r="J61">
            <v>850</v>
          </cell>
        </row>
        <row r="62">
          <cell r="C62">
            <v>15030029</v>
          </cell>
          <cell r="D62" t="str">
            <v>PRS_65511-55U00_PNL BACK_YED-NB</v>
          </cell>
          <cell r="I62" t="str">
            <v>YED NB</v>
          </cell>
          <cell r="J62">
            <v>1730</v>
          </cell>
        </row>
        <row r="63">
          <cell r="C63">
            <v>15012864</v>
          </cell>
          <cell r="D63" t="str">
            <v>FRAME FLOOR FRT RH 59111-77P00</v>
          </cell>
          <cell r="I63" t="str">
            <v>Y9T</v>
          </cell>
          <cell r="J63">
            <v>390</v>
          </cell>
        </row>
        <row r="64">
          <cell r="C64">
            <v>15012865</v>
          </cell>
          <cell r="D64" t="str">
            <v>FRAME FLOOR FRT LH 59411-77P00</v>
          </cell>
          <cell r="I64" t="str">
            <v>Y9T</v>
          </cell>
          <cell r="J64">
            <v>515</v>
          </cell>
        </row>
        <row r="65">
          <cell r="C65">
            <v>15030023</v>
          </cell>
          <cell r="D65" t="str">
            <v>PRS_59711-55U20_PNL COWL TOP_YED-NB</v>
          </cell>
          <cell r="I65" t="str">
            <v>YED NB</v>
          </cell>
          <cell r="J65">
            <v>210</v>
          </cell>
        </row>
        <row r="66">
          <cell r="C66">
            <v>15030025</v>
          </cell>
          <cell r="D66" t="str">
            <v>PRS_59711-55U00_PNL COWL TOP_YED-NB</v>
          </cell>
          <cell r="I66" t="str">
            <v>YED NB</v>
          </cell>
          <cell r="J66">
            <v>1040</v>
          </cell>
        </row>
        <row r="67">
          <cell r="C67">
            <v>15025671</v>
          </cell>
          <cell r="D67" t="str">
            <v>PRS_58826-78T00_CROSS MBR._YG8</v>
          </cell>
          <cell r="I67" t="str">
            <v>YG8</v>
          </cell>
          <cell r="J67">
            <v>1488</v>
          </cell>
        </row>
        <row r="68">
          <cell r="C68">
            <v>15031433</v>
          </cell>
          <cell r="D68" t="str">
            <v>PRS_61851-78U00_LOK RE WH HO  R_YG8 RC25</v>
          </cell>
          <cell r="I68" t="str">
            <v>YG8-MC</v>
          </cell>
          <cell r="J68">
            <v>1000</v>
          </cell>
        </row>
        <row r="69">
          <cell r="C69">
            <v>15031434</v>
          </cell>
          <cell r="D69" t="str">
            <v>PRS_61861-78U00_LOK RE WH HO  L_YG8 RC25</v>
          </cell>
          <cell r="I69" t="str">
            <v>YG8-MC</v>
          </cell>
          <cell r="J69">
            <v>1000</v>
          </cell>
        </row>
        <row r="70">
          <cell r="C70">
            <v>15000210</v>
          </cell>
          <cell r="D70" t="str">
            <v>PRS_PNL COWL UPPER RHD,59311-55R00</v>
          </cell>
          <cell r="I70" t="str">
            <v>YED NB</v>
          </cell>
          <cell r="J70">
            <v>1664</v>
          </cell>
        </row>
        <row r="71">
          <cell r="C71">
            <v>15020546</v>
          </cell>
          <cell r="D71" t="str">
            <v>PRS_PANEL RR LAMP HOU OUT L_64531-62S10</v>
          </cell>
          <cell r="I71" t="str">
            <v>Y1K</v>
          </cell>
          <cell r="J71">
            <v>1588</v>
          </cell>
        </row>
        <row r="72">
          <cell r="C72">
            <v>15017162</v>
          </cell>
          <cell r="D72" t="str">
            <v>PRS_PANEL RR LAMP HOU OUT R_64131-62S00</v>
          </cell>
          <cell r="I72" t="str">
            <v>Y1K</v>
          </cell>
          <cell r="J72">
            <v>847</v>
          </cell>
        </row>
        <row r="73">
          <cell r="C73">
            <v>15017140</v>
          </cell>
          <cell r="D73" t="str">
            <v>PRS_PANEL WH HOU IN RR R_63413-62S00</v>
          </cell>
          <cell r="I73" t="str">
            <v>Y1K</v>
          </cell>
          <cell r="J73">
            <v>350</v>
          </cell>
        </row>
        <row r="74">
          <cell r="C74">
            <v>15017141</v>
          </cell>
          <cell r="D74" t="str">
            <v>PRS_PANEL WH HOU IN RR L_63813-62S00</v>
          </cell>
          <cell r="I74" t="str">
            <v>Y1K</v>
          </cell>
          <cell r="J74">
            <v>350</v>
          </cell>
        </row>
        <row r="75">
          <cell r="C75">
            <v>16006627</v>
          </cell>
          <cell r="D75" t="str">
            <v>PANEL WHEEL HOUSE OUTER R_63481-69R00</v>
          </cell>
          <cell r="I75" t="str">
            <v>YCA</v>
          </cell>
          <cell r="J75">
            <v>1692</v>
          </cell>
        </row>
        <row r="76">
          <cell r="C76">
            <v>16006628</v>
          </cell>
          <cell r="D76" t="str">
            <v>PANEL WHEEL HOUSE OUTER L_63881-69R00</v>
          </cell>
          <cell r="I76" t="str">
            <v>YCA</v>
          </cell>
          <cell r="J76">
            <v>475</v>
          </cell>
        </row>
        <row r="77">
          <cell r="C77">
            <v>16010759</v>
          </cell>
          <cell r="D77" t="str">
            <v>PRS_75261M797B1_FDI LH_OMNI</v>
          </cell>
          <cell r="I77" t="str">
            <v>VAN</v>
          </cell>
          <cell r="J77">
            <v>60</v>
          </cell>
        </row>
        <row r="78">
          <cell r="C78">
            <v>15031396</v>
          </cell>
          <cell r="D78" t="str">
            <v>PRS_69161-71U00_RE BACK DOOR Hingh R_Y17</v>
          </cell>
          <cell r="I78" t="str">
            <v>Y17</v>
          </cell>
          <cell r="J78">
            <v>1390</v>
          </cell>
        </row>
        <row r="79">
          <cell r="C79">
            <v>15031397</v>
          </cell>
          <cell r="D79" t="str">
            <v>PRS_69171-71U00_RE BACK DOOR Hingh L_Y17</v>
          </cell>
          <cell r="I79" t="str">
            <v>Y17</v>
          </cell>
          <cell r="J79">
            <v>1390</v>
          </cell>
        </row>
        <row r="80">
          <cell r="C80">
            <v>16009976</v>
          </cell>
          <cell r="D80" t="str">
            <v>PRS_YEDNB_RNF RR DR OTR R_68521-55U00</v>
          </cell>
          <cell r="I80" t="str">
            <v>YED NB</v>
          </cell>
          <cell r="J80">
            <v>1540</v>
          </cell>
        </row>
        <row r="81">
          <cell r="C81">
            <v>16009977</v>
          </cell>
          <cell r="D81" t="str">
            <v>PRS_YEDNB_RNF RR DR OTR L_68721-55U00</v>
          </cell>
          <cell r="I81" t="str">
            <v>YED NB</v>
          </cell>
          <cell r="J81">
            <v>1540</v>
          </cell>
        </row>
        <row r="82">
          <cell r="C82">
            <v>15030031</v>
          </cell>
          <cell r="D82" t="str">
            <v>PRS_68122-55U00_RNF FR DR NO.2 R_YED-NB</v>
          </cell>
          <cell r="I82" t="str">
            <v>YED NB</v>
          </cell>
          <cell r="J82">
            <v>595</v>
          </cell>
        </row>
        <row r="83">
          <cell r="C83">
            <v>15030032</v>
          </cell>
          <cell r="D83" t="str">
            <v>PRS_68322-55U00_RNF FR DR NO.2 L_YED-NB</v>
          </cell>
          <cell r="I83" t="str">
            <v>YED NB</v>
          </cell>
          <cell r="J83">
            <v>595</v>
          </cell>
        </row>
        <row r="84">
          <cell r="C84">
            <v>15030027</v>
          </cell>
          <cell r="D84" t="str">
            <v>PRS_65313-55U00_MBR PARTN FRONT_YED-NB</v>
          </cell>
          <cell r="I84" t="str">
            <v>YED NB</v>
          </cell>
          <cell r="J84">
            <v>581</v>
          </cell>
        </row>
        <row r="85">
          <cell r="C85">
            <v>15030001</v>
          </cell>
          <cell r="D85" t="str">
            <v>PRS_65311-55U00_PNL PARTITION_YED-NB</v>
          </cell>
          <cell r="I85" t="str">
            <v>YED NB</v>
          </cell>
          <cell r="J85">
            <v>930</v>
          </cell>
        </row>
        <row r="86">
          <cell r="C86">
            <v>15031390</v>
          </cell>
          <cell r="D86" t="str">
            <v>PRS_68122-71U00_RE F Dr Otr No.-1R_Y17</v>
          </cell>
          <cell r="I86" t="str">
            <v>Y17</v>
          </cell>
          <cell r="J86">
            <v>1030</v>
          </cell>
        </row>
        <row r="87">
          <cell r="C87">
            <v>15031391</v>
          </cell>
          <cell r="D87" t="str">
            <v>PRS_68322-71U00_RE F Dr Otr No.-1L_Y17</v>
          </cell>
          <cell r="I87" t="str">
            <v>Y17</v>
          </cell>
          <cell r="J87">
            <v>1030</v>
          </cell>
        </row>
        <row r="88">
          <cell r="C88">
            <v>15025366</v>
          </cell>
          <cell r="D88" t="str">
            <v>STRENGTH SIDE SILL RR R_63232-53T00_YOM</v>
          </cell>
          <cell r="I88" t="str">
            <v>YOM</v>
          </cell>
          <cell r="J88">
            <v>870</v>
          </cell>
        </row>
        <row r="89">
          <cell r="C89">
            <v>15025367</v>
          </cell>
          <cell r="D89" t="str">
            <v>STRENGTH SIDE SILL RR L_63632-53T00_YOM</v>
          </cell>
          <cell r="I89" t="str">
            <v>YOM</v>
          </cell>
          <cell r="J89">
            <v>870</v>
          </cell>
        </row>
        <row r="90">
          <cell r="C90">
            <v>15017934</v>
          </cell>
          <cell r="D90" t="str">
            <v>PRS_CR. MBR. RE FL CTR._62711-62S00_Y1K</v>
          </cell>
          <cell r="I90" t="str">
            <v>Y1K</v>
          </cell>
          <cell r="J90">
            <v>1270</v>
          </cell>
        </row>
        <row r="91">
          <cell r="C91">
            <v>15003987</v>
          </cell>
          <cell r="D91" t="str">
            <v>PRS_AZ_ REINF CENTER FREAME REAR (59144)</v>
          </cell>
          <cell r="I91" t="str">
            <v>Y9T</v>
          </cell>
          <cell r="J91">
            <v>353</v>
          </cell>
        </row>
        <row r="92">
          <cell r="C92">
            <v>15017449</v>
          </cell>
          <cell r="D92" t="str">
            <v>PRS_EXT. FL SIDE MBR CTR R ,62141-62S00</v>
          </cell>
          <cell r="I92" t="str">
            <v>Y1K</v>
          </cell>
          <cell r="J92">
            <v>800</v>
          </cell>
        </row>
        <row r="93">
          <cell r="C93">
            <v>15017450</v>
          </cell>
          <cell r="D93" t="str">
            <v>PRS_EXT. FL SIDE MBR CTR R ,62341-62S00</v>
          </cell>
          <cell r="I93" t="str">
            <v>Y1K</v>
          </cell>
          <cell r="J93">
            <v>800</v>
          </cell>
        </row>
        <row r="94">
          <cell r="C94">
            <v>15026216</v>
          </cell>
          <cell r="D94" t="str">
            <v>PRS_62116-53T00_EXT. RR F.SIDE M RH _YOM</v>
          </cell>
          <cell r="I94" t="str">
            <v>YOM</v>
          </cell>
          <cell r="J94">
            <v>210</v>
          </cell>
        </row>
        <row r="95">
          <cell r="C95">
            <v>15026217</v>
          </cell>
          <cell r="D95" t="str">
            <v>PRS_62316-53T00_EXT. RR F.SIDE M LH _YOM</v>
          </cell>
          <cell r="I95" t="str">
            <v>YOM</v>
          </cell>
          <cell r="J95">
            <v>210</v>
          </cell>
        </row>
        <row r="96">
          <cell r="C96">
            <v>15026219</v>
          </cell>
          <cell r="D96" t="str">
            <v>PRS_71112-69R01_RENIF. FR LOWER _YCA</v>
          </cell>
          <cell r="I96" t="str">
            <v>YCA</v>
          </cell>
          <cell r="J96">
            <v>1210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-20"/>
      <sheetName val="FEB-2020"/>
      <sheetName val="MAR-2020"/>
    </sheetNames>
    <sheetDataSet>
      <sheetData sheetId="0" refreshError="1"/>
      <sheetData sheetId="1" refreshError="1"/>
      <sheetData sheetId="2" refreshError="1">
        <row r="2">
          <cell r="B2">
            <v>15000002</v>
          </cell>
          <cell r="C2" t="str">
            <v>PRS_A K10_PNL DASH_59111-66L00</v>
          </cell>
          <cell r="D2" t="str">
            <v>ALTO</v>
          </cell>
        </row>
        <row r="3">
          <cell r="B3">
            <v>15000008</v>
          </cell>
          <cell r="C3" t="str">
            <v>PRS_ALTO_PNL DASH RHD_5911179G20</v>
          </cell>
          <cell r="D3" t="str">
            <v>ALTO</v>
          </cell>
        </row>
        <row r="4">
          <cell r="B4">
            <v>15014426</v>
          </cell>
          <cell r="C4" t="str">
            <v>PRS_MUB6_EXT,RR FLR SD MBR,R62124 RH</v>
          </cell>
          <cell r="D4" t="str">
            <v>B6</v>
          </cell>
        </row>
        <row r="5">
          <cell r="B5">
            <v>15014427</v>
          </cell>
          <cell r="C5" t="str">
            <v>PRS_MUB6_EXT,RR FLR SD MBR,R62234 LH</v>
          </cell>
          <cell r="D5" t="str">
            <v>B6</v>
          </cell>
        </row>
        <row r="6">
          <cell r="B6">
            <v>15014432</v>
          </cell>
          <cell r="C6" t="str">
            <v>PRS_MUB6_MBR RER FLOR SIDE FR,R(62111</v>
          </cell>
          <cell r="D6" t="str">
            <v>B6</v>
          </cell>
        </row>
        <row r="7">
          <cell r="B7">
            <v>15014441</v>
          </cell>
          <cell r="C7" t="str">
            <v>PRS_MUB6_PNL COWL UPR LHD(59311-68P10</v>
          </cell>
          <cell r="D7" t="str">
            <v>B6</v>
          </cell>
        </row>
        <row r="8">
          <cell r="B8">
            <v>15014436</v>
          </cell>
          <cell r="C8" t="str">
            <v>PRS_MUB6_PNL WHL HS OTR R(63481-68P00</v>
          </cell>
          <cell r="D8" t="str">
            <v>B6</v>
          </cell>
        </row>
        <row r="9">
          <cell r="B9">
            <v>15014437</v>
          </cell>
          <cell r="C9" t="str">
            <v>PRS_MUB6_PNL WHL HS OTR L(63881-68P00</v>
          </cell>
          <cell r="D9" t="str">
            <v>B6</v>
          </cell>
        </row>
        <row r="10">
          <cell r="B10">
            <v>15014438</v>
          </cell>
          <cell r="C10" t="str">
            <v>PRS_MUB6_PNL WHL HS OTR R(63481-68P10</v>
          </cell>
          <cell r="D10" t="str">
            <v>B6</v>
          </cell>
        </row>
        <row r="11">
          <cell r="B11">
            <v>15014439</v>
          </cell>
          <cell r="C11" t="str">
            <v>PRS_MUB6_PNL WHL HS OTR L(63881-68P10</v>
          </cell>
          <cell r="D11" t="str">
            <v>B6</v>
          </cell>
        </row>
        <row r="12">
          <cell r="B12">
            <v>15014442</v>
          </cell>
          <cell r="C12" t="str">
            <v>PRS_MUB6_RAL ROF SIDE INR R(63121-68P00</v>
          </cell>
          <cell r="D12" t="str">
            <v>B6</v>
          </cell>
        </row>
        <row r="13">
          <cell r="B13">
            <v>15014443</v>
          </cell>
          <cell r="C13" t="str">
            <v>PRS_MUB6_RAL ROF SDE INR L(63521-68P00</v>
          </cell>
          <cell r="D13" t="str">
            <v>B6</v>
          </cell>
        </row>
        <row r="14">
          <cell r="B14">
            <v>15014444</v>
          </cell>
          <cell r="C14" t="str">
            <v>PRS_MUB6_RAL ROF SDE INR R(63121-68P10</v>
          </cell>
          <cell r="D14" t="str">
            <v>B6</v>
          </cell>
        </row>
        <row r="15">
          <cell r="B15">
            <v>15014445</v>
          </cell>
          <cell r="C15" t="str">
            <v>PRS_MUB6_RAL ROF SIDE INR L(63521-68P10</v>
          </cell>
          <cell r="D15" t="str">
            <v>B6</v>
          </cell>
        </row>
        <row r="16">
          <cell r="B16">
            <v>15014428</v>
          </cell>
          <cell r="C16" t="str">
            <v>PRS_MUB6_TNL MAIN FLOR(61211-68P00</v>
          </cell>
          <cell r="D16" t="str">
            <v>B6</v>
          </cell>
        </row>
        <row r="17">
          <cell r="B17">
            <v>15014429</v>
          </cell>
          <cell r="C17" t="str">
            <v>PRS_MUB6_TNL MAIN FLOR(61211-68P10</v>
          </cell>
          <cell r="D17" t="str">
            <v>B6</v>
          </cell>
        </row>
        <row r="18">
          <cell r="B18">
            <v>15014433</v>
          </cell>
          <cell r="C18" t="str">
            <v>PRS_MUB6_MBR RER FLOR SIDE FR,L(62311</v>
          </cell>
          <cell r="D18" t="str">
            <v>B6</v>
          </cell>
        </row>
        <row r="19">
          <cell r="B19">
            <v>15014434</v>
          </cell>
          <cell r="C19" t="str">
            <v>PRS_MUB6_CMPRT,RER FLOR R(62211</v>
          </cell>
          <cell r="D19" t="str">
            <v>B6</v>
          </cell>
        </row>
        <row r="20">
          <cell r="B20">
            <v>15014435</v>
          </cell>
          <cell r="C20" t="str">
            <v>PRS_MUB6_CMPRT,RER FLOR L(62411</v>
          </cell>
          <cell r="D20" t="str">
            <v>B6</v>
          </cell>
        </row>
        <row r="21">
          <cell r="B21">
            <v>15009166</v>
          </cell>
          <cell r="C21" t="str">
            <v>EXTN SIDE BODY OTR RR RH- (MOD- YP 8 NB)</v>
          </cell>
          <cell r="D21" t="str">
            <v>H</v>
          </cell>
        </row>
        <row r="22">
          <cell r="B22">
            <v>15009167</v>
          </cell>
          <cell r="C22" t="str">
            <v>EXTN SIDE BODY OTR RR LH- (MOD- YP 8 NB)</v>
          </cell>
          <cell r="D22" t="str">
            <v>H</v>
          </cell>
        </row>
        <row r="23">
          <cell r="B23">
            <v>16002438</v>
          </cell>
          <cell r="C23" t="str">
            <v>PRS_MUH_MBR ROOF BACK INR_65131M75L00</v>
          </cell>
          <cell r="D23" t="str">
            <v>H</v>
          </cell>
        </row>
        <row r="24">
          <cell r="B24">
            <v>15004448</v>
          </cell>
          <cell r="C24" t="str">
            <v>PRS_MUH_MBR TAIL END,65521-75L00</v>
          </cell>
          <cell r="D24" t="str">
            <v>H</v>
          </cell>
        </row>
        <row r="25">
          <cell r="B25">
            <v>15005224</v>
          </cell>
          <cell r="C25" t="str">
            <v>PRS_MUH_PNL COMP RR LAMP HOSUE,RH</v>
          </cell>
          <cell r="D25" t="str">
            <v>H</v>
          </cell>
        </row>
        <row r="26">
          <cell r="B26">
            <v>15004444</v>
          </cell>
          <cell r="C26" t="str">
            <v>PRS_MUH_PNL COMP RR LAMP HOSUE,LH</v>
          </cell>
          <cell r="D26" t="str">
            <v>H</v>
          </cell>
        </row>
        <row r="27">
          <cell r="B27">
            <v>15004447</v>
          </cell>
          <cell r="C27" t="str">
            <v>PRS_MUH_PNL,COMP BACK 65511M75L00</v>
          </cell>
          <cell r="D27" t="str">
            <v>H</v>
          </cell>
        </row>
        <row r="28">
          <cell r="B28">
            <v>16003567</v>
          </cell>
          <cell r="C28" t="str">
            <v>HEAT SHEILD</v>
          </cell>
          <cell r="D28" t="str">
            <v>INERGY</v>
          </cell>
        </row>
        <row r="29">
          <cell r="B29">
            <v>15016630</v>
          </cell>
          <cell r="C29" t="str">
            <v>PRS_MUB6_MBR RER FLOR SIDE FR,R(62111</v>
          </cell>
          <cell r="D29" t="str">
            <v>JBM</v>
          </cell>
        </row>
        <row r="30">
          <cell r="B30">
            <v>15016631</v>
          </cell>
          <cell r="C30" t="str">
            <v>PRS_MUB6_MBR RER FLOR SIDE FR,L(62311</v>
          </cell>
          <cell r="D30" t="str">
            <v>JBM</v>
          </cell>
        </row>
        <row r="31">
          <cell r="B31">
            <v>15008261</v>
          </cell>
          <cell r="C31" t="str">
            <v>PRS_JCB_CAP OIL PAN_SKIN PART</v>
          </cell>
          <cell r="D31" t="str">
            <v>JCB</v>
          </cell>
        </row>
        <row r="32">
          <cell r="B32">
            <v>15000177</v>
          </cell>
          <cell r="C32" t="str">
            <v>PRS_JCB_OIL PAN ASSY_320/04292</v>
          </cell>
          <cell r="D32" t="str">
            <v>JCB</v>
          </cell>
        </row>
        <row r="33">
          <cell r="B33">
            <v>15000164</v>
          </cell>
          <cell r="C33" t="str">
            <v>PRS_MUK_MBR TAIL END_65521M75J00</v>
          </cell>
          <cell r="D33" t="str">
            <v>K</v>
          </cell>
        </row>
        <row r="34">
          <cell r="B34">
            <v>15000165</v>
          </cell>
          <cell r="C34" t="str">
            <v>PRS_MUK_PNL COMP BACK_65511M75J00</v>
          </cell>
          <cell r="D34" t="str">
            <v>K</v>
          </cell>
        </row>
        <row r="35">
          <cell r="B35">
            <v>15000156</v>
          </cell>
          <cell r="C35" t="str">
            <v>PRS_MUR_RNF RR DR HNG L_6364175J00</v>
          </cell>
          <cell r="D35" t="str">
            <v>K</v>
          </cell>
        </row>
        <row r="36">
          <cell r="B36">
            <v>15004454</v>
          </cell>
          <cell r="C36" t="str">
            <v>PRS_MSL_MBR COMP LAMP SPRT L_58260M55KA0</v>
          </cell>
          <cell r="D36" t="str">
            <v>L</v>
          </cell>
        </row>
        <row r="37">
          <cell r="B37">
            <v>15004453</v>
          </cell>
          <cell r="C37" t="str">
            <v>PRS_MSL_MBR COMP LAMP SPRT R_58250M55KA0</v>
          </cell>
          <cell r="D37" t="str">
            <v>L</v>
          </cell>
        </row>
        <row r="38">
          <cell r="B38">
            <v>15009390</v>
          </cell>
          <cell r="C38" t="str">
            <v>PRS_MUL_BRACE PARTITION FRT SIDE-LH</v>
          </cell>
          <cell r="D38" t="str">
            <v>L</v>
          </cell>
        </row>
        <row r="39">
          <cell r="B39">
            <v>16003092</v>
          </cell>
          <cell r="C39" t="str">
            <v>PRS_MUL_Reinf Roof Side ,L_63231-55KA0</v>
          </cell>
          <cell r="D39" t="str">
            <v>L</v>
          </cell>
        </row>
        <row r="40">
          <cell r="B40">
            <v>16003093</v>
          </cell>
          <cell r="C40" t="str">
            <v>PRS_MUL_Reinf Roof Side ,L_63631-55KA0</v>
          </cell>
          <cell r="D40" t="str">
            <v>L</v>
          </cell>
        </row>
        <row r="41">
          <cell r="B41">
            <v>15004454</v>
          </cell>
          <cell r="C41" t="str">
            <v>PRS_MSL_MBR COMP LAMP SPRT L_58260M55KA0</v>
          </cell>
          <cell r="D41" t="str">
            <v>L</v>
          </cell>
        </row>
        <row r="42">
          <cell r="B42">
            <v>16000258</v>
          </cell>
          <cell r="C42" t="str">
            <v>PRS_MUN_MBR TAIL END_65521-83K00</v>
          </cell>
          <cell r="D42" t="str">
            <v>N</v>
          </cell>
        </row>
        <row r="43">
          <cell r="B43">
            <v>16000256</v>
          </cell>
          <cell r="C43" t="str">
            <v>PRS_MUN_RNF CTR PLR L_63642-83K00</v>
          </cell>
          <cell r="D43" t="str">
            <v>N</v>
          </cell>
        </row>
        <row r="44">
          <cell r="B44">
            <v>16000250</v>
          </cell>
          <cell r="C44" t="str">
            <v>PRS_MUN_STH SIDE SILL R_63221-83K00</v>
          </cell>
          <cell r="D44" t="str">
            <v>N</v>
          </cell>
        </row>
        <row r="45">
          <cell r="B45">
            <v>16002117</v>
          </cell>
          <cell r="C45" t="str">
            <v>PRS_O2_LCR CTR PLR LWR L_61221M78L20</v>
          </cell>
          <cell r="D45" t="str">
            <v>O2</v>
          </cell>
        </row>
        <row r="46">
          <cell r="B46">
            <v>16002139</v>
          </cell>
          <cell r="C46" t="str">
            <v>PRS_L10_LCKR CTR PLR LWR L</v>
          </cell>
          <cell r="D46" t="str">
            <v>O2</v>
          </cell>
        </row>
        <row r="47">
          <cell r="B47">
            <v>16002091</v>
          </cell>
          <cell r="C47" t="str">
            <v>PRS_O2_LCR CTR PLR LWR RH_61211-63H00</v>
          </cell>
          <cell r="D47" t="str">
            <v>O2</v>
          </cell>
        </row>
        <row r="48">
          <cell r="B48">
            <v>16000260</v>
          </cell>
          <cell r="C48" t="str">
            <v>PRS_O2_RNF PADEL BRKT_58821-63H00</v>
          </cell>
          <cell r="D48" t="str">
            <v>O2</v>
          </cell>
        </row>
        <row r="49">
          <cell r="B49">
            <v>15006956</v>
          </cell>
          <cell r="C49" t="str">
            <v>BLK_LOCKER CTR PILLER R/L-O2</v>
          </cell>
          <cell r="D49" t="str">
            <v>O2</v>
          </cell>
        </row>
        <row r="50">
          <cell r="B50">
            <v>16000265</v>
          </cell>
          <cell r="C50" t="str">
            <v>PRS_O2_RNF FRT DR HNG RH</v>
          </cell>
          <cell r="D50" t="str">
            <v>O2</v>
          </cell>
        </row>
        <row r="51">
          <cell r="B51">
            <v>16000259</v>
          </cell>
          <cell r="C51" t="str">
            <v>PRS_O2_RNF FRT DR HNG LH</v>
          </cell>
          <cell r="D51" t="str">
            <v>O2</v>
          </cell>
        </row>
        <row r="52">
          <cell r="B52">
            <v>15000113</v>
          </cell>
          <cell r="C52" t="str">
            <v>PRS_MUP_MBR COMP, HD LOCK_58230M68K00</v>
          </cell>
          <cell r="D52" t="str">
            <v>P</v>
          </cell>
        </row>
        <row r="53">
          <cell r="B53">
            <v>15000114</v>
          </cell>
          <cell r="C53" t="str">
            <v>PRS_MUP_MBR COMP,HD LOCK_58230M68K10</v>
          </cell>
          <cell r="D53" t="str">
            <v>P</v>
          </cell>
        </row>
        <row r="54">
          <cell r="B54">
            <v>16000212</v>
          </cell>
          <cell r="C54" t="str">
            <v>PRS_MUP_STH SIDE SILL RR R_63233M68K00</v>
          </cell>
          <cell r="D54" t="str">
            <v>P</v>
          </cell>
        </row>
        <row r="55">
          <cell r="B55">
            <v>16000213</v>
          </cell>
          <cell r="C55" t="str">
            <v>PRS_MUP_STH SIDE SILL RR R_63233M68K10</v>
          </cell>
          <cell r="D55" t="str">
            <v>P</v>
          </cell>
        </row>
        <row r="56">
          <cell r="B56">
            <v>15000148</v>
          </cell>
          <cell r="C56" t="str">
            <v>PRS_PER_SMP ASY 403C-11_110708501</v>
          </cell>
          <cell r="D56" t="str">
            <v>PERKINS</v>
          </cell>
        </row>
        <row r="57">
          <cell r="B57">
            <v>15000146</v>
          </cell>
          <cell r="C57" t="str">
            <v>PRS_PER_SMP ASY TWN DR 403C-15_110708461</v>
          </cell>
          <cell r="D57" t="str">
            <v>PERKINS</v>
          </cell>
        </row>
        <row r="58">
          <cell r="B58">
            <v>15000144</v>
          </cell>
          <cell r="C58" t="str">
            <v>PRS_PER_SMP ASY TWN DR 4C22400_110708381</v>
          </cell>
          <cell r="D58" t="str">
            <v>PERKINS</v>
          </cell>
        </row>
        <row r="59">
          <cell r="B59">
            <v>16001917</v>
          </cell>
          <cell r="C59" t="str">
            <v>PRS_MUR_ FRNT DOOR INR R_68151M75J10</v>
          </cell>
          <cell r="D59" t="str">
            <v>R</v>
          </cell>
        </row>
        <row r="60">
          <cell r="B60">
            <v>16001918</v>
          </cell>
          <cell r="C60" t="str">
            <v>PRS_MUR_FRNT DOOR INR L_68351M75J10</v>
          </cell>
          <cell r="D60" t="str">
            <v>R</v>
          </cell>
        </row>
        <row r="61">
          <cell r="B61">
            <v>15000142</v>
          </cell>
          <cell r="C61" t="str">
            <v>PRS_MUR_PNL COMP BACK_65500M74K00</v>
          </cell>
          <cell r="D61" t="str">
            <v>R</v>
          </cell>
        </row>
        <row r="62">
          <cell r="B62">
            <v>15000106</v>
          </cell>
          <cell r="C62" t="str">
            <v>PRS_MUR_PNL COMP CWL UPR_59310M75J00</v>
          </cell>
          <cell r="D62" t="str">
            <v>R</v>
          </cell>
        </row>
        <row r="63">
          <cell r="B63">
            <v>15000141</v>
          </cell>
          <cell r="C63" t="str">
            <v>PRS_MUR_PNL CMP RR LMP HSG L_64520M74K01</v>
          </cell>
          <cell r="D63" t="str">
            <v>R</v>
          </cell>
        </row>
        <row r="64">
          <cell r="B64">
            <v>15000140</v>
          </cell>
          <cell r="C64" t="str">
            <v>PRS_MUR_PNL CMP RR LMP HSG R_64120M74K01</v>
          </cell>
          <cell r="D64" t="str">
            <v>R</v>
          </cell>
        </row>
        <row r="65">
          <cell r="B65">
            <v>15000143</v>
          </cell>
          <cell r="C65" t="str">
            <v>PRS_MUR_MBR TAIL END_65521M74K00</v>
          </cell>
          <cell r="D65" t="str">
            <v>R</v>
          </cell>
        </row>
        <row r="66">
          <cell r="B66">
            <v>15000185</v>
          </cell>
          <cell r="C66" t="str">
            <v>PRS_MUR_PNL COMP, CWL TOP_59710M75J00</v>
          </cell>
          <cell r="D66" t="str">
            <v>R</v>
          </cell>
        </row>
        <row r="67">
          <cell r="B67">
            <v>16001915</v>
          </cell>
          <cell r="C67" t="str">
            <v>PRS_MUR_REAR FLOOR RR_61512M74K00</v>
          </cell>
          <cell r="D67" t="str">
            <v>R</v>
          </cell>
        </row>
        <row r="68">
          <cell r="B68">
            <v>16000183</v>
          </cell>
          <cell r="C68" t="str">
            <v>PRS_MUR_PNL W/HSG OTR R_63481M74K000</v>
          </cell>
          <cell r="D68" t="str">
            <v>R</v>
          </cell>
        </row>
        <row r="69">
          <cell r="B69">
            <v>16000186</v>
          </cell>
          <cell r="C69" t="str">
            <v>PRS_MUR_PNL W/HSG OTR L_63881M74K00</v>
          </cell>
          <cell r="D69" t="str">
            <v>R</v>
          </cell>
        </row>
        <row r="70">
          <cell r="B70">
            <v>15000152</v>
          </cell>
          <cell r="C70" t="str">
            <v>PRS_MUR_RNF R DR HNG R_63241M75J00</v>
          </cell>
          <cell r="D70" t="str">
            <v>R</v>
          </cell>
        </row>
        <row r="71">
          <cell r="B71">
            <v>16004929</v>
          </cell>
          <cell r="C71" t="str">
            <v>PRS_MURX_RR DOOR HINGE RH</v>
          </cell>
          <cell r="D71" t="str">
            <v>RX</v>
          </cell>
        </row>
        <row r="72">
          <cell r="B72">
            <v>16004930</v>
          </cell>
          <cell r="C72" t="str">
            <v>PRS_MURX_RR DOOR HINGE LH</v>
          </cell>
          <cell r="D72" t="str">
            <v>RX</v>
          </cell>
        </row>
        <row r="73">
          <cell r="B73">
            <v>16004931</v>
          </cell>
          <cell r="C73" t="str">
            <v>PRS_RX_EXT, RR D. HI. REI. R_63242-82P00</v>
          </cell>
          <cell r="D73" t="str">
            <v>RX</v>
          </cell>
        </row>
        <row r="74">
          <cell r="B74">
            <v>16004932</v>
          </cell>
          <cell r="C74" t="str">
            <v>PRS_RX_EXT, RR D. HI. REI. L_63642-82P00</v>
          </cell>
          <cell r="D74" t="str">
            <v>RX</v>
          </cell>
        </row>
        <row r="75">
          <cell r="B75">
            <v>15014721</v>
          </cell>
          <cell r="C75" t="str">
            <v>PRS_RX_PNL, WH HOU OTR, R_63481-82P00</v>
          </cell>
          <cell r="D75" t="str">
            <v>RX</v>
          </cell>
        </row>
        <row r="76">
          <cell r="B76">
            <v>15014722</v>
          </cell>
          <cell r="C76" t="str">
            <v>PRS_RX_PNL, WH HOU OTR, L_63881-82P00</v>
          </cell>
          <cell r="D76" t="str">
            <v>RX</v>
          </cell>
        </row>
        <row r="77">
          <cell r="B77">
            <v>15018100</v>
          </cell>
          <cell r="C77" t="str">
            <v>PRS_MBR. RADI. SUPPORT UPR._71111-85S00</v>
          </cell>
          <cell r="D77" t="str">
            <v>RX-MC</v>
          </cell>
        </row>
        <row r="78">
          <cell r="B78">
            <v>16000246</v>
          </cell>
          <cell r="C78" t="str">
            <v>PRS_MUS_RNF CNG CYL HOLDER LH</v>
          </cell>
          <cell r="D78" t="str">
            <v>S</v>
          </cell>
        </row>
        <row r="79">
          <cell r="B79">
            <v>16000245</v>
          </cell>
          <cell r="C79" t="str">
            <v>PRS_MUS_RNF CNG CYL HOLDER RH</v>
          </cell>
          <cell r="D79" t="str">
            <v>S</v>
          </cell>
        </row>
        <row r="80">
          <cell r="B80">
            <v>16002114</v>
          </cell>
          <cell r="C80" t="str">
            <v>PRS_MUS_RR COMP LAMP OUTER LH</v>
          </cell>
          <cell r="D80" t="str">
            <v>S</v>
          </cell>
        </row>
        <row r="81">
          <cell r="B81">
            <v>16002113</v>
          </cell>
          <cell r="C81" t="str">
            <v>PRS_MUS_RR COMP LAMP OUTER RH</v>
          </cell>
          <cell r="D81" t="str">
            <v>S</v>
          </cell>
        </row>
        <row r="82">
          <cell r="B82">
            <v>15013445</v>
          </cell>
          <cell r="C82" t="str">
            <v>PRS_OIL PAN SINGLE SKIN_320/A7619</v>
          </cell>
          <cell r="D82" t="str">
            <v>SEF</v>
          </cell>
        </row>
        <row r="83">
          <cell r="B83">
            <v>16000268</v>
          </cell>
          <cell r="C83" t="str">
            <v>PRS_MUV_PNL FRM FLR FRNT LH_65121M79720</v>
          </cell>
          <cell r="D83" t="str">
            <v>VAN</v>
          </cell>
        </row>
        <row r="84">
          <cell r="B84">
            <v>16000270</v>
          </cell>
          <cell r="C84" t="str">
            <v>PRS_MUV_PNL FRM FLR FRNT LH_65221M79500</v>
          </cell>
          <cell r="D84" t="str">
            <v>VAN</v>
          </cell>
        </row>
        <row r="85">
          <cell r="B85">
            <v>16000267</v>
          </cell>
          <cell r="C85" t="str">
            <v>PRS_MUV_PNL FRM FLR FRNT RH_65111M79720</v>
          </cell>
          <cell r="D85" t="str">
            <v>VAN</v>
          </cell>
        </row>
        <row r="86">
          <cell r="B86">
            <v>16000269</v>
          </cell>
          <cell r="C86" t="str">
            <v>PRS_MUV_PNL FRM FLR RR RH_65211M79C00</v>
          </cell>
          <cell r="D86" t="str">
            <v>VAN</v>
          </cell>
        </row>
        <row r="87">
          <cell r="B87">
            <v>16003736</v>
          </cell>
          <cell r="C87" t="str">
            <v>PRS_W1_PNL FR. PILLER INNER-LH</v>
          </cell>
          <cell r="D87" t="str">
            <v>W1</v>
          </cell>
        </row>
        <row r="88">
          <cell r="B88">
            <v>16003737</v>
          </cell>
          <cell r="C88" t="str">
            <v>PRS_W1_PNL FR. PILLER UPPER</v>
          </cell>
          <cell r="D88" t="str">
            <v>W1</v>
          </cell>
        </row>
        <row r="89">
          <cell r="B89">
            <v>16003734</v>
          </cell>
          <cell r="C89" t="str">
            <v>PRS_W1_Rail roof side, R_63121</v>
          </cell>
          <cell r="D89" t="str">
            <v>W1</v>
          </cell>
        </row>
        <row r="90">
          <cell r="B90">
            <v>16003735</v>
          </cell>
          <cell r="C90" t="str">
            <v>PRS_W1_Rail roof side,L_63521</v>
          </cell>
          <cell r="D90" t="str">
            <v>W1</v>
          </cell>
        </row>
        <row r="91">
          <cell r="B91">
            <v>16000125</v>
          </cell>
          <cell r="C91" t="str">
            <v>PRS_WR_PNL_QTR INR R_63311M67K00</v>
          </cell>
          <cell r="D91" t="str">
            <v>WR</v>
          </cell>
        </row>
        <row r="92">
          <cell r="B92">
            <v>16002303</v>
          </cell>
          <cell r="C92" t="str">
            <v>PRS_WR_PNL DASH MT WAGON-R_59111M76F00</v>
          </cell>
          <cell r="D92" t="str">
            <v>WR</v>
          </cell>
        </row>
        <row r="93">
          <cell r="B93">
            <v>15000093</v>
          </cell>
          <cell r="C93" t="str">
            <v>PRS_MSL_CRS MBR  RR FLR F_62600M55KA0</v>
          </cell>
          <cell r="D93" t="str">
            <v>XD</v>
          </cell>
        </row>
        <row r="94">
          <cell r="B94">
            <v>15012707</v>
          </cell>
          <cell r="C94" t="str">
            <v>PRS_XD_PNL WHL HSG OTR,R_63481</v>
          </cell>
          <cell r="D94" t="str">
            <v>XD</v>
          </cell>
        </row>
        <row r="95">
          <cell r="B95">
            <v>15012708</v>
          </cell>
          <cell r="C95" t="str">
            <v>PRS_XD_PNL WHL HSG OTR,L_63881</v>
          </cell>
          <cell r="D95" t="str">
            <v>XD</v>
          </cell>
        </row>
        <row r="96">
          <cell r="B96">
            <v>15012709</v>
          </cell>
          <cell r="C96" t="str">
            <v>PRS_XD_RNF FR DR HNG,R_63141</v>
          </cell>
          <cell r="D96" t="str">
            <v>XD</v>
          </cell>
        </row>
        <row r="97">
          <cell r="B97">
            <v>15012710</v>
          </cell>
          <cell r="C97" t="str">
            <v>PRS_XD_RNF FR DR HNG,L_6354</v>
          </cell>
          <cell r="D97" t="str">
            <v>XD</v>
          </cell>
        </row>
        <row r="98">
          <cell r="B98">
            <v>15004647</v>
          </cell>
          <cell r="C98" t="str">
            <v>PRS_AZ_ MBR FR FLOOR SIDE RH 61134-77P00</v>
          </cell>
          <cell r="D98" t="str">
            <v>Y9T</v>
          </cell>
        </row>
        <row r="99">
          <cell r="B99">
            <v>15004648</v>
          </cell>
          <cell r="C99" t="str">
            <v>PRS_AZ_ MBR FR FLOOR SIDE LH 61184-77P00</v>
          </cell>
          <cell r="D99" t="str">
            <v>Y9T</v>
          </cell>
        </row>
        <row r="100">
          <cell r="B100">
            <v>16006627</v>
          </cell>
          <cell r="C100" t="str">
            <v>PANEL WHEEL HOUSE OUTER R_63481-69R00</v>
          </cell>
          <cell r="D100" t="str">
            <v>YCA</v>
          </cell>
        </row>
        <row r="101">
          <cell r="B101">
            <v>16006628</v>
          </cell>
          <cell r="C101" t="str">
            <v>PANEL WHEEL HOUSE OUTER L_63881-69R00</v>
          </cell>
          <cell r="D101" t="str">
            <v>YCA</v>
          </cell>
        </row>
        <row r="102">
          <cell r="B102">
            <v>15013452</v>
          </cell>
          <cell r="C102" t="str">
            <v>PRS_REINF.FRONT LOWER X  MBR_71112-69R00</v>
          </cell>
          <cell r="D102" t="str">
            <v>YCA</v>
          </cell>
        </row>
        <row r="103">
          <cell r="B103">
            <v>15007399</v>
          </cell>
          <cell r="C103" t="str">
            <v>PRS_YE3_MAIN FLOOR 61111M67-P00</v>
          </cell>
          <cell r="D103" t="str">
            <v>YE3</v>
          </cell>
        </row>
        <row r="104">
          <cell r="B104">
            <v>15007400</v>
          </cell>
          <cell r="C104" t="str">
            <v>PRS_YE3_MAIN FLOOR 61111M67-P10</v>
          </cell>
          <cell r="D104" t="str">
            <v>YE3</v>
          </cell>
        </row>
        <row r="105">
          <cell r="B105">
            <v>16001296</v>
          </cell>
          <cell r="C105" t="str">
            <v>PRS_YE3_PNL COWL TOP_59711-53M00</v>
          </cell>
          <cell r="D105" t="str">
            <v>YE3</v>
          </cell>
        </row>
        <row r="106">
          <cell r="B106">
            <v>16001853</v>
          </cell>
          <cell r="C106" t="str">
            <v>PRS_YE3_PNL COWL TOP-L_59711-53M20</v>
          </cell>
          <cell r="D106" t="str">
            <v>YE3</v>
          </cell>
        </row>
        <row r="107">
          <cell r="B107">
            <v>16000901</v>
          </cell>
          <cell r="C107" t="str">
            <v>PRS_YE3_RINF FR DOOR HNG RH_63141-53M00</v>
          </cell>
          <cell r="D107" t="str">
            <v>YE3</v>
          </cell>
        </row>
        <row r="108">
          <cell r="B108">
            <v>16003463</v>
          </cell>
          <cell r="C108" t="str">
            <v>PRS_YE3K10_RNF ROOF SIDE INR-R_63151M67P</v>
          </cell>
          <cell r="D108" t="str">
            <v>YE3K10</v>
          </cell>
        </row>
        <row r="109">
          <cell r="B109">
            <v>16003464</v>
          </cell>
          <cell r="C109" t="str">
            <v>PRS_YE3K10_RNF ROOF SIDE INR-L_63551M67P</v>
          </cell>
          <cell r="D109" t="str">
            <v>YE3K10</v>
          </cell>
        </row>
        <row r="110">
          <cell r="B110">
            <v>16003465</v>
          </cell>
          <cell r="C110" t="str">
            <v>PRS_YE3K10_REINF FR PILR INR,R_63121M67P</v>
          </cell>
          <cell r="D110" t="str">
            <v>YE3K10</v>
          </cell>
        </row>
        <row r="111">
          <cell r="B111">
            <v>16003466</v>
          </cell>
          <cell r="C111" t="str">
            <v>PRS_YE3K10_REINF FR PILR INR,L_63521M67P</v>
          </cell>
          <cell r="D111" t="str">
            <v>YE3K10</v>
          </cell>
        </row>
        <row r="112">
          <cell r="B112">
            <v>15017338</v>
          </cell>
          <cell r="C112" t="str">
            <v>PRS_REINF PEDAL BRKT_58821-78L00</v>
          </cell>
          <cell r="D112" t="str">
            <v>YG8</v>
          </cell>
        </row>
        <row r="113">
          <cell r="B113">
            <v>15007401</v>
          </cell>
          <cell r="C113" t="str">
            <v>PRS_SEAT BKT RH</v>
          </cell>
          <cell r="D113" t="str">
            <v>YJC</v>
          </cell>
        </row>
        <row r="114">
          <cell r="B114">
            <v>15007402</v>
          </cell>
          <cell r="C114" t="str">
            <v>PRS_SEAT BKT LH</v>
          </cell>
          <cell r="D114" t="str">
            <v>YJC</v>
          </cell>
        </row>
        <row r="115">
          <cell r="B115">
            <v>15006981</v>
          </cell>
          <cell r="C115" t="str">
            <v>BLK_MBR APRON SIDE,R_58611/711(NC):-YL1</v>
          </cell>
          <cell r="D115" t="str">
            <v>YL1</v>
          </cell>
        </row>
        <row r="116">
          <cell r="B116">
            <v>15006974</v>
          </cell>
          <cell r="C116" t="str">
            <v>BLK_RNF DASH UPR MBR,R_58628/728:-YL1</v>
          </cell>
          <cell r="D116" t="str">
            <v>YL1</v>
          </cell>
        </row>
        <row r="117">
          <cell r="B117">
            <v>15011485</v>
          </cell>
          <cell r="C117" t="str">
            <v>PRS_YL1_BKT SPN FRM RR MTG,R_58622-79M00</v>
          </cell>
          <cell r="D117" t="str">
            <v>YL1</v>
          </cell>
        </row>
        <row r="118">
          <cell r="B118">
            <v>15011486</v>
          </cell>
          <cell r="C118" t="str">
            <v>PRS_YL1_BKT SPN FRM RR MTG,L_58722-79M00</v>
          </cell>
          <cell r="D118" t="str">
            <v>YL1</v>
          </cell>
        </row>
        <row r="119">
          <cell r="B119">
            <v>15011466</v>
          </cell>
          <cell r="C119" t="str">
            <v>PRS_YL1_EX APN SDE OTR MBR,L_58732-79M50</v>
          </cell>
          <cell r="D119" t="str">
            <v>YL1</v>
          </cell>
        </row>
        <row r="120">
          <cell r="B120">
            <v>15011463</v>
          </cell>
          <cell r="C120" t="str">
            <v>PRS_YL1_EX APN SDE OTR MBR,R_58632-74L00</v>
          </cell>
          <cell r="D120" t="str">
            <v>YL1</v>
          </cell>
        </row>
        <row r="121">
          <cell r="B121">
            <v>15011464</v>
          </cell>
          <cell r="C121" t="str">
            <v>PRS_YL1_EX APN SDE OTR MBR,L_58732-74L00</v>
          </cell>
          <cell r="D121" t="str">
            <v>YL1</v>
          </cell>
        </row>
        <row r="122">
          <cell r="B122">
            <v>15011465</v>
          </cell>
          <cell r="C122" t="str">
            <v>PRS_YL1_EX APN SDE OTR MBR,R_58632-79M50</v>
          </cell>
          <cell r="D122" t="str">
            <v>YL1</v>
          </cell>
        </row>
        <row r="123">
          <cell r="B123">
            <v>15011449</v>
          </cell>
          <cell r="C123" t="str">
            <v>PRS_YL1_EXT APRN SIDE MBR,R_58612-74L00</v>
          </cell>
          <cell r="D123" t="str">
            <v>YL1</v>
          </cell>
        </row>
        <row r="124">
          <cell r="B124">
            <v>15011450</v>
          </cell>
          <cell r="C124" t="str">
            <v>PRS_YL1_EXT APRN SIDE MBR,L_586712-74L00</v>
          </cell>
          <cell r="D124" t="str">
            <v>YL1</v>
          </cell>
        </row>
        <row r="125">
          <cell r="B125">
            <v>15011451</v>
          </cell>
          <cell r="C125" t="str">
            <v>PRS_YL1_EXT APRN SIDE MBR,R_58612-79M50</v>
          </cell>
          <cell r="D125" t="str">
            <v>YL1</v>
          </cell>
        </row>
        <row r="126">
          <cell r="B126">
            <v>15011452</v>
          </cell>
          <cell r="C126" t="str">
            <v>PRS_YL1_EXT APRN SIDE MBR,L_58712-79M50</v>
          </cell>
          <cell r="D126" t="str">
            <v>YL1</v>
          </cell>
        </row>
        <row r="127">
          <cell r="B127">
            <v>15011501</v>
          </cell>
          <cell r="C127" t="str">
            <v>PRS_YL1_EXT DAS LWR INR,R_58625-74L00</v>
          </cell>
          <cell r="D127" t="str">
            <v>YL1</v>
          </cell>
        </row>
        <row r="128">
          <cell r="B128">
            <v>15000385</v>
          </cell>
          <cell r="C128" t="str">
            <v>PRS_YL1_EXT DAS LWR INR,L 58725-74L00</v>
          </cell>
          <cell r="D128" t="str">
            <v>YL1</v>
          </cell>
        </row>
        <row r="129">
          <cell r="B129">
            <v>15011488</v>
          </cell>
          <cell r="C129" t="str">
            <v>PRS_YL1_EXT DASH LWR INR ,L_58725-79M50</v>
          </cell>
          <cell r="D129" t="str">
            <v>YL1</v>
          </cell>
        </row>
        <row r="130">
          <cell r="B130">
            <v>15011487</v>
          </cell>
          <cell r="C130" t="str">
            <v>PRS_YL1_EXT DASH LWR INR ,R_58625-79M50</v>
          </cell>
          <cell r="D130" t="str">
            <v>YL1</v>
          </cell>
        </row>
        <row r="131">
          <cell r="B131">
            <v>15011475</v>
          </cell>
          <cell r="C131" t="str">
            <v>PRS_YL1_EXT DASH LWR OTR,R_58626-74L00</v>
          </cell>
          <cell r="D131" t="str">
            <v>YL1</v>
          </cell>
        </row>
        <row r="132">
          <cell r="B132">
            <v>15011476</v>
          </cell>
          <cell r="C132" t="str">
            <v>PRS_YL1_EXT DASH LWR OTR,L_58726-74L00</v>
          </cell>
          <cell r="D132" t="str">
            <v>YL1</v>
          </cell>
        </row>
        <row r="133">
          <cell r="B133">
            <v>15011462</v>
          </cell>
          <cell r="C133" t="str">
            <v>PRS_YL1_MBR APN SDE OTR,L_58731-79M50</v>
          </cell>
          <cell r="D133" t="str">
            <v>YL1</v>
          </cell>
        </row>
        <row r="134">
          <cell r="B134">
            <v>15011461</v>
          </cell>
          <cell r="C134" t="str">
            <v>PRS_YL1_MBR APN SDE OTR,R_58631-79M50</v>
          </cell>
          <cell r="D134" t="str">
            <v>YL1</v>
          </cell>
        </row>
        <row r="135">
          <cell r="B135">
            <v>15011640</v>
          </cell>
          <cell r="C135" t="str">
            <v>PRS_YL1_Mbr aprn side OTR,R_58611-74L00</v>
          </cell>
          <cell r="D135" t="str">
            <v>YL1</v>
          </cell>
        </row>
        <row r="136">
          <cell r="B136">
            <v>15011641</v>
          </cell>
          <cell r="C136" t="str">
            <v>PRS_YL1_Mbr aprn side OTR,L_58711-74L00</v>
          </cell>
          <cell r="D136" t="str">
            <v>YL1</v>
          </cell>
        </row>
        <row r="137">
          <cell r="B137">
            <v>15011448</v>
          </cell>
          <cell r="C137" t="str">
            <v>PRS_YL1_MBR APRON SIDE,L_58711-79M50</v>
          </cell>
          <cell r="D137" t="str">
            <v>YL1</v>
          </cell>
        </row>
        <row r="138">
          <cell r="B138">
            <v>15011447</v>
          </cell>
          <cell r="C138" t="str">
            <v>PRS_YL1_MBR APRON SIDE,R_58611-79M50</v>
          </cell>
          <cell r="D138" t="str">
            <v>YL1</v>
          </cell>
        </row>
        <row r="139">
          <cell r="B139">
            <v>15011483</v>
          </cell>
          <cell r="C139" t="str">
            <v>PRS_YL1_MBR DASH LWR,R_58621-74L00</v>
          </cell>
          <cell r="D139" t="str">
            <v>YL1</v>
          </cell>
        </row>
        <row r="140">
          <cell r="B140">
            <v>15011484</v>
          </cell>
          <cell r="C140" t="str">
            <v>PRS_YL1_MBR DASH LWR,L_58721-74L00</v>
          </cell>
          <cell r="D140" t="str">
            <v>YL1</v>
          </cell>
        </row>
        <row r="141">
          <cell r="B141">
            <v>15011500</v>
          </cell>
          <cell r="C141" t="str">
            <v>PRS_YL1_PNL PARTN FR LWR_65316-79M00</v>
          </cell>
          <cell r="D141" t="str">
            <v>YL1</v>
          </cell>
        </row>
        <row r="142">
          <cell r="B142">
            <v>15011642</v>
          </cell>
          <cell r="C142" t="str">
            <v>PRS_YL1_PNL PRTITION _65311-79M00</v>
          </cell>
          <cell r="D142" t="str">
            <v>YL1</v>
          </cell>
        </row>
        <row r="143">
          <cell r="B143">
            <v>15011637</v>
          </cell>
          <cell r="C143" t="str">
            <v>PRS_YL1_PNL WHL HSG OTR,L_63881-79M00</v>
          </cell>
          <cell r="D143" t="str">
            <v>YL1</v>
          </cell>
        </row>
        <row r="144">
          <cell r="B144">
            <v>15011492</v>
          </cell>
          <cell r="C144" t="str">
            <v>PRS_YL1_PNL WHL HSG OTR,L_63881-79M50</v>
          </cell>
          <cell r="D144" t="str">
            <v>YL1</v>
          </cell>
        </row>
        <row r="145">
          <cell r="B145">
            <v>15011636</v>
          </cell>
          <cell r="C145" t="str">
            <v>PRS_YL1_PNL WHL HSG OTR,R_63481-79M00</v>
          </cell>
          <cell r="D145" t="str">
            <v>YL1</v>
          </cell>
        </row>
        <row r="146">
          <cell r="B146">
            <v>15011491</v>
          </cell>
          <cell r="C146" t="str">
            <v>PRS_YL1_PNL WHL HSG OTR,R_63481-79M50</v>
          </cell>
          <cell r="D146" t="str">
            <v>YL1</v>
          </cell>
        </row>
        <row r="147">
          <cell r="B147">
            <v>15011477</v>
          </cell>
          <cell r="C147" t="str">
            <v>PRS_YL1_RNF DASH LWR MBR,R_58627-74L00</v>
          </cell>
          <cell r="D147" t="str">
            <v>YL1</v>
          </cell>
        </row>
        <row r="148">
          <cell r="B148">
            <v>15011478</v>
          </cell>
          <cell r="C148" t="str">
            <v>PRS_YL1_RNF DASH LWR MBR,L_58727-74L00</v>
          </cell>
          <cell r="D148" t="str">
            <v>YL1</v>
          </cell>
        </row>
        <row r="149">
          <cell r="B149">
            <v>15011480</v>
          </cell>
          <cell r="C149" t="str">
            <v>PRS_YL1_RNF DASH UPR MBR,L_58728-74L00</v>
          </cell>
          <cell r="D149" t="str">
            <v>YL1</v>
          </cell>
        </row>
        <row r="150">
          <cell r="B150">
            <v>15011479</v>
          </cell>
          <cell r="C150" t="str">
            <v>PRS_YL1_RNF DASH UPR MBR,R_58628-74L00</v>
          </cell>
          <cell r="D150" t="str">
            <v>YL1</v>
          </cell>
        </row>
        <row r="151">
          <cell r="B151">
            <v>16003543</v>
          </cell>
          <cell r="C151" t="str">
            <v>REINF RR WHEEL HUS FR R_63413M79M50(YL1)</v>
          </cell>
          <cell r="D151" t="str">
            <v>YL1</v>
          </cell>
        </row>
        <row r="152">
          <cell r="B152">
            <v>16003544</v>
          </cell>
          <cell r="C152" t="str">
            <v>REINF RR WHEEL HUS FR L_63813M79M50(YL1)</v>
          </cell>
          <cell r="D152" t="str">
            <v>YL1</v>
          </cell>
        </row>
        <row r="153">
          <cell r="B153">
            <v>15006955</v>
          </cell>
          <cell r="C153" t="str">
            <v>BLK_SSS FRONT R/L-YL8</v>
          </cell>
          <cell r="D153" t="str">
            <v>YL7</v>
          </cell>
        </row>
        <row r="154">
          <cell r="B154">
            <v>15012556</v>
          </cell>
          <cell r="C154" t="str">
            <v>PRS_J DSL RNF RADTR LWR_71112-83M00</v>
          </cell>
          <cell r="D154" t="str">
            <v>YL7</v>
          </cell>
        </row>
        <row r="155">
          <cell r="B155">
            <v>15012555</v>
          </cell>
          <cell r="C155" t="str">
            <v>PRS_J DSL X MBR FR LWR_71111-83M00</v>
          </cell>
          <cell r="D155" t="str">
            <v>YL7</v>
          </cell>
        </row>
        <row r="156">
          <cell r="B156">
            <v>15012554</v>
          </cell>
          <cell r="C156" t="str">
            <v>PRS_J DSL_RNF SIDE SLL INR,L_61324-83M00</v>
          </cell>
          <cell r="D156" t="str">
            <v>YL7</v>
          </cell>
        </row>
        <row r="157">
          <cell r="B157">
            <v>15012553</v>
          </cell>
          <cell r="C157" t="str">
            <v>PRS_J DSL_RNF SIDE SLL INR,R_61314-83M00</v>
          </cell>
          <cell r="D157" t="str">
            <v>YL7</v>
          </cell>
        </row>
        <row r="158">
          <cell r="B158">
            <v>15009583</v>
          </cell>
          <cell r="C158" t="str">
            <v>PRS_YL7_Pnl side sill inr,R,_61311-76M00</v>
          </cell>
          <cell r="D158" t="str">
            <v>YL7</v>
          </cell>
        </row>
        <row r="159">
          <cell r="B159">
            <v>15009584</v>
          </cell>
          <cell r="C159" t="str">
            <v>PRS_YL7_Pnl side sill inr,L,_61321-76M00</v>
          </cell>
          <cell r="D159" t="str">
            <v>YL7</v>
          </cell>
        </row>
        <row r="160">
          <cell r="B160">
            <v>15009575</v>
          </cell>
          <cell r="C160" t="str">
            <v>PRS_YL7_Pnl whl hsg inner,R/L_63411/811M</v>
          </cell>
          <cell r="D160" t="str">
            <v>YL7</v>
          </cell>
        </row>
        <row r="161">
          <cell r="B161">
            <v>15009727</v>
          </cell>
          <cell r="C161" t="str">
            <v>PRS_YL7_Pnl whl hsg inner,L_63811M76M00</v>
          </cell>
          <cell r="D161" t="str">
            <v>YL7</v>
          </cell>
        </row>
        <row r="162">
          <cell r="B162">
            <v>15009581</v>
          </cell>
          <cell r="C162" t="str">
            <v>PRS_YL7_strnth sid sill R,_63231-76M00</v>
          </cell>
          <cell r="D162" t="str">
            <v>YL7</v>
          </cell>
        </row>
        <row r="163">
          <cell r="B163">
            <v>15009582</v>
          </cell>
          <cell r="C163" t="str">
            <v>PRS_YL7_strnth sid sill L,_63631-76M00</v>
          </cell>
          <cell r="D163" t="str">
            <v>YL7</v>
          </cell>
        </row>
        <row r="164">
          <cell r="B164">
            <v>15008087</v>
          </cell>
          <cell r="C164" t="str">
            <v>PRS_MUW_MBR RR FLR SIDE RR LH_6232160M00</v>
          </cell>
          <cell r="D164" t="str">
            <v>YL8</v>
          </cell>
        </row>
        <row r="165">
          <cell r="B165">
            <v>15008083</v>
          </cell>
          <cell r="C165" t="str">
            <v>PRS_MUW_MBR RR FLR SIDE RR RH_6212160M00</v>
          </cell>
          <cell r="D165" t="str">
            <v>YL8</v>
          </cell>
        </row>
        <row r="166">
          <cell r="B166">
            <v>16002140</v>
          </cell>
          <cell r="C166" t="str">
            <v>PRS_YL8_L10_TNL MAIN FLR</v>
          </cell>
          <cell r="D166" t="str">
            <v>YL8</v>
          </cell>
        </row>
        <row r="167">
          <cell r="B167">
            <v>15015851</v>
          </cell>
          <cell r="C167" t="str">
            <v>PRS_MUG_DASH UPPER UPPER_LH -L10</v>
          </cell>
          <cell r="D167" t="str">
            <v>YP8</v>
          </cell>
        </row>
        <row r="168">
          <cell r="B168">
            <v>15015850</v>
          </cell>
          <cell r="C168" t="str">
            <v>PRS_MUG_DASH UPPER UPPER_RH -L10</v>
          </cell>
          <cell r="D168" t="str">
            <v>YP8</v>
          </cell>
        </row>
        <row r="169">
          <cell r="B169">
            <v>16002420</v>
          </cell>
          <cell r="C169" t="str">
            <v>PRS_MUG_PNL RR WHL HSG FR R_63413M74L00</v>
          </cell>
          <cell r="D169" t="str">
            <v>YP8</v>
          </cell>
        </row>
        <row r="170">
          <cell r="B170">
            <v>16002421</v>
          </cell>
          <cell r="C170" t="str">
            <v>PRS_MUG_PNL RR WHL HSG FR L_63813M74L00</v>
          </cell>
          <cell r="D170" t="str">
            <v>YP8</v>
          </cell>
        </row>
        <row r="171">
          <cell r="B171">
            <v>15004382</v>
          </cell>
          <cell r="C171" t="str">
            <v>PRS_MUG_PNL WHL HSG INR R_63411-74L00</v>
          </cell>
          <cell r="D171" t="str">
            <v>YP8</v>
          </cell>
        </row>
        <row r="172">
          <cell r="B172">
            <v>15004385</v>
          </cell>
          <cell r="C172" t="str">
            <v>PRS_MUG_PNL WHL HSG INR L_63811-74L00</v>
          </cell>
          <cell r="D172" t="str">
            <v>YP8</v>
          </cell>
        </row>
        <row r="173">
          <cell r="B173">
            <v>15004383</v>
          </cell>
          <cell r="C173" t="str">
            <v>PRS_MUG_REINF RR SHOCK ABS R_63421-74L00</v>
          </cell>
          <cell r="D173" t="str">
            <v>YP8</v>
          </cell>
        </row>
        <row r="174">
          <cell r="B174">
            <v>15004384</v>
          </cell>
          <cell r="C174" t="str">
            <v>PRS_MUG_REINF RR SHOCK ABS L_63821-74L00</v>
          </cell>
          <cell r="D174" t="str">
            <v>YP8</v>
          </cell>
        </row>
        <row r="175">
          <cell r="B175">
            <v>15004387</v>
          </cell>
          <cell r="C175" t="str">
            <v>PRS_MUG_TUNNEL MAIN FLOOR_61211-74L00</v>
          </cell>
          <cell r="D175" t="str">
            <v>YP8</v>
          </cell>
        </row>
        <row r="176">
          <cell r="B176">
            <v>16002418</v>
          </cell>
          <cell r="C176" t="str">
            <v>PRS_MUG_PNL WHL HSG OTR R _63481M74L00</v>
          </cell>
          <cell r="D176" t="str">
            <v>YP8</v>
          </cell>
        </row>
        <row r="177">
          <cell r="B177">
            <v>16002419</v>
          </cell>
          <cell r="C177" t="str">
            <v>PRS_MUG_PNL WHL HSG OTR L_63881M74L00</v>
          </cell>
          <cell r="D177" t="str">
            <v>YP8</v>
          </cell>
        </row>
        <row r="178">
          <cell r="B178">
            <v>15004386</v>
          </cell>
          <cell r="C178" t="str">
            <v>PRS_MUG_REINF RR PILER INR L_63831-74L00</v>
          </cell>
          <cell r="D178" t="str">
            <v>YP8</v>
          </cell>
        </row>
        <row r="179">
          <cell r="B179">
            <v>15004381</v>
          </cell>
          <cell r="C179" t="str">
            <v>PRS_MUG_REINF RR PILER IN R_63431-74L00</v>
          </cell>
          <cell r="D179" t="str">
            <v>YP8</v>
          </cell>
        </row>
        <row r="180">
          <cell r="B180">
            <v>15000210</v>
          </cell>
          <cell r="C180" t="str">
            <v>PRS_PNL COWL UPPER RHD,59311-55R00</v>
          </cell>
          <cell r="D180" t="str">
            <v>YSD</v>
          </cell>
        </row>
        <row r="181">
          <cell r="B181">
            <v>15000211</v>
          </cell>
          <cell r="C181" t="str">
            <v>PRS_PNL COWL UPPER LHD,59311-55R10</v>
          </cell>
          <cell r="D181" t="str">
            <v>YSD</v>
          </cell>
        </row>
        <row r="182">
          <cell r="B182">
            <v>15000214</v>
          </cell>
          <cell r="C182" t="str">
            <v>PRS_PNL RR COMB LAMP HSG UPR RH, 64122-5</v>
          </cell>
          <cell r="D182" t="str">
            <v>YSD</v>
          </cell>
        </row>
        <row r="183">
          <cell r="B183">
            <v>15000215</v>
          </cell>
          <cell r="C183" t="str">
            <v>PRS_PNL RR COMB LAMP HSG UPR LH, 64522-5</v>
          </cell>
          <cell r="D183" t="str">
            <v>YSD</v>
          </cell>
        </row>
        <row r="184">
          <cell r="B184">
            <v>15000212</v>
          </cell>
          <cell r="C184" t="str">
            <v>PRS_PNL RR LAMP HSG INR RH,64123-56R00</v>
          </cell>
          <cell r="D184" t="str">
            <v>YSD</v>
          </cell>
        </row>
        <row r="185">
          <cell r="B185">
            <v>15000213</v>
          </cell>
          <cell r="C185" t="str">
            <v>PRS_PNL RR LAMP HSG INR LH,64523-56R00</v>
          </cell>
          <cell r="D185" t="str">
            <v>YSD</v>
          </cell>
        </row>
        <row r="186">
          <cell r="B186">
            <v>15015945</v>
          </cell>
          <cell r="C186" t="str">
            <v>PRS_YSD TUNNEL MAIN FLOOR ,61211-55R00</v>
          </cell>
          <cell r="D186" t="str">
            <v>YSD</v>
          </cell>
        </row>
        <row r="187">
          <cell r="B187">
            <v>16005243</v>
          </cell>
          <cell r="C187" t="str">
            <v>PRS_PNL WH. HOU. INR R_63411-55R00</v>
          </cell>
          <cell r="D187" t="str">
            <v>YSD HB</v>
          </cell>
        </row>
        <row r="188">
          <cell r="B188">
            <v>16005244</v>
          </cell>
          <cell r="C188" t="str">
            <v>PRS_PNL WH. HOU. INR L_63811-55R00</v>
          </cell>
          <cell r="D188" t="str">
            <v>YSD HB</v>
          </cell>
        </row>
        <row r="189">
          <cell r="B189">
            <v>16005245</v>
          </cell>
          <cell r="C189" t="str">
            <v>PRS_PNL WH. HOU. INR RR R_63414-55R00</v>
          </cell>
          <cell r="D189" t="str">
            <v>YSD HB</v>
          </cell>
        </row>
        <row r="190">
          <cell r="B190">
            <v>16005246</v>
          </cell>
          <cell r="C190" t="str">
            <v>PRS_PNL WH. HOU. INR RR R_63814-55R00</v>
          </cell>
          <cell r="D190" t="str">
            <v>YSD HB</v>
          </cell>
        </row>
        <row r="191">
          <cell r="B191">
            <v>16005249</v>
          </cell>
          <cell r="C191" t="str">
            <v>PRS_REN. RE. WH.HOU.CT. RR R_63421-55R00</v>
          </cell>
          <cell r="D191" t="str">
            <v>YSD HB</v>
          </cell>
        </row>
        <row r="192">
          <cell r="B192">
            <v>16005250</v>
          </cell>
          <cell r="C192" t="str">
            <v>PRS_REN. RE. WH.HOU.CT. RR R_63821-55R00</v>
          </cell>
          <cell r="D192" t="str">
            <v>YSD HB</v>
          </cell>
        </row>
        <row r="193">
          <cell r="B193">
            <v>16005251</v>
          </cell>
          <cell r="C193" t="str">
            <v>PRS_RENIF RR SEAT BK. BKT.RH_63454-55R00</v>
          </cell>
          <cell r="D193" t="str">
            <v>YSD HB</v>
          </cell>
        </row>
        <row r="194">
          <cell r="B194">
            <v>16005252</v>
          </cell>
          <cell r="C194" t="str">
            <v>PRS_RENIF RR SEAT BK. BKT.LH_63854-55R00</v>
          </cell>
          <cell r="D194" t="str">
            <v>YSD HB</v>
          </cell>
        </row>
        <row r="195">
          <cell r="B195">
            <v>15014430</v>
          </cell>
          <cell r="C195" t="str">
            <v>PRS_MUB6_EXT,MAIN FLR TNL FR(61212-68P00</v>
          </cell>
          <cell r="D195" t="str">
            <v>B6</v>
          </cell>
        </row>
        <row r="196">
          <cell r="B196">
            <v>15014431</v>
          </cell>
          <cell r="C196" t="str">
            <v>PRS_MUB6_EXT,MAIN FLR TNL FR(61212-68P10</v>
          </cell>
          <cell r="D196" t="str">
            <v>B6</v>
          </cell>
        </row>
        <row r="197">
          <cell r="B197">
            <v>15002870</v>
          </cell>
          <cell r="C197" t="str">
            <v>PRS_B6_SEALING,COWL VENTILA_59312-68P00</v>
          </cell>
          <cell r="D197" t="str">
            <v>B6</v>
          </cell>
        </row>
        <row r="198">
          <cell r="B198">
            <v>15002871</v>
          </cell>
          <cell r="C198" t="str">
            <v>PRS_B6_SEALING,COWL VENTILA_59312-68P10</v>
          </cell>
          <cell r="D198" t="str">
            <v>B6</v>
          </cell>
        </row>
        <row r="199">
          <cell r="B199">
            <v>15000133</v>
          </cell>
          <cell r="C199" t="str">
            <v>PRS_B6_BR MAIN FLOOR TUNNEL 2_6122168P00</v>
          </cell>
          <cell r="D199" t="str">
            <v>B6</v>
          </cell>
        </row>
        <row r="200">
          <cell r="B200">
            <v>15000178</v>
          </cell>
          <cell r="C200" t="str">
            <v>PRS_B6_BR MAIN FLOOR TUNNEL 2_6122168P10</v>
          </cell>
          <cell r="D200" t="str">
            <v>B6</v>
          </cell>
        </row>
        <row r="201">
          <cell r="B201">
            <v>15006983</v>
          </cell>
          <cell r="C201" t="str">
            <v>BLK_EXT. MBR RR R/L(62124/324)-B6</v>
          </cell>
          <cell r="D201" t="str">
            <v>B6</v>
          </cell>
        </row>
        <row r="202">
          <cell r="B202">
            <v>15009929</v>
          </cell>
          <cell r="C202" t="str">
            <v>STRIP BELT-RH</v>
          </cell>
          <cell r="D202" t="str">
            <v>INERGY</v>
          </cell>
        </row>
        <row r="203">
          <cell r="B203">
            <v>15009930</v>
          </cell>
          <cell r="C203" t="str">
            <v>STRIP BELT-LH</v>
          </cell>
          <cell r="D203" t="str">
            <v>INERGY</v>
          </cell>
        </row>
        <row r="204">
          <cell r="B204">
            <v>15000162</v>
          </cell>
          <cell r="C204" t="str">
            <v>PRS_MUK_RNF RR PLR INR L_63831M75J00</v>
          </cell>
          <cell r="D204" t="str">
            <v>K</v>
          </cell>
        </row>
        <row r="205">
          <cell r="B205">
            <v>15000161</v>
          </cell>
          <cell r="C205" t="str">
            <v>PRS_MUK_RNF RR PLR INR R_63431M75J00</v>
          </cell>
          <cell r="D205" t="str">
            <v>K</v>
          </cell>
        </row>
        <row r="206">
          <cell r="B206">
            <v>16000264</v>
          </cell>
          <cell r="C206" t="str">
            <v>PRS_O2_MBR RR FLR FRNT_61712-79A01</v>
          </cell>
          <cell r="D206" t="str">
            <v>O2</v>
          </cell>
        </row>
        <row r="207">
          <cell r="B207">
            <v>16000261</v>
          </cell>
          <cell r="C207" t="str">
            <v>PRS_O2_CVR FRNT FRAME RR R_59181-76AA1</v>
          </cell>
          <cell r="D207" t="str">
            <v>O2</v>
          </cell>
        </row>
        <row r="208">
          <cell r="B208">
            <v>16000262</v>
          </cell>
          <cell r="C208" t="str">
            <v>PRS_O2_CVR FRNT FRAME RR L_59481-76AA0</v>
          </cell>
          <cell r="D208" t="str">
            <v>O2</v>
          </cell>
        </row>
        <row r="209">
          <cell r="B209">
            <v>15006966</v>
          </cell>
          <cell r="C209" t="str">
            <v>BLK_CFFR RH-O2</v>
          </cell>
          <cell r="D209" t="str">
            <v>O2</v>
          </cell>
        </row>
        <row r="210">
          <cell r="B210">
            <v>15006967</v>
          </cell>
          <cell r="C210" t="str">
            <v>BLK_CFFR LH-O2</v>
          </cell>
          <cell r="D210" t="str">
            <v>O2</v>
          </cell>
        </row>
        <row r="211">
          <cell r="B211">
            <v>16002328</v>
          </cell>
          <cell r="C211" t="str">
            <v>PRS_O2_CVR FRNT FRAME RR L_(L10)</v>
          </cell>
          <cell r="D211" t="str">
            <v>O2</v>
          </cell>
        </row>
        <row r="212">
          <cell r="B212">
            <v>15015825</v>
          </cell>
          <cell r="C212" t="str">
            <v>PRS_MUR_MBR. PARTITION FR SIDE-LH</v>
          </cell>
          <cell r="D212" t="str">
            <v>R</v>
          </cell>
        </row>
        <row r="213">
          <cell r="B213">
            <v>15015824</v>
          </cell>
          <cell r="C213" t="str">
            <v>PRS_MUR_MBR. PARTITION FR SIDE-RH</v>
          </cell>
          <cell r="D213" t="str">
            <v>R</v>
          </cell>
        </row>
        <row r="214">
          <cell r="B214">
            <v>15015263</v>
          </cell>
          <cell r="C214" t="str">
            <v xml:space="preserve">PRS_MURX_MBR RADIATOR LOWER </v>
          </cell>
          <cell r="D214" t="str">
            <v>RX</v>
          </cell>
        </row>
        <row r="215">
          <cell r="B215">
            <v>15015262</v>
          </cell>
          <cell r="C215" t="str">
            <v>PRS_MURX_ MBR RADIATOR UPPER</v>
          </cell>
          <cell r="D215" t="str">
            <v>RX</v>
          </cell>
        </row>
        <row r="216">
          <cell r="B216">
            <v>16000231</v>
          </cell>
          <cell r="C216" t="str">
            <v>PRS_MUS_RNF HNG PILL FR UP R_63143M67L00</v>
          </cell>
          <cell r="D216" t="str">
            <v>S</v>
          </cell>
        </row>
        <row r="217">
          <cell r="B217">
            <v>16000234</v>
          </cell>
          <cell r="C217" t="str">
            <v>PRS_MUS_RNF QTR INR FR R_63331-67L00</v>
          </cell>
          <cell r="D217" t="str">
            <v>S</v>
          </cell>
        </row>
        <row r="218">
          <cell r="B218">
            <v>16000238</v>
          </cell>
          <cell r="C218" t="str">
            <v>PRS_MUS_RNF QTR INR FR L_63731-67L00</v>
          </cell>
          <cell r="D218" t="str">
            <v>S</v>
          </cell>
        </row>
        <row r="219">
          <cell r="B219">
            <v>15015394</v>
          </cell>
          <cell r="C219" t="str">
            <v>EXTN DASH PNL LWR R_59121M67L00</v>
          </cell>
          <cell r="D219" t="str">
            <v>S</v>
          </cell>
        </row>
        <row r="220">
          <cell r="B220">
            <v>15015395</v>
          </cell>
          <cell r="C220" t="str">
            <v>EXTN DASH PNL LWR L_59122M67L00</v>
          </cell>
          <cell r="D220" t="str">
            <v>S</v>
          </cell>
        </row>
        <row r="221">
          <cell r="B221">
            <v>16000272</v>
          </cell>
          <cell r="C221" t="str">
            <v>PRS_MUV_FRM FLR FRNT L CARGO_65121M79720</v>
          </cell>
          <cell r="D221" t="str">
            <v>VAN</v>
          </cell>
        </row>
        <row r="222">
          <cell r="B222">
            <v>15004452</v>
          </cell>
          <cell r="C222" t="str">
            <v>PRS_AZ_BRKT,FR SUSPENSION,RH 59131-77P00</v>
          </cell>
          <cell r="D222" t="str">
            <v>Y9T</v>
          </cell>
        </row>
        <row r="223">
          <cell r="B223">
            <v>15004602</v>
          </cell>
          <cell r="C223" t="str">
            <v>PRS_AZ_BRKT,FR SUSPENSION,LH 59431-77P00</v>
          </cell>
          <cell r="D223" t="str">
            <v>Y9T</v>
          </cell>
        </row>
        <row r="224">
          <cell r="B224">
            <v>15003987</v>
          </cell>
          <cell r="C224" t="str">
            <v>PRS_AZ_ REINF CENTER FREAME REAR (59144)</v>
          </cell>
          <cell r="D224" t="str">
            <v>Y9T</v>
          </cell>
        </row>
        <row r="225">
          <cell r="B225">
            <v>16001385</v>
          </cell>
          <cell r="C225" t="str">
            <v>PRS_YE3_GUSET FR DOOR HNG RH_68161-60M00</v>
          </cell>
          <cell r="D225" t="str">
            <v>YE3</v>
          </cell>
        </row>
        <row r="226">
          <cell r="B226">
            <v>16001389</v>
          </cell>
          <cell r="C226" t="str">
            <v>PRS_YE3_GUSET FR DOOR HNG LH_68361-60M00</v>
          </cell>
          <cell r="D226" t="str">
            <v>YE3</v>
          </cell>
        </row>
        <row r="227">
          <cell r="B227">
            <v>15017134</v>
          </cell>
          <cell r="C227" t="str">
            <v>PRS_BRACE FR PILLAR INNER R_63122-53MB0</v>
          </cell>
          <cell r="D227" t="str">
            <v>YE3</v>
          </cell>
        </row>
        <row r="228">
          <cell r="B228">
            <v>15017135</v>
          </cell>
          <cell r="C228" t="str">
            <v>PRS_REINF,FR DOOR HINGE,R_63142-53MB0</v>
          </cell>
          <cell r="D228" t="str">
            <v>YE3 K10</v>
          </cell>
        </row>
        <row r="229">
          <cell r="B229">
            <v>15015253</v>
          </cell>
          <cell r="C229" t="str">
            <v>CROSS MBR_72381</v>
          </cell>
          <cell r="D229" t="str">
            <v>YJC</v>
          </cell>
        </row>
        <row r="230">
          <cell r="B230">
            <v>15015254</v>
          </cell>
          <cell r="C230" t="str">
            <v>CROSS MBR_72382</v>
          </cell>
          <cell r="D230" t="str">
            <v>YJC</v>
          </cell>
        </row>
        <row r="231">
          <cell r="B231">
            <v>15011642</v>
          </cell>
          <cell r="C231" t="str">
            <v>PRS_YL1_PNL PRTITION _65311-79M00</v>
          </cell>
          <cell r="D231" t="str">
            <v>YL1</v>
          </cell>
        </row>
        <row r="232">
          <cell r="B232">
            <v>15011635</v>
          </cell>
          <cell r="C232" t="str">
            <v>PRS_YL1_MBR PRTITION Rr_65321-79M50</v>
          </cell>
          <cell r="D232" t="str">
            <v>YL1</v>
          </cell>
        </row>
        <row r="233">
          <cell r="B233">
            <v>15011459</v>
          </cell>
          <cell r="C233" t="str">
            <v>PRS_YL1_RNF APN SDE MBR LW,R_58619-79M50</v>
          </cell>
          <cell r="D233" t="str">
            <v>YL1</v>
          </cell>
        </row>
        <row r="234">
          <cell r="B234">
            <v>15011460</v>
          </cell>
          <cell r="C234" t="str">
            <v>PRS_YL1_RNF APN SDE MBR LW,L_58719-79M50</v>
          </cell>
          <cell r="D234" t="str">
            <v>YL1</v>
          </cell>
        </row>
        <row r="235">
          <cell r="B235">
            <v>15011469</v>
          </cell>
          <cell r="C235" t="str">
            <v>PRS_YL1_PLT FR BPR MBR UPR,R_58636-74L00</v>
          </cell>
          <cell r="D235" t="str">
            <v>YL1</v>
          </cell>
        </row>
        <row r="236">
          <cell r="B236">
            <v>15011470</v>
          </cell>
          <cell r="C236" t="str">
            <v>PRS_YL1_PLT FR BPR MBR UPR,R_58636-79M50</v>
          </cell>
          <cell r="D236" t="str">
            <v>YL1</v>
          </cell>
        </row>
        <row r="237">
          <cell r="B237">
            <v>15011499</v>
          </cell>
          <cell r="C237" t="str">
            <v>PRS_YL1_PLT FR BPR MBR UPR,L_58736-74L00</v>
          </cell>
          <cell r="D237" t="str">
            <v>YL1</v>
          </cell>
        </row>
        <row r="238">
          <cell r="B238">
            <v>15011471</v>
          </cell>
          <cell r="C238" t="str">
            <v>PRS_YL1_PLT FR BPR MBR UPR,L_58736-79M50</v>
          </cell>
          <cell r="D238" t="str">
            <v>YL1</v>
          </cell>
        </row>
        <row r="239">
          <cell r="B239">
            <v>15011638</v>
          </cell>
          <cell r="C239" t="str">
            <v>PRS_YL1_Mbr aprn side,R_58631-74L00</v>
          </cell>
          <cell r="D239" t="str">
            <v>YL1</v>
          </cell>
        </row>
        <row r="240">
          <cell r="B240">
            <v>15000386</v>
          </cell>
          <cell r="C240" t="str">
            <v>PRS_MBR. APRON SIDE OUTER, L,58731-82R00</v>
          </cell>
          <cell r="D240" t="str">
            <v>YL1</v>
          </cell>
        </row>
        <row r="241">
          <cell r="B241">
            <v>15006972</v>
          </cell>
          <cell r="C241" t="str">
            <v>BLK_PLT FR BPR MBR UPR,L_58736(NC):-YL1</v>
          </cell>
          <cell r="D241" t="str">
            <v>YL1</v>
          </cell>
        </row>
        <row r="242">
          <cell r="B242">
            <v>15006968</v>
          </cell>
          <cell r="C242" t="str">
            <v>BLK_RNF APN SDE MBR LW,R_58619:-YL1</v>
          </cell>
          <cell r="D242" t="str">
            <v>YL1</v>
          </cell>
        </row>
        <row r="243">
          <cell r="B243">
            <v>15006969</v>
          </cell>
          <cell r="C243" t="str">
            <v>BLK_RNF APN SDE MBR LW,L_58719-YL1</v>
          </cell>
          <cell r="D243" t="str">
            <v>YL1</v>
          </cell>
        </row>
        <row r="244">
          <cell r="B244">
            <v>15006971</v>
          </cell>
          <cell r="C244" t="str">
            <v>BLK_PLT FR BPR MBR UPR,R_58636(C):-YL1</v>
          </cell>
          <cell r="D244" t="str">
            <v>YL1</v>
          </cell>
        </row>
        <row r="245">
          <cell r="B245">
            <v>15006984</v>
          </cell>
          <cell r="C245" t="str">
            <v>BLK_PNL PARTN FR LWR_65312:-YL1</v>
          </cell>
          <cell r="D245" t="str">
            <v>YL1</v>
          </cell>
        </row>
        <row r="246">
          <cell r="B246">
            <v>15006970</v>
          </cell>
          <cell r="C246" t="str">
            <v>BLK_PLT FR BPR MBR UPR,R_58636(NC):-YL1</v>
          </cell>
          <cell r="D246" t="str">
            <v>YL1</v>
          </cell>
        </row>
        <row r="247">
          <cell r="B247">
            <v>15011503</v>
          </cell>
          <cell r="C247" t="str">
            <v>PRS_YL1_PNL PARTN FR LWR_65312-79M00</v>
          </cell>
          <cell r="D247" t="str">
            <v>YL1</v>
          </cell>
        </row>
        <row r="248">
          <cell r="B248">
            <v>15009579</v>
          </cell>
          <cell r="C248" t="str">
            <v>PRS_YL7_reinf main flr no.1,_61141-76M00</v>
          </cell>
          <cell r="D248" t="str">
            <v>YL7</v>
          </cell>
        </row>
        <row r="249">
          <cell r="B249">
            <v>15006982</v>
          </cell>
          <cell r="C249" t="str">
            <v>LK_RNF COMP MAIN FLR _61140-76M00</v>
          </cell>
          <cell r="D249" t="str">
            <v>YL7</v>
          </cell>
        </row>
        <row r="250">
          <cell r="B250">
            <v>15006954</v>
          </cell>
          <cell r="C250" t="str">
            <v>BLK_SSS REAR R/L-YL7</v>
          </cell>
          <cell r="D250" t="str">
            <v>YL7</v>
          </cell>
        </row>
        <row r="251">
          <cell r="B251">
            <v>15009578</v>
          </cell>
          <cell r="C251" t="str">
            <v>PRS_YL7_strn sid sill rr,R/L_63233/633M7</v>
          </cell>
          <cell r="D251" t="str">
            <v>YL7</v>
          </cell>
        </row>
        <row r="252">
          <cell r="B252">
            <v>15009729</v>
          </cell>
          <cell r="C252" t="str">
            <v>PRS_YL7_strn sid sill rr,L_63633M76M00</v>
          </cell>
          <cell r="D252" t="str">
            <v>YL7</v>
          </cell>
        </row>
        <row r="253">
          <cell r="B253">
            <v>16002533</v>
          </cell>
          <cell r="C253" t="str">
            <v>PRS_MUW_COMPARTMENT RH</v>
          </cell>
          <cell r="D253" t="str">
            <v>YL8</v>
          </cell>
        </row>
        <row r="254">
          <cell r="B254">
            <v>16002534</v>
          </cell>
          <cell r="C254" t="str">
            <v>PRS_MUW_COMPARTMENT LH</v>
          </cell>
          <cell r="D254" t="str">
            <v>YL8</v>
          </cell>
        </row>
        <row r="255">
          <cell r="B255">
            <v>16002537</v>
          </cell>
          <cell r="C255" t="str">
            <v>PRS_MUW_PNL FRT PLR INR RH_6311160M00</v>
          </cell>
          <cell r="D255" t="str">
            <v>YL8</v>
          </cell>
        </row>
        <row r="256">
          <cell r="B256">
            <v>16002538</v>
          </cell>
          <cell r="C256" t="str">
            <v>PRS_MUW_PNL FRT PLR INR LH_6351160M00</v>
          </cell>
          <cell r="D256" t="str">
            <v>YL8</v>
          </cell>
        </row>
        <row r="257">
          <cell r="B257">
            <v>16002540</v>
          </cell>
          <cell r="C257" t="str">
            <v>PRS_MUW_R/FROOF SIDE LH_6363160M00</v>
          </cell>
          <cell r="D257" t="str">
            <v>YL8</v>
          </cell>
        </row>
        <row r="258">
          <cell r="B258">
            <v>15008082</v>
          </cell>
          <cell r="C258" t="str">
            <v>PRS_MUW_BKT TRL ARM INSIDE RH_6213260M00</v>
          </cell>
          <cell r="D258" t="str">
            <v>YL8</v>
          </cell>
        </row>
        <row r="259">
          <cell r="B259">
            <v>15008088</v>
          </cell>
          <cell r="C259" t="str">
            <v>PRS_MUW_BKT TRL ARM INSIDE LH_6233260M00</v>
          </cell>
          <cell r="D259" t="str">
            <v>YL8</v>
          </cell>
        </row>
        <row r="260">
          <cell r="B260">
            <v>16002544</v>
          </cell>
          <cell r="C260" t="str">
            <v>PRS_MUW_R/F RR FL SD MBR FR R_6215260M00</v>
          </cell>
          <cell r="D260" t="str">
            <v>YL8</v>
          </cell>
        </row>
        <row r="261">
          <cell r="B261">
            <v>16002545</v>
          </cell>
          <cell r="C261" t="str">
            <v>PRS_MUW_R/F RR FL SD MBR FR L_6235260M00</v>
          </cell>
          <cell r="D261" t="str">
            <v>YL8</v>
          </cell>
        </row>
        <row r="262">
          <cell r="B262">
            <v>15011369</v>
          </cell>
          <cell r="C262" t="str">
            <v>PRS_MUW_REINF FRONT DOOR OUTER R(68121-6</v>
          </cell>
          <cell r="D262" t="str">
            <v>YL8</v>
          </cell>
        </row>
        <row r="263">
          <cell r="B263">
            <v>15011370</v>
          </cell>
          <cell r="C263" t="str">
            <v>PRS_MUW_REINF FRONT DOOR OUTER L(68321-6</v>
          </cell>
          <cell r="D263" t="str">
            <v>YL8</v>
          </cell>
        </row>
        <row r="264">
          <cell r="B264">
            <v>15004399</v>
          </cell>
          <cell r="C264" t="str">
            <v>PRS_MUG_PNL FR COWL UPPER_72381-74L20</v>
          </cell>
          <cell r="D264" t="str">
            <v>YP8</v>
          </cell>
        </row>
        <row r="265">
          <cell r="B265">
            <v>15004391</v>
          </cell>
          <cell r="C265" t="str">
            <v>PRS_MUG_PNL FR COWL UPPER_72381-74L00</v>
          </cell>
          <cell r="D265" t="str">
            <v>YP8</v>
          </cell>
        </row>
        <row r="266">
          <cell r="B266">
            <v>15004393</v>
          </cell>
          <cell r="C266" t="str">
            <v>PRS_MUG_CROSS MBR FRT LWR_72391-74L00</v>
          </cell>
          <cell r="D266" t="str">
            <v>YP8</v>
          </cell>
        </row>
        <row r="267">
          <cell r="B267">
            <v>15018101</v>
          </cell>
          <cell r="C267" t="str">
            <v>PRS_RENIF. FR LOWER X MBR. R_72392-61S00</v>
          </cell>
          <cell r="D267" t="str">
            <v>YP8-MC</v>
          </cell>
        </row>
        <row r="268">
          <cell r="B268">
            <v>15018102</v>
          </cell>
          <cell r="C268" t="str">
            <v>PRS_RENIF. FR LOWER X MBR. L_72393-61S00</v>
          </cell>
          <cell r="D268" t="str">
            <v>YP8-MC</v>
          </cell>
        </row>
        <row r="269">
          <cell r="B269">
            <v>15015852</v>
          </cell>
          <cell r="C269" t="str">
            <v>PRS_CR MBR DASH UPPER SIDE R 59222-74L00</v>
          </cell>
          <cell r="D269" t="str">
            <v>YP8</v>
          </cell>
        </row>
        <row r="270">
          <cell r="B270">
            <v>15015853</v>
          </cell>
          <cell r="C270" t="str">
            <v>PRS_CR MBR DASH UPPER SIDE L 59223-74L00</v>
          </cell>
          <cell r="D270" t="str">
            <v>YP8</v>
          </cell>
        </row>
        <row r="271">
          <cell r="B271">
            <v>15003278</v>
          </cell>
          <cell r="C271" t="str">
            <v>PRS_MUG_PNL FR COWL UPPER_72381-74 (CNG)</v>
          </cell>
          <cell r="D271" t="str">
            <v>YP8</v>
          </cell>
        </row>
        <row r="272">
          <cell r="B272">
            <v>15000216</v>
          </cell>
          <cell r="C272" t="str">
            <v>PRS_PNL RR COMB LAMP HSG RH, 64121-56R00</v>
          </cell>
          <cell r="D272" t="str">
            <v>YSD</v>
          </cell>
        </row>
        <row r="273">
          <cell r="B273">
            <v>15000217</v>
          </cell>
          <cell r="C273" t="str">
            <v>PRS_PNL RR COMB LAMP HSG LH, 64521-56R00</v>
          </cell>
          <cell r="D273" t="str">
            <v>YSD</v>
          </cell>
        </row>
        <row r="274">
          <cell r="B274">
            <v>16005247</v>
          </cell>
          <cell r="C274" t="str">
            <v>PRS_RENIF REAR PILLARR INR R_63431-55R00</v>
          </cell>
          <cell r="D274" t="str">
            <v>YSD HB</v>
          </cell>
        </row>
        <row r="275">
          <cell r="B275">
            <v>16005248</v>
          </cell>
          <cell r="C275" t="str">
            <v>PRS_RENIF REAR PILLARR INR L_63831-55R00</v>
          </cell>
          <cell r="D275" t="str">
            <v>YSD HB</v>
          </cell>
        </row>
        <row r="276">
          <cell r="B276">
            <v>15013451</v>
          </cell>
          <cell r="C276" t="str">
            <v xml:space="preserve">PRS_CROSS MBR FRONT LOWER_71111-69R00   </v>
          </cell>
          <cell r="D276" t="str">
            <v>YCA</v>
          </cell>
        </row>
        <row r="277">
          <cell r="B277">
            <v>16006525</v>
          </cell>
          <cell r="C277" t="str">
            <v>REINF PEDAL BRKT_59112-69R00</v>
          </cell>
          <cell r="D277" t="str">
            <v>YCA</v>
          </cell>
        </row>
        <row r="278">
          <cell r="B278">
            <v>15000108</v>
          </cell>
          <cell r="C278" t="str">
            <v>PRS_MUK_PNL RR LMP HSG INR R_63313M75J00</v>
          </cell>
          <cell r="D278" t="str">
            <v>K</v>
          </cell>
        </row>
        <row r="279">
          <cell r="B279">
            <v>15000109</v>
          </cell>
          <cell r="C279" t="str">
            <v>PRS_MUK_PNL,RR LMP HSG INR L_63713M75J00</v>
          </cell>
          <cell r="D279" t="str">
            <v>K</v>
          </cell>
        </row>
        <row r="280">
          <cell r="B280">
            <v>15000107</v>
          </cell>
          <cell r="C280" t="str">
            <v>PRS_MUR_PNL CRS MBR CWL TOP_59712M75J00</v>
          </cell>
          <cell r="D280" t="str">
            <v>R</v>
          </cell>
        </row>
        <row r="281">
          <cell r="B281">
            <v>15006985</v>
          </cell>
          <cell r="C281" t="str">
            <v>BLK_OIL PAN  CAP (SKIN) -JCB</v>
          </cell>
          <cell r="D281" t="str">
            <v>JCB</v>
          </cell>
        </row>
        <row r="282">
          <cell r="B282">
            <v>15004446</v>
          </cell>
          <cell r="C282" t="str">
            <v>PRS_MUH_MBR PART RR,65321-75L00</v>
          </cell>
          <cell r="D282" t="str">
            <v>H</v>
          </cell>
        </row>
        <row r="283">
          <cell r="B283">
            <v>15004445</v>
          </cell>
          <cell r="C283" t="str">
            <v>PRS_MUH_PNL,COMP PARTITION 65311M75L00</v>
          </cell>
          <cell r="D283" t="str">
            <v>H</v>
          </cell>
        </row>
        <row r="284">
          <cell r="B284">
            <v>16003737</v>
          </cell>
          <cell r="C284" t="str">
            <v>PRS_W1_Pnl fr plr upper_63551</v>
          </cell>
          <cell r="D284" t="str">
            <v>W1</v>
          </cell>
        </row>
        <row r="285">
          <cell r="B285">
            <v>15004449</v>
          </cell>
          <cell r="C285" t="str">
            <v>PRS_MUH_BKT TRUNK LID STRIKER,65531-75</v>
          </cell>
          <cell r="D285" t="str">
            <v>YP8</v>
          </cell>
        </row>
        <row r="286">
          <cell r="B286">
            <v>15017132</v>
          </cell>
          <cell r="C286" t="str">
            <v>PRS_MBR. HOOD LOCK UPPER,58231-72S00</v>
          </cell>
          <cell r="D286" t="str">
            <v>YHC</v>
          </cell>
        </row>
        <row r="287">
          <cell r="B287">
            <v>15017133</v>
          </cell>
          <cell r="C287" t="str">
            <v>PRS_MBR. HOOD LOCK LOWER,58232-72S00</v>
          </cell>
          <cell r="D287" t="str">
            <v>YHC</v>
          </cell>
        </row>
        <row r="288">
          <cell r="B288">
            <v>15017136</v>
          </cell>
          <cell r="C288" t="str">
            <v>PRS_PANEL COWL FRONT_59721-62S00</v>
          </cell>
          <cell r="D288" t="str">
            <v>Y1K</v>
          </cell>
        </row>
        <row r="289">
          <cell r="B289">
            <v>15017137</v>
          </cell>
          <cell r="C289" t="str">
            <v>PRS_PANEL COWL FRONT_59721-62S10</v>
          </cell>
          <cell r="D289" t="str">
            <v>Y1K</v>
          </cell>
        </row>
        <row r="290">
          <cell r="B290">
            <v>15017138</v>
          </cell>
          <cell r="C290" t="str">
            <v>PRS_PANEL RR WH. HOU IN. R _63411-62S00</v>
          </cell>
          <cell r="D290" t="str">
            <v>Y1K</v>
          </cell>
        </row>
        <row r="291">
          <cell r="B291">
            <v>15017139</v>
          </cell>
          <cell r="C291" t="str">
            <v>PRS_PANEL RR WH. HOU IN. R _63811-62S00</v>
          </cell>
          <cell r="D291" t="str">
            <v>Y1K</v>
          </cell>
        </row>
        <row r="292">
          <cell r="B292">
            <v>15017140</v>
          </cell>
          <cell r="C292" t="str">
            <v>PRS_PANEL WH HOU IN RR R_63413-62S00</v>
          </cell>
          <cell r="D292" t="str">
            <v>Y1K</v>
          </cell>
        </row>
        <row r="293">
          <cell r="B293">
            <v>15017141</v>
          </cell>
          <cell r="C293" t="str">
            <v>PRS_PANEL WH HOU IN RR L_63813-62S00</v>
          </cell>
          <cell r="D293" t="str">
            <v>Y1K</v>
          </cell>
        </row>
        <row r="294">
          <cell r="B294">
            <v>15017142</v>
          </cell>
          <cell r="C294" t="str">
            <v>PRS_REINF REAR SHOK. ABSO R_63414-62S00</v>
          </cell>
          <cell r="D294" t="str">
            <v>Y1K</v>
          </cell>
        </row>
        <row r="295">
          <cell r="B295">
            <v>15017143</v>
          </cell>
          <cell r="C295" t="str">
            <v>PRS_REINF REAR SHOK. ABSO L_63814-62S00</v>
          </cell>
          <cell r="D295" t="str">
            <v>Y1K</v>
          </cell>
        </row>
        <row r="296">
          <cell r="B296">
            <v>15017144</v>
          </cell>
          <cell r="C296" t="str">
            <v>PRS_PANEL FR. PIL. INR FR R_63111-62S00</v>
          </cell>
          <cell r="D296" t="str">
            <v>Y1K</v>
          </cell>
        </row>
        <row r="297">
          <cell r="B297">
            <v>15017145</v>
          </cell>
          <cell r="C297" t="str">
            <v>PRS_PANEL FR. PIL. INR FR L_63511-62S00</v>
          </cell>
          <cell r="D297" t="str">
            <v>Y1K</v>
          </cell>
        </row>
        <row r="298">
          <cell r="B298">
            <v>15017146</v>
          </cell>
          <cell r="C298" t="str">
            <v>PRS_PANEL FR. PIL. INR RR R_63113-62S00</v>
          </cell>
          <cell r="D298" t="str">
            <v>Y1K</v>
          </cell>
        </row>
        <row r="299">
          <cell r="B299">
            <v>15017147</v>
          </cell>
          <cell r="C299" t="str">
            <v>PRS_PANEL FR. PIL. INR RR L_63513-62S00</v>
          </cell>
          <cell r="D299" t="str">
            <v>Y1K</v>
          </cell>
        </row>
        <row r="300">
          <cell r="B300">
            <v>15017148</v>
          </cell>
          <cell r="C300" t="str">
            <v>PRS_RAIL ROOF SIDE INNER R_ 63121-62S00</v>
          </cell>
          <cell r="D300" t="str">
            <v>Y1K</v>
          </cell>
        </row>
        <row r="301">
          <cell r="B301">
            <v>15017149</v>
          </cell>
          <cell r="C301" t="str">
            <v>PRS_RAIL ROOF SIDE INNER L_ 63521-62S00</v>
          </cell>
          <cell r="D301" t="str">
            <v>Y1K</v>
          </cell>
        </row>
        <row r="302">
          <cell r="B302">
            <v>15017150</v>
          </cell>
          <cell r="C302" t="str">
            <v>PRS_MBR.  RR FL. SIDE FR R _62111-62S00</v>
          </cell>
          <cell r="D302" t="str">
            <v>Y1K</v>
          </cell>
        </row>
        <row r="303">
          <cell r="B303">
            <v>15017151</v>
          </cell>
          <cell r="C303" t="str">
            <v>PRS_MBR.  RR FL. SIDE FR L _62311-62S00</v>
          </cell>
          <cell r="D303" t="str">
            <v>Y1K</v>
          </cell>
        </row>
        <row r="304">
          <cell r="B304">
            <v>15017152</v>
          </cell>
          <cell r="C304" t="str">
            <v>PRS_EXT RR FLR S MBR FR R _62116-62S00</v>
          </cell>
          <cell r="D304" t="str">
            <v>Y1K</v>
          </cell>
        </row>
        <row r="305">
          <cell r="B305">
            <v>15017153</v>
          </cell>
          <cell r="C305" t="str">
            <v>PRS_EXT RR FLR S MBR FR R _62316-62S00</v>
          </cell>
          <cell r="D305" t="str">
            <v>Y1K</v>
          </cell>
        </row>
        <row r="306">
          <cell r="B306">
            <v>15017154</v>
          </cell>
          <cell r="C306" t="str">
            <v>PRS_COMPARTMENT REAR FLOOR R_62211-62S00</v>
          </cell>
          <cell r="D306" t="str">
            <v>Y1K</v>
          </cell>
        </row>
        <row r="307">
          <cell r="B307">
            <v>15017155</v>
          </cell>
          <cell r="C307" t="str">
            <v>PRS_COMPARTMENT REAR FLOOR L_62411-62S00</v>
          </cell>
          <cell r="D307" t="str">
            <v>Y1K</v>
          </cell>
        </row>
        <row r="308">
          <cell r="B308">
            <v>15017156</v>
          </cell>
          <cell r="C308" t="str">
            <v>PRS_PANEL RR FLOOR SEAT MTG_61531-62S00</v>
          </cell>
          <cell r="D308" t="str">
            <v>Y1K</v>
          </cell>
        </row>
        <row r="309">
          <cell r="B309">
            <v>15017157</v>
          </cell>
          <cell r="C309" t="str">
            <v>PRS_PANEL RR FLOOR SEAT MTG_61531-62S10</v>
          </cell>
          <cell r="D309" t="str">
            <v>Y1K</v>
          </cell>
        </row>
        <row r="310">
          <cell r="B310">
            <v>15017158</v>
          </cell>
          <cell r="C310" t="str">
            <v>PRS_STRENGTH SIDE SILL FR R_63231-62S00</v>
          </cell>
          <cell r="D310" t="str">
            <v>Y1K</v>
          </cell>
        </row>
        <row r="311">
          <cell r="B311">
            <v>15017159</v>
          </cell>
          <cell r="C311" t="str">
            <v>PRS_STRENGTH SIDE SILL FR L_63631-62S00</v>
          </cell>
          <cell r="D311" t="str">
            <v>Y1K</v>
          </cell>
        </row>
        <row r="312">
          <cell r="B312">
            <v>15017160</v>
          </cell>
          <cell r="C312" t="str">
            <v>PRS_PANEL COWL UPPER_59711-62S00</v>
          </cell>
          <cell r="D312" t="str">
            <v>Y1K</v>
          </cell>
        </row>
        <row r="313">
          <cell r="B313">
            <v>15017161</v>
          </cell>
          <cell r="C313" t="str">
            <v>PRS_PANEL COWL UPPER_59711-62S10</v>
          </cell>
          <cell r="D313" t="str">
            <v>Y1K</v>
          </cell>
        </row>
        <row r="314">
          <cell r="B314">
            <v>15017162</v>
          </cell>
          <cell r="C314" t="str">
            <v>PRS_PANEL RR LAMP HOU OUT R_64131-62S00</v>
          </cell>
          <cell r="D314" t="str">
            <v>Y1K</v>
          </cell>
        </row>
        <row r="315">
          <cell r="B315">
            <v>15017163</v>
          </cell>
          <cell r="C315" t="str">
            <v>PRS_PANEL RR LAMP HOU OUT L_64531-62S00</v>
          </cell>
          <cell r="D315" t="str">
            <v>Y1K</v>
          </cell>
        </row>
        <row r="316">
          <cell r="B316">
            <v>15017164</v>
          </cell>
          <cell r="C316" t="str">
            <v>PRS_PANEL FENDOR APRON R_58311-62S00</v>
          </cell>
          <cell r="D316" t="str">
            <v>Y1K</v>
          </cell>
        </row>
        <row r="317">
          <cell r="B317">
            <v>15017165</v>
          </cell>
          <cell r="C317" t="str">
            <v>PRS_PANEL FENDOR APRON L_58411-62S00</v>
          </cell>
          <cell r="D317" t="str">
            <v>Y1K</v>
          </cell>
        </row>
        <row r="318">
          <cell r="B318">
            <v>15017166</v>
          </cell>
          <cell r="C318" t="str">
            <v>PRS_EXTENSION APRON FRONT R_58313-62S00</v>
          </cell>
          <cell r="D318" t="str">
            <v>Y1K</v>
          </cell>
        </row>
        <row r="319">
          <cell r="B319">
            <v>15017167</v>
          </cell>
          <cell r="C319" t="str">
            <v>PRS_EXTENSION APRON FRONT L_58413-62S00</v>
          </cell>
          <cell r="D319" t="str">
            <v>Y1K</v>
          </cell>
        </row>
        <row r="320">
          <cell r="B320">
            <v>15017168</v>
          </cell>
          <cell r="C320" t="str">
            <v>PRS_MEMBER APRON FRONT R_58314-62S00</v>
          </cell>
          <cell r="D320" t="str">
            <v>Y1K</v>
          </cell>
        </row>
        <row r="321">
          <cell r="B321">
            <v>15017169</v>
          </cell>
          <cell r="C321" t="str">
            <v>PRS_MEMBER APRON FRONT L_58414-62S00</v>
          </cell>
          <cell r="D321" t="str">
            <v>Y1K</v>
          </cell>
        </row>
        <row r="322">
          <cell r="B322">
            <v>15017170</v>
          </cell>
          <cell r="C322" t="str">
            <v>PRS_PANEL DASH SIDE UPPER R_59241-62S00</v>
          </cell>
          <cell r="D322" t="str">
            <v>Y1K</v>
          </cell>
        </row>
        <row r="323">
          <cell r="B323">
            <v>15017171</v>
          </cell>
          <cell r="C323" t="str">
            <v>PRS_PANEL DASH SIDE UPPER R_59241-62S10</v>
          </cell>
          <cell r="D323" t="str">
            <v>Y1K</v>
          </cell>
        </row>
        <row r="324">
          <cell r="B324">
            <v>15017172</v>
          </cell>
          <cell r="C324" t="str">
            <v>PRS_PANEL DASH SIDE UPPER L_59291-62S00</v>
          </cell>
          <cell r="D324" t="str">
            <v>Y1K</v>
          </cell>
        </row>
        <row r="325">
          <cell r="B325">
            <v>15017173</v>
          </cell>
          <cell r="C325" t="str">
            <v>PRS_PANEL DASH SIDE UPPER L_59291-62S10</v>
          </cell>
          <cell r="D325" t="str">
            <v>Y1K</v>
          </cell>
        </row>
        <row r="326">
          <cell r="B326">
            <v>15017174</v>
          </cell>
          <cell r="C326" t="str">
            <v>PRS_PANEL DASH SIDE CTR R _59242-62S00</v>
          </cell>
          <cell r="D326" t="str">
            <v>Y1K</v>
          </cell>
        </row>
        <row r="327">
          <cell r="B327">
            <v>15017175</v>
          </cell>
          <cell r="C327" t="str">
            <v>PRS_PANEL DASH SIDE CTR L _59292-62S00</v>
          </cell>
          <cell r="D327" t="str">
            <v>Y1K</v>
          </cell>
        </row>
        <row r="328">
          <cell r="B328">
            <v>15017176</v>
          </cell>
          <cell r="C328" t="str">
            <v>PRS_PANEL DASH SIDE CTR L _59292-62S10</v>
          </cell>
          <cell r="D328" t="str">
            <v>Y1K</v>
          </cell>
        </row>
        <row r="329">
          <cell r="B329">
            <v>15017177</v>
          </cell>
          <cell r="C329" t="str">
            <v>PRS_PANEL DASH SIDE LOWER R_59243-S00</v>
          </cell>
          <cell r="D329" t="str">
            <v>Y1K</v>
          </cell>
        </row>
        <row r="330">
          <cell r="B330">
            <v>15017178</v>
          </cell>
          <cell r="C330" t="str">
            <v>PRS_PANEL DASH SIDE LOWER L_59293-S00</v>
          </cell>
          <cell r="D330" t="str">
            <v>Y1K</v>
          </cell>
        </row>
        <row r="331">
          <cell r="B331">
            <v>15017179</v>
          </cell>
          <cell r="C331" t="str">
            <v>PRS_MBR. RR FLOOR SIDE RR R_62112-62S00</v>
          </cell>
          <cell r="D331" t="str">
            <v>Y1K</v>
          </cell>
        </row>
        <row r="332">
          <cell r="B332">
            <v>15017180</v>
          </cell>
          <cell r="C332" t="str">
            <v>PRS_MBR. RR FLOOR SIDE RR L_62312-62S00</v>
          </cell>
          <cell r="D332" t="str">
            <v>Y1K</v>
          </cell>
        </row>
        <row r="333">
          <cell r="B333">
            <v>15017181</v>
          </cell>
          <cell r="C333" t="str">
            <v>PRS_REINF WHEEL HOU INNER R_63417-62S00</v>
          </cell>
          <cell r="D333" t="str">
            <v>Y1K</v>
          </cell>
        </row>
        <row r="334">
          <cell r="B334">
            <v>15017182</v>
          </cell>
          <cell r="C334" t="str">
            <v>PRS_REINF WHEEL HOU INNER L_63817-62S00</v>
          </cell>
          <cell r="D334" t="str">
            <v>Y1K</v>
          </cell>
        </row>
        <row r="335">
          <cell r="B335">
            <v>15017183</v>
          </cell>
          <cell r="C335" t="str">
            <v>PRS_BKT. SUSPENSION UPPER R_58312-62S00</v>
          </cell>
          <cell r="D335" t="str">
            <v>Y1K</v>
          </cell>
        </row>
        <row r="336">
          <cell r="B336">
            <v>15017184</v>
          </cell>
          <cell r="C336" t="str">
            <v>PRS_BKT. SUSPENSION UPPER L_58412-62S00</v>
          </cell>
          <cell r="D336" t="str">
            <v>Y1K</v>
          </cell>
        </row>
        <row r="337">
          <cell r="B337">
            <v>15017185</v>
          </cell>
          <cell r="C337" t="str">
            <v>PRS_STRENGTH SIDE SILL RR R_63232-62S00</v>
          </cell>
          <cell r="D337" t="str">
            <v>Y1K</v>
          </cell>
        </row>
        <row r="338">
          <cell r="B338">
            <v>15017186</v>
          </cell>
          <cell r="C338" t="str">
            <v>PRS_STRENGTH SIDE SILL RR L_63632-62S00</v>
          </cell>
          <cell r="D338" t="str">
            <v>Y1K</v>
          </cell>
        </row>
        <row r="339">
          <cell r="B339">
            <v>15017187</v>
          </cell>
          <cell r="C339" t="str">
            <v>PRS_MEMBER FR BUMPER_58271-62S00</v>
          </cell>
          <cell r="D339" t="str">
            <v>Y1K</v>
          </cell>
        </row>
        <row r="340">
          <cell r="B340">
            <v>15017449</v>
          </cell>
          <cell r="C340" t="str">
            <v>PRS_EXT. FL SIDE MBR CTR R ,62141-62S00</v>
          </cell>
          <cell r="D340" t="str">
            <v>Y1K</v>
          </cell>
        </row>
        <row r="341">
          <cell r="B341">
            <v>15017450</v>
          </cell>
          <cell r="C341" t="str">
            <v>PRS_EXT. FL SIDE MBR CTR R ,62341-62S00</v>
          </cell>
          <cell r="D341" t="str">
            <v>Y1K</v>
          </cell>
        </row>
        <row r="342">
          <cell r="B342">
            <v>15018331</v>
          </cell>
          <cell r="C342" t="str">
            <v>PRS_RENIF.SIDE SILL.CTR_63234-62S00_Y1K</v>
          </cell>
          <cell r="D342" t="str">
            <v>Y1K</v>
          </cell>
        </row>
        <row r="343">
          <cell r="B343">
            <v>15017934</v>
          </cell>
          <cell r="C343" t="str">
            <v>PRS_CR. MBR. RE FL CTR._62711-62S00_Y1K</v>
          </cell>
          <cell r="D343" t="str">
            <v>Y1K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15012865</v>
          </cell>
          <cell r="D43" t="str">
            <v>FRAME FLOOR FRT LH 59411-77P00</v>
          </cell>
          <cell r="I43" t="str">
            <v>Y9T</v>
          </cell>
          <cell r="J43">
            <v>261</v>
          </cell>
        </row>
        <row r="44">
          <cell r="C44">
            <v>15030026</v>
          </cell>
          <cell r="D44" t="str">
            <v>PRS_65521-55U00_MBR TAIL END_YED-NB</v>
          </cell>
          <cell r="I44" t="str">
            <v>YED NB</v>
          </cell>
          <cell r="J44">
            <v>1998</v>
          </cell>
        </row>
        <row r="45">
          <cell r="C45">
            <v>15031386</v>
          </cell>
          <cell r="D45" t="str">
            <v>PRS_59231-71U00_Panel Dash Side R_Y17</v>
          </cell>
          <cell r="I45" t="str">
            <v>Y17</v>
          </cell>
          <cell r="J45">
            <v>1350</v>
          </cell>
        </row>
        <row r="46">
          <cell r="C46">
            <v>15023956</v>
          </cell>
          <cell r="D46" t="str">
            <v>PRS_TUNNEL MAIN FLOOR ,61211-54T01 ECN</v>
          </cell>
          <cell r="I46" t="str">
            <v>YSD ECN</v>
          </cell>
          <cell r="J46">
            <v>1270</v>
          </cell>
        </row>
        <row r="47">
          <cell r="C47">
            <v>15017148</v>
          </cell>
          <cell r="D47" t="str">
            <v>PRS_RAIL ROOF SIDE INNER R_ 63121-62S00</v>
          </cell>
          <cell r="I47" t="str">
            <v>Y1K</v>
          </cell>
          <cell r="J47">
            <v>185</v>
          </cell>
        </row>
        <row r="48">
          <cell r="C48">
            <v>15017149</v>
          </cell>
          <cell r="D48" t="str">
            <v>PRS_RAIL ROOF SIDE INNER L_ 63521-62S00</v>
          </cell>
          <cell r="I48" t="str">
            <v>Y1K</v>
          </cell>
          <cell r="J48">
            <v>185</v>
          </cell>
        </row>
        <row r="49">
          <cell r="C49">
            <v>15014430</v>
          </cell>
          <cell r="D49" t="str">
            <v>PRS_MUB6_EXT,MAIN FLR TNL FR(61212-68P00</v>
          </cell>
          <cell r="I49" t="str">
            <v>B6</v>
          </cell>
          <cell r="J49">
            <v>2756</v>
          </cell>
        </row>
        <row r="50">
          <cell r="C50">
            <v>15031392</v>
          </cell>
          <cell r="D50" t="str">
            <v>PRS_68521-71U00_RENIF R Dr Otr R_Y17</v>
          </cell>
          <cell r="I50" t="str">
            <v>Y17</v>
          </cell>
          <cell r="J50">
            <v>1687</v>
          </cell>
        </row>
        <row r="51">
          <cell r="C51">
            <v>15031393</v>
          </cell>
          <cell r="D51" t="str">
            <v>PRS_68721-71U00_RENIF R Dr Otr R_Y17</v>
          </cell>
          <cell r="I51" t="str">
            <v>Y17</v>
          </cell>
          <cell r="J51">
            <v>1687</v>
          </cell>
        </row>
        <row r="52">
          <cell r="C52">
            <v>15026245</v>
          </cell>
          <cell r="D52" t="str">
            <v>59242-62S20_PANLE DASH SIDE CTR R_Y1K MC</v>
          </cell>
          <cell r="I52" t="str">
            <v>Y1K</v>
          </cell>
          <cell r="J52">
            <v>900</v>
          </cell>
        </row>
        <row r="53">
          <cell r="C53">
            <v>15029927</v>
          </cell>
          <cell r="D53" t="str">
            <v>COVER R SIDE 64320-K0P-D000</v>
          </cell>
          <cell r="I53" t="str">
            <v>HONDA</v>
          </cell>
          <cell r="J53">
            <v>3010</v>
          </cell>
        </row>
        <row r="54">
          <cell r="C54">
            <v>15029928</v>
          </cell>
          <cell r="D54" t="str">
            <v>COVER L SIDE 64330-K0P-D000</v>
          </cell>
          <cell r="I54" t="str">
            <v>HONDA</v>
          </cell>
          <cell r="J54">
            <v>3010</v>
          </cell>
        </row>
        <row r="55">
          <cell r="C55">
            <v>15017172</v>
          </cell>
          <cell r="D55" t="str">
            <v>PRS_PANEL DASH SIDE UPPER L_59291-62S00</v>
          </cell>
          <cell r="I55" t="str">
            <v>Y1K</v>
          </cell>
          <cell r="J55">
            <v>1375</v>
          </cell>
        </row>
        <row r="56">
          <cell r="C56">
            <v>15017179</v>
          </cell>
          <cell r="D56" t="str">
            <v>PRS_MBR. RR FLOOR SIDE RR R_62112-62S00</v>
          </cell>
          <cell r="I56" t="str">
            <v>Y1K</v>
          </cell>
          <cell r="J56">
            <v>140</v>
          </cell>
        </row>
        <row r="57">
          <cell r="C57">
            <v>15017180</v>
          </cell>
          <cell r="D57" t="str">
            <v>PRS_MBR. RR FLOOR SIDE RR L_62312-62S00</v>
          </cell>
          <cell r="I57" t="str">
            <v>Y1K</v>
          </cell>
          <cell r="J57">
            <v>140</v>
          </cell>
        </row>
        <row r="58">
          <cell r="C58">
            <v>15025364</v>
          </cell>
          <cell r="D58" t="str">
            <v>MEMBER  RR FL SIDE RR R _62112-53T00_YOM</v>
          </cell>
          <cell r="I58" t="str">
            <v>YOM</v>
          </cell>
          <cell r="J58">
            <v>5</v>
          </cell>
        </row>
        <row r="59">
          <cell r="C59">
            <v>15025365</v>
          </cell>
          <cell r="D59" t="str">
            <v>MEMBER  RR FL SIDE RR L _62312-53T00_YOM</v>
          </cell>
          <cell r="I59" t="str">
            <v>YOM</v>
          </cell>
          <cell r="J59">
            <v>5</v>
          </cell>
        </row>
        <row r="60">
          <cell r="C60">
            <v>16006628</v>
          </cell>
          <cell r="D60" t="str">
            <v>PANEL WHEEL HOUSE OUTER L_63881-69R00</v>
          </cell>
          <cell r="I60" t="str">
            <v>YCA</v>
          </cell>
          <cell r="J60">
            <v>1165</v>
          </cell>
        </row>
        <row r="61">
          <cell r="C61">
            <v>15000177</v>
          </cell>
          <cell r="D61" t="str">
            <v>PRS_JCB_OIL PAN ASSY_320/04292</v>
          </cell>
          <cell r="I61" t="str">
            <v>JCB</v>
          </cell>
          <cell r="J61">
            <v>635</v>
          </cell>
        </row>
        <row r="62">
          <cell r="C62">
            <v>15030030</v>
          </cell>
          <cell r="D62" t="str">
            <v>PRS_65331-55U00_PNL PARTN FRONT_YED-NB</v>
          </cell>
          <cell r="I62" t="str">
            <v>YED NB</v>
          </cell>
          <cell r="J62">
            <v>1094</v>
          </cell>
        </row>
        <row r="63">
          <cell r="C63">
            <v>15017140</v>
          </cell>
          <cell r="D63" t="str">
            <v>PRS_PANEL WH HOU IN RR R_63413-62S00</v>
          </cell>
          <cell r="I63" t="str">
            <v>Y1K</v>
          </cell>
          <cell r="J63">
            <v>143</v>
          </cell>
        </row>
        <row r="64">
          <cell r="C64">
            <v>15017141</v>
          </cell>
          <cell r="D64" t="str">
            <v>PRS_PANEL WH HOU IN RR L_63813-62S00</v>
          </cell>
          <cell r="I64" t="str">
            <v>Y1K</v>
          </cell>
          <cell r="J64">
            <v>143</v>
          </cell>
        </row>
        <row r="65">
          <cell r="C65">
            <v>15030388</v>
          </cell>
          <cell r="D65" t="str">
            <v>PRS_58311-62S01_YOM/Y1K</v>
          </cell>
          <cell r="I65" t="str">
            <v>Y1K ECN</v>
          </cell>
          <cell r="J65">
            <v>1270</v>
          </cell>
        </row>
        <row r="66">
          <cell r="C66">
            <v>15030389</v>
          </cell>
          <cell r="D66" t="str">
            <v>PRS_58411-62S01_YOM/Y1K</v>
          </cell>
          <cell r="I66" t="str">
            <v>Y1K ECN</v>
          </cell>
          <cell r="J66">
            <v>1270</v>
          </cell>
        </row>
        <row r="67">
          <cell r="C67">
            <v>15017162</v>
          </cell>
          <cell r="D67" t="str">
            <v>PRS_PANEL RR LAMP HOU OUT R_64131-62S00</v>
          </cell>
          <cell r="I67" t="str">
            <v>Y1K</v>
          </cell>
          <cell r="J67">
            <v>568</v>
          </cell>
        </row>
        <row r="68">
          <cell r="C68">
            <v>15030489</v>
          </cell>
          <cell r="D68" t="str">
            <v>COVER R BODY 83500-K0P-D000 - 20</v>
          </cell>
          <cell r="I68" t="str">
            <v>HONDA</v>
          </cell>
          <cell r="J68">
            <v>750</v>
          </cell>
        </row>
        <row r="69">
          <cell r="C69">
            <v>15030490</v>
          </cell>
          <cell r="D69" t="str">
            <v>COVER L BODY 83600-K0P-D000- 20</v>
          </cell>
          <cell r="I69" t="str">
            <v>HONDA</v>
          </cell>
          <cell r="J69">
            <v>750</v>
          </cell>
        </row>
        <row r="70">
          <cell r="C70">
            <v>15026210</v>
          </cell>
          <cell r="D70" t="str">
            <v>PRS_63631-53T00_STR.SI SILL FR, HL_YOM</v>
          </cell>
          <cell r="I70" t="str">
            <v>YOM</v>
          </cell>
          <cell r="J70">
            <v>1206</v>
          </cell>
        </row>
        <row r="71">
          <cell r="C71">
            <v>15030025</v>
          </cell>
          <cell r="D71" t="str">
            <v>PRS_59711-55U00_PNL COWL TOP_YED-NB</v>
          </cell>
          <cell r="I71" t="str">
            <v>YED NB</v>
          </cell>
          <cell r="J71">
            <v>2037</v>
          </cell>
        </row>
        <row r="72">
          <cell r="C72">
            <v>15030024</v>
          </cell>
          <cell r="D72" t="str">
            <v>PRS_59711-55U10_PNL COWL TOP_YED-NB</v>
          </cell>
          <cell r="I72" t="str">
            <v>YED NB</v>
          </cell>
          <cell r="J72">
            <v>150</v>
          </cell>
        </row>
        <row r="73">
          <cell r="C73">
            <v>15030023</v>
          </cell>
          <cell r="D73" t="str">
            <v>PRS_59711-55U20_PNL COWL TOP_YED-NB</v>
          </cell>
          <cell r="I73" t="str">
            <v>YED NB</v>
          </cell>
          <cell r="J73">
            <v>160</v>
          </cell>
        </row>
        <row r="74">
          <cell r="C74">
            <v>15017160</v>
          </cell>
          <cell r="D74" t="str">
            <v>PRS_PANEL COWL UPPER_59711-62S00</v>
          </cell>
          <cell r="I74" t="str">
            <v>Y1K</v>
          </cell>
          <cell r="J74">
            <v>775</v>
          </cell>
        </row>
        <row r="75">
          <cell r="C75">
            <v>15017159</v>
          </cell>
          <cell r="D75" t="str">
            <v>PRS_STRENGTH SIDE SILL FR L_63631-62S00</v>
          </cell>
          <cell r="I75" t="str">
            <v>Y1K</v>
          </cell>
          <cell r="J75">
            <v>890</v>
          </cell>
        </row>
        <row r="76">
          <cell r="C76">
            <v>15031483</v>
          </cell>
          <cell r="D76" t="str">
            <v>PRS_68531-69R10_REINF RR DR OTR CTR R_YC</v>
          </cell>
          <cell r="I76" t="str">
            <v>YCA</v>
          </cell>
          <cell r="J76">
            <v>1615</v>
          </cell>
        </row>
        <row r="77">
          <cell r="C77">
            <v>15031484</v>
          </cell>
          <cell r="D77" t="str">
            <v>PRS_68731-69R10_REINF RR DR OTR CTR L_YC</v>
          </cell>
          <cell r="I77" t="str">
            <v>YCA</v>
          </cell>
          <cell r="J77">
            <v>1615</v>
          </cell>
        </row>
        <row r="78">
          <cell r="C78">
            <v>15030001</v>
          </cell>
          <cell r="D78" t="str">
            <v>PRS_65311-55U00_PNL PARTITION_YED-NB</v>
          </cell>
          <cell r="I78" t="str">
            <v>YED NB</v>
          </cell>
          <cell r="J78">
            <v>1015</v>
          </cell>
        </row>
        <row r="79">
          <cell r="C79">
            <v>15026216</v>
          </cell>
          <cell r="D79" t="str">
            <v>PRS_62116-53T00_EXT. RR F.SIDE M RH _YOM</v>
          </cell>
          <cell r="I79" t="str">
            <v>YOM</v>
          </cell>
          <cell r="J79">
            <v>1191</v>
          </cell>
        </row>
        <row r="80">
          <cell r="C80">
            <v>15026217</v>
          </cell>
          <cell r="D80" t="str">
            <v>PRS_62316-53T00_EXT. RR F.SIDE M LH _YOM</v>
          </cell>
          <cell r="I80" t="str">
            <v>YOM</v>
          </cell>
          <cell r="J80">
            <v>1191</v>
          </cell>
        </row>
        <row r="81">
          <cell r="C81">
            <v>15030027</v>
          </cell>
          <cell r="D81" t="str">
            <v>PRS_65313-55U00_MBR PARTN FRONT_YED-NB</v>
          </cell>
          <cell r="I81" t="str">
            <v>YED NB</v>
          </cell>
          <cell r="J81">
            <v>1200</v>
          </cell>
        </row>
        <row r="82">
          <cell r="C82">
            <v>15026218</v>
          </cell>
          <cell r="D82" t="str">
            <v>PRS_71111-69R01_CROSSMBR. FR LOWER _YCA</v>
          </cell>
          <cell r="I82" t="str">
            <v>YCA</v>
          </cell>
          <cell r="J82">
            <v>1795</v>
          </cell>
        </row>
        <row r="83">
          <cell r="C83">
            <v>15030022</v>
          </cell>
          <cell r="D83" t="str">
            <v>PRS_65321-55U00_MBR PARTN REAR_YED-NB</v>
          </cell>
          <cell r="I83" t="str">
            <v>YED NB</v>
          </cell>
          <cell r="J83">
            <v>1195</v>
          </cell>
        </row>
        <row r="84">
          <cell r="C84">
            <v>15031400</v>
          </cell>
          <cell r="D84" t="str">
            <v>PRS_71111-71U00_MB RAD SUP U SU.1 UP_Y17</v>
          </cell>
          <cell r="I84" t="str">
            <v>Y17</v>
          </cell>
          <cell r="J84">
            <v>1400</v>
          </cell>
        </row>
        <row r="85">
          <cell r="C85">
            <v>15030031</v>
          </cell>
          <cell r="D85" t="str">
            <v>PRS_68122-55U00_RNF FR DR NO.2 R_YED-NB</v>
          </cell>
          <cell r="I85" t="str">
            <v>YED NB</v>
          </cell>
          <cell r="J85">
            <v>1500</v>
          </cell>
        </row>
        <row r="86">
          <cell r="C86">
            <v>15030032</v>
          </cell>
          <cell r="D86" t="str">
            <v>PRS_68322-55U00_RNF FR DR NO.2 L_YED-NB</v>
          </cell>
          <cell r="I86" t="str">
            <v>YED NB</v>
          </cell>
          <cell r="J86">
            <v>1500</v>
          </cell>
        </row>
        <row r="87">
          <cell r="C87">
            <v>15004452</v>
          </cell>
          <cell r="D87" t="str">
            <v>PRS_AZ_BRKT,FR SUSPENSION,RH 59131-77P00</v>
          </cell>
          <cell r="I87" t="str">
            <v>Y9T</v>
          </cell>
          <cell r="J87">
            <v>667</v>
          </cell>
        </row>
        <row r="88">
          <cell r="C88">
            <v>15031402</v>
          </cell>
          <cell r="D88" t="str">
            <v>PRS_59431-83U00_AZ_BRKT,FR SUSPENSION,LH 59431-77P00</v>
          </cell>
          <cell r="I88" t="str">
            <v>Y9T</v>
          </cell>
          <cell r="J88">
            <v>667</v>
          </cell>
        </row>
        <row r="89">
          <cell r="C89">
            <v>15003987</v>
          </cell>
          <cell r="D89" t="str">
            <v>PRS_AZ_ REINF CENTER FREAME REAR (59144)</v>
          </cell>
          <cell r="I89" t="str">
            <v>Y9T</v>
          </cell>
          <cell r="J89">
            <v>522</v>
          </cell>
        </row>
        <row r="90">
          <cell r="C90">
            <v>16009976</v>
          </cell>
          <cell r="D90" t="str">
            <v>PRS_YEDNB_RNF RR DR OTR R_68521-55U00</v>
          </cell>
          <cell r="I90" t="str">
            <v>YED NB</v>
          </cell>
          <cell r="J90">
            <v>1685</v>
          </cell>
        </row>
        <row r="91">
          <cell r="C91">
            <v>16009977</v>
          </cell>
          <cell r="D91" t="str">
            <v>PRS_YEDNB_RNF RR DR OTR L_68721-55U00</v>
          </cell>
          <cell r="I91" t="str">
            <v>YED NB</v>
          </cell>
          <cell r="J91">
            <v>1685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15017151</v>
          </cell>
          <cell r="D43" t="str">
            <v>PRS_MBR.  RR FL. SIDE FR L _62311-62S00</v>
          </cell>
          <cell r="I43" t="str">
            <v>Y1K</v>
          </cell>
          <cell r="J43">
            <v>2000</v>
          </cell>
        </row>
        <row r="44">
          <cell r="C44">
            <v>15017150</v>
          </cell>
          <cell r="D44" t="str">
            <v>PRS_MBR.  RR FL. SIDE FR R _62111-62S00</v>
          </cell>
          <cell r="I44" t="str">
            <v>Y1K</v>
          </cell>
          <cell r="J44">
            <v>2355</v>
          </cell>
        </row>
        <row r="45">
          <cell r="C45">
            <v>15017179</v>
          </cell>
          <cell r="D45" t="str">
            <v>PRS_MBR. RR FLOOR SIDE RR R_62112-62S00</v>
          </cell>
          <cell r="I45" t="str">
            <v>Y1K</v>
          </cell>
          <cell r="J45">
            <v>1591</v>
          </cell>
        </row>
        <row r="46">
          <cell r="C46">
            <v>15017180</v>
          </cell>
          <cell r="D46" t="str">
            <v>PRS_MBR. RR FLOOR SIDE RR L_62312-62S00</v>
          </cell>
          <cell r="I46" t="str">
            <v>Y1K</v>
          </cell>
          <cell r="J46">
            <v>1591</v>
          </cell>
        </row>
        <row r="47">
          <cell r="C47">
            <v>15025364</v>
          </cell>
          <cell r="D47" t="str">
            <v>MEMBER  RR FL SIDE RR R _62112-53T00_YOM</v>
          </cell>
          <cell r="I47" t="str">
            <v>YOM</v>
          </cell>
          <cell r="J47">
            <v>581</v>
          </cell>
        </row>
        <row r="48">
          <cell r="C48">
            <v>15025365</v>
          </cell>
          <cell r="D48" t="str">
            <v>MEMBER  RR FL SIDE RR L _62312-53T00_YOM</v>
          </cell>
          <cell r="I48" t="str">
            <v>YOM</v>
          </cell>
          <cell r="J48">
            <v>581</v>
          </cell>
        </row>
        <row r="49">
          <cell r="C49">
            <v>15031385</v>
          </cell>
          <cell r="D49" t="str">
            <v>PRS_59282-71U00_Panel Dash Side FR L_Y17</v>
          </cell>
          <cell r="I49" t="str">
            <v>Y17</v>
          </cell>
          <cell r="J49">
            <v>311</v>
          </cell>
        </row>
        <row r="50">
          <cell r="C50">
            <v>15031382</v>
          </cell>
          <cell r="D50" t="str">
            <v>PRS_59411-71U00_Mbr. Cowl Side Otr R_Y17</v>
          </cell>
          <cell r="I50" t="str">
            <v>Y17</v>
          </cell>
          <cell r="J50">
            <v>1157</v>
          </cell>
        </row>
        <row r="51">
          <cell r="C51">
            <v>15031383</v>
          </cell>
          <cell r="D51" t="str">
            <v>PRS_59461-71U00_Mbr. Cowl Side Otr L_Y17</v>
          </cell>
          <cell r="I51" t="str">
            <v>Y17</v>
          </cell>
          <cell r="J51">
            <v>1157</v>
          </cell>
        </row>
        <row r="52">
          <cell r="C52">
            <v>15030029</v>
          </cell>
          <cell r="D52" t="str">
            <v>PRS_65511-55U00_PNL BACK_YED-NB</v>
          </cell>
          <cell r="I52" t="str">
            <v>YED NB</v>
          </cell>
          <cell r="J52">
            <v>1593</v>
          </cell>
        </row>
        <row r="53">
          <cell r="C53">
            <v>15026214</v>
          </cell>
          <cell r="D53" t="str">
            <v>PRS_62211-53T10 COMPARTMENT RH</v>
          </cell>
          <cell r="I53" t="str">
            <v>Y1K</v>
          </cell>
          <cell r="J53">
            <v>1000</v>
          </cell>
        </row>
        <row r="54">
          <cell r="C54">
            <v>15026215</v>
          </cell>
          <cell r="D54" t="str">
            <v>PRS_62411-53T10 COMPARTMENT LH</v>
          </cell>
          <cell r="I54" t="str">
            <v>Y1K</v>
          </cell>
          <cell r="J54">
            <v>1000</v>
          </cell>
        </row>
        <row r="55">
          <cell r="C55">
            <v>15026212</v>
          </cell>
          <cell r="D55" t="str">
            <v>PRS_62211-53T00 COMPARTMENT RH_YOM</v>
          </cell>
          <cell r="I55" t="str">
            <v>YOM</v>
          </cell>
          <cell r="J55">
            <v>925</v>
          </cell>
        </row>
        <row r="56">
          <cell r="C56">
            <v>15026213</v>
          </cell>
          <cell r="D56" t="str">
            <v>PRS_62411-53T00 COMPARTMENT LH_YOM</v>
          </cell>
          <cell r="I56" t="str">
            <v>YOM</v>
          </cell>
          <cell r="J56">
            <v>925</v>
          </cell>
        </row>
        <row r="57">
          <cell r="C57">
            <v>15031387</v>
          </cell>
          <cell r="D57" t="str">
            <v>PRS_59281-71U00_Panel Dash Side L_Y17</v>
          </cell>
          <cell r="I57" t="str">
            <v>Y17</v>
          </cell>
          <cell r="J57">
            <v>1134</v>
          </cell>
        </row>
        <row r="58">
          <cell r="C58">
            <v>15023956</v>
          </cell>
          <cell r="D58" t="str">
            <v>PRS_TUNNEL MAIN FLOOR ,61211-54T01 ECN</v>
          </cell>
          <cell r="I58" t="str">
            <v>YSD ECN</v>
          </cell>
          <cell r="J58">
            <v>1270</v>
          </cell>
        </row>
        <row r="59">
          <cell r="C59">
            <v>16010374</v>
          </cell>
          <cell r="D59" t="str">
            <v>PRS_61100-K0L-D000_FENDER A FR_HONDA</v>
          </cell>
          <cell r="I59" t="str">
            <v>HONDA</v>
          </cell>
          <cell r="J59">
            <v>15</v>
          </cell>
        </row>
        <row r="60">
          <cell r="C60">
            <v>15017160</v>
          </cell>
          <cell r="D60" t="str">
            <v>PRS_PANEL COWL UPPER_59711-62S00</v>
          </cell>
          <cell r="I60" t="str">
            <v>Y1K</v>
          </cell>
          <cell r="J60">
            <v>450</v>
          </cell>
        </row>
        <row r="61">
          <cell r="C61">
            <v>15030030</v>
          </cell>
          <cell r="D61" t="str">
            <v>PRS_65331-55U00_PNL PARTN FRONT_YED-NB</v>
          </cell>
          <cell r="I61" t="str">
            <v>YED NB</v>
          </cell>
          <cell r="J61">
            <v>1797</v>
          </cell>
        </row>
        <row r="62">
          <cell r="C62">
            <v>15031433</v>
          </cell>
          <cell r="D62" t="str">
            <v>PRS_61851-78U00_LOK RE WH HO  R_YG8 RC25</v>
          </cell>
          <cell r="I62" t="str">
            <v>YG8-MC</v>
          </cell>
          <cell r="J62">
            <v>850</v>
          </cell>
        </row>
        <row r="63">
          <cell r="C63">
            <v>15031434</v>
          </cell>
          <cell r="D63" t="str">
            <v>PRS_61861-78U00_LOK RE WH HO  L_YG8 RC25</v>
          </cell>
          <cell r="I63" t="str">
            <v>YG8-MC</v>
          </cell>
          <cell r="J63">
            <v>850</v>
          </cell>
        </row>
        <row r="64">
          <cell r="C64">
            <v>15025671</v>
          </cell>
          <cell r="D64" t="str">
            <v>PRS_58826-78T00_CROSS MBR._YG8</v>
          </cell>
          <cell r="I64" t="str">
            <v>YG8</v>
          </cell>
          <cell r="J64">
            <v>1753</v>
          </cell>
        </row>
        <row r="65">
          <cell r="C65">
            <v>15000210</v>
          </cell>
          <cell r="D65" t="str">
            <v>PRS_PNL COWL UPPER RHD,59311-55R00</v>
          </cell>
          <cell r="I65" t="str">
            <v>YED NB</v>
          </cell>
          <cell r="J65">
            <v>510</v>
          </cell>
        </row>
        <row r="66">
          <cell r="C66">
            <v>15026241</v>
          </cell>
          <cell r="D66" t="str">
            <v>59186-77P00_AZ</v>
          </cell>
          <cell r="I66" t="str">
            <v>Y9T</v>
          </cell>
          <cell r="J66">
            <v>600</v>
          </cell>
        </row>
        <row r="67">
          <cell r="C67">
            <v>15026242</v>
          </cell>
          <cell r="D67" t="str">
            <v>59486-77P00_AZ</v>
          </cell>
          <cell r="I67" t="str">
            <v>Y9T</v>
          </cell>
          <cell r="J67">
            <v>600</v>
          </cell>
        </row>
        <row r="68">
          <cell r="C68">
            <v>15026219</v>
          </cell>
          <cell r="D68" t="str">
            <v>PRS_71112-69R01_RENIF. FR LOWER _YCA</v>
          </cell>
          <cell r="I68" t="str">
            <v>YCA</v>
          </cell>
          <cell r="J68">
            <v>1300</v>
          </cell>
        </row>
        <row r="69">
          <cell r="C69">
            <v>15030027</v>
          </cell>
          <cell r="D69" t="str">
            <v>PRS_65313-55U00_MBR PARTN FRONT_YED-NB</v>
          </cell>
          <cell r="I69" t="str">
            <v>YED NB</v>
          </cell>
          <cell r="J69">
            <v>1400</v>
          </cell>
        </row>
        <row r="70">
          <cell r="C70">
            <v>15017178</v>
          </cell>
          <cell r="D70" t="str">
            <v>PRS_PANEL DASH SIDE LOWER L_59293-S00</v>
          </cell>
          <cell r="I70" t="str">
            <v>Y1K</v>
          </cell>
          <cell r="J70">
            <v>1210</v>
          </cell>
        </row>
        <row r="71">
          <cell r="C71">
            <v>15030001</v>
          </cell>
          <cell r="D71" t="str">
            <v>PRS_65311-55U00_PNL PARTITION_YED-NB</v>
          </cell>
          <cell r="I71" t="str">
            <v>YED NB</v>
          </cell>
          <cell r="J71">
            <v>1530</v>
          </cell>
        </row>
        <row r="72">
          <cell r="C72">
            <v>15026218</v>
          </cell>
          <cell r="D72" t="str">
            <v>PRS_71111-69R01_CROSSMBR. FR LOWER _YCA</v>
          </cell>
          <cell r="I72" t="str">
            <v>YCA</v>
          </cell>
          <cell r="J72">
            <v>500</v>
          </cell>
        </row>
        <row r="73">
          <cell r="C73">
            <v>15026207</v>
          </cell>
          <cell r="D73" t="str">
            <v>PRS_58313-53T00_EXT.APRON FRONT R_YOM</v>
          </cell>
          <cell r="I73" t="str">
            <v>YOM</v>
          </cell>
          <cell r="J73">
            <v>685</v>
          </cell>
        </row>
        <row r="74">
          <cell r="C74">
            <v>15026208</v>
          </cell>
          <cell r="D74" t="str">
            <v>PRS_58413-53T00_EXT.APRON FRONT L_YOM</v>
          </cell>
          <cell r="I74" t="str">
            <v>YOM</v>
          </cell>
          <cell r="J74">
            <v>685</v>
          </cell>
        </row>
        <row r="75">
          <cell r="C75">
            <v>15023958</v>
          </cell>
          <cell r="D75" t="str">
            <v>PRS STIFFENER REAR FLOOR_61532-62S00</v>
          </cell>
          <cell r="I75" t="str">
            <v>Y1K</v>
          </cell>
          <cell r="J75">
            <v>1190</v>
          </cell>
        </row>
        <row r="76">
          <cell r="C76">
            <v>15017166</v>
          </cell>
          <cell r="D76" t="str">
            <v>PRS_EXTENSION APRON FRONT R_58313-62S00</v>
          </cell>
          <cell r="I76" t="str">
            <v>Y1K</v>
          </cell>
          <cell r="J76">
            <v>448</v>
          </cell>
        </row>
        <row r="77">
          <cell r="C77">
            <v>15017167</v>
          </cell>
          <cell r="D77" t="str">
            <v>PRS_EXTENSION APRON FRONT L_58413-62S00</v>
          </cell>
          <cell r="I77" t="str">
            <v>Y1K</v>
          </cell>
          <cell r="J77">
            <v>448</v>
          </cell>
        </row>
        <row r="78">
          <cell r="C78">
            <v>15030022</v>
          </cell>
          <cell r="D78" t="str">
            <v>PRS_65321-55U00_MBR PARTN REAR_YED-NB</v>
          </cell>
          <cell r="I78" t="str">
            <v>YED NB</v>
          </cell>
          <cell r="J78">
            <v>1650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/>
      <sheetData sheetId="1"/>
      <sheetData sheetId="2">
        <row r="43">
          <cell r="C43">
            <v>15031384</v>
          </cell>
          <cell r="D43" t="str">
            <v>PRS_59232-71U00_Panel Dash Side FR R_Y17</v>
          </cell>
          <cell r="E43"/>
          <cell r="F43"/>
          <cell r="G43"/>
          <cell r="H43"/>
          <cell r="I43" t="str">
            <v>Y17</v>
          </cell>
          <cell r="J43">
            <v>1114</v>
          </cell>
        </row>
        <row r="44">
          <cell r="C44">
            <v>15024934</v>
          </cell>
          <cell r="D44" t="str">
            <v>PRS_YXA_BRC MAIN FLR TNL NO.3_61217-66T0</v>
          </cell>
          <cell r="E44"/>
          <cell r="F44"/>
          <cell r="G44"/>
          <cell r="H44"/>
          <cell r="I44" t="str">
            <v>YXA</v>
          </cell>
          <cell r="J44">
            <v>2324</v>
          </cell>
        </row>
        <row r="45">
          <cell r="C45">
            <v>15031385</v>
          </cell>
          <cell r="D45" t="str">
            <v>PRS_59282-71U00_Panel Dash Side FR L_Y17</v>
          </cell>
          <cell r="E45"/>
          <cell r="F45"/>
          <cell r="G45"/>
          <cell r="H45"/>
          <cell r="I45" t="str">
            <v>Y17</v>
          </cell>
          <cell r="J45">
            <v>1076</v>
          </cell>
        </row>
        <row r="46">
          <cell r="C46">
            <v>15029927</v>
          </cell>
          <cell r="D46" t="str">
            <v>COVER R SIDE 64320-K0P-D000</v>
          </cell>
          <cell r="E46"/>
          <cell r="F46"/>
          <cell r="G46"/>
          <cell r="H46"/>
          <cell r="I46" t="str">
            <v>HONDA</v>
          </cell>
          <cell r="J46">
            <v>600</v>
          </cell>
        </row>
        <row r="47">
          <cell r="C47">
            <v>15029928</v>
          </cell>
          <cell r="D47" t="str">
            <v>COVER L SIDE 64330-K0P-D000</v>
          </cell>
          <cell r="E47"/>
          <cell r="F47"/>
          <cell r="G47"/>
          <cell r="H47"/>
          <cell r="I47" t="str">
            <v>HONDA</v>
          </cell>
          <cell r="J47">
            <v>600</v>
          </cell>
        </row>
        <row r="48">
          <cell r="C48">
            <v>15017185</v>
          </cell>
          <cell r="D48" t="str">
            <v>PRS_STRENGTH SIDE SILL RR R_63232-62S00</v>
          </cell>
          <cell r="E48"/>
          <cell r="F48"/>
          <cell r="G48"/>
          <cell r="H48"/>
          <cell r="I48" t="str">
            <v>Y1K</v>
          </cell>
          <cell r="J48">
            <v>548</v>
          </cell>
        </row>
        <row r="49">
          <cell r="C49">
            <v>15017186</v>
          </cell>
          <cell r="D49" t="str">
            <v>PRS_STRENGTH SIDE SILL RR L_63632-62S00</v>
          </cell>
          <cell r="E49"/>
          <cell r="F49"/>
          <cell r="G49"/>
          <cell r="H49"/>
          <cell r="I49" t="str">
            <v>Y1K</v>
          </cell>
          <cell r="J49">
            <v>548</v>
          </cell>
        </row>
        <row r="50">
          <cell r="C50">
            <v>16010374</v>
          </cell>
          <cell r="D50" t="str">
            <v>PRS_61100-K0L-D000_FENDER A FR_HONDA</v>
          </cell>
          <cell r="E50"/>
          <cell r="F50"/>
          <cell r="G50"/>
          <cell r="H50"/>
          <cell r="I50" t="str">
            <v>HONDA</v>
          </cell>
          <cell r="J50">
            <v>1297</v>
          </cell>
        </row>
        <row r="51">
          <cell r="C51"/>
          <cell r="D51">
            <v>45811</v>
          </cell>
          <cell r="E51"/>
          <cell r="F51"/>
          <cell r="G51"/>
          <cell r="H51"/>
          <cell r="I51" t="str">
            <v xml:space="preserve">Y17 </v>
          </cell>
          <cell r="J51">
            <v>1165</v>
          </cell>
        </row>
        <row r="52">
          <cell r="C52">
            <v>15024931</v>
          </cell>
          <cell r="D52" t="str">
            <v>PRS_YXA_PNL CTR PLR INR R_63211-66T10</v>
          </cell>
          <cell r="E52"/>
          <cell r="F52"/>
          <cell r="G52"/>
          <cell r="H52"/>
          <cell r="I52" t="str">
            <v>YXA</v>
          </cell>
          <cell r="J52">
            <v>1208</v>
          </cell>
        </row>
        <row r="53">
          <cell r="C53"/>
          <cell r="D53">
            <v>61211</v>
          </cell>
          <cell r="E53"/>
          <cell r="F53"/>
          <cell r="G53"/>
          <cell r="H53"/>
          <cell r="I53" t="str">
            <v>YSD</v>
          </cell>
          <cell r="J53">
            <v>15</v>
          </cell>
        </row>
        <row r="54">
          <cell r="C54">
            <v>15030026</v>
          </cell>
          <cell r="D54" t="str">
            <v>PRS_65521-55U00_MBR TAIL END_YED-NB</v>
          </cell>
          <cell r="E54"/>
          <cell r="F54"/>
          <cell r="G54"/>
          <cell r="H54"/>
          <cell r="I54" t="str">
            <v>YED NB</v>
          </cell>
          <cell r="J54">
            <v>1714</v>
          </cell>
        </row>
        <row r="55">
          <cell r="C55">
            <v>15026220</v>
          </cell>
          <cell r="D55" t="str">
            <v>PRS_58821-78T00_RENIF PEDAL BKT _YG8 K12</v>
          </cell>
          <cell r="E55"/>
          <cell r="F55"/>
          <cell r="G55"/>
          <cell r="H55"/>
          <cell r="I55" t="str">
            <v>YG8 K12</v>
          </cell>
          <cell r="J55">
            <v>1400</v>
          </cell>
        </row>
        <row r="56">
          <cell r="C56">
            <v>16011315</v>
          </cell>
          <cell r="D56" t="str">
            <v>EXTN QUARTER INNER UPPER L 63741-71U00</v>
          </cell>
          <cell r="E56"/>
          <cell r="F56"/>
          <cell r="G56"/>
          <cell r="H56"/>
          <cell r="I56" t="str">
            <v>Y17</v>
          </cell>
          <cell r="J56">
            <v>966</v>
          </cell>
        </row>
        <row r="57">
          <cell r="C57">
            <v>16011316</v>
          </cell>
          <cell r="D57" t="str">
            <v>EXTN QUARTER INNER UPPER R 63341-71U00</v>
          </cell>
          <cell r="E57"/>
          <cell r="F57"/>
          <cell r="G57"/>
          <cell r="H57"/>
          <cell r="I57" t="str">
            <v>Y17</v>
          </cell>
          <cell r="J57">
            <v>966</v>
          </cell>
        </row>
        <row r="58">
          <cell r="C58">
            <v>15014430</v>
          </cell>
          <cell r="D58" t="str">
            <v>PRS_MUB6_EXT,MAIN FLR TNL FR(61212-68P00</v>
          </cell>
          <cell r="E58"/>
          <cell r="F58"/>
          <cell r="G58"/>
          <cell r="H58"/>
          <cell r="I58" t="str">
            <v>B6</v>
          </cell>
          <cell r="J58">
            <v>1535</v>
          </cell>
        </row>
        <row r="59">
          <cell r="C59">
            <v>15027104</v>
          </cell>
          <cell r="D59" t="str">
            <v xml:space="preserve">PRS_61531-62S01_Y1K/YOM </v>
          </cell>
          <cell r="E59"/>
          <cell r="F59"/>
          <cell r="G59"/>
          <cell r="H59"/>
          <cell r="I59" t="str">
            <v>Y1K</v>
          </cell>
          <cell r="J59">
            <v>1437</v>
          </cell>
        </row>
        <row r="60">
          <cell r="C60">
            <v>15030489</v>
          </cell>
          <cell r="D60" t="str">
            <v>COVER R BODY 83500-K0P-D000 - 20</v>
          </cell>
          <cell r="E60"/>
          <cell r="F60"/>
          <cell r="G60"/>
          <cell r="H60"/>
          <cell r="I60" t="str">
            <v>HONDA</v>
          </cell>
          <cell r="J60">
            <v>938</v>
          </cell>
        </row>
        <row r="61">
          <cell r="C61">
            <v>15030490</v>
          </cell>
          <cell r="D61" t="str">
            <v>COVER L BODY 83600-K0P-D000- 20</v>
          </cell>
          <cell r="E61"/>
          <cell r="F61"/>
          <cell r="G61"/>
          <cell r="H61"/>
          <cell r="I61" t="str">
            <v>HONDA</v>
          </cell>
          <cell r="J61">
            <v>938</v>
          </cell>
        </row>
        <row r="62">
          <cell r="C62">
            <v>15024939</v>
          </cell>
          <cell r="D62" t="str">
            <v>PRS_SEF_OIL PAN_320-B4453 (WITH OUT HOLE)</v>
          </cell>
          <cell r="E62"/>
          <cell r="F62"/>
          <cell r="G62"/>
          <cell r="H62"/>
          <cell r="I62" t="str">
            <v>SEF</v>
          </cell>
          <cell r="J62">
            <v>547</v>
          </cell>
        </row>
        <row r="63">
          <cell r="C63">
            <v>15000210</v>
          </cell>
          <cell r="D63" t="str">
            <v>PRS_PNL COWL UPPER RHD,59311-55R00</v>
          </cell>
          <cell r="E63"/>
          <cell r="F63"/>
          <cell r="G63"/>
          <cell r="H63"/>
          <cell r="I63" t="str">
            <v>YED NB</v>
          </cell>
          <cell r="J63">
            <v>700</v>
          </cell>
        </row>
        <row r="64">
          <cell r="C64">
            <v>15026209</v>
          </cell>
          <cell r="D64" t="str">
            <v>PRS_63231-53T00_STR.SI SILL FR, RH_YOM</v>
          </cell>
          <cell r="E64"/>
          <cell r="F64"/>
          <cell r="G64"/>
          <cell r="H64"/>
          <cell r="I64" t="str">
            <v>YOM</v>
          </cell>
          <cell r="J64">
            <v>200</v>
          </cell>
        </row>
        <row r="65">
          <cell r="C65">
            <v>16006627</v>
          </cell>
          <cell r="D65" t="str">
            <v>PANEL WHEEL HOUSE OUTER R_63481-69R00</v>
          </cell>
          <cell r="E65"/>
          <cell r="F65"/>
          <cell r="G65"/>
          <cell r="H65"/>
          <cell r="I65" t="str">
            <v>YCA</v>
          </cell>
          <cell r="J65">
            <v>1200</v>
          </cell>
        </row>
        <row r="66">
          <cell r="C66">
            <v>16006628</v>
          </cell>
          <cell r="D66" t="str">
            <v>PANEL WHEEL HOUSE OUTER L_63881-69R00</v>
          </cell>
          <cell r="E66"/>
          <cell r="F66"/>
          <cell r="G66"/>
          <cell r="H66"/>
          <cell r="I66" t="str">
            <v>YCA</v>
          </cell>
          <cell r="J66">
            <v>1236</v>
          </cell>
        </row>
        <row r="67">
          <cell r="C67">
            <v>15030388</v>
          </cell>
          <cell r="D67" t="str">
            <v>PRS_58311-62S01_YOM/Y1K</v>
          </cell>
          <cell r="E67"/>
          <cell r="F67"/>
          <cell r="G67"/>
          <cell r="H67"/>
          <cell r="I67" t="str">
            <v>Y1K ECN</v>
          </cell>
          <cell r="J67">
            <v>2211</v>
          </cell>
        </row>
        <row r="68">
          <cell r="C68">
            <v>15030389</v>
          </cell>
          <cell r="D68" t="str">
            <v>PRS_58411-62S01_YOM/Y1K</v>
          </cell>
          <cell r="E68"/>
          <cell r="F68"/>
          <cell r="G68"/>
          <cell r="H68"/>
          <cell r="I68" t="str">
            <v>Y1K ECN</v>
          </cell>
          <cell r="J68">
            <v>2211</v>
          </cell>
        </row>
        <row r="69">
          <cell r="C69">
            <v>15025378</v>
          </cell>
          <cell r="D69" t="str">
            <v>PRS_PANEL COWL FRONT_59721-62S01 S00</v>
          </cell>
          <cell r="E69"/>
          <cell r="F69"/>
          <cell r="G69"/>
          <cell r="H69"/>
          <cell r="I69" t="str">
            <v>Y1K</v>
          </cell>
          <cell r="J69">
            <v>290</v>
          </cell>
        </row>
        <row r="70">
          <cell r="C70">
            <v>15030025</v>
          </cell>
          <cell r="D70" t="str">
            <v>PRS_59711-55U00_PNL COWL TOP_YED-NB</v>
          </cell>
          <cell r="E70"/>
          <cell r="F70"/>
          <cell r="G70"/>
          <cell r="H70"/>
          <cell r="I70" t="str">
            <v>YED NB</v>
          </cell>
          <cell r="J70">
            <v>956</v>
          </cell>
        </row>
        <row r="71">
          <cell r="C71">
            <v>15031433</v>
          </cell>
          <cell r="D71" t="str">
            <v>PRS_61851-78U00_LOK RE WH HO  R_YG8 RC25</v>
          </cell>
          <cell r="E71"/>
          <cell r="F71"/>
          <cell r="G71"/>
          <cell r="H71"/>
          <cell r="I71" t="str">
            <v>YG8-MC</v>
          </cell>
          <cell r="J71">
            <v>580</v>
          </cell>
        </row>
        <row r="72">
          <cell r="C72">
            <v>15031434</v>
          </cell>
          <cell r="D72" t="str">
            <v>PRS_61861-78U00_LOK RE WH HO  L_YG8 RC25</v>
          </cell>
          <cell r="E72"/>
          <cell r="F72"/>
          <cell r="G72"/>
          <cell r="H72"/>
          <cell r="I72" t="str">
            <v>YG8-MC</v>
          </cell>
          <cell r="J72">
            <v>580</v>
          </cell>
        </row>
        <row r="73">
          <cell r="C73">
            <v>15017133</v>
          </cell>
          <cell r="D73" t="str">
            <v>PRS_MBR. HOOD LOCK LOWER,58232-72S00</v>
          </cell>
          <cell r="E73"/>
          <cell r="F73"/>
          <cell r="G73"/>
          <cell r="H73"/>
          <cell r="I73" t="str">
            <v>YHC</v>
          </cell>
          <cell r="J73">
            <v>300</v>
          </cell>
        </row>
        <row r="74">
          <cell r="C74">
            <v>15026206</v>
          </cell>
          <cell r="D74" t="str">
            <v>PRS_58271-62S10_PANEL FR. BUMPER_Y1K MC</v>
          </cell>
          <cell r="E74"/>
          <cell r="F74"/>
          <cell r="G74"/>
          <cell r="H74"/>
          <cell r="I74" t="str">
            <v>Y1K</v>
          </cell>
          <cell r="J74">
            <v>1215</v>
          </cell>
        </row>
        <row r="75">
          <cell r="C75">
            <v>15024928</v>
          </cell>
          <cell r="D75" t="str">
            <v>PRS_YXA_PNL WHL HSE OUT R_63481-66T00</v>
          </cell>
          <cell r="E75"/>
          <cell r="F75"/>
          <cell r="G75"/>
          <cell r="H75"/>
          <cell r="I75" t="str">
            <v>YXA</v>
          </cell>
          <cell r="J75">
            <v>1485</v>
          </cell>
        </row>
        <row r="76">
          <cell r="C76">
            <v>15030031</v>
          </cell>
          <cell r="D76" t="str">
            <v>PRS_68122-55U00_RNF FR DR NO.2 R_YED-NB</v>
          </cell>
          <cell r="E76"/>
          <cell r="F76"/>
          <cell r="G76"/>
          <cell r="H76"/>
          <cell r="I76" t="str">
            <v>YED NB</v>
          </cell>
          <cell r="J76">
            <v>1300</v>
          </cell>
        </row>
        <row r="77">
          <cell r="C77">
            <v>15030032</v>
          </cell>
          <cell r="D77" t="str">
            <v>PRS_68322-55U00_RNF FR DR NO.2 L_YED-NB</v>
          </cell>
          <cell r="E77"/>
          <cell r="F77"/>
          <cell r="G77"/>
          <cell r="H77"/>
          <cell r="I77" t="str">
            <v>YED NB</v>
          </cell>
          <cell r="J77">
            <v>1300</v>
          </cell>
        </row>
        <row r="78">
          <cell r="C78">
            <v>15017449</v>
          </cell>
          <cell r="D78" t="str">
            <v>PRS_EXT. FL SIDE MBR CTR R ,62141-62S00</v>
          </cell>
          <cell r="E78"/>
          <cell r="F78"/>
          <cell r="G78"/>
          <cell r="H78"/>
          <cell r="I78" t="str">
            <v>Y1K</v>
          </cell>
          <cell r="J78">
            <v>945</v>
          </cell>
        </row>
        <row r="79">
          <cell r="C79">
            <v>15017450</v>
          </cell>
          <cell r="D79" t="str">
            <v>PRS_EXT. FL SIDE MBR CTR R ,62341-62S00</v>
          </cell>
          <cell r="E79"/>
          <cell r="F79"/>
          <cell r="G79"/>
          <cell r="H79"/>
          <cell r="I79" t="str">
            <v>Y1K</v>
          </cell>
          <cell r="J79">
            <v>945</v>
          </cell>
        </row>
        <row r="80">
          <cell r="C80">
            <v>15023958</v>
          </cell>
          <cell r="D80" t="str">
            <v>PRS STIFFENER REAR FLOOR_61532-62S00</v>
          </cell>
          <cell r="E80"/>
          <cell r="F80"/>
          <cell r="G80"/>
          <cell r="H80"/>
          <cell r="I80" t="str">
            <v>Y1K</v>
          </cell>
          <cell r="J80">
            <v>450</v>
          </cell>
        </row>
        <row r="81">
          <cell r="C81">
            <v>15028935</v>
          </cell>
          <cell r="D81" t="str">
            <v>PRS_R/F TENSION ROD BKT RH_59123-77P00</v>
          </cell>
          <cell r="E81"/>
          <cell r="F81"/>
          <cell r="G81"/>
          <cell r="H81"/>
          <cell r="I81" t="str">
            <v>Y9T</v>
          </cell>
          <cell r="J81">
            <v>600</v>
          </cell>
        </row>
        <row r="82">
          <cell r="C82">
            <v>15028936</v>
          </cell>
          <cell r="D82" t="str">
            <v>PRS_R/F TENSION ROD BKT LH_59423-77P00</v>
          </cell>
          <cell r="E82"/>
          <cell r="F82"/>
          <cell r="G82"/>
          <cell r="H82"/>
          <cell r="I82" t="str">
            <v>Y9T</v>
          </cell>
          <cell r="J82">
            <v>600</v>
          </cell>
        </row>
        <row r="83">
          <cell r="C83">
            <v>15026216</v>
          </cell>
          <cell r="D83" t="str">
            <v>PRS_62116-53T00_EXT. RR F.SIDE M RH _YOM</v>
          </cell>
          <cell r="E83"/>
          <cell r="F83"/>
          <cell r="G83"/>
          <cell r="H83"/>
          <cell r="I83" t="str">
            <v>YOM</v>
          </cell>
          <cell r="J83">
            <v>2200</v>
          </cell>
        </row>
        <row r="84">
          <cell r="C84">
            <v>15026217</v>
          </cell>
          <cell r="D84" t="str">
            <v>PRS_62316-53T00_EXT. RR F.SIDE M LH _YOM</v>
          </cell>
          <cell r="E84"/>
          <cell r="F84"/>
          <cell r="G84"/>
          <cell r="H84"/>
          <cell r="I84" t="str">
            <v>YOM</v>
          </cell>
          <cell r="J84">
            <v>2200</v>
          </cell>
        </row>
        <row r="85">
          <cell r="C85">
            <v>15026219</v>
          </cell>
          <cell r="D85" t="str">
            <v>PRS_71112-69R01_RENIF. FR LOWER _YCA</v>
          </cell>
          <cell r="E85"/>
          <cell r="F85"/>
          <cell r="G85"/>
          <cell r="H85"/>
          <cell r="I85" t="str">
            <v>YCA</v>
          </cell>
          <cell r="J85">
            <v>1887</v>
          </cell>
        </row>
        <row r="86">
          <cell r="C86">
            <v>15031483</v>
          </cell>
          <cell r="D86" t="str">
            <v>PRS_68531-69R10_REINF RR DR OTR CTR R_YC</v>
          </cell>
          <cell r="E86"/>
          <cell r="F86"/>
          <cell r="G86"/>
          <cell r="H86"/>
          <cell r="I86" t="str">
            <v>YCA</v>
          </cell>
          <cell r="J86">
            <v>1100</v>
          </cell>
        </row>
        <row r="87">
          <cell r="C87">
            <v>15031484</v>
          </cell>
          <cell r="D87" t="str">
            <v>PRS_68731-69R10_REINF RR DR OTR CTR L_YC</v>
          </cell>
          <cell r="E87"/>
          <cell r="F87"/>
          <cell r="G87"/>
          <cell r="H87"/>
          <cell r="I87" t="str">
            <v>YCA</v>
          </cell>
          <cell r="J87">
            <v>1100</v>
          </cell>
        </row>
        <row r="88">
          <cell r="C88">
            <v>15026218</v>
          </cell>
          <cell r="D88" t="str">
            <v>PRS_71111-69R01_CROSSMBR. FR LOWER _YCA</v>
          </cell>
          <cell r="E88"/>
          <cell r="F88"/>
          <cell r="G88"/>
          <cell r="H88"/>
          <cell r="I88" t="str">
            <v>YCA</v>
          </cell>
          <cell r="J88">
            <v>300</v>
          </cell>
        </row>
        <row r="89">
          <cell r="C89">
            <v>15031390</v>
          </cell>
          <cell r="D89" t="str">
            <v>PRS_68122-71U00_RE F Dr Otr No.-1R_Y17</v>
          </cell>
          <cell r="E89"/>
          <cell r="F89"/>
          <cell r="G89"/>
          <cell r="H89"/>
          <cell r="I89" t="str">
            <v>Y17</v>
          </cell>
          <cell r="J89">
            <v>1200</v>
          </cell>
        </row>
        <row r="90">
          <cell r="C90">
            <v>15031391</v>
          </cell>
          <cell r="D90" t="str">
            <v>PRS_68322-71U00_RE F Dr Otr No.-1L_Y17</v>
          </cell>
          <cell r="E90"/>
          <cell r="F90"/>
          <cell r="G90"/>
          <cell r="H90"/>
          <cell r="I90" t="str">
            <v>Y17</v>
          </cell>
          <cell r="J90">
            <v>1200</v>
          </cell>
        </row>
        <row r="91">
          <cell r="C91">
            <v>15025366</v>
          </cell>
          <cell r="D91" t="str">
            <v>STRENGTH SIDE SILL RR R_63232-53T00_YOM</v>
          </cell>
          <cell r="E91"/>
          <cell r="F91"/>
          <cell r="G91"/>
          <cell r="H91"/>
          <cell r="I91" t="str">
            <v>YOM</v>
          </cell>
          <cell r="J91">
            <v>261</v>
          </cell>
        </row>
        <row r="92">
          <cell r="C92">
            <v>15025367</v>
          </cell>
          <cell r="D92" t="str">
            <v>STRENGTH SIDE SILL RR L_63632-53T00_YOM</v>
          </cell>
          <cell r="E92"/>
          <cell r="F92"/>
          <cell r="G92"/>
          <cell r="H92"/>
          <cell r="I92" t="str">
            <v>YOM</v>
          </cell>
          <cell r="J92">
            <v>261</v>
          </cell>
        </row>
        <row r="93">
          <cell r="C93">
            <v>15031396</v>
          </cell>
          <cell r="D93" t="str">
            <v>PRS_69161-71U00_RE BACK DOOR Hingh R_Y17</v>
          </cell>
          <cell r="E93"/>
          <cell r="F93"/>
          <cell r="G93"/>
          <cell r="H93"/>
          <cell r="I93" t="str">
            <v>Y17</v>
          </cell>
          <cell r="J93">
            <v>1470</v>
          </cell>
        </row>
        <row r="94">
          <cell r="C94">
            <v>15031397</v>
          </cell>
          <cell r="D94" t="str">
            <v>PRS_69171-71U00_RE BACK DOOR Hingh L_Y17</v>
          </cell>
          <cell r="E94"/>
          <cell r="F94"/>
          <cell r="G94"/>
          <cell r="H94"/>
          <cell r="I94" t="str">
            <v>Y17</v>
          </cell>
          <cell r="J94">
            <v>1470</v>
          </cell>
        </row>
        <row r="95">
          <cell r="C95">
            <v>15030027</v>
          </cell>
          <cell r="D95" t="str">
            <v>PRS_65313-55U00_MBR PARTN FRONT_YED-NB</v>
          </cell>
          <cell r="E95"/>
          <cell r="F95"/>
          <cell r="G95"/>
          <cell r="H95"/>
          <cell r="I95" t="str">
            <v>YED NB</v>
          </cell>
          <cell r="J95">
            <v>600</v>
          </cell>
        </row>
      </sheetData>
      <sheetData sheetId="3"/>
      <sheetData sheetId="4"/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15026220</v>
          </cell>
          <cell r="D43" t="str">
            <v>PRS_58821-78T00_RENIF PEDAL BKT _YG8 K12</v>
          </cell>
          <cell r="I43" t="str">
            <v>YG8 K12</v>
          </cell>
          <cell r="J43">
            <v>70</v>
          </cell>
        </row>
        <row r="44">
          <cell r="C44">
            <v>15024933</v>
          </cell>
          <cell r="D44" t="str">
            <v>PRS_YXA_PNL CTR PLR INR L_63611-66T10</v>
          </cell>
          <cell r="I44" t="str">
            <v>YXA</v>
          </cell>
          <cell r="J44">
            <v>1215</v>
          </cell>
        </row>
        <row r="45">
          <cell r="C45">
            <v>15023956</v>
          </cell>
          <cell r="D45" t="str">
            <v>PRS_TUNNEL MAIN FLOOR ,61211-54T01 ECN</v>
          </cell>
          <cell r="I45" t="str">
            <v>YSD ECN</v>
          </cell>
          <cell r="J45">
            <v>1590</v>
          </cell>
        </row>
        <row r="46">
          <cell r="C46">
            <v>16010374</v>
          </cell>
          <cell r="D46" t="str">
            <v>PRS_61100-K0L-D000_FENDER A FR_HONDA</v>
          </cell>
          <cell r="I46" t="str">
            <v>HONDA</v>
          </cell>
          <cell r="J46">
            <v>996</v>
          </cell>
        </row>
        <row r="47">
          <cell r="C47">
            <v>15030029</v>
          </cell>
          <cell r="D47" t="str">
            <v>PRS_65511-55U00_PNL BACK_YED-NB</v>
          </cell>
          <cell r="I47" t="str">
            <v>YED NB</v>
          </cell>
          <cell r="J47">
            <v>2450</v>
          </cell>
        </row>
        <row r="48">
          <cell r="C48">
            <v>15012864</v>
          </cell>
          <cell r="D48" t="str">
            <v>FRAME FLOOR FRT RH 59111-77P00</v>
          </cell>
          <cell r="I48" t="str">
            <v>Y9T</v>
          </cell>
          <cell r="J48">
            <v>422</v>
          </cell>
        </row>
        <row r="49">
          <cell r="C49">
            <v>15027104</v>
          </cell>
          <cell r="D49" t="str">
            <v xml:space="preserve">PRS_61531-62S01_Y1K/YOM </v>
          </cell>
          <cell r="I49" t="str">
            <v>Y1K</v>
          </cell>
          <cell r="J49">
            <v>939</v>
          </cell>
        </row>
        <row r="50">
          <cell r="C50">
            <v>15014430</v>
          </cell>
          <cell r="D50" t="str">
            <v>PRS_MUB6_EXT,MAIN FLR TNL FR(61212-68P00</v>
          </cell>
          <cell r="I50" t="str">
            <v>B6</v>
          </cell>
          <cell r="J50">
            <v>2674</v>
          </cell>
        </row>
        <row r="51">
          <cell r="C51">
            <v>15017185</v>
          </cell>
          <cell r="D51" t="str">
            <v>PRS_STRENGTH SIDE SILL RR R_63232-62S00</v>
          </cell>
          <cell r="I51" t="str">
            <v>Y1K</v>
          </cell>
          <cell r="J51">
            <v>590</v>
          </cell>
        </row>
        <row r="52">
          <cell r="C52">
            <v>15017186</v>
          </cell>
          <cell r="D52" t="str">
            <v>PRS_STRENGTH SIDE SILL RR L_63632-62S00</v>
          </cell>
          <cell r="I52" t="str">
            <v>Y1K</v>
          </cell>
          <cell r="J52">
            <v>590</v>
          </cell>
        </row>
        <row r="53">
          <cell r="C53">
            <v>15029927</v>
          </cell>
          <cell r="D53" t="str">
            <v>COVER R SIDE 64320-K0P-D000</v>
          </cell>
          <cell r="I53" t="str">
            <v>HONDA</v>
          </cell>
          <cell r="J53">
            <v>1812</v>
          </cell>
        </row>
        <row r="54">
          <cell r="C54">
            <v>15029928</v>
          </cell>
          <cell r="D54" t="str">
            <v>COVER L SIDE 64330-K0P-D000</v>
          </cell>
          <cell r="I54" t="str">
            <v>HONDA</v>
          </cell>
          <cell r="J54">
            <v>1812</v>
          </cell>
        </row>
        <row r="55">
          <cell r="C55">
            <v>15017142</v>
          </cell>
          <cell r="D55" t="str">
            <v>PRS_REINF REAR SHOK. ABSO R_63414-62S00</v>
          </cell>
          <cell r="I55" t="str">
            <v>Y1K</v>
          </cell>
          <cell r="J55">
            <v>1075</v>
          </cell>
        </row>
        <row r="56">
          <cell r="C56">
            <v>15017143</v>
          </cell>
          <cell r="D56" t="str">
            <v>PRS_REINF REAR SHOK. ABSO L_63814-62S00</v>
          </cell>
          <cell r="I56" t="str">
            <v>Y1K</v>
          </cell>
          <cell r="J56">
            <v>1075</v>
          </cell>
        </row>
        <row r="57">
          <cell r="C57">
            <v>15026245</v>
          </cell>
          <cell r="D57" t="str">
            <v>59242-62S20_PANLE DASH SIDE CTR R_Y1K MC</v>
          </cell>
          <cell r="I57" t="str">
            <v>Y1K</v>
          </cell>
          <cell r="J57">
            <v>1011</v>
          </cell>
        </row>
        <row r="58">
          <cell r="C58">
            <v>15024929</v>
          </cell>
          <cell r="D58" t="str">
            <v>PRS_YXA_PNL WHL HSE OUT L_63881-66T00</v>
          </cell>
          <cell r="I58" t="str">
            <v>YXA</v>
          </cell>
          <cell r="J58">
            <v>2030</v>
          </cell>
        </row>
        <row r="59">
          <cell r="C59">
            <v>15031392</v>
          </cell>
          <cell r="D59" t="str">
            <v>PRS_68521-71U00_RENIF R Dr Otr R_Y17</v>
          </cell>
          <cell r="I59" t="str">
            <v>Y17</v>
          </cell>
          <cell r="J59">
            <v>1314</v>
          </cell>
        </row>
        <row r="60">
          <cell r="C60">
            <v>15031393</v>
          </cell>
          <cell r="D60" t="str">
            <v>PRS_68721-71U00_RENIF R Dr Otr R_Y17</v>
          </cell>
          <cell r="I60" t="str">
            <v>Y17</v>
          </cell>
          <cell r="J60">
            <v>1314</v>
          </cell>
        </row>
        <row r="61">
          <cell r="C61">
            <v>15030025</v>
          </cell>
          <cell r="D61" t="str">
            <v>PRS_59711-55U00_PNL COWL TOP_YED-NB</v>
          </cell>
          <cell r="I61" t="str">
            <v>YED NB</v>
          </cell>
          <cell r="J61">
            <v>535</v>
          </cell>
        </row>
        <row r="62">
          <cell r="C62">
            <v>15030024</v>
          </cell>
          <cell r="D62" t="str">
            <v>PRS_59711-55U10_PNL COWL TOP_YED-NB</v>
          </cell>
          <cell r="I62" t="str">
            <v>YED NB</v>
          </cell>
          <cell r="J62">
            <v>150</v>
          </cell>
        </row>
        <row r="63">
          <cell r="C63">
            <v>15030023</v>
          </cell>
          <cell r="D63" t="str">
            <v>PRS_59711-55U20_PNL COWL TOP_YED-NB</v>
          </cell>
          <cell r="I63" t="str">
            <v>YED NB</v>
          </cell>
          <cell r="J63">
            <v>150</v>
          </cell>
        </row>
        <row r="64">
          <cell r="C64">
            <v>15025378</v>
          </cell>
          <cell r="D64" t="str">
            <v>PRS_PANEL COWL FRONT_59721-62S01 S00</v>
          </cell>
          <cell r="I64" t="str">
            <v>Y1K</v>
          </cell>
          <cell r="J64">
            <v>740</v>
          </cell>
        </row>
        <row r="65">
          <cell r="C65">
            <v>15017133</v>
          </cell>
          <cell r="D65" t="str">
            <v>PRS_MBR. HOOD LOCK LOWER,58232-72S00</v>
          </cell>
          <cell r="I65" t="str">
            <v>YHC</v>
          </cell>
          <cell r="J65">
            <v>300</v>
          </cell>
        </row>
        <row r="66">
          <cell r="C66">
            <v>15017158</v>
          </cell>
          <cell r="D66" t="str">
            <v>PRS_STRENGTH SIDE SILL FR R_63231-62S00</v>
          </cell>
          <cell r="I66" t="str">
            <v>Y1K</v>
          </cell>
          <cell r="J66">
            <v>810</v>
          </cell>
        </row>
        <row r="67">
          <cell r="C67">
            <v>15026209</v>
          </cell>
          <cell r="D67" t="str">
            <v>PRS_63231-53T00_STR.SI SILL FR, RH_YOM</v>
          </cell>
          <cell r="I67" t="str">
            <v>YOM</v>
          </cell>
          <cell r="J67">
            <v>511</v>
          </cell>
        </row>
        <row r="68">
          <cell r="C68">
            <v>15030489</v>
          </cell>
          <cell r="D68" t="str">
            <v>COVER R BODY 83500-K0P-D000 - 20</v>
          </cell>
          <cell r="I68" t="str">
            <v>HONDA</v>
          </cell>
          <cell r="J68">
            <v>780</v>
          </cell>
        </row>
        <row r="69">
          <cell r="C69">
            <v>15030490</v>
          </cell>
          <cell r="D69" t="str">
            <v>COVER L BODY 83600-K0P-D000- 20</v>
          </cell>
          <cell r="I69" t="str">
            <v>HONDA</v>
          </cell>
          <cell r="J69">
            <v>780</v>
          </cell>
        </row>
        <row r="70">
          <cell r="C70">
            <v>15000210</v>
          </cell>
          <cell r="D70" t="str">
            <v>PRS_PNL COWL UPPER RHD,59311-55R00</v>
          </cell>
          <cell r="I70" t="str">
            <v>YED NB</v>
          </cell>
          <cell r="J70">
            <v>1914</v>
          </cell>
        </row>
        <row r="71">
          <cell r="C71">
            <v>15000211</v>
          </cell>
          <cell r="D71" t="str">
            <v>PRS_PNL COWL UPPER LHD,59311-55R10</v>
          </cell>
          <cell r="I71" t="str">
            <v>YED NB</v>
          </cell>
          <cell r="J71">
            <v>350</v>
          </cell>
        </row>
        <row r="72">
          <cell r="C72">
            <v>15026210</v>
          </cell>
          <cell r="D72" t="str">
            <v>PRS_63631-53T00_STR.SI SILL FR, HL_YOM</v>
          </cell>
          <cell r="I72" t="str">
            <v>YOM</v>
          </cell>
          <cell r="J72">
            <v>1200</v>
          </cell>
        </row>
        <row r="73">
          <cell r="C73">
            <v>15017159</v>
          </cell>
          <cell r="D73" t="str">
            <v>PRS_STRENGTH SIDE SILL FR L_63631-62S00</v>
          </cell>
          <cell r="I73" t="str">
            <v>Y1K</v>
          </cell>
          <cell r="J73">
            <v>748</v>
          </cell>
        </row>
        <row r="74">
          <cell r="C74">
            <v>15030030</v>
          </cell>
          <cell r="D74" t="str">
            <v>PRS_65331-55U00_PNL PARTN FRONT_YED-NB</v>
          </cell>
          <cell r="I74" t="str">
            <v>YED NB</v>
          </cell>
          <cell r="J74">
            <v>1525</v>
          </cell>
        </row>
        <row r="75">
          <cell r="C75">
            <v>15000177</v>
          </cell>
          <cell r="D75" t="str">
            <v>PRS_JCB_OIL PAN ASSY_320/04292</v>
          </cell>
          <cell r="I75" t="str">
            <v>JCB</v>
          </cell>
          <cell r="J75">
            <v>570</v>
          </cell>
        </row>
        <row r="76">
          <cell r="C76">
            <v>15017140</v>
          </cell>
          <cell r="D76" t="str">
            <v>PRS_PANEL WH HOU IN RR R_63413-62S00</v>
          </cell>
          <cell r="I76" t="str">
            <v>Y1K</v>
          </cell>
          <cell r="J76">
            <v>950</v>
          </cell>
        </row>
        <row r="77">
          <cell r="C77">
            <v>15017141</v>
          </cell>
          <cell r="D77" t="str">
            <v>PRS_PANEL WH HOU IN RR L_63813-62S00</v>
          </cell>
          <cell r="I77" t="str">
            <v>Y1K</v>
          </cell>
          <cell r="J77">
            <v>950</v>
          </cell>
        </row>
        <row r="78">
          <cell r="C78">
            <v>15026218</v>
          </cell>
          <cell r="D78" t="str">
            <v>PRS_71111-69R01_CROSSMBR. FR LOWER _YCA</v>
          </cell>
          <cell r="I78" t="str">
            <v>YCA</v>
          </cell>
          <cell r="J78">
            <v>1300</v>
          </cell>
        </row>
        <row r="79">
          <cell r="C79">
            <v>15025366</v>
          </cell>
          <cell r="D79" t="str">
            <v>STRENGTH SIDE SILL RR R_63232-53T00_YOM</v>
          </cell>
          <cell r="I79" t="str">
            <v>YOM</v>
          </cell>
          <cell r="J79">
            <v>1015</v>
          </cell>
        </row>
        <row r="80">
          <cell r="C80">
            <v>15025367</v>
          </cell>
          <cell r="D80" t="str">
            <v>STRENGTH SIDE SILL RR L_63632-53T00_YOM</v>
          </cell>
          <cell r="I80" t="str">
            <v>YOM</v>
          </cell>
          <cell r="J80">
            <v>1015</v>
          </cell>
        </row>
        <row r="81">
          <cell r="C81">
            <v>15031394</v>
          </cell>
          <cell r="D81" t="str">
            <v>PRS_68531-71U00_RE RR DR OtrC NO.1 R_Y17</v>
          </cell>
          <cell r="I81" t="str">
            <v>Y17</v>
          </cell>
          <cell r="J81">
            <v>1300</v>
          </cell>
        </row>
        <row r="82">
          <cell r="C82">
            <v>15031395</v>
          </cell>
          <cell r="D82" t="str">
            <v>PRS_68731-71U00_RE RR DR OtrC NO.1 L_Y17</v>
          </cell>
          <cell r="I82" t="str">
            <v>Y17</v>
          </cell>
          <cell r="J82">
            <v>1300</v>
          </cell>
        </row>
        <row r="83">
          <cell r="C83">
            <v>15030001</v>
          </cell>
          <cell r="D83" t="str">
            <v>PRS_65311-55U00_PNL PARTITION_YED-NB</v>
          </cell>
          <cell r="I83" t="str">
            <v>YED NB</v>
          </cell>
          <cell r="J83">
            <v>1820</v>
          </cell>
        </row>
        <row r="84">
          <cell r="C84">
            <v>15017175</v>
          </cell>
          <cell r="D84" t="str">
            <v>PRS_PANEL DASH SIDE CTR L _59292-62S00</v>
          </cell>
          <cell r="I84" t="str">
            <v>Y1K</v>
          </cell>
          <cell r="J84">
            <v>813</v>
          </cell>
        </row>
        <row r="85">
          <cell r="C85">
            <v>15027906</v>
          </cell>
          <cell r="D85" t="str">
            <v>PRS_63882-66T00_EXT WHL HS OTR RR R_YXA</v>
          </cell>
          <cell r="I85" t="str">
            <v>YXA</v>
          </cell>
          <cell r="J85">
            <v>600</v>
          </cell>
        </row>
        <row r="86">
          <cell r="C86">
            <v>15027907</v>
          </cell>
          <cell r="D86" t="str">
            <v>PRS_63482-66T00_EXT WHL HS OTR RR R_YXA</v>
          </cell>
          <cell r="I86" t="str">
            <v>YXA</v>
          </cell>
          <cell r="J86">
            <v>600</v>
          </cell>
        </row>
        <row r="87">
          <cell r="C87">
            <v>15030027</v>
          </cell>
          <cell r="D87" t="str">
            <v>PRS_65313-55U00_MBR PARTN FRONT_YED-NB</v>
          </cell>
          <cell r="I87" t="str">
            <v>YED NB</v>
          </cell>
          <cell r="J87">
            <v>715</v>
          </cell>
        </row>
        <row r="88">
          <cell r="C88">
            <v>16009976</v>
          </cell>
          <cell r="D88" t="str">
            <v>PRS_YEDNB_RNF RR DR OTR R_68521-55U00</v>
          </cell>
          <cell r="I88" t="str">
            <v>YED NB</v>
          </cell>
          <cell r="J88">
            <v>1535</v>
          </cell>
        </row>
        <row r="89">
          <cell r="C89">
            <v>16009977</v>
          </cell>
          <cell r="D89" t="str">
            <v>PRS_YEDNB_RNF RR DR OTR L_68721-55U00</v>
          </cell>
          <cell r="I89" t="str">
            <v>YED NB</v>
          </cell>
          <cell r="J89">
            <v>1535</v>
          </cell>
        </row>
        <row r="90">
          <cell r="C90">
            <v>15030022</v>
          </cell>
          <cell r="D90" t="str">
            <v>PRS_65321-55U00_MBR PARTN REAR_YED-NB</v>
          </cell>
          <cell r="I90" t="str">
            <v>YED NB</v>
          </cell>
          <cell r="J90">
            <v>1203</v>
          </cell>
        </row>
        <row r="91">
          <cell r="C91">
            <v>15017177</v>
          </cell>
          <cell r="D91" t="str">
            <v>PRS_PANEL DASH SIDE LOWER R_59243-S00</v>
          </cell>
          <cell r="I91" t="str">
            <v>Y1K</v>
          </cell>
          <cell r="J91">
            <v>1035</v>
          </cell>
        </row>
        <row r="92">
          <cell r="C92">
            <v>15003987</v>
          </cell>
          <cell r="D92" t="str">
            <v>PRS_AZ_ REINF CENTER FREAME REAR (59144)</v>
          </cell>
          <cell r="I92" t="str">
            <v>Y9T</v>
          </cell>
          <cell r="J92">
            <v>665</v>
          </cell>
        </row>
        <row r="93">
          <cell r="C93">
            <v>15030031</v>
          </cell>
          <cell r="D93" t="str">
            <v>PRS_68122-55U00_RNF FR DR NO.2 R_YED-NB</v>
          </cell>
          <cell r="I93" t="str">
            <v>YED NB</v>
          </cell>
          <cell r="J93">
            <v>1108</v>
          </cell>
        </row>
        <row r="94">
          <cell r="C94">
            <v>15030032</v>
          </cell>
          <cell r="D94" t="str">
            <v>PRS_68322-55U00_RNF FR DR NO.2 L_YED-NB</v>
          </cell>
          <cell r="I94" t="str">
            <v>YED NB</v>
          </cell>
          <cell r="J94">
            <v>1108</v>
          </cell>
        </row>
        <row r="95">
          <cell r="C95">
            <v>15017166</v>
          </cell>
          <cell r="D95" t="str">
            <v>PRS_EXTENSION APRON FRONT R_58313-62S00</v>
          </cell>
          <cell r="I95" t="str">
            <v>Y1K</v>
          </cell>
          <cell r="J95">
            <v>810</v>
          </cell>
        </row>
        <row r="96">
          <cell r="C96">
            <v>15017167</v>
          </cell>
          <cell r="D96" t="str">
            <v>PRS_EXTENSION APRON FRONT L_58413-62S00</v>
          </cell>
          <cell r="I96" t="str">
            <v>Y1K</v>
          </cell>
          <cell r="J96">
            <v>810</v>
          </cell>
        </row>
        <row r="97">
          <cell r="C97">
            <v>15026207</v>
          </cell>
          <cell r="D97" t="str">
            <v>PRS_58313-53T00_EXT.APRON FRONT R_YOM</v>
          </cell>
          <cell r="I97" t="str">
            <v>YOM</v>
          </cell>
          <cell r="J97">
            <v>800</v>
          </cell>
        </row>
        <row r="98">
          <cell r="C98">
            <v>15026208</v>
          </cell>
          <cell r="D98" t="str">
            <v>PRS_58413-53T00_EXT.APRON FRONT L_YOM</v>
          </cell>
          <cell r="I98" t="str">
            <v>YOM</v>
          </cell>
          <cell r="J98">
            <v>800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15017151</v>
          </cell>
          <cell r="D43" t="str">
            <v>PRS_MBR.  RR FL. SIDE FR L _62311-62S00</v>
          </cell>
          <cell r="I43" t="str">
            <v>Y1K</v>
          </cell>
          <cell r="J43">
            <v>890</v>
          </cell>
        </row>
        <row r="44">
          <cell r="C44">
            <v>15014430</v>
          </cell>
          <cell r="D44" t="str">
            <v>PRS_MUB6_EXT,MAIN FLR TNL FR(61212-68P00</v>
          </cell>
          <cell r="I44" t="str">
            <v>B6</v>
          </cell>
          <cell r="J44">
            <v>3761</v>
          </cell>
        </row>
        <row r="45">
          <cell r="C45">
            <v>16011316</v>
          </cell>
          <cell r="D45" t="str">
            <v>EXTN QUARTER INNER UPPER R 63341-71U00</v>
          </cell>
          <cell r="I45" t="str">
            <v>Y17</v>
          </cell>
          <cell r="J45">
            <v>1090</v>
          </cell>
        </row>
        <row r="46">
          <cell r="C46">
            <v>15031384</v>
          </cell>
          <cell r="D46" t="str">
            <v>PRS_59232-71U00_Panel Dash Side FR R_Y17</v>
          </cell>
          <cell r="I46" t="str">
            <v>Y17</v>
          </cell>
          <cell r="J46">
            <v>1807</v>
          </cell>
        </row>
        <row r="47">
          <cell r="C47">
            <v>15031392</v>
          </cell>
          <cell r="D47" t="str">
            <v>PRS_68521-71U00_RENIF R Dr Otr R_Y17</v>
          </cell>
          <cell r="I47" t="str">
            <v>Y17</v>
          </cell>
          <cell r="J47">
            <v>641</v>
          </cell>
        </row>
        <row r="48">
          <cell r="C48">
            <v>16011315</v>
          </cell>
          <cell r="D48" t="str">
            <v>EXTN QUARTER INNER UPPER L 63741-71U00</v>
          </cell>
          <cell r="I48" t="str">
            <v>Y17</v>
          </cell>
          <cell r="J48">
            <v>1090</v>
          </cell>
        </row>
        <row r="49">
          <cell r="C49">
            <v>15031393</v>
          </cell>
          <cell r="D49" t="str">
            <v>PRS_68721-71U00_RENIF R Dr Otr R_Y17</v>
          </cell>
          <cell r="I49" t="str">
            <v>Y17</v>
          </cell>
          <cell r="J49">
            <v>641</v>
          </cell>
        </row>
        <row r="50">
          <cell r="C50">
            <v>15025364</v>
          </cell>
          <cell r="D50" t="str">
            <v>MEMBER  RR FL SIDE RR R _62112-53T00_YOM</v>
          </cell>
          <cell r="I50" t="str">
            <v>YOM</v>
          </cell>
          <cell r="J50">
            <v>1265</v>
          </cell>
        </row>
        <row r="51">
          <cell r="C51">
            <v>15025365</v>
          </cell>
          <cell r="D51" t="str">
            <v>MEMBER  RR FL SIDE RR L _62312-53T00_YOM</v>
          </cell>
          <cell r="I51" t="str">
            <v>YOM</v>
          </cell>
          <cell r="J51">
            <v>1265</v>
          </cell>
        </row>
        <row r="52">
          <cell r="C52">
            <v>15029927</v>
          </cell>
          <cell r="D52" t="str">
            <v>COVER R SIDE 64320-K0P-D000</v>
          </cell>
          <cell r="I52" t="str">
            <v>HONDA</v>
          </cell>
          <cell r="J52">
            <v>2784</v>
          </cell>
        </row>
        <row r="53">
          <cell r="C53">
            <v>15029928</v>
          </cell>
          <cell r="D53" t="str">
            <v>COVER L SIDE 64330-K0P-D000</v>
          </cell>
          <cell r="I53" t="str">
            <v>HONDA</v>
          </cell>
          <cell r="J53">
            <v>2784</v>
          </cell>
        </row>
        <row r="54">
          <cell r="C54">
            <v>15031382</v>
          </cell>
          <cell r="D54" t="str">
            <v>PRS_59411-71U00_Mbr. Cowl Side Otr R_Y17</v>
          </cell>
          <cell r="I54" t="str">
            <v>Y17</v>
          </cell>
          <cell r="J54">
            <v>891</v>
          </cell>
        </row>
        <row r="55">
          <cell r="C55">
            <v>15031383</v>
          </cell>
          <cell r="D55" t="str">
            <v>PRS_59461-71U00_Mbr. Cowl Side Otr L_Y17</v>
          </cell>
          <cell r="I55" t="str">
            <v>Y17</v>
          </cell>
          <cell r="J55">
            <v>891</v>
          </cell>
        </row>
        <row r="56">
          <cell r="C56">
            <v>16006627</v>
          </cell>
          <cell r="D56" t="str">
            <v>PANEL WHEEL HOUSE OUTER R_63481-69R00</v>
          </cell>
          <cell r="I56" t="str">
            <v>YCA</v>
          </cell>
          <cell r="J56">
            <v>375</v>
          </cell>
        </row>
        <row r="57">
          <cell r="C57">
            <v>15017133</v>
          </cell>
          <cell r="D57" t="str">
            <v>PRS_MBR. HOOD LOCK LOWER,58232-72S00</v>
          </cell>
          <cell r="I57" t="str">
            <v>YHC</v>
          </cell>
          <cell r="J57">
            <v>400</v>
          </cell>
        </row>
        <row r="58">
          <cell r="C58">
            <v>15030489</v>
          </cell>
          <cell r="D58" t="str">
            <v>COVER R BODY 83500-K0P-D000 - 20</v>
          </cell>
          <cell r="I58" t="str">
            <v>HONDA</v>
          </cell>
          <cell r="J58">
            <v>1036</v>
          </cell>
        </row>
        <row r="59">
          <cell r="C59">
            <v>15030490</v>
          </cell>
          <cell r="D59" t="str">
            <v>COVER L BODY 83600-K0P-D000- 20</v>
          </cell>
          <cell r="I59" t="str">
            <v>HONDA</v>
          </cell>
          <cell r="J59">
            <v>1036</v>
          </cell>
        </row>
        <row r="60">
          <cell r="C60">
            <v>15017140</v>
          </cell>
          <cell r="D60" t="str">
            <v>PRS_PANEL WH HOU IN RR R_63413-62S00</v>
          </cell>
          <cell r="I60" t="str">
            <v>Y1K</v>
          </cell>
          <cell r="J60">
            <v>515</v>
          </cell>
        </row>
        <row r="61">
          <cell r="C61">
            <v>15017141</v>
          </cell>
          <cell r="D61" t="str">
            <v>PRS_PANEL WH HOU IN RR L_63813-62S00</v>
          </cell>
          <cell r="I61" t="str">
            <v>Y1K</v>
          </cell>
          <cell r="J61">
            <v>515</v>
          </cell>
        </row>
        <row r="62">
          <cell r="C62">
            <v>15026209</v>
          </cell>
          <cell r="D62" t="str">
            <v>PRS_63231-53T00_STR.SI SILL FR, RH_YOM</v>
          </cell>
          <cell r="I62" t="str">
            <v>YOM</v>
          </cell>
          <cell r="J62">
            <v>486</v>
          </cell>
        </row>
        <row r="63">
          <cell r="C63">
            <v>15017158</v>
          </cell>
          <cell r="D63" t="str">
            <v>PRS_STRENGTH SIDE SILL FR R_63231-62S00</v>
          </cell>
          <cell r="I63" t="str">
            <v>Y1K</v>
          </cell>
          <cell r="J63">
            <v>200</v>
          </cell>
        </row>
        <row r="64">
          <cell r="C64">
            <v>15030025</v>
          </cell>
          <cell r="D64" t="str">
            <v>PRS_59711-55U00_PNL COWL TOP_YED-NB</v>
          </cell>
          <cell r="I64" t="str">
            <v>YED NB</v>
          </cell>
          <cell r="J64">
            <v>1604</v>
          </cell>
        </row>
        <row r="65">
          <cell r="C65">
            <v>15030024</v>
          </cell>
          <cell r="D65" t="str">
            <v>PRS_59711-55U10_PNL COWL TOP_YED-NB</v>
          </cell>
          <cell r="I65" t="str">
            <v>YED NB</v>
          </cell>
          <cell r="J65">
            <v>200</v>
          </cell>
        </row>
        <row r="66">
          <cell r="C66">
            <v>16006628</v>
          </cell>
          <cell r="D66" t="str">
            <v>PANEL WHEEL HOUSE OUTER L_63881-69R00</v>
          </cell>
          <cell r="I66" t="str">
            <v>YCA</v>
          </cell>
          <cell r="J66">
            <v>1200</v>
          </cell>
        </row>
        <row r="67">
          <cell r="C67">
            <v>15030030</v>
          </cell>
          <cell r="D67" t="str">
            <v>PRS_65331-55U00_PNL PARTN FRONT_YED-NB</v>
          </cell>
          <cell r="I67" t="str">
            <v>YED NB</v>
          </cell>
          <cell r="J67">
            <v>1180</v>
          </cell>
        </row>
        <row r="68">
          <cell r="C68">
            <v>16006627</v>
          </cell>
          <cell r="D68" t="str">
            <v>PANEL WHEEL HOUSE OUTER R_63481-69R00</v>
          </cell>
          <cell r="I68" t="str">
            <v>YCA</v>
          </cell>
          <cell r="J68">
            <v>366</v>
          </cell>
        </row>
        <row r="69">
          <cell r="C69">
            <v>16006628</v>
          </cell>
          <cell r="D69" t="str">
            <v>PANEL WHEEL HOUSE OUTER L_63881-69R00</v>
          </cell>
          <cell r="I69" t="str">
            <v>YCA</v>
          </cell>
          <cell r="J69">
            <v>366</v>
          </cell>
        </row>
        <row r="70">
          <cell r="C70">
            <v>15031406</v>
          </cell>
          <cell r="D70" t="str">
            <v>PRS_61854-78U00_LOK RE WH  FR R_YG8RC25</v>
          </cell>
          <cell r="I70" t="str">
            <v>YG8</v>
          </cell>
          <cell r="J70">
            <v>960</v>
          </cell>
        </row>
        <row r="71">
          <cell r="C71">
            <v>15031407</v>
          </cell>
          <cell r="D71" t="str">
            <v>PRS_61864-78U00_LOK RE WH  FR L_YG8RC25</v>
          </cell>
          <cell r="I71" t="str">
            <v>YG8</v>
          </cell>
          <cell r="J71">
            <v>960</v>
          </cell>
        </row>
        <row r="72">
          <cell r="C72">
            <v>15012864</v>
          </cell>
          <cell r="D72" t="str">
            <v>FRAME FLOOR FRT RH 59111-77P00</v>
          </cell>
          <cell r="I72" t="str">
            <v>Y9T</v>
          </cell>
          <cell r="J72">
            <v>228</v>
          </cell>
        </row>
        <row r="73">
          <cell r="C73">
            <v>15031386</v>
          </cell>
          <cell r="D73" t="str">
            <v>PRS_59231-71U00_Panel Dash Side R_Y17</v>
          </cell>
          <cell r="I73" t="str">
            <v>Y17</v>
          </cell>
          <cell r="J73">
            <v>1300</v>
          </cell>
        </row>
        <row r="74">
          <cell r="C74">
            <v>15031387</v>
          </cell>
          <cell r="D74" t="str">
            <v>PRS_59281-71U00_Panel Dash Side L_Y17</v>
          </cell>
          <cell r="I74" t="str">
            <v>Y17</v>
          </cell>
          <cell r="J74">
            <v>1110</v>
          </cell>
        </row>
        <row r="75">
          <cell r="C75">
            <v>15024931</v>
          </cell>
          <cell r="D75" t="str">
            <v>PRS_YXA_PNL CTR PLR INR R_63211-66T10</v>
          </cell>
          <cell r="I75" t="str">
            <v>YXA</v>
          </cell>
          <cell r="J75">
            <v>1205</v>
          </cell>
        </row>
        <row r="76">
          <cell r="C76">
            <v>15023956</v>
          </cell>
          <cell r="D76" t="str">
            <v>PRS_TUNNEL MAIN FLOOR ,61211-54T01 ECN</v>
          </cell>
          <cell r="I76" t="str">
            <v>YSD ECN</v>
          </cell>
          <cell r="J76">
            <v>1243</v>
          </cell>
        </row>
        <row r="77">
          <cell r="C77">
            <v>15017148</v>
          </cell>
          <cell r="D77" t="str">
            <v>PRS_RAIL ROOF SIDE INNER R_ 63121-62S00</v>
          </cell>
          <cell r="I77" t="str">
            <v>Y1K</v>
          </cell>
          <cell r="J77">
            <v>1056</v>
          </cell>
        </row>
        <row r="78">
          <cell r="C78">
            <v>15017149</v>
          </cell>
          <cell r="D78" t="str">
            <v>PRS_RAIL ROOF SIDE INNER L_ 63521-62S00</v>
          </cell>
          <cell r="I78" t="str">
            <v>Y1K</v>
          </cell>
          <cell r="J78">
            <v>1056</v>
          </cell>
        </row>
        <row r="79">
          <cell r="C79">
            <v>15026212</v>
          </cell>
          <cell r="D79" t="str">
            <v>PRS_62211-53T00 COMPARTMENT RH_YOM</v>
          </cell>
          <cell r="I79" t="str">
            <v>YOM</v>
          </cell>
          <cell r="J79">
            <v>260</v>
          </cell>
        </row>
        <row r="80">
          <cell r="C80">
            <v>15026213</v>
          </cell>
          <cell r="D80" t="str">
            <v>PRS_62411-53T00 COMPARTMENT LH_YOM</v>
          </cell>
          <cell r="I80" t="str">
            <v>YOM</v>
          </cell>
          <cell r="J80">
            <v>260</v>
          </cell>
        </row>
        <row r="81">
          <cell r="C81">
            <v>15027906</v>
          </cell>
          <cell r="D81" t="str">
            <v>PRS_63882-66T00_EXT WHL HS OTR RR R_YXA</v>
          </cell>
          <cell r="I81" t="str">
            <v>YXA</v>
          </cell>
          <cell r="J81">
            <v>890</v>
          </cell>
        </row>
        <row r="82">
          <cell r="C82">
            <v>15027907</v>
          </cell>
          <cell r="D82" t="str">
            <v>PRS_63482-66T00_EXT WHL HS OTR RR R_YXA</v>
          </cell>
          <cell r="I82" t="str">
            <v>YXA</v>
          </cell>
          <cell r="J82">
            <v>890</v>
          </cell>
        </row>
        <row r="83">
          <cell r="C83">
            <v>15017144</v>
          </cell>
          <cell r="D83" t="str">
            <v>PRS_PANEL FR. PIL. INR FR R_63111-62S00</v>
          </cell>
          <cell r="I83" t="str">
            <v>Y1K</v>
          </cell>
          <cell r="J83">
            <v>980</v>
          </cell>
        </row>
        <row r="84">
          <cell r="C84">
            <v>15017145</v>
          </cell>
          <cell r="D84" t="str">
            <v>PRS_PANEL FR. PIL. INR FR L_63511-62S00</v>
          </cell>
          <cell r="I84" t="str">
            <v>Y1K</v>
          </cell>
          <cell r="J84">
            <v>980</v>
          </cell>
        </row>
        <row r="85">
          <cell r="C85">
            <v>15031483</v>
          </cell>
          <cell r="D85" t="str">
            <v>PRS_68531-69R10_REINF RR DR OTR CTR R_YC</v>
          </cell>
          <cell r="I85" t="str">
            <v>YCA</v>
          </cell>
          <cell r="J85">
            <v>1200</v>
          </cell>
        </row>
        <row r="86">
          <cell r="C86">
            <v>15031484</v>
          </cell>
          <cell r="D86" t="str">
            <v>PRS_68731-69R10_REINF RR DR OTR CTR L_YC</v>
          </cell>
          <cell r="I86" t="str">
            <v>YCA</v>
          </cell>
          <cell r="J86">
            <v>1200</v>
          </cell>
        </row>
        <row r="87">
          <cell r="C87">
            <v>15031390</v>
          </cell>
          <cell r="D87" t="str">
            <v>PRS_68122-71U00_RE F Dr Otr No.-1R_Y17</v>
          </cell>
          <cell r="I87" t="str">
            <v>Y17</v>
          </cell>
          <cell r="J87">
            <v>1200</v>
          </cell>
        </row>
        <row r="88">
          <cell r="C88">
            <v>15031391</v>
          </cell>
          <cell r="D88" t="str">
            <v>PRS_68322-71U00_RE F Dr Otr No.-1L_Y17</v>
          </cell>
          <cell r="I88" t="str">
            <v>Y17</v>
          </cell>
          <cell r="J88">
            <v>1200</v>
          </cell>
        </row>
        <row r="89">
          <cell r="C89">
            <v>15026207</v>
          </cell>
          <cell r="D89" t="str">
            <v>PRS_58313-53T00_EXT.APRON FRONT R_YOM</v>
          </cell>
          <cell r="I89" t="str">
            <v>YOM</v>
          </cell>
          <cell r="J89">
            <v>525</v>
          </cell>
        </row>
        <row r="90">
          <cell r="C90">
            <v>15026208</v>
          </cell>
          <cell r="D90" t="str">
            <v>PRS_58413-53T00_EXT.APRON FRONT L_YOM</v>
          </cell>
          <cell r="I90" t="str">
            <v>YOM</v>
          </cell>
          <cell r="J90">
            <v>525</v>
          </cell>
        </row>
        <row r="91">
          <cell r="C91">
            <v>15026244</v>
          </cell>
          <cell r="D91" t="str">
            <v>59241-62S20_PANLE DASH SIDE UP. R_Y1K MC S00</v>
          </cell>
          <cell r="I91" t="str">
            <v>Y1K</v>
          </cell>
          <cell r="J91">
            <v>1080</v>
          </cell>
        </row>
        <row r="92">
          <cell r="C92">
            <v>15015262</v>
          </cell>
          <cell r="D92" t="str">
            <v>PRS_MBR RADIATOR SPRT, UPR,71111-82P00</v>
          </cell>
          <cell r="I92" t="str">
            <v>RX</v>
          </cell>
          <cell r="J92">
            <v>765</v>
          </cell>
        </row>
        <row r="93">
          <cell r="C93">
            <v>15017934</v>
          </cell>
          <cell r="D93" t="str">
            <v>PRS_CR. MBR. RE FL CTR._62711-62S00_Y1K</v>
          </cell>
          <cell r="I93" t="str">
            <v>Y1K</v>
          </cell>
          <cell r="J93">
            <v>1750</v>
          </cell>
        </row>
        <row r="94">
          <cell r="C94">
            <v>15026218</v>
          </cell>
          <cell r="D94" t="str">
            <v>PRS_71111-69R01_CROSSMBR. FR LOWER _YCA</v>
          </cell>
          <cell r="I94" t="str">
            <v>YCA</v>
          </cell>
          <cell r="J94">
            <v>740</v>
          </cell>
        </row>
        <row r="95">
          <cell r="C95">
            <v>15030022</v>
          </cell>
          <cell r="D95" t="str">
            <v>PRS_65321-55U00_MBR PARTN REAR_YED-NB</v>
          </cell>
          <cell r="I95" t="str">
            <v>YED NB</v>
          </cell>
          <cell r="J95">
            <v>1080</v>
          </cell>
        </row>
        <row r="96">
          <cell r="C96">
            <v>15026219</v>
          </cell>
          <cell r="D96" t="str">
            <v>PRS_71112-69R01_RENIF. FR LOWER _YCA</v>
          </cell>
          <cell r="I96" t="str">
            <v>YCA</v>
          </cell>
          <cell r="J96">
            <v>1200</v>
          </cell>
        </row>
        <row r="97">
          <cell r="C97">
            <v>15017449</v>
          </cell>
          <cell r="D97" t="str">
            <v>PRS_EXT. FL SIDE MBR CTR R ,62141-62S00</v>
          </cell>
          <cell r="I97" t="str">
            <v>Y1K</v>
          </cell>
          <cell r="J97">
            <v>800</v>
          </cell>
        </row>
        <row r="98">
          <cell r="C98">
            <v>15017450</v>
          </cell>
          <cell r="D98" t="str">
            <v>PRS_EXT. FL SIDE MBR CTR R ,62341-62S00</v>
          </cell>
          <cell r="I98" t="str">
            <v>Y1K</v>
          </cell>
          <cell r="J98">
            <v>800</v>
          </cell>
        </row>
        <row r="99">
          <cell r="C99">
            <v>15030027</v>
          </cell>
          <cell r="D99" t="str">
            <v>PRS_65313-55U00_MBR PARTN FRONT_YED-NB</v>
          </cell>
          <cell r="I99" t="str">
            <v>YED NB</v>
          </cell>
          <cell r="J99">
            <v>1400</v>
          </cell>
        </row>
        <row r="100">
          <cell r="C100">
            <v>15030001</v>
          </cell>
          <cell r="D100" t="str">
            <v>PRS_65311-55U00_PNL PARTITION_YED-NB</v>
          </cell>
          <cell r="I100" t="str">
            <v>YED NB</v>
          </cell>
          <cell r="J100">
            <v>1505</v>
          </cell>
        </row>
        <row r="101">
          <cell r="C101">
            <v>16009976</v>
          </cell>
          <cell r="D101" t="str">
            <v>PRS_YEDNB_RNF RR DR OTR R_68521-55U00</v>
          </cell>
          <cell r="I101" t="str">
            <v>YED NB</v>
          </cell>
          <cell r="J101">
            <v>645</v>
          </cell>
        </row>
        <row r="102">
          <cell r="C102">
            <v>16009977</v>
          </cell>
          <cell r="D102" t="str">
            <v>PRS_YEDNB_RNF RR DR OTR L_68721-55U00</v>
          </cell>
          <cell r="I102" t="str">
            <v>YED NB</v>
          </cell>
          <cell r="J102">
            <v>645</v>
          </cell>
        </row>
        <row r="103">
          <cell r="C103">
            <v>15017178</v>
          </cell>
          <cell r="D103" t="str">
            <v>PRS_PANEL DASH SIDE LOWER L_59293-S00</v>
          </cell>
          <cell r="I103" t="str">
            <v>Y1K</v>
          </cell>
          <cell r="J103">
            <v>1010</v>
          </cell>
        </row>
        <row r="104">
          <cell r="C104">
            <v>15003987</v>
          </cell>
          <cell r="D104" t="str">
            <v>PRS_AZ_ REINF CENTER FREAME REAR (59144)</v>
          </cell>
          <cell r="I104" t="str">
            <v>Y9T</v>
          </cell>
          <cell r="J104">
            <v>180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15027116</v>
          </cell>
          <cell r="D43" t="str">
            <v>PRS_63411-62S10_PNL RR WHL HS INR R_Y1K</v>
          </cell>
          <cell r="I43" t="str">
            <v>Y1K</v>
          </cell>
          <cell r="J43">
            <v>1042</v>
          </cell>
        </row>
        <row r="44">
          <cell r="C44">
            <v>15027117</v>
          </cell>
          <cell r="D44" t="str">
            <v>PRS_63811-62S10_PNL RR WHL HS INR L_Y1K</v>
          </cell>
          <cell r="I44" t="str">
            <v>Y1K</v>
          </cell>
          <cell r="J44">
            <v>1042</v>
          </cell>
        </row>
        <row r="45">
          <cell r="C45">
            <v>15017150</v>
          </cell>
          <cell r="D45" t="str">
            <v>PRS_MBR.  RR FL. SIDE FR R _62111-62S00</v>
          </cell>
          <cell r="I45" t="str">
            <v>Y1K</v>
          </cell>
          <cell r="J45">
            <v>1042</v>
          </cell>
        </row>
        <row r="46">
          <cell r="C46">
            <v>15014430</v>
          </cell>
          <cell r="D46" t="str">
            <v>PRS_MUB6_EXT,MAIN FLR TNL FR(61212-68P00</v>
          </cell>
          <cell r="I46" t="str">
            <v>B6</v>
          </cell>
          <cell r="J46">
            <v>2545</v>
          </cell>
        </row>
        <row r="47">
          <cell r="C47">
            <v>15031382</v>
          </cell>
          <cell r="D47" t="str">
            <v>PRS_59411-71U00_Mbr. Cowl Side Otr R_Y17</v>
          </cell>
          <cell r="I47" t="str">
            <v>Y17</v>
          </cell>
          <cell r="J47">
            <v>76</v>
          </cell>
        </row>
        <row r="48">
          <cell r="C48">
            <v>15031383</v>
          </cell>
          <cell r="D48" t="str">
            <v>PRS_59461-71U00_Mbr. Cowl Side Otr L_Y17</v>
          </cell>
          <cell r="I48" t="str">
            <v>Y17</v>
          </cell>
          <cell r="J48">
            <v>76</v>
          </cell>
        </row>
        <row r="49">
          <cell r="C49">
            <v>15017181</v>
          </cell>
          <cell r="D49" t="str">
            <v>PRS_REINF WHEEL HOU INNER R_63417-62S00</v>
          </cell>
          <cell r="I49" t="str">
            <v>Y1K</v>
          </cell>
          <cell r="J49">
            <v>1208</v>
          </cell>
        </row>
        <row r="50">
          <cell r="C50">
            <v>15017182</v>
          </cell>
          <cell r="D50" t="str">
            <v>PRS_REINF WHEEL HOU INNER L_63817-62S00</v>
          </cell>
          <cell r="I50" t="str">
            <v>Y1K</v>
          </cell>
          <cell r="J50">
            <v>1208</v>
          </cell>
        </row>
        <row r="51">
          <cell r="C51">
            <v>15029927</v>
          </cell>
          <cell r="D51" t="str">
            <v>COVER R SIDE 64320-K0P-D000</v>
          </cell>
          <cell r="I51" t="str">
            <v>HONDA</v>
          </cell>
          <cell r="J51">
            <v>1795</v>
          </cell>
        </row>
        <row r="52">
          <cell r="C52">
            <v>15029928</v>
          </cell>
          <cell r="D52" t="str">
            <v>COVER L SIDE 64330-K0P-D000</v>
          </cell>
          <cell r="I52" t="str">
            <v>HONDA</v>
          </cell>
          <cell r="J52">
            <v>1795</v>
          </cell>
        </row>
        <row r="53">
          <cell r="C53">
            <v>15031385</v>
          </cell>
          <cell r="D53" t="str">
            <v>PRS_59282-71U00_Panel Dash Side FR L_Y17</v>
          </cell>
          <cell r="I53" t="str">
            <v>Y17</v>
          </cell>
          <cell r="J53">
            <v>1400</v>
          </cell>
        </row>
        <row r="54">
          <cell r="C54">
            <v>15017172</v>
          </cell>
          <cell r="D54" t="str">
            <v>PRS_PANEL DASH SIDE UPPER L_59291-62S00</v>
          </cell>
          <cell r="I54" t="str">
            <v>Y1K</v>
          </cell>
          <cell r="J54">
            <v>582</v>
          </cell>
        </row>
        <row r="55">
          <cell r="C55">
            <v>15024929</v>
          </cell>
          <cell r="D55" t="str">
            <v>PRS_YXA_PNL WHL HSE OUT L_63881-66T00</v>
          </cell>
          <cell r="I55" t="str">
            <v>YXA</v>
          </cell>
          <cell r="J55">
            <v>810</v>
          </cell>
        </row>
        <row r="56">
          <cell r="C56">
            <v>16010374</v>
          </cell>
          <cell r="D56" t="str">
            <v>PRS_61100-K0L-D000_FENDER A FR_HONDA</v>
          </cell>
          <cell r="I56" t="str">
            <v>HONDA</v>
          </cell>
          <cell r="J56">
            <v>1454</v>
          </cell>
        </row>
        <row r="57">
          <cell r="C57">
            <v>15026212</v>
          </cell>
          <cell r="D57" t="str">
            <v>PRS_62211-53T00 COMPARTMENT RH_YOM</v>
          </cell>
          <cell r="I57" t="str">
            <v>YOM</v>
          </cell>
          <cell r="J57">
            <v>250</v>
          </cell>
        </row>
        <row r="58">
          <cell r="C58">
            <v>15026213</v>
          </cell>
          <cell r="D58" t="str">
            <v>PRS_62411-53T00 COMPARTMENT LH_YOM</v>
          </cell>
          <cell r="I58" t="str">
            <v>YOM</v>
          </cell>
          <cell r="J58">
            <v>250</v>
          </cell>
        </row>
        <row r="59">
          <cell r="C59">
            <v>15026214</v>
          </cell>
          <cell r="D59" t="str">
            <v>PRS_62211-53T10 COMPARTMENT RH</v>
          </cell>
          <cell r="I59" t="str">
            <v>Y1K</v>
          </cell>
          <cell r="J59">
            <v>450</v>
          </cell>
        </row>
        <row r="60">
          <cell r="C60">
            <v>15026215</v>
          </cell>
          <cell r="D60" t="str">
            <v>PRS_62411-53T10 COMPARTMENT LH</v>
          </cell>
          <cell r="I60" t="str">
            <v>Y1K</v>
          </cell>
          <cell r="J60">
            <v>450</v>
          </cell>
        </row>
        <row r="61">
          <cell r="C61">
            <v>15030026</v>
          </cell>
          <cell r="D61" t="str">
            <v>PRS_65521-55U00_MBR TAIL END_YED-NB</v>
          </cell>
          <cell r="I61" t="str">
            <v>YED NB</v>
          </cell>
          <cell r="J61">
            <v>1560</v>
          </cell>
        </row>
        <row r="62">
          <cell r="C62">
            <v>15030029</v>
          </cell>
          <cell r="D62" t="str">
            <v>PRS_65511-55U00_PNL BACK_YED-NB</v>
          </cell>
          <cell r="I62" t="str">
            <v>YED NB</v>
          </cell>
          <cell r="J62">
            <v>1554</v>
          </cell>
        </row>
        <row r="63">
          <cell r="C63">
            <v>15023956</v>
          </cell>
          <cell r="D63" t="str">
            <v>PRS_TUNNEL MAIN FLOOR ,61211-54T01 ECN</v>
          </cell>
          <cell r="I63" t="str">
            <v>YSD ECN</v>
          </cell>
          <cell r="J63">
            <v>1005</v>
          </cell>
        </row>
        <row r="64">
          <cell r="C64">
            <v>15024933</v>
          </cell>
          <cell r="D64" t="str">
            <v>PRS_YXA_PNL CTR PLR INR L_63611-66T10</v>
          </cell>
          <cell r="I64" t="str">
            <v>YXA</v>
          </cell>
          <cell r="J64">
            <v>645</v>
          </cell>
        </row>
        <row r="65">
          <cell r="C65">
            <v>15012865</v>
          </cell>
          <cell r="D65" t="str">
            <v>FRAME FLOOR FRT LH 59411-77P00</v>
          </cell>
          <cell r="I65" t="str">
            <v>Y9T</v>
          </cell>
          <cell r="J65">
            <v>465</v>
          </cell>
        </row>
        <row r="66">
          <cell r="C66">
            <v>16006627</v>
          </cell>
          <cell r="D66" t="str">
            <v>PANEL WHEEL HOUSE OUTER R_63481-69R00</v>
          </cell>
          <cell r="I66" t="str">
            <v>YCA</v>
          </cell>
          <cell r="J66">
            <v>864</v>
          </cell>
        </row>
        <row r="67">
          <cell r="C67">
            <v>15000210</v>
          </cell>
          <cell r="D67" t="str">
            <v>PRS_PNL COWL UPPER RHD,59311-55R00</v>
          </cell>
          <cell r="I67" t="str">
            <v>YED NB</v>
          </cell>
          <cell r="J67">
            <v>1300</v>
          </cell>
        </row>
        <row r="68">
          <cell r="C68">
            <v>15031433</v>
          </cell>
          <cell r="D68" t="str">
            <v>PRS_61851-78U00_LOK RE WH HO  R_YG8 RC25</v>
          </cell>
          <cell r="I68" t="str">
            <v>YG8-MC</v>
          </cell>
          <cell r="J68">
            <v>207</v>
          </cell>
        </row>
        <row r="69">
          <cell r="C69">
            <v>15031434</v>
          </cell>
          <cell r="D69" t="str">
            <v>PRS_61861-78U00_LOK RE WH HO  L_YG8 RC25</v>
          </cell>
          <cell r="I69" t="str">
            <v>YG8-MC</v>
          </cell>
          <cell r="J69">
            <v>207</v>
          </cell>
        </row>
        <row r="70">
          <cell r="C70">
            <v>15026209</v>
          </cell>
          <cell r="D70" t="str">
            <v>PRS_63231-53T00_STR.SI SILL FR, RH_YOM</v>
          </cell>
          <cell r="I70" t="str">
            <v>YOM</v>
          </cell>
          <cell r="J70">
            <v>1130</v>
          </cell>
        </row>
        <row r="71">
          <cell r="C71">
            <v>15030489</v>
          </cell>
          <cell r="D71" t="str">
            <v>COVER R BODY 83500-K0P-D000 - 20</v>
          </cell>
          <cell r="I71" t="str">
            <v>HONDA</v>
          </cell>
          <cell r="J71">
            <v>1443</v>
          </cell>
        </row>
        <row r="72">
          <cell r="C72">
            <v>15030490</v>
          </cell>
          <cell r="D72" t="str">
            <v>COVER L BODY 83600-K0P-D000- 20</v>
          </cell>
          <cell r="I72" t="str">
            <v>HONDA</v>
          </cell>
          <cell r="J72">
            <v>1443</v>
          </cell>
        </row>
        <row r="73">
          <cell r="C73">
            <v>15000211</v>
          </cell>
          <cell r="D73" t="str">
            <v>PRS_PNL COWL UPPER LHD,59311-55R10</v>
          </cell>
          <cell r="I73" t="str">
            <v>YED NB</v>
          </cell>
          <cell r="J73">
            <v>225</v>
          </cell>
        </row>
        <row r="74">
          <cell r="C74">
            <v>15017160</v>
          </cell>
          <cell r="D74" t="str">
            <v>PRS_PANEL COWL UPPER_59711-62S00</v>
          </cell>
          <cell r="I74" t="str">
            <v>Y1K</v>
          </cell>
          <cell r="J74">
            <v>745</v>
          </cell>
        </row>
        <row r="75">
          <cell r="C75">
            <v>15017158</v>
          </cell>
          <cell r="D75" t="str">
            <v>PRS_STRENGTH SIDE SILL FR R_63231-62S00</v>
          </cell>
          <cell r="I75" t="str">
            <v>Y1K</v>
          </cell>
          <cell r="J75">
            <v>820</v>
          </cell>
        </row>
        <row r="76">
          <cell r="C76">
            <v>15017162</v>
          </cell>
          <cell r="D76" t="str">
            <v>PRS_PANEL RR LAMP HOU OUT R_64131-62S00</v>
          </cell>
          <cell r="I76" t="str">
            <v>Y1K</v>
          </cell>
          <cell r="J76">
            <v>670</v>
          </cell>
        </row>
        <row r="77">
          <cell r="C77">
            <v>15020546</v>
          </cell>
          <cell r="D77" t="str">
            <v>PRS_PANEL RR LAMP HOU OUT L_64531-62S10</v>
          </cell>
          <cell r="I77" t="str">
            <v>Y1K</v>
          </cell>
          <cell r="J77">
            <v>612</v>
          </cell>
        </row>
        <row r="78">
          <cell r="C78">
            <v>15017132</v>
          </cell>
          <cell r="D78" t="str">
            <v>PRS_MBR. HOOD LOCK UPPER,58231-72S00</v>
          </cell>
          <cell r="I78" t="str">
            <v>YHC</v>
          </cell>
          <cell r="J78">
            <v>920</v>
          </cell>
        </row>
        <row r="79">
          <cell r="C79">
            <v>15025378</v>
          </cell>
          <cell r="D79" t="str">
            <v>PRS_PANEL COWL FRONT_59721-62S01 S00</v>
          </cell>
          <cell r="I79" t="str">
            <v>Y1K</v>
          </cell>
          <cell r="J79">
            <v>800</v>
          </cell>
        </row>
        <row r="80">
          <cell r="C80">
            <v>15025379</v>
          </cell>
          <cell r="D80" t="str">
            <v>PRS_PANEL COWL FRONT_59721-62S11 S10</v>
          </cell>
          <cell r="I80" t="str">
            <v>Y1K</v>
          </cell>
          <cell r="J80">
            <v>410</v>
          </cell>
        </row>
        <row r="81">
          <cell r="C81">
            <v>15025671</v>
          </cell>
          <cell r="D81" t="str">
            <v>PRS_58826-78T00_CROSS MBR._YG8</v>
          </cell>
          <cell r="I81" t="str">
            <v>YG8</v>
          </cell>
          <cell r="J81">
            <v>640</v>
          </cell>
        </row>
        <row r="82">
          <cell r="C82">
            <v>16009976</v>
          </cell>
          <cell r="D82" t="str">
            <v>PRS_YEDNB_RNF RR DR OTR R_68521-55U00</v>
          </cell>
          <cell r="I82" t="str">
            <v>YED NB</v>
          </cell>
          <cell r="J82">
            <v>975</v>
          </cell>
        </row>
        <row r="83">
          <cell r="C83">
            <v>16009977</v>
          </cell>
          <cell r="D83" t="str">
            <v>PRS_YEDNB_RNF RR DR OTR L_68721-55U00</v>
          </cell>
          <cell r="I83" t="str">
            <v>YED NB</v>
          </cell>
          <cell r="J83">
            <v>975</v>
          </cell>
        </row>
        <row r="84">
          <cell r="C84">
            <v>15031394</v>
          </cell>
          <cell r="D84" t="str">
            <v>PRS_68531-71U00_RE RR DR OtrC NO.1 R_Y17</v>
          </cell>
          <cell r="I84" t="str">
            <v>Y17</v>
          </cell>
          <cell r="J84">
            <v>1400</v>
          </cell>
        </row>
        <row r="85">
          <cell r="C85">
            <v>15031395</v>
          </cell>
          <cell r="D85" t="str">
            <v>PRS_68731-71U00_RE RR DR OtrC NO.1 L_Y17</v>
          </cell>
          <cell r="I85" t="str">
            <v>Y17</v>
          </cell>
          <cell r="J85">
            <v>1400</v>
          </cell>
        </row>
        <row r="86">
          <cell r="C86">
            <v>15025366</v>
          </cell>
          <cell r="D86" t="str">
            <v>STRENGTH SIDE SILL RR R_63232-53T00_YOM</v>
          </cell>
          <cell r="I86" t="str">
            <v>YOM</v>
          </cell>
          <cell r="J86">
            <v>800</v>
          </cell>
        </row>
        <row r="87">
          <cell r="C87">
            <v>15025367</v>
          </cell>
          <cell r="D87" t="str">
            <v>STRENGTH SIDE SILL RR L_63632-53T00_YOM</v>
          </cell>
          <cell r="I87" t="str">
            <v>YOM</v>
          </cell>
          <cell r="J87">
            <v>800</v>
          </cell>
        </row>
        <row r="88">
          <cell r="C88">
            <v>15017175</v>
          </cell>
          <cell r="D88" t="str">
            <v>PRS_PANEL DASH SIDE CTR L _59292-62S00</v>
          </cell>
          <cell r="I88" t="str">
            <v>Y1K</v>
          </cell>
          <cell r="J88">
            <v>550</v>
          </cell>
        </row>
        <row r="89">
          <cell r="C89">
            <v>15026216</v>
          </cell>
          <cell r="D89" t="str">
            <v>PRS_62116-53T00_EXT. RR F.SIDE M RH _YOM</v>
          </cell>
          <cell r="I89" t="str">
            <v>YOM</v>
          </cell>
          <cell r="J89">
            <v>1440</v>
          </cell>
        </row>
        <row r="90">
          <cell r="C90">
            <v>15026217</v>
          </cell>
          <cell r="D90" t="str">
            <v>PRS_62316-53T00_EXT. RR F.SIDE M LH _YOM</v>
          </cell>
          <cell r="I90" t="str">
            <v>YOM</v>
          </cell>
          <cell r="J90">
            <v>1440</v>
          </cell>
        </row>
        <row r="91">
          <cell r="C91">
            <v>15030031</v>
          </cell>
          <cell r="D91" t="str">
            <v>PRS_68122-55U00_RNF FR DR NO.2 R_YED-NB</v>
          </cell>
          <cell r="I91" t="str">
            <v>YED NB</v>
          </cell>
          <cell r="J91">
            <v>1500</v>
          </cell>
        </row>
        <row r="92">
          <cell r="C92">
            <v>15030032</v>
          </cell>
          <cell r="D92" t="str">
            <v>PRS_68322-55U00_RNF FR DR NO.2 L_YED-NB</v>
          </cell>
          <cell r="I92" t="str">
            <v>YED NB</v>
          </cell>
          <cell r="J92">
            <v>1500</v>
          </cell>
        </row>
        <row r="93">
          <cell r="C93">
            <v>15003987</v>
          </cell>
          <cell r="D93" t="str">
            <v>PRS_AZ_ REINF CENTER FREAME REAR (59144)</v>
          </cell>
          <cell r="I93" t="str">
            <v>Y9T</v>
          </cell>
          <cell r="J93">
            <v>200</v>
          </cell>
        </row>
        <row r="94">
          <cell r="C94">
            <v>15026206</v>
          </cell>
          <cell r="D94" t="str">
            <v>PRS_58271-62S10_PANEL FR. BUMPER_Y1K MC</v>
          </cell>
          <cell r="I94" t="str">
            <v>Y1K</v>
          </cell>
          <cell r="J94">
            <v>998</v>
          </cell>
        </row>
        <row r="95">
          <cell r="C95">
            <v>15024928</v>
          </cell>
          <cell r="D95" t="str">
            <v>PRS_YXA_PNL WHL HSE OUT R_63481-66T00</v>
          </cell>
          <cell r="I95" t="str">
            <v>YXA</v>
          </cell>
          <cell r="J95">
            <v>1235</v>
          </cell>
        </row>
        <row r="96">
          <cell r="C96">
            <v>15031396</v>
          </cell>
          <cell r="D96" t="str">
            <v>PRS_69161-71U00_RE BACK DOOR Hingh R_Y17</v>
          </cell>
          <cell r="I96" t="str">
            <v>Y17</v>
          </cell>
          <cell r="J96">
            <v>1025</v>
          </cell>
        </row>
        <row r="97">
          <cell r="C97">
            <v>15031397</v>
          </cell>
          <cell r="D97" t="str">
            <v>PRS_69171-71U00_RE BACK DOOR Hingh L_Y17</v>
          </cell>
          <cell r="I97" t="str">
            <v>Y17</v>
          </cell>
          <cell r="J97">
            <v>1025</v>
          </cell>
        </row>
        <row r="98">
          <cell r="C98">
            <v>15026218</v>
          </cell>
          <cell r="D98" t="str">
            <v>PRS_71111-69R01_CROSSMBR. FR LOWER _YCA</v>
          </cell>
          <cell r="I98" t="str">
            <v>YCA</v>
          </cell>
          <cell r="J98">
            <v>1546</v>
          </cell>
        </row>
        <row r="99">
          <cell r="C99">
            <v>15030027</v>
          </cell>
          <cell r="D99" t="str">
            <v>PRS_65313-55U00_MBR PARTN FRONT_YED-NB</v>
          </cell>
          <cell r="I99" t="str">
            <v>YED NB</v>
          </cell>
          <cell r="J99">
            <v>1580</v>
          </cell>
        </row>
        <row r="100">
          <cell r="C100">
            <v>15030022</v>
          </cell>
          <cell r="D100" t="str">
            <v>PRS_65321-55U00_MBR PARTN REAR_YED-NB</v>
          </cell>
          <cell r="I100" t="str">
            <v>YED NB</v>
          </cell>
          <cell r="J100">
            <v>1200</v>
          </cell>
        </row>
        <row r="101">
          <cell r="C101">
            <v>15031483</v>
          </cell>
          <cell r="D101" t="str">
            <v>PRS_68531-69R10_REINF RR DR OTR CTR R_YC</v>
          </cell>
          <cell r="I101" t="str">
            <v>YCA</v>
          </cell>
          <cell r="J101">
            <v>791</v>
          </cell>
        </row>
        <row r="102">
          <cell r="C102">
            <v>15031484</v>
          </cell>
          <cell r="D102" t="str">
            <v>PRS_68731-69R10_REINF RR DR OTR CTR L_YC</v>
          </cell>
          <cell r="I102" t="str">
            <v>YCA</v>
          </cell>
          <cell r="J102">
            <v>791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15031483</v>
          </cell>
          <cell r="D43" t="str">
            <v>PRS_68531-69R10_REINF RR DR OTR CTR R_YC</v>
          </cell>
          <cell r="I43" t="str">
            <v>YCA</v>
          </cell>
          <cell r="J43">
            <v>420</v>
          </cell>
        </row>
        <row r="44">
          <cell r="C44">
            <v>15031484</v>
          </cell>
          <cell r="D44" t="str">
            <v>PRS_68731-69R10_REINF RR DR OTR CTR L_YC</v>
          </cell>
          <cell r="I44" t="str">
            <v>YCA</v>
          </cell>
          <cell r="J44">
            <v>420</v>
          </cell>
        </row>
        <row r="45">
          <cell r="C45">
            <v>15031390</v>
          </cell>
          <cell r="D45" t="str">
            <v>PRS_68122-71U00_RE F Dr Otr No.-1R_Y17</v>
          </cell>
          <cell r="I45" t="str">
            <v>Y17</v>
          </cell>
          <cell r="J45">
            <v>1000</v>
          </cell>
        </row>
        <row r="46">
          <cell r="C46">
            <v>15031391</v>
          </cell>
          <cell r="D46" t="str">
            <v>PRS_68322-71U00_RE F Dr Otr No.-1L_Y17</v>
          </cell>
          <cell r="I46" t="str">
            <v>Y17</v>
          </cell>
          <cell r="J46">
            <v>1000</v>
          </cell>
        </row>
        <row r="47">
          <cell r="C47">
            <v>15031400</v>
          </cell>
          <cell r="D47" t="str">
            <v>PRS_71111-71U00_MB RAD SUP U SU.1 UP_Y17</v>
          </cell>
          <cell r="I47" t="str">
            <v>Y17</v>
          </cell>
          <cell r="J47">
            <v>1190</v>
          </cell>
        </row>
        <row r="48">
          <cell r="C48">
            <v>15017166</v>
          </cell>
          <cell r="D48" t="str">
            <v>PRS_EXTENSION APRON FRONT R_58313-62S00</v>
          </cell>
          <cell r="I48" t="str">
            <v>Y1K</v>
          </cell>
          <cell r="J48">
            <v>700</v>
          </cell>
        </row>
        <row r="49">
          <cell r="C49">
            <v>15017167</v>
          </cell>
          <cell r="D49" t="str">
            <v>PRS_EXTENSION APRON FRONT L_58413-62S00</v>
          </cell>
          <cell r="I49" t="str">
            <v>Y1K</v>
          </cell>
          <cell r="J49">
            <v>700</v>
          </cell>
        </row>
        <row r="50">
          <cell r="C50">
            <v>15026219</v>
          </cell>
          <cell r="D50" t="str">
            <v>PRS_71112-69R01_RENIF. FR LOWER _YCA</v>
          </cell>
          <cell r="I50" t="str">
            <v>YCA</v>
          </cell>
          <cell r="J50">
            <v>1300</v>
          </cell>
        </row>
        <row r="51">
          <cell r="C51">
            <v>15003987</v>
          </cell>
          <cell r="D51" t="str">
            <v>PRS_AZ_ REINF CENTER FREAME REAR (59144)</v>
          </cell>
          <cell r="I51" t="str">
            <v>Y9T</v>
          </cell>
          <cell r="J51">
            <v>630</v>
          </cell>
        </row>
        <row r="52">
          <cell r="C52">
            <v>15017175</v>
          </cell>
          <cell r="D52" t="str">
            <v>PRS_PANEL DASH SIDE CTR L _59292-62S00</v>
          </cell>
          <cell r="I52" t="str">
            <v>Y1K</v>
          </cell>
          <cell r="J52">
            <v>650</v>
          </cell>
        </row>
        <row r="53">
          <cell r="C53">
            <v>15026218</v>
          </cell>
          <cell r="D53" t="str">
            <v>PRS_71111-69R01_CROSSMBR. FR LOWER _YCA</v>
          </cell>
          <cell r="I53" t="str">
            <v>YCA</v>
          </cell>
          <cell r="J53">
            <v>1176</v>
          </cell>
        </row>
        <row r="54">
          <cell r="C54">
            <v>15026207</v>
          </cell>
          <cell r="D54" t="str">
            <v>PRS_58313-53T00_EXT.APRON FRONT R_YOM</v>
          </cell>
          <cell r="I54" t="str">
            <v>YOM</v>
          </cell>
          <cell r="J54">
            <v>1045</v>
          </cell>
        </row>
        <row r="55">
          <cell r="C55">
            <v>15026208</v>
          </cell>
          <cell r="D55" t="str">
            <v>PRS_58413-53T00_EXT.APRON FRONT L_YOM</v>
          </cell>
          <cell r="I55" t="str">
            <v>YOM</v>
          </cell>
          <cell r="J55">
            <v>1045</v>
          </cell>
        </row>
        <row r="56">
          <cell r="C56">
            <v>15030031</v>
          </cell>
          <cell r="D56" t="str">
            <v>PRS_68122-55U00_RNF FR DR NO.2 R_YED-NB</v>
          </cell>
          <cell r="I56" t="str">
            <v>YED NB</v>
          </cell>
          <cell r="J56">
            <v>1200</v>
          </cell>
        </row>
        <row r="57">
          <cell r="C57">
            <v>15030032</v>
          </cell>
          <cell r="D57" t="str">
            <v>PRS_68322-55U00_RNF FR DR NO.2 L_YED-NB</v>
          </cell>
          <cell r="I57" t="str">
            <v>YED NB</v>
          </cell>
          <cell r="J57">
            <v>1200</v>
          </cell>
        </row>
        <row r="58">
          <cell r="C58">
            <v>15027906</v>
          </cell>
          <cell r="D58" t="str">
            <v>PRS_63882-66T00_EXT WHL HS OTR RR R_YXA</v>
          </cell>
          <cell r="I58" t="str">
            <v>YXA</v>
          </cell>
          <cell r="J58">
            <v>875</v>
          </cell>
        </row>
        <row r="59">
          <cell r="C59">
            <v>15027907</v>
          </cell>
          <cell r="D59" t="str">
            <v>PRS_63482-66T00_EXT WHL HS OTR RR R_YXA</v>
          </cell>
          <cell r="I59" t="str">
            <v>YXA</v>
          </cell>
          <cell r="J59">
            <v>875</v>
          </cell>
        </row>
        <row r="60">
          <cell r="C60">
            <v>15030001</v>
          </cell>
          <cell r="D60" t="str">
            <v>PRS_65311-55U00_PNL PARTITION_YED-NB</v>
          </cell>
          <cell r="I60" t="str">
            <v>YED NB</v>
          </cell>
          <cell r="J60">
            <v>1731</v>
          </cell>
        </row>
        <row r="61">
          <cell r="C61">
            <v>16009976</v>
          </cell>
          <cell r="D61" t="str">
            <v>PRS_YEDNB_RNF RR DR OTR R_68521-55U00</v>
          </cell>
          <cell r="I61" t="str">
            <v>YED NB</v>
          </cell>
          <cell r="J61">
            <v>975</v>
          </cell>
        </row>
        <row r="62">
          <cell r="C62">
            <v>16009977</v>
          </cell>
          <cell r="D62" t="str">
            <v>PRS_YEDNB_RNF RR DR OTR L_68721-55U00</v>
          </cell>
          <cell r="I62" t="str">
            <v>YED NB</v>
          </cell>
          <cell r="J62">
            <v>975</v>
          </cell>
        </row>
        <row r="63">
          <cell r="C63">
            <v>15028935</v>
          </cell>
          <cell r="D63" t="str">
            <v>PRS_R/F TENSION ROD BKT RH_59123-77P00</v>
          </cell>
          <cell r="I63" t="str">
            <v>Y9T</v>
          </cell>
          <cell r="J63">
            <v>270</v>
          </cell>
        </row>
        <row r="64">
          <cell r="C64">
            <v>15028936</v>
          </cell>
          <cell r="D64" t="str">
            <v>PRS_R/F TENSION ROD BKT LH_59423-77P00</v>
          </cell>
          <cell r="I64" t="str">
            <v>Y9T</v>
          </cell>
          <cell r="J64">
            <v>270</v>
          </cell>
        </row>
        <row r="65">
          <cell r="C65">
            <v>15017177</v>
          </cell>
          <cell r="D65" t="str">
            <v>PRS_PANEL DASH SIDE LOWER R_59243-S00</v>
          </cell>
          <cell r="I65" t="str">
            <v>Y1K</v>
          </cell>
          <cell r="J65">
            <v>800</v>
          </cell>
        </row>
        <row r="66">
          <cell r="C66">
            <v>15017151</v>
          </cell>
          <cell r="D66" t="str">
            <v>PRS_MBR.  RR FL. SIDE FR L _62311-62S00</v>
          </cell>
          <cell r="I66" t="str">
            <v>Y1K</v>
          </cell>
          <cell r="J66">
            <v>1865</v>
          </cell>
        </row>
        <row r="67">
          <cell r="C67">
            <v>15017150</v>
          </cell>
          <cell r="D67" t="str">
            <v>PRS_MBR.  RR FL. SIDE FR R _62111-62S00</v>
          </cell>
          <cell r="I67" t="str">
            <v>Y1K</v>
          </cell>
          <cell r="J67">
            <v>1063</v>
          </cell>
        </row>
        <row r="68">
          <cell r="C68">
            <v>15012865</v>
          </cell>
          <cell r="D68" t="str">
            <v>FRAME FLOOR FRT LH 59411-77P00</v>
          </cell>
          <cell r="I68" t="str">
            <v>Y9T</v>
          </cell>
          <cell r="J68">
            <v>328</v>
          </cell>
        </row>
        <row r="69">
          <cell r="C69">
            <v>15026220</v>
          </cell>
          <cell r="D69" t="str">
            <v>PRS_58821-78T00_RENIF PEDAL BKT _YG8 K12</v>
          </cell>
          <cell r="I69" t="str">
            <v>YG8 K12</v>
          </cell>
          <cell r="J69">
            <v>1069</v>
          </cell>
        </row>
        <row r="70">
          <cell r="C70">
            <v>15024931</v>
          </cell>
          <cell r="D70" t="str">
            <v>PRS_YXA_PNL CTR PLR INR R_63211-66T10</v>
          </cell>
          <cell r="I70" t="str">
            <v>YXA</v>
          </cell>
          <cell r="J70">
            <v>1345</v>
          </cell>
        </row>
        <row r="71">
          <cell r="C71">
            <v>15031387</v>
          </cell>
          <cell r="D71" t="str">
            <v>PRS_59281-71U00_Panel Dash Side L_Y17</v>
          </cell>
          <cell r="I71" t="str">
            <v>Y17</v>
          </cell>
          <cell r="J71">
            <v>1100</v>
          </cell>
        </row>
        <row r="72">
          <cell r="C72">
            <v>15030029</v>
          </cell>
          <cell r="D72" t="str">
            <v>PRS_65511-55U00_PNL BACK_YED-NB</v>
          </cell>
          <cell r="I72" t="str">
            <v>YED NB</v>
          </cell>
          <cell r="J72">
            <v>307</v>
          </cell>
        </row>
        <row r="73">
          <cell r="C73">
            <v>15030026</v>
          </cell>
          <cell r="D73" t="str">
            <v>PRS_65521-55U00_MBR TAIL END_YED-NB</v>
          </cell>
          <cell r="I73" t="str">
            <v>YED NB</v>
          </cell>
          <cell r="J73">
            <v>1450</v>
          </cell>
        </row>
        <row r="74">
          <cell r="C74">
            <v>15031386</v>
          </cell>
          <cell r="D74" t="str">
            <v>PRS_59231-71U00_Panel Dash Side R_Y17</v>
          </cell>
          <cell r="I74" t="str">
            <v>Y17</v>
          </cell>
          <cell r="J74">
            <v>1152</v>
          </cell>
        </row>
        <row r="75">
          <cell r="C75">
            <v>15026212</v>
          </cell>
          <cell r="D75" t="str">
            <v>PRS_62211-53T00 COMPARTMENT RH_YOM</v>
          </cell>
          <cell r="I75" t="str">
            <v>YOM</v>
          </cell>
          <cell r="J75">
            <v>800</v>
          </cell>
        </row>
        <row r="76">
          <cell r="C76">
            <v>15026213</v>
          </cell>
          <cell r="D76" t="str">
            <v>PRS_62411-53T00 COMPARTMENT LH_YOM</v>
          </cell>
          <cell r="I76" t="str">
            <v>YOM</v>
          </cell>
          <cell r="J76">
            <v>800</v>
          </cell>
        </row>
        <row r="77">
          <cell r="C77">
            <v>15026214</v>
          </cell>
          <cell r="D77" t="str">
            <v>PRS_62211-53T10 COMPARTMENT RH</v>
          </cell>
          <cell r="I77" t="str">
            <v>Y1K</v>
          </cell>
          <cell r="J77">
            <v>310</v>
          </cell>
        </row>
        <row r="78">
          <cell r="C78">
            <v>15026215</v>
          </cell>
          <cell r="D78" t="str">
            <v>PRS_62411-53T10 COMPARTMENT LH</v>
          </cell>
          <cell r="I78" t="str">
            <v>Y1K</v>
          </cell>
          <cell r="J78">
            <v>310</v>
          </cell>
        </row>
        <row r="79">
          <cell r="C79">
            <v>15024929</v>
          </cell>
          <cell r="D79" t="str">
            <v>PRS_YXA_PNL WHL HSE OUT L_63881-66T00</v>
          </cell>
          <cell r="I79" t="str">
            <v>YXA</v>
          </cell>
          <cell r="J79">
            <v>380</v>
          </cell>
        </row>
        <row r="80">
          <cell r="C80">
            <v>15029927</v>
          </cell>
          <cell r="D80" t="str">
            <v>COVER R SIDE 64320-K0P-D000</v>
          </cell>
          <cell r="I80" t="str">
            <v>HONDA</v>
          </cell>
          <cell r="J80">
            <v>1951</v>
          </cell>
        </row>
        <row r="81">
          <cell r="C81">
            <v>15029928</v>
          </cell>
          <cell r="D81" t="str">
            <v>COVER L SIDE 64330-K0P-D000</v>
          </cell>
          <cell r="I81" t="str">
            <v>HONDA</v>
          </cell>
          <cell r="J81">
            <v>1951</v>
          </cell>
        </row>
        <row r="82">
          <cell r="C82">
            <v>15031382</v>
          </cell>
          <cell r="D82" t="str">
            <v>PRS_59411-71U00_Mbr. Cowl Side Otr R_Y17</v>
          </cell>
          <cell r="I82" t="str">
            <v>Y17</v>
          </cell>
          <cell r="J82">
            <v>1415</v>
          </cell>
        </row>
        <row r="83">
          <cell r="C83">
            <v>15031383</v>
          </cell>
          <cell r="D83" t="str">
            <v>PRS_59461-71U00_Mbr. Cowl Side Otr L_Y17</v>
          </cell>
          <cell r="I83" t="str">
            <v>Y17</v>
          </cell>
          <cell r="J83">
            <v>1415</v>
          </cell>
        </row>
        <row r="84">
          <cell r="C84">
            <v>15017157</v>
          </cell>
          <cell r="D84" t="str">
            <v>PRS_PANEL RR FLOOR SEAT MTG_61531-62S10</v>
          </cell>
          <cell r="I84" t="str">
            <v>Y1K</v>
          </cell>
          <cell r="J84">
            <v>642</v>
          </cell>
        </row>
        <row r="85">
          <cell r="C85">
            <v>15017146</v>
          </cell>
          <cell r="D85" t="str">
            <v>PRS_PANEL FR. PIL. INR RR R_63113-62S00</v>
          </cell>
          <cell r="I85" t="str">
            <v>Y1K</v>
          </cell>
          <cell r="J85">
            <v>648</v>
          </cell>
        </row>
        <row r="86">
          <cell r="C86">
            <v>15017147</v>
          </cell>
          <cell r="D86" t="str">
            <v>PRS_PANEL FR. PIL. INR RR L_63513-62S00</v>
          </cell>
          <cell r="I86" t="str">
            <v>Y1K</v>
          </cell>
          <cell r="J86">
            <v>648</v>
          </cell>
        </row>
        <row r="87">
          <cell r="C87">
            <v>15027000</v>
          </cell>
          <cell r="D87" t="str">
            <v>PRS_320/C4112_OIL PAN OUTER SKIN_JCB</v>
          </cell>
          <cell r="I87" t="str">
            <v>SEF</v>
          </cell>
          <cell r="J87">
            <v>172</v>
          </cell>
        </row>
        <row r="88">
          <cell r="C88">
            <v>15031384</v>
          </cell>
          <cell r="D88" t="str">
            <v>PRS_59232-71U00_Panel Dash Side FR R_Y17</v>
          </cell>
          <cell r="I88" t="str">
            <v>Y17</v>
          </cell>
          <cell r="J88">
            <v>275</v>
          </cell>
        </row>
        <row r="89">
          <cell r="C89">
            <v>15025671</v>
          </cell>
          <cell r="D89" t="str">
            <v>PRS_58826-78T00_CROSS MBR._YG8</v>
          </cell>
          <cell r="I89" t="str">
            <v>YG8</v>
          </cell>
          <cell r="J89">
            <v>640</v>
          </cell>
        </row>
        <row r="90">
          <cell r="C90">
            <v>15030030</v>
          </cell>
          <cell r="D90" t="str">
            <v>PRS_65331-55U00_PNL PARTN FRONT_YED-NB</v>
          </cell>
          <cell r="I90" t="str">
            <v>YED NB</v>
          </cell>
          <cell r="J90">
            <v>1900</v>
          </cell>
        </row>
        <row r="91">
          <cell r="C91">
            <v>15000144</v>
          </cell>
          <cell r="D91" t="str">
            <v>PRS_PER_SMP ASY TWN DR 4C22400_110708381</v>
          </cell>
          <cell r="I91" t="str">
            <v>PERKIN'S</v>
          </cell>
          <cell r="J91">
            <v>412</v>
          </cell>
        </row>
        <row r="92">
          <cell r="C92">
            <v>15017132</v>
          </cell>
          <cell r="D92" t="str">
            <v>PRS_MBR. HOOD LOCK UPPER,58231-72S00</v>
          </cell>
          <cell r="I92" t="str">
            <v>YHC</v>
          </cell>
          <cell r="J92">
            <v>114</v>
          </cell>
        </row>
        <row r="93">
          <cell r="C93">
            <v>15026210</v>
          </cell>
          <cell r="D93" t="str">
            <v>PRS_63631-53T00_STR.SI SILL FR, HL_YOM</v>
          </cell>
          <cell r="I93" t="str">
            <v>YOM</v>
          </cell>
          <cell r="J93">
            <v>1000</v>
          </cell>
        </row>
        <row r="94">
          <cell r="C94">
            <v>15017159</v>
          </cell>
          <cell r="D94" t="str">
            <v>PRS_STRENGTH SIDE SILL FR L_63631-62S00</v>
          </cell>
          <cell r="I94" t="str">
            <v>Y1K</v>
          </cell>
          <cell r="J94">
            <v>725</v>
          </cell>
        </row>
        <row r="95">
          <cell r="C95">
            <v>15030388</v>
          </cell>
          <cell r="D95" t="str">
            <v>PRS_58311-62S01_YOM/Y1K</v>
          </cell>
          <cell r="I95" t="str">
            <v>Y1K ECN</v>
          </cell>
          <cell r="J95">
            <v>2182</v>
          </cell>
        </row>
        <row r="96">
          <cell r="C96">
            <v>15030389</v>
          </cell>
          <cell r="D96" t="str">
            <v>PRS_58411-62S01_YOM/Y1K</v>
          </cell>
          <cell r="I96" t="str">
            <v>Y1K ECN</v>
          </cell>
          <cell r="J96">
            <v>2182</v>
          </cell>
        </row>
        <row r="97">
          <cell r="C97">
            <v>16006628</v>
          </cell>
          <cell r="D97" t="str">
            <v>PANEL WHEEL HOUSE OUTER L_63881-69R00</v>
          </cell>
          <cell r="I97" t="str">
            <v>YCA</v>
          </cell>
          <cell r="J97">
            <v>1105</v>
          </cell>
        </row>
        <row r="98">
          <cell r="C98">
            <v>16006627</v>
          </cell>
          <cell r="D98" t="str">
            <v>PANEL WHEEL HOUSE OUTER R_63481-69R00</v>
          </cell>
          <cell r="I98" t="str">
            <v>YCA</v>
          </cell>
          <cell r="J98">
            <v>965</v>
          </cell>
        </row>
        <row r="99">
          <cell r="C99">
            <v>15000210</v>
          </cell>
          <cell r="D99" t="str">
            <v>PRS_PNL COWL UPPER RHD,59311-55R00</v>
          </cell>
          <cell r="I99" t="str">
            <v>YED NB</v>
          </cell>
          <cell r="J99">
            <v>1587</v>
          </cell>
        </row>
        <row r="100">
          <cell r="C100">
            <v>15000211</v>
          </cell>
          <cell r="D100" t="str">
            <v>PRS_PNL COWL UPPER LHD,59311-55R10</v>
          </cell>
          <cell r="I100" t="str">
            <v>YED NB</v>
          </cell>
          <cell r="J100">
            <v>275</v>
          </cell>
        </row>
        <row r="101">
          <cell r="C101">
            <v>15026245</v>
          </cell>
          <cell r="D101" t="str">
            <v>59242-62S20_PANLE DASH SIDE CTR R_Y1K MC</v>
          </cell>
          <cell r="I101" t="str">
            <v>Y1K</v>
          </cell>
          <cell r="J101">
            <v>841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15017150</v>
          </cell>
          <cell r="D43" t="str">
            <v>PRS_MBR.  RR FL. SIDE FR R _62111-62S00</v>
          </cell>
          <cell r="I43" t="str">
            <v>Y1K</v>
          </cell>
          <cell r="J43">
            <v>1097</v>
          </cell>
        </row>
        <row r="44">
          <cell r="C44">
            <v>15017142</v>
          </cell>
          <cell r="D44" t="str">
            <v>PRS_REINF REAR SHOK. ABSO R_63414-62S00</v>
          </cell>
          <cell r="I44" t="str">
            <v>Y1K</v>
          </cell>
          <cell r="J44">
            <v>1008</v>
          </cell>
        </row>
        <row r="45">
          <cell r="C45">
            <v>15017143</v>
          </cell>
          <cell r="D45" t="str">
            <v>PRS_REINF REAR SHOK. ABSO L_63814-62S00</v>
          </cell>
          <cell r="I45" t="str">
            <v>Y1K</v>
          </cell>
          <cell r="J45">
            <v>1008</v>
          </cell>
        </row>
        <row r="46">
          <cell r="C46">
            <v>15014430</v>
          </cell>
          <cell r="D46" t="str">
            <v>PRS_MUB6_EXT,MAIN FLR TNL FR(61212-68P00</v>
          </cell>
          <cell r="I46" t="str">
            <v>B6</v>
          </cell>
          <cell r="J46">
            <v>2042</v>
          </cell>
        </row>
        <row r="47">
          <cell r="C47">
            <v>15030025</v>
          </cell>
          <cell r="D47" t="str">
            <v>PRS_59711-55U00_PNL COWL TOP_YED-NB</v>
          </cell>
          <cell r="I47" t="str">
            <v>YED NB</v>
          </cell>
          <cell r="J47">
            <v>1593</v>
          </cell>
        </row>
        <row r="48">
          <cell r="C48">
            <v>16006628</v>
          </cell>
          <cell r="D48" t="str">
            <v>PANEL WHEEL HOUSE OUTER L_63881-69R00</v>
          </cell>
          <cell r="I48" t="str">
            <v>YCA</v>
          </cell>
          <cell r="J48">
            <v>1762</v>
          </cell>
        </row>
        <row r="49">
          <cell r="C49">
            <v>15017140</v>
          </cell>
          <cell r="D49" t="str">
            <v>PRS_PANEL WH HOU IN RR R_63413-62S00</v>
          </cell>
          <cell r="I49" t="str">
            <v>Y1K</v>
          </cell>
          <cell r="J49">
            <v>601</v>
          </cell>
        </row>
        <row r="50">
          <cell r="C50">
            <v>15017141</v>
          </cell>
          <cell r="D50" t="str">
            <v>PRS_PANEL WH HOU IN RR L_63813-62S00</v>
          </cell>
          <cell r="I50" t="str">
            <v>Y1K</v>
          </cell>
          <cell r="J50">
            <v>601</v>
          </cell>
        </row>
        <row r="51">
          <cell r="C51">
            <v>15030489</v>
          </cell>
          <cell r="D51" t="str">
            <v>COVER R BODY 83500-K0P-D000 - 20</v>
          </cell>
          <cell r="I51" t="str">
            <v>HONDA</v>
          </cell>
          <cell r="J51">
            <v>1384</v>
          </cell>
        </row>
        <row r="52">
          <cell r="C52">
            <v>15030490</v>
          </cell>
          <cell r="D52" t="str">
            <v>COVER L BODY 83600-K0P-D000- 20</v>
          </cell>
          <cell r="I52" t="str">
            <v>HONDA</v>
          </cell>
          <cell r="J52">
            <v>1384</v>
          </cell>
        </row>
        <row r="53">
          <cell r="C53">
            <v>15030024</v>
          </cell>
          <cell r="D53" t="str">
            <v>PRS_59711-55U10_PNL COWL TOP_YED-NB</v>
          </cell>
          <cell r="I53" t="str">
            <v>YED NB</v>
          </cell>
          <cell r="J53">
            <v>205</v>
          </cell>
        </row>
        <row r="54">
          <cell r="C54">
            <v>15031433</v>
          </cell>
          <cell r="D54" t="str">
            <v>PRS_61851-78U00_LOK RE WH HO  R_YG8 RC25</v>
          </cell>
          <cell r="I54" t="str">
            <v>YG8-MC</v>
          </cell>
          <cell r="J54">
            <v>840</v>
          </cell>
        </row>
        <row r="55">
          <cell r="C55">
            <v>15031434</v>
          </cell>
          <cell r="D55" t="str">
            <v>PRS_61861-78U00_LOK RE WH HO  L_YG8 RC25</v>
          </cell>
          <cell r="I55" t="str">
            <v>YG8-MC</v>
          </cell>
          <cell r="J55">
            <v>840</v>
          </cell>
        </row>
        <row r="56">
          <cell r="C56">
            <v>15017162</v>
          </cell>
          <cell r="D56" t="str">
            <v>PRS_PANEL RR LAMP HOU OUT R_64131-62S00</v>
          </cell>
          <cell r="I56" t="str">
            <v>Y1K</v>
          </cell>
          <cell r="J56">
            <v>1252</v>
          </cell>
        </row>
        <row r="57">
          <cell r="C57">
            <v>15020546</v>
          </cell>
          <cell r="D57" t="str">
            <v>PRS_PANEL RR LAMP HOU OUT L_64531-62S10</v>
          </cell>
          <cell r="I57" t="str">
            <v>Y1K</v>
          </cell>
          <cell r="J57">
            <v>590</v>
          </cell>
        </row>
        <row r="58">
          <cell r="C58">
            <v>15026214</v>
          </cell>
          <cell r="D58" t="str">
            <v>PRS_62211-53T10 COMPARTMENT RH</v>
          </cell>
          <cell r="I58" t="str">
            <v>Y1K</v>
          </cell>
          <cell r="J58">
            <v>505</v>
          </cell>
        </row>
        <row r="59">
          <cell r="C59">
            <v>15026215</v>
          </cell>
          <cell r="D59" t="str">
            <v>PRS_62411-53T10 COMPARTMENT LH</v>
          </cell>
          <cell r="I59" t="str">
            <v>Y1K</v>
          </cell>
          <cell r="J59">
            <v>505</v>
          </cell>
        </row>
        <row r="60">
          <cell r="C60">
            <v>15024933</v>
          </cell>
          <cell r="D60" t="str">
            <v>PRS_YXA_PNL CTR PLR INR L_63611-66T10</v>
          </cell>
          <cell r="I60" t="str">
            <v>YXA</v>
          </cell>
          <cell r="J60">
            <v>1240</v>
          </cell>
        </row>
        <row r="61">
          <cell r="C61">
            <v>15030029</v>
          </cell>
          <cell r="D61" t="str">
            <v>PRS_65511-55U00_PNL BACK_YED-NB</v>
          </cell>
          <cell r="I61" t="str">
            <v>YED NB</v>
          </cell>
          <cell r="J61">
            <v>1155</v>
          </cell>
        </row>
        <row r="62">
          <cell r="C62">
            <v>15030026</v>
          </cell>
          <cell r="D62" t="str">
            <v>PRS_65521-55U00_MBR TAIL END_YED-NB</v>
          </cell>
          <cell r="I62" t="str">
            <v>YED NB</v>
          </cell>
          <cell r="J62">
            <v>1884</v>
          </cell>
        </row>
        <row r="63">
          <cell r="C63">
            <v>15031387</v>
          </cell>
          <cell r="D63" t="str">
            <v>PRS_59281-71U00_Panel Dash Side L_Y17</v>
          </cell>
          <cell r="I63" t="str">
            <v>Y17</v>
          </cell>
          <cell r="J63">
            <v>610</v>
          </cell>
        </row>
        <row r="64">
          <cell r="C64">
            <v>15031384</v>
          </cell>
          <cell r="D64" t="str">
            <v>PRS_59232-71U00_Panel Dash Side FR R_Y17</v>
          </cell>
          <cell r="I64" t="str">
            <v>Y17</v>
          </cell>
          <cell r="J64">
            <v>1382</v>
          </cell>
        </row>
        <row r="65">
          <cell r="C65">
            <v>15017179</v>
          </cell>
          <cell r="D65" t="str">
            <v>PRS_MBR. RR FLOOR SIDE RR R_62112-62S00</v>
          </cell>
          <cell r="I65" t="str">
            <v>Y1K</v>
          </cell>
          <cell r="J65">
            <v>1400</v>
          </cell>
        </row>
        <row r="66">
          <cell r="C66">
            <v>15017180</v>
          </cell>
          <cell r="D66" t="str">
            <v>PRS_MBR. RR FLOOR SIDE RR L_62312-62S00</v>
          </cell>
          <cell r="I66" t="str">
            <v>Y1K</v>
          </cell>
          <cell r="J66">
            <v>1400</v>
          </cell>
        </row>
        <row r="67">
          <cell r="C67">
            <v>15017185</v>
          </cell>
          <cell r="D67" t="str">
            <v>PRS_STRENGTH SIDE SILL RR R_63232-62S00</v>
          </cell>
          <cell r="I67" t="str">
            <v>Y1K</v>
          </cell>
          <cell r="J67">
            <v>463</v>
          </cell>
        </row>
        <row r="68">
          <cell r="C68">
            <v>15017186</v>
          </cell>
          <cell r="D68" t="str">
            <v>PRS_STRENGTH SIDE SILL RR L_63632-62S00</v>
          </cell>
          <cell r="I68" t="str">
            <v>Y1K</v>
          </cell>
          <cell r="J68">
            <v>463</v>
          </cell>
        </row>
        <row r="69">
          <cell r="C69">
            <v>15017172</v>
          </cell>
          <cell r="D69" t="str">
            <v>PRS_PANEL DASH SIDE UPPER L_59291-62S00</v>
          </cell>
          <cell r="I69" t="str">
            <v>Y1K</v>
          </cell>
          <cell r="J69">
            <v>532</v>
          </cell>
        </row>
        <row r="70">
          <cell r="C70">
            <v>15025364</v>
          </cell>
          <cell r="D70" t="str">
            <v>MEMBER  RR FL SIDE RR R _62112-53T00_YOM</v>
          </cell>
          <cell r="I70" t="str">
            <v>YOM</v>
          </cell>
          <cell r="J70">
            <v>775</v>
          </cell>
        </row>
        <row r="71">
          <cell r="C71">
            <v>15025365</v>
          </cell>
          <cell r="D71" t="str">
            <v>MEMBER  RR FL SIDE RR L _62312-53T00_YOM</v>
          </cell>
          <cell r="I71" t="str">
            <v>YOM</v>
          </cell>
          <cell r="J71">
            <v>775</v>
          </cell>
        </row>
        <row r="72">
          <cell r="C72">
            <v>15029927</v>
          </cell>
          <cell r="D72" t="str">
            <v>COVER R SIDE 64320-K0P-D000</v>
          </cell>
          <cell r="I72" t="str">
            <v>HONDA</v>
          </cell>
          <cell r="J72">
            <v>750</v>
          </cell>
        </row>
        <row r="73">
          <cell r="C73">
            <v>15029928</v>
          </cell>
          <cell r="D73" t="str">
            <v>COVER L SIDE 64330-K0P-D000</v>
          </cell>
          <cell r="I73" t="str">
            <v>HONDA</v>
          </cell>
          <cell r="J73">
            <v>750</v>
          </cell>
        </row>
        <row r="74">
          <cell r="C74">
            <v>15017146</v>
          </cell>
          <cell r="D74" t="str">
            <v>PRS_PANEL FR. PIL. INR RR R_63113-62S00</v>
          </cell>
          <cell r="I74" t="str">
            <v>Y1K</v>
          </cell>
          <cell r="J74">
            <v>587</v>
          </cell>
        </row>
        <row r="75">
          <cell r="C75">
            <v>15017147</v>
          </cell>
          <cell r="D75" t="str">
            <v>PRS_PANEL FR. PIL. INR RR L_63513-62S00</v>
          </cell>
          <cell r="I75" t="str">
            <v>Y1K</v>
          </cell>
          <cell r="J75">
            <v>587</v>
          </cell>
        </row>
        <row r="76">
          <cell r="C76">
            <v>16009976</v>
          </cell>
          <cell r="D76" t="str">
            <v>PRS_YEDNB_RNF RR DR OTR R_68521-55U00</v>
          </cell>
          <cell r="I76" t="str">
            <v>YED NB</v>
          </cell>
          <cell r="J76">
            <v>50</v>
          </cell>
        </row>
        <row r="77">
          <cell r="C77">
            <v>16009977</v>
          </cell>
          <cell r="D77" t="str">
            <v>PRS_YEDNB_RNF RR DR OTR L_68721-55U00</v>
          </cell>
          <cell r="I77" t="str">
            <v>YED NB</v>
          </cell>
          <cell r="J77">
            <v>50</v>
          </cell>
        </row>
        <row r="78">
          <cell r="C78">
            <v>15030022</v>
          </cell>
          <cell r="D78" t="str">
            <v>PRS_65321-55U00_MBR PARTN REAR_YED-NB</v>
          </cell>
          <cell r="I78" t="str">
            <v>YED NB</v>
          </cell>
          <cell r="J78">
            <v>1000</v>
          </cell>
        </row>
        <row r="79">
          <cell r="C79">
            <v>15017144</v>
          </cell>
          <cell r="D79" t="str">
            <v>PRS_PANEL FR. PIL. INR FR R_63111-62S00</v>
          </cell>
          <cell r="I79" t="str">
            <v>Y1K</v>
          </cell>
          <cell r="J79">
            <v>1073</v>
          </cell>
        </row>
        <row r="80">
          <cell r="C80">
            <v>15017145</v>
          </cell>
          <cell r="D80" t="str">
            <v>PRS_PANEL FR. PIL. INR FR L_63511-62S00</v>
          </cell>
          <cell r="I80" t="str">
            <v>Y1K</v>
          </cell>
          <cell r="J80">
            <v>1073</v>
          </cell>
        </row>
        <row r="81">
          <cell r="C81">
            <v>15004452</v>
          </cell>
          <cell r="D81" t="str">
            <v>PRS_AZ_BRKT,FR SUSPENSION,RH 59131-77P00</v>
          </cell>
          <cell r="I81" t="str">
            <v>Y9T</v>
          </cell>
          <cell r="J81">
            <v>360</v>
          </cell>
        </row>
        <row r="82">
          <cell r="C82">
            <v>15031402</v>
          </cell>
          <cell r="D82" t="str">
            <v>PRS_59431-83U00_AZ_BRKT,FR SUSPENSION,LH 59431-77P00</v>
          </cell>
          <cell r="I82" t="str">
            <v>Y9T</v>
          </cell>
          <cell r="J82">
            <v>360</v>
          </cell>
        </row>
        <row r="83">
          <cell r="C83">
            <v>15026219</v>
          </cell>
          <cell r="D83" t="str">
            <v>PRS_71112-69R01_RENIF. FR LOWER _YCA</v>
          </cell>
          <cell r="I83" t="str">
            <v>YCA</v>
          </cell>
          <cell r="J83">
            <v>1205</v>
          </cell>
        </row>
        <row r="84">
          <cell r="C84">
            <v>15030027</v>
          </cell>
          <cell r="D84" t="str">
            <v>PRS_65313-55U00_MBR PARTN FRONT_YED-NB</v>
          </cell>
          <cell r="I84" t="str">
            <v>YED NB</v>
          </cell>
          <cell r="J84">
            <v>1580</v>
          </cell>
        </row>
        <row r="85">
          <cell r="C85">
            <v>15031483</v>
          </cell>
          <cell r="D85" t="str">
            <v>PRS_68531-69R10_REINF RR DR OTR CTR R_YC</v>
          </cell>
          <cell r="I85" t="str">
            <v>YCA</v>
          </cell>
          <cell r="J85">
            <v>1355</v>
          </cell>
        </row>
        <row r="86">
          <cell r="C86">
            <v>15031484</v>
          </cell>
          <cell r="D86" t="str">
            <v>PRS_68731-69R10_REINF RR DR OTR CTR L_YC</v>
          </cell>
          <cell r="I86" t="str">
            <v>YCA</v>
          </cell>
          <cell r="J86">
            <v>1355</v>
          </cell>
        </row>
        <row r="87">
          <cell r="C87">
            <v>15025366</v>
          </cell>
          <cell r="D87" t="str">
            <v>STRENGTH SIDE SILL RR R_63232-53T00_YOM</v>
          </cell>
          <cell r="I87" t="str">
            <v>YOM</v>
          </cell>
          <cell r="J87">
            <v>918</v>
          </cell>
        </row>
        <row r="88">
          <cell r="C88">
            <v>15025367</v>
          </cell>
          <cell r="D88" t="str">
            <v>STRENGTH SIDE SILL RR L_63632-53T00_YOM</v>
          </cell>
          <cell r="I88" t="str">
            <v>YOM</v>
          </cell>
          <cell r="J88">
            <v>918</v>
          </cell>
        </row>
        <row r="89">
          <cell r="C89">
            <v>15026241</v>
          </cell>
          <cell r="D89" t="str">
            <v>59186-77P00_AZ</v>
          </cell>
          <cell r="I89" t="str">
            <v>Y9T</v>
          </cell>
          <cell r="J89">
            <v>508</v>
          </cell>
        </row>
        <row r="90">
          <cell r="C90">
            <v>15026242</v>
          </cell>
          <cell r="D90" t="str">
            <v>59486-77P00_AZ</v>
          </cell>
          <cell r="I90" t="str">
            <v>Y9T</v>
          </cell>
          <cell r="J90">
            <v>508</v>
          </cell>
        </row>
        <row r="91">
          <cell r="C91">
            <v>15030031</v>
          </cell>
          <cell r="D91" t="str">
            <v>PRS_68122-55U00_RNF FR DR NO.2 R_YED-NB</v>
          </cell>
          <cell r="I91" t="str">
            <v>YED NB</v>
          </cell>
          <cell r="J91">
            <v>426</v>
          </cell>
        </row>
        <row r="92">
          <cell r="C92">
            <v>15030032</v>
          </cell>
          <cell r="D92" t="str">
            <v>PRS_68322-55U00_RNF FR DR NO.2 L_YED-NB</v>
          </cell>
          <cell r="I92" t="str">
            <v>YED NB</v>
          </cell>
          <cell r="J92">
            <v>426</v>
          </cell>
        </row>
        <row r="93">
          <cell r="C93">
            <v>15023958</v>
          </cell>
          <cell r="D93" t="str">
            <v>PRS STIFFENER REAR FLOOR_61532-62S00</v>
          </cell>
          <cell r="I93" t="str">
            <v>Y1K</v>
          </cell>
          <cell r="J93">
            <v>1480</v>
          </cell>
        </row>
        <row r="94">
          <cell r="C94">
            <v>15026216</v>
          </cell>
          <cell r="D94" t="str">
            <v>PRS_62116-53T00_EXT. RR F.SIDE M RH _YOM</v>
          </cell>
          <cell r="I94" t="str">
            <v>YOM</v>
          </cell>
          <cell r="J94">
            <v>1501</v>
          </cell>
        </row>
        <row r="95">
          <cell r="C95">
            <v>15026217</v>
          </cell>
          <cell r="D95" t="str">
            <v>PRS_62316-53T00_EXT. RR F.SIDE M LH _YOM</v>
          </cell>
          <cell r="I95" t="str">
            <v>YOM</v>
          </cell>
          <cell r="J95">
            <v>1501</v>
          </cell>
        </row>
        <row r="96">
          <cell r="C96">
            <v>15024928</v>
          </cell>
          <cell r="D96" t="str">
            <v>PRS_YXA_PNL WHL HSE OUT R_63481-66T00</v>
          </cell>
          <cell r="I96" t="str">
            <v>YXA</v>
          </cell>
          <cell r="J96">
            <v>1326</v>
          </cell>
        </row>
        <row r="97">
          <cell r="C97">
            <v>15026244</v>
          </cell>
          <cell r="D97" t="str">
            <v>59241-62S20_PANLE DASH SIDE UP. R_Y1K MC S00</v>
          </cell>
          <cell r="I97" t="str">
            <v>Y1K</v>
          </cell>
          <cell r="J97">
            <v>880</v>
          </cell>
        </row>
        <row r="98">
          <cell r="C98">
            <v>15026247</v>
          </cell>
          <cell r="D98" t="str">
            <v>59241-62S30_PANLE DASH SIDE UP. R_Y1K MC S10</v>
          </cell>
          <cell r="I98" t="str">
            <v>Y1K</v>
          </cell>
          <cell r="J98">
            <v>120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15014430</v>
          </cell>
          <cell r="D43" t="str">
            <v>PRS_MUB6_EXT,MAIN FLR TNL FR(61212-68P00</v>
          </cell>
          <cell r="I43" t="str">
            <v>B6</v>
          </cell>
          <cell r="J43">
            <v>1296</v>
          </cell>
        </row>
        <row r="44">
          <cell r="C44">
            <v>15027116</v>
          </cell>
          <cell r="D44" t="str">
            <v>PRS_63411-62S10_PNL RR WHL HS INR R_Y1K</v>
          </cell>
          <cell r="I44" t="str">
            <v>Y1K</v>
          </cell>
          <cell r="J44">
            <v>1395</v>
          </cell>
        </row>
        <row r="45">
          <cell r="C45">
            <v>15027117</v>
          </cell>
          <cell r="D45" t="str">
            <v>PRS_63811-62S10_PNL RR WHL HS INR L_Y1K</v>
          </cell>
          <cell r="I45" t="str">
            <v>Y1K</v>
          </cell>
          <cell r="J45">
            <v>1395</v>
          </cell>
        </row>
        <row r="46">
          <cell r="C46">
            <v>15031387</v>
          </cell>
          <cell r="D46" t="str">
            <v>PRS_59281-71U00_Panel Dash Side L_Y17</v>
          </cell>
          <cell r="I46" t="str">
            <v>Y17</v>
          </cell>
          <cell r="J46">
            <v>515</v>
          </cell>
        </row>
        <row r="47">
          <cell r="C47">
            <v>15017148</v>
          </cell>
          <cell r="D47" t="str">
            <v>PRS_RAIL ROOF SIDE INNER R_ 63121-62S00</v>
          </cell>
          <cell r="I47" t="str">
            <v>Y1K</v>
          </cell>
          <cell r="J47">
            <v>825</v>
          </cell>
        </row>
        <row r="48">
          <cell r="C48">
            <v>15017149</v>
          </cell>
          <cell r="D48" t="str">
            <v>PRS_RAIL ROOF SIDE INNER L_ 63521-62S00</v>
          </cell>
          <cell r="I48" t="str">
            <v>Y1K</v>
          </cell>
          <cell r="J48">
            <v>825</v>
          </cell>
        </row>
        <row r="49">
          <cell r="C49">
            <v>15023956</v>
          </cell>
          <cell r="D49" t="str">
            <v>PRS_TUNNEL MAIN FLOOR ,61211-54T01 ECN</v>
          </cell>
          <cell r="I49" t="str">
            <v>YSD ECN</v>
          </cell>
          <cell r="J49">
            <v>1459</v>
          </cell>
        </row>
        <row r="50">
          <cell r="C50">
            <v>15026220</v>
          </cell>
          <cell r="D50" t="str">
            <v>PRS_58821-78T00_RENIF PEDAL BKT _YG8 K12</v>
          </cell>
          <cell r="I50" t="str">
            <v>YG8 K12</v>
          </cell>
          <cell r="J50">
            <v>1260</v>
          </cell>
        </row>
        <row r="51">
          <cell r="C51">
            <v>15012864</v>
          </cell>
          <cell r="D51" t="str">
            <v>FRAME FLOOR FRT RH 59111-77P00</v>
          </cell>
          <cell r="I51" t="str">
            <v>Y9T</v>
          </cell>
          <cell r="J51">
            <v>520</v>
          </cell>
        </row>
        <row r="52">
          <cell r="C52">
            <v>15024931</v>
          </cell>
          <cell r="D52" t="str">
            <v>PRS_YXA_PNL CTR PLR INR R_63211-66T10</v>
          </cell>
          <cell r="I52" t="str">
            <v>YXA</v>
          </cell>
          <cell r="J52">
            <v>1215</v>
          </cell>
        </row>
        <row r="53">
          <cell r="C53">
            <v>15031386</v>
          </cell>
          <cell r="D53" t="str">
            <v>PRS_59231-71U00_Panel Dash Side R_Y17</v>
          </cell>
          <cell r="I53" t="str">
            <v>Y17</v>
          </cell>
          <cell r="J53">
            <v>1250</v>
          </cell>
        </row>
        <row r="54">
          <cell r="C54">
            <v>15025364</v>
          </cell>
          <cell r="D54" t="str">
            <v>MEMBER  RR FL SIDE RR R _62112-53T00_YOM</v>
          </cell>
          <cell r="I54" t="str">
            <v>YOM</v>
          </cell>
          <cell r="J54">
            <v>125</v>
          </cell>
        </row>
        <row r="55">
          <cell r="C55">
            <v>15025365</v>
          </cell>
          <cell r="D55" t="str">
            <v>MEMBER  RR FL SIDE RR L _62312-53T00_YOM</v>
          </cell>
          <cell r="I55" t="str">
            <v>YOM</v>
          </cell>
          <cell r="J55">
            <v>125</v>
          </cell>
        </row>
        <row r="56">
          <cell r="C56">
            <v>15017181</v>
          </cell>
          <cell r="D56" t="str">
            <v>PRS_REINF WHEEL HOU INNER R_63417-62S00</v>
          </cell>
          <cell r="I56" t="str">
            <v>Y1K</v>
          </cell>
          <cell r="J56">
            <v>1170</v>
          </cell>
        </row>
        <row r="57">
          <cell r="C57">
            <v>15017182</v>
          </cell>
          <cell r="D57" t="str">
            <v>PRS_REINF WHEEL HOU INNER L_63817-62S00</v>
          </cell>
          <cell r="I57" t="str">
            <v>Y1K</v>
          </cell>
          <cell r="J57">
            <v>1170</v>
          </cell>
        </row>
        <row r="58">
          <cell r="C58">
            <v>15017185</v>
          </cell>
          <cell r="D58" t="str">
            <v>PRS_STRENGTH SIDE SILL RR R_63232-62S00</v>
          </cell>
          <cell r="I58" t="str">
            <v>Y1K</v>
          </cell>
          <cell r="J58">
            <v>1000</v>
          </cell>
        </row>
        <row r="59">
          <cell r="C59">
            <v>15017186</v>
          </cell>
          <cell r="D59" t="str">
            <v>PRS_STRENGTH SIDE SILL RR L_63632-62S00</v>
          </cell>
          <cell r="I59" t="str">
            <v>Y1K</v>
          </cell>
          <cell r="J59">
            <v>1000</v>
          </cell>
        </row>
        <row r="60">
          <cell r="C60">
            <v>15024934</v>
          </cell>
          <cell r="D60" t="str">
            <v>PRS_YXA_BRC MAIN FLR TNL NO.3_61217-66T0</v>
          </cell>
          <cell r="I60" t="str">
            <v>YXA</v>
          </cell>
          <cell r="J60">
            <v>1217</v>
          </cell>
        </row>
        <row r="61">
          <cell r="C61">
            <v>15000210</v>
          </cell>
          <cell r="D61" t="str">
            <v>PRS_PNL COWL UPPER RHD,59311-55R00</v>
          </cell>
          <cell r="I61" t="str">
            <v>YED NB</v>
          </cell>
          <cell r="J61">
            <v>1502</v>
          </cell>
        </row>
        <row r="62">
          <cell r="C62">
            <v>15017140</v>
          </cell>
          <cell r="D62" t="str">
            <v>PRS_PANEL WH HOU IN RR R_63413-62S00</v>
          </cell>
          <cell r="I62" t="str">
            <v>Y1K</v>
          </cell>
          <cell r="J62">
            <v>521</v>
          </cell>
        </row>
        <row r="63">
          <cell r="C63">
            <v>15017141</v>
          </cell>
          <cell r="D63" t="str">
            <v>PRS_PANEL WH HOU IN RR L_63813-62S00</v>
          </cell>
          <cell r="I63" t="str">
            <v>Y1K</v>
          </cell>
          <cell r="J63">
            <v>521</v>
          </cell>
        </row>
        <row r="64">
          <cell r="C64">
            <v>15017160</v>
          </cell>
          <cell r="D64" t="str">
            <v>PRS_PANEL COWL UPPER_59711-62S00</v>
          </cell>
          <cell r="I64" t="str">
            <v>Y1K</v>
          </cell>
          <cell r="J64">
            <v>259</v>
          </cell>
        </row>
        <row r="65">
          <cell r="C65">
            <v>15026209</v>
          </cell>
          <cell r="D65" t="str">
            <v>PRS_63231-53T00_STR.SI SILL FR, RH_YOM</v>
          </cell>
          <cell r="I65" t="str">
            <v>YOM</v>
          </cell>
          <cell r="J65">
            <v>1247</v>
          </cell>
        </row>
        <row r="66">
          <cell r="C66">
            <v>15024939</v>
          </cell>
          <cell r="D66" t="str">
            <v>PRS_SEF_OIL PAN_320-B4453 (WITH OUT HOLE)</v>
          </cell>
          <cell r="I66" t="str">
            <v>SEF</v>
          </cell>
          <cell r="J66">
            <v>585</v>
          </cell>
        </row>
        <row r="67">
          <cell r="C67">
            <v>15025379</v>
          </cell>
          <cell r="D67" t="str">
            <v>PRS_PANEL COWL FRONT_59721-62S11 S10</v>
          </cell>
          <cell r="I67" t="str">
            <v>Y1K</v>
          </cell>
          <cell r="J67">
            <v>151</v>
          </cell>
        </row>
        <row r="68">
          <cell r="C68">
            <v>15031433</v>
          </cell>
          <cell r="D68" t="str">
            <v>PRS_61851-78U00_LOK RE WH HO  R_YG8 RC25</v>
          </cell>
          <cell r="I68" t="str">
            <v>YG8-MC</v>
          </cell>
          <cell r="J68">
            <v>445</v>
          </cell>
        </row>
        <row r="69">
          <cell r="C69">
            <v>15031434</v>
          </cell>
          <cell r="D69" t="str">
            <v>PRS_61861-78U00_LOK RE WH HO  L_YG8 RC25</v>
          </cell>
          <cell r="I69" t="str">
            <v>YG8-MC</v>
          </cell>
          <cell r="J69">
            <v>445</v>
          </cell>
        </row>
        <row r="70">
          <cell r="C70">
            <v>15000211</v>
          </cell>
          <cell r="D70" t="str">
            <v>PRS_PNL COWL UPPER LHD,59311-55R10</v>
          </cell>
          <cell r="I70" t="str">
            <v>YED NB</v>
          </cell>
          <cell r="J70">
            <v>242</v>
          </cell>
        </row>
        <row r="71">
          <cell r="C71">
            <v>16006627</v>
          </cell>
          <cell r="D71" t="str">
            <v>PANEL WHEEL HOUSE OUTER R_63481-69R00</v>
          </cell>
          <cell r="I71" t="str">
            <v>YCA</v>
          </cell>
          <cell r="J71">
            <v>1175</v>
          </cell>
        </row>
        <row r="72">
          <cell r="C72">
            <v>15025671</v>
          </cell>
          <cell r="D72" t="str">
            <v>PRS_58826-78T00_CROSS MBR._YG8</v>
          </cell>
          <cell r="I72" t="str">
            <v>YG8</v>
          </cell>
          <cell r="J72">
            <v>1175</v>
          </cell>
        </row>
        <row r="73">
          <cell r="C73">
            <v>15017133</v>
          </cell>
          <cell r="D73" t="str">
            <v>PRS_MBR. HOOD LOCK LOWER,58232-72S00</v>
          </cell>
          <cell r="I73" t="str">
            <v>YHC</v>
          </cell>
          <cell r="J73">
            <v>735</v>
          </cell>
        </row>
        <row r="74">
          <cell r="C74">
            <v>15030388</v>
          </cell>
          <cell r="D74" t="str">
            <v>PRS_58311-62S01_YOM/Y1K</v>
          </cell>
          <cell r="I74" t="str">
            <v>Y1K ECN</v>
          </cell>
          <cell r="J74">
            <v>315</v>
          </cell>
        </row>
        <row r="75">
          <cell r="C75">
            <v>15030389</v>
          </cell>
          <cell r="D75" t="str">
            <v>PRS_58411-62S01_YOM/Y1K</v>
          </cell>
          <cell r="I75" t="str">
            <v>Y1K ECN</v>
          </cell>
          <cell r="J75">
            <v>315</v>
          </cell>
        </row>
        <row r="76">
          <cell r="C76">
            <v>15030388</v>
          </cell>
          <cell r="D76" t="str">
            <v>PRS_58311-62S01_YOM/Y1K</v>
          </cell>
          <cell r="I76" t="str">
            <v>Y1K ECN</v>
          </cell>
          <cell r="J76">
            <v>1205</v>
          </cell>
        </row>
        <row r="77">
          <cell r="C77">
            <v>15030389</v>
          </cell>
          <cell r="D77" t="str">
            <v>PRS_58411-62S01_YOM/Y1K</v>
          </cell>
          <cell r="I77" t="str">
            <v>Y1K ECN</v>
          </cell>
          <cell r="J77">
            <v>1205</v>
          </cell>
        </row>
        <row r="78">
          <cell r="C78">
            <v>15031394</v>
          </cell>
          <cell r="D78" t="str">
            <v>PRS_68531-71U00_RE RR DR OtrC NO.1 R_Y17</v>
          </cell>
          <cell r="I78" t="str">
            <v>Y17</v>
          </cell>
          <cell r="J78">
            <v>1025</v>
          </cell>
        </row>
        <row r="79">
          <cell r="C79">
            <v>15031395</v>
          </cell>
          <cell r="D79" t="str">
            <v>PRS_68731-71U00_RE RR DR OtrC NO.1 L_Y17</v>
          </cell>
          <cell r="I79" t="str">
            <v>Y17</v>
          </cell>
          <cell r="J79">
            <v>1025</v>
          </cell>
        </row>
        <row r="80">
          <cell r="C80">
            <v>15004452</v>
          </cell>
          <cell r="D80" t="str">
            <v>PRS_AZ_BRKT,FR SUSPENSION,RH 59131-77P00</v>
          </cell>
          <cell r="I80" t="str">
            <v>Y9T</v>
          </cell>
          <cell r="J80">
            <v>210</v>
          </cell>
        </row>
        <row r="81">
          <cell r="C81">
            <v>15031402</v>
          </cell>
          <cell r="D81" t="str">
            <v>PRS_59431-83U00_AZ_BRKT,FR SUSPENSION,LH 59431-77P00</v>
          </cell>
          <cell r="I81" t="str">
            <v>Y9T</v>
          </cell>
          <cell r="J81">
            <v>210</v>
          </cell>
        </row>
        <row r="82">
          <cell r="C82">
            <v>15030031</v>
          </cell>
          <cell r="D82" t="str">
            <v>PRS_68122-55U00_RNF FR DR NO.2 R_YED-NB</v>
          </cell>
          <cell r="I82" t="str">
            <v>YED NB</v>
          </cell>
          <cell r="J82">
            <v>1100</v>
          </cell>
        </row>
        <row r="83">
          <cell r="C83">
            <v>15030032</v>
          </cell>
          <cell r="D83" t="str">
            <v>PRS_68322-55U00_RNF FR DR NO.2 L_YED-NB</v>
          </cell>
          <cell r="I83" t="str">
            <v>YED NB</v>
          </cell>
          <cell r="J83">
            <v>1100</v>
          </cell>
        </row>
        <row r="84">
          <cell r="C84">
            <v>15026219</v>
          </cell>
          <cell r="D84" t="str">
            <v>PRS_71112-69R01_RENIF. FR LOWER _YCA</v>
          </cell>
          <cell r="I84" t="str">
            <v>YCA</v>
          </cell>
          <cell r="J84">
            <v>1200</v>
          </cell>
        </row>
        <row r="85">
          <cell r="C85">
            <v>15030022</v>
          </cell>
          <cell r="D85" t="str">
            <v>PRS_65321-55U00_MBR PARTN REAR_YED-NB</v>
          </cell>
          <cell r="I85" t="str">
            <v>YED NB</v>
          </cell>
          <cell r="J85">
            <v>1455</v>
          </cell>
        </row>
        <row r="86">
          <cell r="C86">
            <v>15030001</v>
          </cell>
          <cell r="D86" t="str">
            <v>PRS_65311-55U00_PNL PARTITION_YED-NB</v>
          </cell>
          <cell r="I86" t="str">
            <v>YED NB</v>
          </cell>
          <cell r="J86">
            <v>1400</v>
          </cell>
        </row>
        <row r="87">
          <cell r="C87">
            <v>15017166</v>
          </cell>
          <cell r="D87" t="str">
            <v>PRS_EXTENSION APRON FRONT R_58313-62S00</v>
          </cell>
          <cell r="I87" t="str">
            <v>Y1K</v>
          </cell>
          <cell r="J87">
            <v>715</v>
          </cell>
        </row>
        <row r="88">
          <cell r="C88">
            <v>15017167</v>
          </cell>
          <cell r="D88" t="str">
            <v>PRS_EXTENSION APRON FRONT L_58413-62S00</v>
          </cell>
          <cell r="I88" t="str">
            <v>Y1K</v>
          </cell>
          <cell r="J88">
            <v>715</v>
          </cell>
        </row>
        <row r="89">
          <cell r="C89">
            <v>15027906</v>
          </cell>
          <cell r="D89" t="str">
            <v>PRS_63882-66T00_EXT WHL HS OTR RR R_YXA</v>
          </cell>
          <cell r="I89" t="str">
            <v>YXA</v>
          </cell>
          <cell r="J89">
            <v>625</v>
          </cell>
        </row>
        <row r="90">
          <cell r="C90">
            <v>15027907</v>
          </cell>
          <cell r="D90" t="str">
            <v>PRS_63482-66T00_EXT WHL HS OTR RR R_YXA</v>
          </cell>
          <cell r="I90" t="str">
            <v>YXA</v>
          </cell>
          <cell r="J90">
            <v>625</v>
          </cell>
        </row>
        <row r="91">
          <cell r="C91">
            <v>15003987</v>
          </cell>
          <cell r="D91" t="str">
            <v>PRS_AZ_ REINF CENTER FREAME REAR (59144)</v>
          </cell>
          <cell r="I91" t="str">
            <v>Y9T</v>
          </cell>
          <cell r="J91">
            <v>530</v>
          </cell>
        </row>
        <row r="92">
          <cell r="C92">
            <v>15017178</v>
          </cell>
          <cell r="D92" t="str">
            <v>PRS_PANEL DASH SIDE LOWER L_59293-S00</v>
          </cell>
          <cell r="I92" t="str">
            <v>Y1K</v>
          </cell>
          <cell r="J92">
            <v>1010</v>
          </cell>
        </row>
        <row r="93">
          <cell r="C93">
            <v>15026207</v>
          </cell>
          <cell r="D93" t="str">
            <v>PRS_58313-53T00_EXT.APRON FRONT R_YOM</v>
          </cell>
          <cell r="I93" t="str">
            <v>YOM</v>
          </cell>
          <cell r="J93">
            <v>1000</v>
          </cell>
        </row>
        <row r="94">
          <cell r="C94">
            <v>15026208</v>
          </cell>
          <cell r="D94" t="str">
            <v>PRS_58413-53T00_EXT.APRON FRONT L_YOM</v>
          </cell>
          <cell r="I94" t="str">
            <v>YOM</v>
          </cell>
          <cell r="J94">
            <v>1000</v>
          </cell>
        </row>
        <row r="95">
          <cell r="C95">
            <v>15017449</v>
          </cell>
          <cell r="D95" t="str">
            <v>PRS_EXT. FL SIDE MBR CTR R ,62141-62S00</v>
          </cell>
          <cell r="I95" t="str">
            <v>Y1K</v>
          </cell>
          <cell r="J95">
            <v>890</v>
          </cell>
        </row>
        <row r="96">
          <cell r="C96">
            <v>15017450</v>
          </cell>
          <cell r="D96" t="str">
            <v>PRS_EXT. FL SIDE MBR CTR R ,62341-62S00</v>
          </cell>
          <cell r="I96" t="str">
            <v>Y1K</v>
          </cell>
          <cell r="J96">
            <v>890</v>
          </cell>
        </row>
        <row r="97">
          <cell r="C97">
            <v>15026245</v>
          </cell>
          <cell r="D97" t="str">
            <v>59242-62S20_PANLE DASH SIDE CTR R_Y1K MC</v>
          </cell>
          <cell r="I97" t="str">
            <v>Y1K</v>
          </cell>
          <cell r="J97">
            <v>273</v>
          </cell>
        </row>
        <row r="98">
          <cell r="C98">
            <v>15031385</v>
          </cell>
          <cell r="D98" t="str">
            <v>PRS_59282-71U00_Panel Dash Side FR L_Y17</v>
          </cell>
          <cell r="I98" t="str">
            <v>Y17</v>
          </cell>
          <cell r="J98">
            <v>496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15017151</v>
          </cell>
          <cell r="D43" t="str">
            <v>PRS_MBR.  RR FL. SIDE FR L _62311-62S00</v>
          </cell>
          <cell r="I43" t="str">
            <v>Y1K</v>
          </cell>
          <cell r="J43">
            <v>590</v>
          </cell>
        </row>
        <row r="44">
          <cell r="C44">
            <v>15014430</v>
          </cell>
          <cell r="D44" t="str">
            <v>PRS_MUB6_EXT,MAIN FLR TNL FR(61212-68P00</v>
          </cell>
          <cell r="I44" t="str">
            <v>B6</v>
          </cell>
          <cell r="J44">
            <v>1390</v>
          </cell>
        </row>
        <row r="45">
          <cell r="C45">
            <v>15030029</v>
          </cell>
          <cell r="D45" t="str">
            <v>PRS_65511-55U00_PNL BACK_YED-NB</v>
          </cell>
          <cell r="I45" t="str">
            <v>YED NB</v>
          </cell>
          <cell r="J45">
            <v>1490</v>
          </cell>
        </row>
        <row r="46">
          <cell r="C46">
            <v>15017146</v>
          </cell>
          <cell r="D46" t="str">
            <v>PRS_PANEL FR. PIL. INR RR R_63113-62S00</v>
          </cell>
          <cell r="I46" t="str">
            <v>Y1K</v>
          </cell>
          <cell r="J46">
            <v>900</v>
          </cell>
        </row>
        <row r="47">
          <cell r="C47">
            <v>15017147</v>
          </cell>
          <cell r="D47" t="str">
            <v>PRS_PANEL FR. PIL. INR RR L_63513-62S00</v>
          </cell>
          <cell r="I47" t="str">
            <v>Y1K</v>
          </cell>
          <cell r="J47">
            <v>900</v>
          </cell>
        </row>
        <row r="48">
          <cell r="C48">
            <v>15031385</v>
          </cell>
          <cell r="D48" t="str">
            <v>PRS_59282-71U00_Panel Dash Side FR L_Y17</v>
          </cell>
          <cell r="I48" t="str">
            <v>Y17</v>
          </cell>
          <cell r="J48">
            <v>720</v>
          </cell>
        </row>
        <row r="49">
          <cell r="C49">
            <v>15029927</v>
          </cell>
          <cell r="D49" t="str">
            <v>COVER R SIDE 64320-K0P-D000</v>
          </cell>
          <cell r="I49" t="str">
            <v>HONDA</v>
          </cell>
          <cell r="J49">
            <v>2345</v>
          </cell>
        </row>
        <row r="50">
          <cell r="C50">
            <v>15029928</v>
          </cell>
          <cell r="D50" t="str">
            <v>COVER L SIDE 64330-K0P-D000</v>
          </cell>
          <cell r="I50" t="str">
            <v>HONDA</v>
          </cell>
          <cell r="J50">
            <v>2345</v>
          </cell>
        </row>
        <row r="51">
          <cell r="C51">
            <v>15031403</v>
          </cell>
          <cell r="D51" t="str">
            <v>PRS_61211-78U10_LOK CR PI LOW R_YG8 RC25</v>
          </cell>
          <cell r="I51" t="str">
            <v>YG8</v>
          </cell>
          <cell r="J51">
            <v>252</v>
          </cell>
        </row>
        <row r="52">
          <cell r="C52">
            <v>15026245</v>
          </cell>
          <cell r="D52" t="str">
            <v>59242-62S20_PANLE DASH SIDE CTR R_Y1K MC</v>
          </cell>
          <cell r="I52" t="str">
            <v>Y1K</v>
          </cell>
          <cell r="J52">
            <v>1017</v>
          </cell>
        </row>
        <row r="53">
          <cell r="C53">
            <v>15025364</v>
          </cell>
          <cell r="D53" t="str">
            <v>MEMBER  RR FL SIDE RR R _62112-53T00_YOM</v>
          </cell>
          <cell r="I53" t="str">
            <v>YOM</v>
          </cell>
          <cell r="J53">
            <v>307</v>
          </cell>
        </row>
        <row r="54">
          <cell r="C54">
            <v>15025365</v>
          </cell>
          <cell r="D54" t="str">
            <v>MEMBER  RR FL SIDE RR L _62312-53T00_YOM</v>
          </cell>
          <cell r="I54" t="str">
            <v>YOM</v>
          </cell>
          <cell r="J54">
            <v>307</v>
          </cell>
        </row>
        <row r="55">
          <cell r="C55">
            <v>15031382</v>
          </cell>
          <cell r="D55" t="str">
            <v>PRS_59411-71U00_Mbr. Cowl Side Otr R_Y17</v>
          </cell>
          <cell r="I55" t="str">
            <v>Y17</v>
          </cell>
          <cell r="J55">
            <v>711</v>
          </cell>
        </row>
        <row r="56">
          <cell r="C56">
            <v>15031383</v>
          </cell>
          <cell r="D56" t="str">
            <v>PRS_59461-71U00_Mbr. Cowl Side Otr L_Y17</v>
          </cell>
          <cell r="I56" t="str">
            <v>Y17</v>
          </cell>
          <cell r="J56">
            <v>711</v>
          </cell>
        </row>
        <row r="57">
          <cell r="C57">
            <v>16010374</v>
          </cell>
          <cell r="D57" t="str">
            <v>PRS_61100-K0L-D000_FENDER A FR_HONDA</v>
          </cell>
          <cell r="I57" t="str">
            <v>HONDA</v>
          </cell>
          <cell r="J57">
            <v>1080</v>
          </cell>
        </row>
        <row r="58">
          <cell r="C58">
            <v>15031386</v>
          </cell>
          <cell r="D58" t="str">
            <v>PRS_59231-71U00_Panel Dash Side R_Y17</v>
          </cell>
          <cell r="I58" t="str">
            <v>Y17</v>
          </cell>
          <cell r="J58">
            <v>430</v>
          </cell>
        </row>
        <row r="59">
          <cell r="C59">
            <v>15026212</v>
          </cell>
          <cell r="D59" t="str">
            <v>PRS_62211-53T00 COMPARTMENT RH_YOM</v>
          </cell>
          <cell r="I59" t="str">
            <v>YOM</v>
          </cell>
          <cell r="J59">
            <v>800</v>
          </cell>
        </row>
        <row r="60">
          <cell r="C60">
            <v>15026213</v>
          </cell>
          <cell r="D60" t="str">
            <v>PRS_62411-53T00 COMPARTMENT LH_YOM</v>
          </cell>
          <cell r="I60" t="str">
            <v>YOM</v>
          </cell>
          <cell r="J60">
            <v>800</v>
          </cell>
        </row>
        <row r="61">
          <cell r="C61">
            <v>15026214</v>
          </cell>
          <cell r="D61" t="str">
            <v>PRS_62211-53T10 COMPARTMENT RH</v>
          </cell>
          <cell r="I61" t="str">
            <v>Y1K</v>
          </cell>
          <cell r="J61">
            <v>485</v>
          </cell>
        </row>
        <row r="62">
          <cell r="C62">
            <v>15026215</v>
          </cell>
          <cell r="D62" t="str">
            <v>PRS_62411-53T10 COMPARTMENT LH</v>
          </cell>
          <cell r="I62" t="str">
            <v>Y1K</v>
          </cell>
          <cell r="J62">
            <v>485</v>
          </cell>
        </row>
        <row r="63">
          <cell r="C63">
            <v>16004930</v>
          </cell>
          <cell r="D63" t="str">
            <v>PRS_RX_REINF, RR DOOR HIN, L_63641-82P00</v>
          </cell>
          <cell r="I63" t="str">
            <v>RX</v>
          </cell>
          <cell r="J63">
            <v>169</v>
          </cell>
        </row>
        <row r="64">
          <cell r="C64">
            <v>15023956</v>
          </cell>
          <cell r="D64" t="str">
            <v>PRS_TUNNEL MAIN FLOOR ,61211-54T01 ECN</v>
          </cell>
          <cell r="I64" t="str">
            <v>YSD ECN</v>
          </cell>
          <cell r="J64">
            <v>1650</v>
          </cell>
        </row>
        <row r="65">
          <cell r="C65">
            <v>15024932</v>
          </cell>
          <cell r="D65" t="str">
            <v>PRS_YXA_PNL CTR PLR INR L_63611-66T00</v>
          </cell>
          <cell r="I65" t="str">
            <v>YXA</v>
          </cell>
          <cell r="J65">
            <v>100</v>
          </cell>
        </row>
        <row r="66">
          <cell r="C66">
            <v>15024933</v>
          </cell>
          <cell r="D66" t="str">
            <v>PRS_YXA_PNL CTR PLR INR L_63611-66T10</v>
          </cell>
          <cell r="I66" t="str">
            <v>YXA</v>
          </cell>
          <cell r="J66">
            <v>850</v>
          </cell>
        </row>
        <row r="67">
          <cell r="C67">
            <v>15025671</v>
          </cell>
          <cell r="D67" t="str">
            <v>PRS_58826-78T00_CROSS MBR._YG8</v>
          </cell>
          <cell r="I67" t="str">
            <v>YG8</v>
          </cell>
          <cell r="J67">
            <v>110</v>
          </cell>
        </row>
        <row r="68">
          <cell r="C68">
            <v>15000177</v>
          </cell>
          <cell r="D68" t="str">
            <v>PRS_JCB_OIL PAN ASSY_320/04292</v>
          </cell>
          <cell r="I68" t="str">
            <v>JCB</v>
          </cell>
          <cell r="J68">
            <v>782</v>
          </cell>
        </row>
        <row r="69">
          <cell r="C69">
            <v>15030030</v>
          </cell>
          <cell r="D69" t="str">
            <v>PRS_65331-55U00_PNL PARTN FRONT_YED-NB</v>
          </cell>
          <cell r="I69" t="str">
            <v>YED NB</v>
          </cell>
          <cell r="J69">
            <v>1130</v>
          </cell>
        </row>
        <row r="70">
          <cell r="C70">
            <v>15030388</v>
          </cell>
          <cell r="D70" t="str">
            <v>PRS_58311-62S01_YOM/Y1K</v>
          </cell>
          <cell r="I70" t="str">
            <v>Y1K ECN</v>
          </cell>
          <cell r="J70">
            <v>1005</v>
          </cell>
        </row>
        <row r="71">
          <cell r="C71">
            <v>15030389</v>
          </cell>
          <cell r="D71" t="str">
            <v>PRS_58411-62S01_YOM/Y1K</v>
          </cell>
          <cell r="I71" t="str">
            <v>Y1K ECN</v>
          </cell>
          <cell r="J71">
            <v>1005</v>
          </cell>
        </row>
        <row r="72">
          <cell r="C72">
            <v>15026210</v>
          </cell>
          <cell r="D72" t="str">
            <v>PRS_63631-53T00_STR.SI SILL FR, HL_YOM</v>
          </cell>
          <cell r="I72" t="str">
            <v>YOM</v>
          </cell>
          <cell r="J72">
            <v>955</v>
          </cell>
        </row>
        <row r="73">
          <cell r="C73">
            <v>15030489</v>
          </cell>
          <cell r="D73" t="str">
            <v>COVER R BODY 83500-K0P-D000 - 20</v>
          </cell>
          <cell r="I73" t="str">
            <v>HONDA</v>
          </cell>
          <cell r="J73">
            <v>705</v>
          </cell>
        </row>
        <row r="74">
          <cell r="C74">
            <v>15030490</v>
          </cell>
          <cell r="D74" t="str">
            <v>COVER L BODY 83600-K0P-D000- 20</v>
          </cell>
          <cell r="I74" t="str">
            <v>HONDA</v>
          </cell>
          <cell r="J74">
            <v>705</v>
          </cell>
        </row>
        <row r="75">
          <cell r="C75">
            <v>15017160</v>
          </cell>
          <cell r="D75" t="str">
            <v>PRS_PANEL COWL UPPER_59711-62S00</v>
          </cell>
          <cell r="I75" t="str">
            <v>Y1K</v>
          </cell>
          <cell r="J75">
            <v>548</v>
          </cell>
        </row>
        <row r="76">
          <cell r="C76">
            <v>15025378</v>
          </cell>
          <cell r="D76" t="str">
            <v>PRS_PANEL COWL FRONT_59721-62S01 S00</v>
          </cell>
          <cell r="I76" t="str">
            <v>Y1K</v>
          </cell>
          <cell r="J76">
            <v>638</v>
          </cell>
        </row>
        <row r="77">
          <cell r="C77">
            <v>15030023</v>
          </cell>
          <cell r="D77" t="str">
            <v>PRS_59711-55U20_PNL COWL TOP_YED-NB</v>
          </cell>
          <cell r="I77" t="str">
            <v>YED NB</v>
          </cell>
          <cell r="J77">
            <v>135</v>
          </cell>
        </row>
        <row r="78">
          <cell r="C78">
            <v>15030025</v>
          </cell>
          <cell r="D78" t="str">
            <v>PRS_59711-55U00_PNL COWL TOP_YED-NB</v>
          </cell>
          <cell r="I78" t="str">
            <v>YED NB</v>
          </cell>
          <cell r="J78">
            <v>575</v>
          </cell>
        </row>
        <row r="79">
          <cell r="C79">
            <v>15017158</v>
          </cell>
          <cell r="D79" t="str">
            <v>PRS_STRENGTH SIDE SILL FR R_63231-62S00</v>
          </cell>
          <cell r="I79" t="str">
            <v>Y1K</v>
          </cell>
          <cell r="J79">
            <v>800</v>
          </cell>
        </row>
        <row r="80">
          <cell r="C80">
            <v>15026209</v>
          </cell>
          <cell r="D80" t="str">
            <v>PRS_63231-53T00_STR.SI SILL FR, RH_YOM</v>
          </cell>
          <cell r="I80" t="str">
            <v>YOM</v>
          </cell>
          <cell r="J80">
            <v>1048</v>
          </cell>
        </row>
        <row r="81">
          <cell r="C81">
            <v>16006628</v>
          </cell>
          <cell r="D81" t="str">
            <v>PANEL WHEEL HOUSE OUTER L_63881-69R00</v>
          </cell>
          <cell r="I81" t="str">
            <v>YCA</v>
          </cell>
          <cell r="J81">
            <v>1212</v>
          </cell>
        </row>
        <row r="82">
          <cell r="C82">
            <v>15000210</v>
          </cell>
          <cell r="D82" t="str">
            <v>PRS_PNL COWL UPPER RHD,59311-55R00</v>
          </cell>
          <cell r="I82" t="str">
            <v>YED NB</v>
          </cell>
          <cell r="J82">
            <v>310</v>
          </cell>
        </row>
        <row r="83">
          <cell r="C83">
            <v>15026206</v>
          </cell>
          <cell r="D83" t="str">
            <v>PRS_58271-62S10_PANEL FR. BUMPER_Y1K MC</v>
          </cell>
          <cell r="I83" t="str">
            <v>Y1K</v>
          </cell>
          <cell r="J83">
            <v>1000</v>
          </cell>
        </row>
        <row r="84">
          <cell r="C84">
            <v>15017449</v>
          </cell>
          <cell r="D84" t="str">
            <v>PRS_EXT. FL SIDE MBR CTR R ,62141-62S00</v>
          </cell>
          <cell r="I84" t="str">
            <v>Y1K</v>
          </cell>
          <cell r="J84">
            <v>90</v>
          </cell>
        </row>
        <row r="85">
          <cell r="C85">
            <v>15017450</v>
          </cell>
          <cell r="D85" t="str">
            <v>PRS_EXT. FL SIDE MBR CTR R ,62341-62S00</v>
          </cell>
          <cell r="I85" t="str">
            <v>Y1K</v>
          </cell>
          <cell r="J85">
            <v>90</v>
          </cell>
        </row>
        <row r="86">
          <cell r="C86">
            <v>15031400</v>
          </cell>
          <cell r="D86" t="str">
            <v>PRS_71111-71U00_MB RAD SUP U SU.1 UP_Y17</v>
          </cell>
          <cell r="I86" t="str">
            <v>Y17</v>
          </cell>
          <cell r="J86">
            <v>1400</v>
          </cell>
        </row>
        <row r="87">
          <cell r="C87">
            <v>15031396</v>
          </cell>
          <cell r="D87" t="str">
            <v>PRS_69161-71U00_RE BACK DOOR Hingh R_Y17</v>
          </cell>
          <cell r="I87" t="str">
            <v>Y17</v>
          </cell>
          <cell r="J87">
            <v>872</v>
          </cell>
        </row>
        <row r="88">
          <cell r="C88">
            <v>15031397</v>
          </cell>
          <cell r="D88" t="str">
            <v>PRS_69171-71U00_RE BACK DOOR Hingh L_Y17</v>
          </cell>
          <cell r="I88" t="str">
            <v>Y17</v>
          </cell>
          <cell r="J88">
            <v>872</v>
          </cell>
        </row>
        <row r="89">
          <cell r="C89">
            <v>15030031</v>
          </cell>
          <cell r="D89" t="str">
            <v>PRS_68122-55U00_RNF FR DR NO.2 R_YED-NB</v>
          </cell>
          <cell r="I89" t="str">
            <v>YED NB</v>
          </cell>
          <cell r="J89">
            <v>1695</v>
          </cell>
        </row>
        <row r="90">
          <cell r="C90">
            <v>15030032</v>
          </cell>
          <cell r="D90" t="str">
            <v>PRS_68322-55U00_RNF FR DR NO.2 L_YED-NB</v>
          </cell>
          <cell r="I90" t="str">
            <v>YED NB</v>
          </cell>
          <cell r="J90">
            <v>1695</v>
          </cell>
        </row>
        <row r="91">
          <cell r="C91">
            <v>15026218</v>
          </cell>
          <cell r="D91" t="str">
            <v>PRS_71111-69R01_CROSSMBR. FR LOWER _YCA</v>
          </cell>
          <cell r="I91" t="str">
            <v>YCA</v>
          </cell>
          <cell r="J91">
            <v>1185</v>
          </cell>
        </row>
        <row r="92">
          <cell r="C92">
            <v>15031390</v>
          </cell>
          <cell r="D92" t="str">
            <v>PRS_68122-71U00_RE F Dr Otr No.-1R_Y17</v>
          </cell>
          <cell r="I92" t="str">
            <v>Y17</v>
          </cell>
          <cell r="J92">
            <v>1305</v>
          </cell>
        </row>
        <row r="93">
          <cell r="C93">
            <v>15031391</v>
          </cell>
          <cell r="D93" t="str">
            <v>PRS_68322-71U00_RE F Dr Otr No.-1L_Y17</v>
          </cell>
          <cell r="I93" t="str">
            <v>Y17</v>
          </cell>
          <cell r="J93">
            <v>1305</v>
          </cell>
        </row>
        <row r="94">
          <cell r="C94">
            <v>16009976</v>
          </cell>
          <cell r="D94" t="str">
            <v>PRS_YEDNB_RNF RR DR OTR R_68521-55U00</v>
          </cell>
          <cell r="I94" t="str">
            <v>YED NB</v>
          </cell>
          <cell r="J94">
            <v>1815</v>
          </cell>
        </row>
        <row r="95">
          <cell r="C95">
            <v>16009977</v>
          </cell>
          <cell r="D95" t="str">
            <v>PRS_YEDNB_RNF RR DR OTR L_68721-55U00</v>
          </cell>
          <cell r="I95" t="str">
            <v>YED NB</v>
          </cell>
          <cell r="J95">
            <v>1815</v>
          </cell>
        </row>
        <row r="96">
          <cell r="C96">
            <v>15017177</v>
          </cell>
          <cell r="D96" t="str">
            <v>PRS_PANEL DASH SIDE LOWER R_59243-S00</v>
          </cell>
          <cell r="I96" t="str">
            <v>Y1K</v>
          </cell>
          <cell r="J96">
            <v>225</v>
          </cell>
        </row>
        <row r="97">
          <cell r="C97">
            <v>15026219</v>
          </cell>
          <cell r="D97" t="str">
            <v>PRS_71112-69R01_RENIF. FR LOWER _YCA</v>
          </cell>
          <cell r="I97" t="str">
            <v>YCA</v>
          </cell>
          <cell r="J97">
            <v>1240</v>
          </cell>
        </row>
        <row r="98">
          <cell r="C98">
            <v>15030027</v>
          </cell>
          <cell r="D98" t="str">
            <v>PRS_65313-55U00_MBR PARTN FRONT_YED-NB</v>
          </cell>
          <cell r="I98" t="str">
            <v>YED NB</v>
          </cell>
          <cell r="J98">
            <v>1220</v>
          </cell>
        </row>
        <row r="99">
          <cell r="C99">
            <v>15031483</v>
          </cell>
          <cell r="D99" t="str">
            <v>PRS_68531-69R10_REINF RR DR OTR CTR R_YC</v>
          </cell>
          <cell r="I99" t="str">
            <v>YCA</v>
          </cell>
          <cell r="J99">
            <v>905</v>
          </cell>
        </row>
        <row r="100">
          <cell r="C100">
            <v>15031484</v>
          </cell>
          <cell r="D100" t="str">
            <v>PRS_68731-69R10_REINF RR DR OTR CTR L_YC</v>
          </cell>
          <cell r="I100" t="str">
            <v>YCA</v>
          </cell>
          <cell r="J100">
            <v>905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15017934</v>
          </cell>
          <cell r="D43" t="str">
            <v>PRS_CR. MBR. RE FL CTR._62711-62S00_Y1K</v>
          </cell>
          <cell r="I43" t="str">
            <v>Y1K</v>
          </cell>
          <cell r="J43">
            <v>381</v>
          </cell>
        </row>
        <row r="44">
          <cell r="C44">
            <v>15031483</v>
          </cell>
          <cell r="D44" t="str">
            <v>PRS_68531-69R10_REINF RR DR OTR CTR R_YC</v>
          </cell>
          <cell r="I44" t="str">
            <v>YCA</v>
          </cell>
          <cell r="J44">
            <v>500</v>
          </cell>
        </row>
        <row r="45">
          <cell r="C45">
            <v>15031484</v>
          </cell>
          <cell r="D45" t="str">
            <v>PRS_68731-69R10_REINF RR DR OTR CTR L_YC</v>
          </cell>
          <cell r="I45" t="str">
            <v>YCA</v>
          </cell>
          <cell r="J45">
            <v>500</v>
          </cell>
        </row>
        <row r="46">
          <cell r="C46">
            <v>15030031</v>
          </cell>
          <cell r="D46" t="str">
            <v>PRS_68122-55U00_RNF FR DR NO.2 R_YED-NB</v>
          </cell>
          <cell r="I46" t="str">
            <v>YED NB</v>
          </cell>
          <cell r="J46">
            <v>1320</v>
          </cell>
        </row>
        <row r="47">
          <cell r="C47">
            <v>15030032</v>
          </cell>
          <cell r="D47" t="str">
            <v>PRS_68322-55U00_RNF FR DR NO.2 L_YED-NB</v>
          </cell>
          <cell r="I47" t="str">
            <v>YED NB</v>
          </cell>
          <cell r="J47">
            <v>1320</v>
          </cell>
        </row>
        <row r="48">
          <cell r="C48">
            <v>15030022</v>
          </cell>
          <cell r="D48" t="str">
            <v>PRS_65321-55U00_MBR PARTN REAR_YED-NB</v>
          </cell>
          <cell r="I48" t="str">
            <v>YED NB</v>
          </cell>
          <cell r="J48">
            <v>1600</v>
          </cell>
        </row>
        <row r="49">
          <cell r="C49">
            <v>15028935</v>
          </cell>
          <cell r="D49" t="str">
            <v>PRS_R/F TENSION ROD BKT RH_59123-77P00</v>
          </cell>
          <cell r="I49" t="str">
            <v>Y9T</v>
          </cell>
          <cell r="J49">
            <v>600</v>
          </cell>
        </row>
        <row r="50">
          <cell r="C50">
            <v>15028936</v>
          </cell>
          <cell r="D50" t="str">
            <v>PRS_R/F TENSION ROD BKT LH_59423-77P00</v>
          </cell>
          <cell r="I50" t="str">
            <v>Y9T</v>
          </cell>
          <cell r="J50">
            <v>600</v>
          </cell>
        </row>
        <row r="51">
          <cell r="C51">
            <v>15017177</v>
          </cell>
          <cell r="D51" t="str">
            <v>PRS_PANEL DASH SIDE LOWER R_59243-S00</v>
          </cell>
          <cell r="I51" t="str">
            <v>Y1K</v>
          </cell>
          <cell r="J51">
            <v>800</v>
          </cell>
        </row>
        <row r="52">
          <cell r="C52">
            <v>15023958</v>
          </cell>
          <cell r="D52" t="str">
            <v>PRS STIFFENER REAR FLOOR_61532-62S00</v>
          </cell>
          <cell r="I52" t="str">
            <v>Y1K</v>
          </cell>
          <cell r="J52">
            <v>1000</v>
          </cell>
        </row>
        <row r="53">
          <cell r="C53">
            <v>15030001</v>
          </cell>
          <cell r="D53" t="str">
            <v>PRS_65311-55U00_PNL PARTITION_YED-NB</v>
          </cell>
          <cell r="I53" t="str">
            <v>YED NB</v>
          </cell>
          <cell r="J53">
            <v>1526</v>
          </cell>
        </row>
        <row r="54">
          <cell r="C54">
            <v>15026216</v>
          </cell>
          <cell r="D54" t="str">
            <v>PRS_62116-53T00_EXT. RR F.SIDE M RH _YOM</v>
          </cell>
          <cell r="I54" t="str">
            <v>YOM</v>
          </cell>
          <cell r="J54">
            <v>1365</v>
          </cell>
        </row>
        <row r="55">
          <cell r="C55">
            <v>15026217</v>
          </cell>
          <cell r="D55" t="str">
            <v>PRS_62316-53T00_EXT. RR F.SIDE M LH _YOM</v>
          </cell>
          <cell r="I55" t="str">
            <v>YOM</v>
          </cell>
          <cell r="J55">
            <v>1365</v>
          </cell>
        </row>
        <row r="56">
          <cell r="C56">
            <v>15027906</v>
          </cell>
          <cell r="D56" t="str">
            <v>PRS_63882-66T00_EXT WHL HS OTR RR R_YXA</v>
          </cell>
          <cell r="I56" t="str">
            <v>YXA</v>
          </cell>
          <cell r="J56">
            <v>1155</v>
          </cell>
        </row>
        <row r="57">
          <cell r="C57">
            <v>15027907</v>
          </cell>
          <cell r="D57" t="str">
            <v>PRS_63482-66T00_EXT WHL HS OTR RR R_YXA</v>
          </cell>
          <cell r="I57" t="str">
            <v>YXA</v>
          </cell>
          <cell r="J57">
            <v>1155</v>
          </cell>
        </row>
        <row r="58">
          <cell r="C58">
            <v>15026218</v>
          </cell>
          <cell r="D58" t="str">
            <v>PRS_71111-69R01_CROSSMBR. FR LOWER _YCA</v>
          </cell>
          <cell r="I58" t="str">
            <v>YCA</v>
          </cell>
          <cell r="J58">
            <v>1200</v>
          </cell>
        </row>
        <row r="59">
          <cell r="C59">
            <v>15026244</v>
          </cell>
          <cell r="D59" t="str">
            <v>59241-62S20_PANLE DASH SIDE UP. R_Y1K MC S00</v>
          </cell>
          <cell r="I59" t="str">
            <v>Y1K</v>
          </cell>
          <cell r="J59">
            <v>800</v>
          </cell>
        </row>
        <row r="60">
          <cell r="C60">
            <v>15026247</v>
          </cell>
          <cell r="D60" t="str">
            <v>59241-62S30_PANLE DASH SIDE UP. R_Y1K MC S10</v>
          </cell>
          <cell r="I60" t="str">
            <v>Y1K</v>
          </cell>
          <cell r="J60">
            <v>230</v>
          </cell>
        </row>
        <row r="61">
          <cell r="C61">
            <v>15025366</v>
          </cell>
          <cell r="D61" t="str">
            <v>STRENGTH SIDE SILL RR R_63232-53T00_YOM</v>
          </cell>
          <cell r="I61" t="str">
            <v>YOM</v>
          </cell>
          <cell r="J61">
            <v>1005</v>
          </cell>
        </row>
        <row r="62">
          <cell r="C62">
            <v>15025367</v>
          </cell>
          <cell r="D62" t="str">
            <v>STRENGTH SIDE SILL RR L_63632-53T00_YOM</v>
          </cell>
          <cell r="I62" t="str">
            <v>YOM</v>
          </cell>
          <cell r="J62">
            <v>1005</v>
          </cell>
        </row>
        <row r="63">
          <cell r="C63">
            <v>15017144</v>
          </cell>
          <cell r="D63" t="str">
            <v>PRS_PANEL FR. PIL. INR FR R_63111-62S00</v>
          </cell>
          <cell r="I63" t="str">
            <v>Y1K</v>
          </cell>
          <cell r="J63">
            <v>800</v>
          </cell>
        </row>
        <row r="64">
          <cell r="C64">
            <v>15017145</v>
          </cell>
          <cell r="D64" t="str">
            <v>PRS_PANEL FR. PIL. INR FR L_63511-62S00</v>
          </cell>
          <cell r="I64" t="str">
            <v>Y1K</v>
          </cell>
          <cell r="J64">
            <v>800</v>
          </cell>
        </row>
        <row r="65">
          <cell r="C65">
            <v>15030027</v>
          </cell>
          <cell r="D65" t="str">
            <v>PRS_65313-55U00_MBR PARTN FRONT_YED-NB</v>
          </cell>
          <cell r="I65" t="str">
            <v>YED NB</v>
          </cell>
          <cell r="J65">
            <v>965</v>
          </cell>
        </row>
        <row r="66">
          <cell r="C66">
            <v>15017166</v>
          </cell>
          <cell r="D66" t="str">
            <v>PRS_EXTENSION APRON FRONT R_58313-62S00</v>
          </cell>
          <cell r="I66" t="str">
            <v>Y1K</v>
          </cell>
          <cell r="J66">
            <v>5</v>
          </cell>
        </row>
        <row r="67">
          <cell r="C67">
            <v>15017167</v>
          </cell>
          <cell r="D67" t="str">
            <v>PRS_EXTENSION APRON FRONT L_58413-62S00</v>
          </cell>
          <cell r="I67" t="str">
            <v>Y1K</v>
          </cell>
          <cell r="J67">
            <v>5</v>
          </cell>
        </row>
        <row r="68">
          <cell r="C68">
            <v>15026219</v>
          </cell>
          <cell r="D68" t="str">
            <v>PRS_71112-69R01_RENIF. FR LOWER _YCA</v>
          </cell>
          <cell r="I68" t="str">
            <v>YCA</v>
          </cell>
          <cell r="J68">
            <v>645</v>
          </cell>
        </row>
        <row r="69">
          <cell r="C69">
            <v>15003987</v>
          </cell>
          <cell r="D69" t="str">
            <v>PRS_AZ_ REINF CENTER FREAME REAR (59144)</v>
          </cell>
          <cell r="I69" t="str">
            <v>Y9T</v>
          </cell>
          <cell r="J69">
            <v>280</v>
          </cell>
        </row>
        <row r="70">
          <cell r="C70">
            <v>15031382</v>
          </cell>
          <cell r="D70" t="str">
            <v>PRS_59411-71U00_Mbr. Cowl Side Otr R_Y17</v>
          </cell>
          <cell r="I70" t="str">
            <v>Y17</v>
          </cell>
          <cell r="J70">
            <v>539</v>
          </cell>
        </row>
        <row r="71">
          <cell r="C71">
            <v>15031383</v>
          </cell>
          <cell r="D71" t="str">
            <v>PRS_59461-71U00_Mbr. Cowl Side Otr L_Y17</v>
          </cell>
          <cell r="I71" t="str">
            <v>Y17</v>
          </cell>
          <cell r="J71">
            <v>539</v>
          </cell>
        </row>
        <row r="72">
          <cell r="C72">
            <v>15017172</v>
          </cell>
          <cell r="D72" t="str">
            <v>PRS_PANEL DASH SIDE UPPER L_59291-62S00</v>
          </cell>
          <cell r="I72" t="str">
            <v>Y1K</v>
          </cell>
          <cell r="J72">
            <v>1100</v>
          </cell>
        </row>
        <row r="73">
          <cell r="C73">
            <v>15031392</v>
          </cell>
          <cell r="D73" t="str">
            <v>PRS_68521-71U00_RENIF R Dr Otr R_Y17</v>
          </cell>
          <cell r="I73" t="str">
            <v>Y17</v>
          </cell>
          <cell r="J73">
            <v>1200</v>
          </cell>
        </row>
        <row r="74">
          <cell r="C74">
            <v>15031393</v>
          </cell>
          <cell r="D74" t="str">
            <v>PRS_68721-71U00_RENIF R Dr Otr R_Y17</v>
          </cell>
          <cell r="I74" t="str">
            <v>Y17</v>
          </cell>
          <cell r="J74">
            <v>1200</v>
          </cell>
        </row>
        <row r="75">
          <cell r="C75">
            <v>15029927</v>
          </cell>
          <cell r="D75" t="str">
            <v>COVER R SIDE 64320-K0P-D000</v>
          </cell>
          <cell r="I75" t="str">
            <v>HONDA</v>
          </cell>
          <cell r="J75">
            <v>2070</v>
          </cell>
        </row>
        <row r="76">
          <cell r="C76">
            <v>15029928</v>
          </cell>
          <cell r="D76" t="str">
            <v>COVER L SIDE 64330-K0P-D000</v>
          </cell>
          <cell r="I76" t="str">
            <v>HONDA</v>
          </cell>
          <cell r="J76">
            <v>2070</v>
          </cell>
        </row>
        <row r="77">
          <cell r="C77">
            <v>15024929</v>
          </cell>
          <cell r="D77" t="str">
            <v>PRS_YXA_PNL WHL HSE OUT L_63881-66T00</v>
          </cell>
          <cell r="I77" t="str">
            <v>YXA</v>
          </cell>
          <cell r="J77">
            <v>1045</v>
          </cell>
        </row>
        <row r="78">
          <cell r="C78">
            <v>15017142</v>
          </cell>
          <cell r="D78" t="str">
            <v>PRS_REINF REAR SHOK. ABSO R_63414-62S00</v>
          </cell>
          <cell r="I78" t="str">
            <v>Y1K</v>
          </cell>
          <cell r="J78">
            <v>1062</v>
          </cell>
        </row>
        <row r="79">
          <cell r="C79">
            <v>15017143</v>
          </cell>
          <cell r="D79" t="str">
            <v>PRS_REINF REAR SHOK. ABSO L_63814-62S00</v>
          </cell>
          <cell r="I79" t="str">
            <v>Y1K</v>
          </cell>
          <cell r="J79">
            <v>1062</v>
          </cell>
        </row>
        <row r="80">
          <cell r="C80">
            <v>15025364</v>
          </cell>
          <cell r="D80" t="str">
            <v>MEMBER  RR FL SIDE RR R _62112-53T00_YOM</v>
          </cell>
          <cell r="I80" t="str">
            <v>YOM</v>
          </cell>
          <cell r="J80">
            <v>126</v>
          </cell>
        </row>
        <row r="81">
          <cell r="C81">
            <v>15025365</v>
          </cell>
          <cell r="D81" t="str">
            <v>MEMBER  RR FL SIDE RR L _62312-53T00_YOM</v>
          </cell>
          <cell r="I81" t="str">
            <v>YOM</v>
          </cell>
          <cell r="J81">
            <v>126</v>
          </cell>
        </row>
        <row r="82">
          <cell r="C82">
            <v>15030029</v>
          </cell>
          <cell r="D82" t="str">
            <v>PRS_65511-55U00_PNL BACK_YED-NB</v>
          </cell>
          <cell r="I82" t="str">
            <v>YED NB</v>
          </cell>
          <cell r="J82">
            <v>1352</v>
          </cell>
        </row>
        <row r="83">
          <cell r="C83">
            <v>16011316</v>
          </cell>
          <cell r="D83" t="str">
            <v>EXTN QUARTER INNER UPPER R 63341-71U00</v>
          </cell>
          <cell r="I83" t="str">
            <v>Y17</v>
          </cell>
          <cell r="J83">
            <v>774</v>
          </cell>
        </row>
        <row r="84">
          <cell r="C84">
            <v>16011315</v>
          </cell>
          <cell r="D84" t="str">
            <v>EXTN QUARTER INNER UPPER L 63741-71U00</v>
          </cell>
          <cell r="I84" t="str">
            <v>Y17</v>
          </cell>
          <cell r="J84">
            <v>774</v>
          </cell>
        </row>
        <row r="85">
          <cell r="C85">
            <v>15017150</v>
          </cell>
          <cell r="D85" t="str">
            <v>PRS_MBR.  RR FL. SIDE FR R _62111-62S00</v>
          </cell>
          <cell r="I85" t="str">
            <v>Y1K</v>
          </cell>
          <cell r="J85">
            <v>1204</v>
          </cell>
        </row>
        <row r="86">
          <cell r="C86">
            <v>15017151</v>
          </cell>
          <cell r="D86" t="str">
            <v>PRS_MBR.  RR FL. SIDE FR L _62311-62S00</v>
          </cell>
          <cell r="I86" t="str">
            <v>Y1K</v>
          </cell>
          <cell r="J86">
            <v>1591</v>
          </cell>
        </row>
        <row r="87">
          <cell r="C87">
            <v>16010374</v>
          </cell>
          <cell r="D87" t="str">
            <v>PRS_61100-K0L-D000_FENDER A FR_HONDA</v>
          </cell>
          <cell r="I87" t="str">
            <v>HONDA</v>
          </cell>
          <cell r="J87">
            <v>1080</v>
          </cell>
        </row>
        <row r="88">
          <cell r="C88">
            <v>15030026</v>
          </cell>
          <cell r="D88" t="str">
            <v>PRS_65521-55U00_MBR TAIL END_YED-NB</v>
          </cell>
          <cell r="I88" t="str">
            <v>YED NB</v>
          </cell>
          <cell r="J88">
            <v>1505</v>
          </cell>
        </row>
        <row r="89">
          <cell r="C89">
            <v>15026214</v>
          </cell>
          <cell r="D89" t="str">
            <v>PRS_62211-53T10 COMPARTMENT RH</v>
          </cell>
          <cell r="I89" t="str">
            <v>Y1K</v>
          </cell>
          <cell r="J89">
            <v>500</v>
          </cell>
        </row>
        <row r="90">
          <cell r="C90">
            <v>15026215</v>
          </cell>
          <cell r="D90" t="str">
            <v>PRS_62411-53T10 COMPARTMENT LH</v>
          </cell>
          <cell r="I90" t="str">
            <v>Y1K</v>
          </cell>
          <cell r="J90">
            <v>500</v>
          </cell>
        </row>
        <row r="91">
          <cell r="C91">
            <v>15026212</v>
          </cell>
          <cell r="D91" t="str">
            <v>PRS_62211-53T00 COMPARTMENT RH_YOM</v>
          </cell>
          <cell r="I91" t="str">
            <v>YOM</v>
          </cell>
          <cell r="J91">
            <v>570</v>
          </cell>
        </row>
        <row r="92">
          <cell r="C92">
            <v>15026213</v>
          </cell>
          <cell r="D92" t="str">
            <v>PRS_62411-53T00 COMPARTMENT LH_YOM</v>
          </cell>
          <cell r="I92" t="str">
            <v>YOM</v>
          </cell>
          <cell r="J92">
            <v>570</v>
          </cell>
        </row>
        <row r="93">
          <cell r="C93">
            <v>15031387</v>
          </cell>
          <cell r="D93" t="str">
            <v>PRS_59281-71U00_Panel Dash Side L_Y17</v>
          </cell>
          <cell r="I93" t="str">
            <v>Y17</v>
          </cell>
          <cell r="J93">
            <v>200</v>
          </cell>
        </row>
        <row r="94">
          <cell r="C94">
            <v>15000210</v>
          </cell>
          <cell r="D94" t="str">
            <v>PRS_PNL COWL UPPER RHD,59311-55R00</v>
          </cell>
          <cell r="I94" t="str">
            <v>YED NB</v>
          </cell>
          <cell r="J94">
            <v>1716</v>
          </cell>
        </row>
        <row r="95">
          <cell r="C95">
            <v>15000211</v>
          </cell>
          <cell r="D95" t="str">
            <v>PRS_PNL COWL UPPER LHD,59311-55R10</v>
          </cell>
          <cell r="I95" t="str">
            <v>YED NB</v>
          </cell>
          <cell r="J95">
            <v>231</v>
          </cell>
        </row>
        <row r="96">
          <cell r="C96">
            <v>15030030</v>
          </cell>
          <cell r="D96" t="str">
            <v>PRS_65331-55U00_PNL PARTN FRONT_YED-NB</v>
          </cell>
          <cell r="I96" t="str">
            <v>YED NB</v>
          </cell>
          <cell r="J96">
            <v>1280</v>
          </cell>
        </row>
        <row r="97">
          <cell r="C97">
            <v>15017159</v>
          </cell>
          <cell r="D97" t="str">
            <v>PRS_STRENGTH SIDE SILL FR L_63631-62S00</v>
          </cell>
          <cell r="I97" t="str">
            <v>Y1K</v>
          </cell>
          <cell r="J97">
            <v>54</v>
          </cell>
        </row>
        <row r="98">
          <cell r="C98">
            <v>15026210</v>
          </cell>
          <cell r="D98" t="str">
            <v>PRS_63631-53T00_STR.SI SILL FR, HL_YOM</v>
          </cell>
          <cell r="I98" t="str">
            <v>YOM</v>
          </cell>
          <cell r="J98">
            <v>297</v>
          </cell>
        </row>
        <row r="99">
          <cell r="C99">
            <v>15030489</v>
          </cell>
          <cell r="D99" t="str">
            <v>COVER R BODY 83500-K0P-D000 - 20</v>
          </cell>
          <cell r="I99" t="str">
            <v>HONDA</v>
          </cell>
          <cell r="J99">
            <v>805</v>
          </cell>
        </row>
        <row r="100">
          <cell r="C100">
            <v>15030490</v>
          </cell>
          <cell r="D100" t="str">
            <v>COVER L BODY 83600-K0P-D000- 20</v>
          </cell>
          <cell r="I100" t="str">
            <v>HONDA</v>
          </cell>
          <cell r="J100">
            <v>805</v>
          </cell>
        </row>
        <row r="101">
          <cell r="C101">
            <v>15020546</v>
          </cell>
          <cell r="D101" t="str">
            <v>PRS_PANEL RR LAMP HOU OUT L_64531-62S10</v>
          </cell>
          <cell r="I101" t="str">
            <v>Y1K</v>
          </cell>
          <cell r="J101">
            <v>230</v>
          </cell>
        </row>
        <row r="102">
          <cell r="C102">
            <v>15030025</v>
          </cell>
          <cell r="D102" t="str">
            <v>PRS_59711-55U00_PNL COWL TOP_YED-NB</v>
          </cell>
          <cell r="I102" t="str">
            <v>YED NB</v>
          </cell>
          <cell r="J102">
            <v>710</v>
          </cell>
        </row>
        <row r="103">
          <cell r="C103">
            <v>16006627</v>
          </cell>
          <cell r="D103" t="str">
            <v>PANEL WHEEL HOUSE OUTER R_63481-69R00</v>
          </cell>
          <cell r="I103" t="str">
            <v>YCA</v>
          </cell>
          <cell r="J103">
            <v>1320</v>
          </cell>
        </row>
        <row r="104">
          <cell r="C104">
            <v>15030024</v>
          </cell>
          <cell r="D104" t="str">
            <v>PRS_59711-55U10_PNL COWL TOP_YED-NB</v>
          </cell>
          <cell r="I104" t="str">
            <v>YED NB</v>
          </cell>
          <cell r="J104">
            <v>100</v>
          </cell>
        </row>
        <row r="105">
          <cell r="C105">
            <v>15031433</v>
          </cell>
          <cell r="D105" t="str">
            <v>PRS_61851-78U00_LOK RE WH HO  R_YG8 RC25</v>
          </cell>
          <cell r="I105" t="str">
            <v>YG8-MC</v>
          </cell>
          <cell r="J105">
            <v>937</v>
          </cell>
        </row>
        <row r="106">
          <cell r="C106">
            <v>15031434</v>
          </cell>
          <cell r="D106" t="str">
            <v>PRS_61861-78U00_LOK RE WH HO  L_YG8 RC25</v>
          </cell>
          <cell r="I106" t="str">
            <v>YG8-MC</v>
          </cell>
          <cell r="J106">
            <v>937</v>
          </cell>
        </row>
        <row r="107">
          <cell r="C107">
            <v>15008261</v>
          </cell>
          <cell r="D107" t="str">
            <v>PRS_JCB_CAP OIL PAN_SKIN PART</v>
          </cell>
          <cell r="I107" t="str">
            <v>JCB</v>
          </cell>
          <cell r="J107">
            <v>400</v>
          </cell>
        </row>
        <row r="108">
          <cell r="C108">
            <v>15017162</v>
          </cell>
          <cell r="D108" t="str">
            <v>PRS_PANEL RR LAMP HOU OUT R_64131-62S00</v>
          </cell>
          <cell r="I108" t="str">
            <v>Y1K</v>
          </cell>
          <cell r="J108">
            <v>675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15031387</v>
          </cell>
          <cell r="D43" t="str">
            <v>PRS_59281-71U00_Panel Dash Side L_Y17</v>
          </cell>
          <cell r="I43" t="str">
            <v>Y17</v>
          </cell>
          <cell r="J43">
            <v>925</v>
          </cell>
        </row>
        <row r="44">
          <cell r="C44">
            <v>15023956</v>
          </cell>
          <cell r="D44" t="str">
            <v>PRS_TUNNEL MAIN FLOOR ,61211-54T01 ECN</v>
          </cell>
          <cell r="I44" t="str">
            <v>YSD ECN</v>
          </cell>
          <cell r="J44">
            <v>1150</v>
          </cell>
        </row>
        <row r="45">
          <cell r="C45">
            <v>15026220</v>
          </cell>
          <cell r="D45" t="str">
            <v>PRS_58821-78T00_RENIF PEDAL BKT _YG8 K12</v>
          </cell>
          <cell r="I45" t="str">
            <v>YG8 K12</v>
          </cell>
          <cell r="J45">
            <v>635</v>
          </cell>
        </row>
        <row r="46">
          <cell r="C46">
            <v>15017148</v>
          </cell>
          <cell r="D46" t="str">
            <v>PRS_RAIL ROOF SIDE INNER R_ 63121-62S00</v>
          </cell>
          <cell r="I46" t="str">
            <v>Y1K</v>
          </cell>
          <cell r="J46">
            <v>770</v>
          </cell>
        </row>
        <row r="47">
          <cell r="C47">
            <v>15017149</v>
          </cell>
          <cell r="D47" t="str">
            <v>PRS_RAIL ROOF SIDE INNER L_ 63521-62S00</v>
          </cell>
          <cell r="I47" t="str">
            <v>Y1K</v>
          </cell>
          <cell r="J47">
            <v>770</v>
          </cell>
        </row>
        <row r="48">
          <cell r="C48">
            <v>15024933</v>
          </cell>
          <cell r="D48" t="str">
            <v>PRS_YXA_PNL CTR PLR INR L_63611-66T10</v>
          </cell>
          <cell r="I48" t="str">
            <v>YXA</v>
          </cell>
          <cell r="J48">
            <v>1100</v>
          </cell>
        </row>
        <row r="49">
          <cell r="C49">
            <v>15024931</v>
          </cell>
          <cell r="D49" t="str">
            <v>PRS_YXA_PNL CTR PLR INR R_63211-66T10</v>
          </cell>
          <cell r="I49" t="str">
            <v>YXA</v>
          </cell>
          <cell r="J49">
            <v>1350</v>
          </cell>
        </row>
        <row r="50">
          <cell r="C50">
            <v>15030026</v>
          </cell>
          <cell r="D50" t="str">
            <v>PRS_65521-55U00_MBR TAIL END_YED-NB</v>
          </cell>
          <cell r="I50" t="str">
            <v>YED NB</v>
          </cell>
          <cell r="J50">
            <v>1913</v>
          </cell>
        </row>
        <row r="51">
          <cell r="C51">
            <v>15000211</v>
          </cell>
          <cell r="D51" t="str">
            <v>PRS_PNL COWL UPPER LHD,59311-55R10</v>
          </cell>
          <cell r="I51" t="str">
            <v>YED NB</v>
          </cell>
          <cell r="J51">
            <v>245</v>
          </cell>
        </row>
        <row r="52">
          <cell r="C52">
            <v>15030025</v>
          </cell>
          <cell r="D52" t="str">
            <v>PRS_59711-55U00_PNL COWL TOP_YED-NB</v>
          </cell>
          <cell r="I52" t="str">
            <v>YED NB</v>
          </cell>
          <cell r="J52">
            <v>1000</v>
          </cell>
        </row>
        <row r="53">
          <cell r="C53">
            <v>15017162</v>
          </cell>
          <cell r="D53" t="str">
            <v>PRS_PANEL RR LAMP HOU OUT R_64131-62S00</v>
          </cell>
          <cell r="I53" t="str">
            <v>Y1K</v>
          </cell>
          <cell r="J53">
            <v>580</v>
          </cell>
        </row>
        <row r="54">
          <cell r="C54">
            <v>15030489</v>
          </cell>
          <cell r="D54" t="str">
            <v>COVER R BODY 83500-K0P-D000 - 20</v>
          </cell>
          <cell r="I54" t="str">
            <v>HONDA</v>
          </cell>
          <cell r="J54">
            <v>1130</v>
          </cell>
        </row>
        <row r="55">
          <cell r="C55">
            <v>15030490</v>
          </cell>
          <cell r="D55" t="str">
            <v>COVER L BODY 83600-K0P-D000- 20</v>
          </cell>
          <cell r="I55" t="str">
            <v>HONDA</v>
          </cell>
          <cell r="J55">
            <v>1130</v>
          </cell>
        </row>
        <row r="56">
          <cell r="C56">
            <v>15020546</v>
          </cell>
          <cell r="D56" t="str">
            <v>PRS_PANEL RR LAMP HOU OUT L_64531-62S10</v>
          </cell>
          <cell r="I56" t="str">
            <v>Y1K</v>
          </cell>
          <cell r="J56">
            <v>1296</v>
          </cell>
        </row>
        <row r="57">
          <cell r="C57">
            <v>15017159</v>
          </cell>
          <cell r="D57" t="str">
            <v>PRS_STRENGTH SIDE SILL FR L_63631-62S00</v>
          </cell>
          <cell r="I57" t="str">
            <v>Y1K</v>
          </cell>
          <cell r="J57">
            <v>838</v>
          </cell>
        </row>
        <row r="58">
          <cell r="C58">
            <v>15026210</v>
          </cell>
          <cell r="D58" t="str">
            <v>PRS_63631-53T00_STR.SI SILL FR, HL_YOM</v>
          </cell>
          <cell r="I58" t="str">
            <v>YOM</v>
          </cell>
          <cell r="J58">
            <v>807</v>
          </cell>
        </row>
        <row r="59">
          <cell r="C59">
            <v>15030388</v>
          </cell>
          <cell r="D59" t="str">
            <v>PRS_58311-62S01_YOM/Y1K</v>
          </cell>
          <cell r="I59" t="str">
            <v>Y1K ECN</v>
          </cell>
          <cell r="J59">
            <v>1282</v>
          </cell>
        </row>
        <row r="60">
          <cell r="C60">
            <v>15030389</v>
          </cell>
          <cell r="D60" t="str">
            <v>PRS_58411-62S01_YOM/Y1K</v>
          </cell>
          <cell r="I60" t="str">
            <v>Y1K ECN</v>
          </cell>
          <cell r="J60">
            <v>1282</v>
          </cell>
        </row>
        <row r="61">
          <cell r="C61">
            <v>15030024</v>
          </cell>
          <cell r="D61" t="str">
            <v>PRS_59711-55U10_PNL COWL TOP_YED-NB</v>
          </cell>
          <cell r="I61" t="str">
            <v>YED NB</v>
          </cell>
          <cell r="J61">
            <v>195</v>
          </cell>
        </row>
        <row r="62">
          <cell r="C62">
            <v>15017160</v>
          </cell>
          <cell r="D62" t="str">
            <v>PRS_PANEL COWL UPPER_59711-62S00</v>
          </cell>
          <cell r="I62" t="str">
            <v>Y1K</v>
          </cell>
          <cell r="J62">
            <v>562</v>
          </cell>
        </row>
        <row r="63">
          <cell r="C63">
            <v>16006628</v>
          </cell>
          <cell r="D63" t="str">
            <v>PANEL WHEEL HOUSE OUTER L_63881-69R00</v>
          </cell>
          <cell r="I63" t="str">
            <v>YCA</v>
          </cell>
          <cell r="J63">
            <v>1180</v>
          </cell>
        </row>
        <row r="64">
          <cell r="C64">
            <v>15030030</v>
          </cell>
          <cell r="D64" t="str">
            <v>PRS_65331-55U00_PNL PARTN FRONT_YED-NB</v>
          </cell>
          <cell r="I64" t="str">
            <v>YED NB</v>
          </cell>
          <cell r="J64">
            <v>1220</v>
          </cell>
        </row>
        <row r="65">
          <cell r="C65">
            <v>15025671</v>
          </cell>
          <cell r="D65" t="str">
            <v>PRS_58826-78T00_CROSS MBR._YG8</v>
          </cell>
          <cell r="I65" t="str">
            <v>YG8</v>
          </cell>
          <cell r="J65">
            <v>1178</v>
          </cell>
        </row>
        <row r="66">
          <cell r="C66">
            <v>15025378</v>
          </cell>
          <cell r="D66" t="str">
            <v>PRS_PANEL COWL FRONT_59721-62S01 S00</v>
          </cell>
          <cell r="I66" t="str">
            <v>Y1K</v>
          </cell>
          <cell r="J66">
            <v>206</v>
          </cell>
        </row>
        <row r="67">
          <cell r="C67">
            <v>15014430</v>
          </cell>
          <cell r="D67" t="str">
            <v>PRS_MUB6_EXT,MAIN FLR TNL FR(61212-68P00</v>
          </cell>
          <cell r="I67" t="str">
            <v>B6</v>
          </cell>
          <cell r="J67">
            <v>1600</v>
          </cell>
        </row>
        <row r="68">
          <cell r="C68">
            <v>16011315</v>
          </cell>
          <cell r="D68" t="str">
            <v>EXTN QUARTER INNER UPPER L 63741-71U00</v>
          </cell>
          <cell r="I68" t="str">
            <v>Y17</v>
          </cell>
          <cell r="J68">
            <v>392</v>
          </cell>
        </row>
        <row r="69">
          <cell r="C69">
            <v>16011316</v>
          </cell>
          <cell r="D69" t="str">
            <v>EXTN QUARTER INNER UPPER R 63341-71U00</v>
          </cell>
          <cell r="I69" t="str">
            <v>Y17</v>
          </cell>
          <cell r="J69">
            <v>392</v>
          </cell>
        </row>
        <row r="70">
          <cell r="C70">
            <v>15025364</v>
          </cell>
          <cell r="D70" t="str">
            <v>MEMBER  RR FL SIDE RR R _62112-53T00_YOM</v>
          </cell>
          <cell r="I70" t="str">
            <v>YOM</v>
          </cell>
          <cell r="J70">
            <v>396</v>
          </cell>
        </row>
        <row r="71">
          <cell r="C71">
            <v>15025365</v>
          </cell>
          <cell r="D71" t="str">
            <v>MEMBER  RR FL SIDE RR L _62312-53T00_YOM</v>
          </cell>
          <cell r="I71" t="str">
            <v>YOM</v>
          </cell>
          <cell r="J71">
            <v>396</v>
          </cell>
        </row>
        <row r="72">
          <cell r="C72">
            <v>15031384</v>
          </cell>
          <cell r="D72" t="str">
            <v>PRS_59232-71U00_Panel Dash Side FR R_Y17</v>
          </cell>
          <cell r="I72" t="str">
            <v>Y17</v>
          </cell>
          <cell r="J72">
            <v>1010</v>
          </cell>
        </row>
        <row r="73">
          <cell r="C73">
            <v>15017179</v>
          </cell>
          <cell r="D73" t="str">
            <v>PRS_MBR. RR FLOOR SIDE RR R_62112-62S00</v>
          </cell>
          <cell r="I73" t="str">
            <v>Y1K</v>
          </cell>
          <cell r="J73">
            <v>1100</v>
          </cell>
        </row>
        <row r="74">
          <cell r="C74">
            <v>15017180</v>
          </cell>
          <cell r="D74" t="str">
            <v>PRS_MBR. RR FLOOR SIDE RR L_62312-62S00</v>
          </cell>
          <cell r="I74" t="str">
            <v>Y1K</v>
          </cell>
          <cell r="J74">
            <v>1100</v>
          </cell>
        </row>
        <row r="75">
          <cell r="C75">
            <v>15031385</v>
          </cell>
          <cell r="D75" t="str">
            <v>PRS_59282-71U00_Panel Dash Side FR L_Y17</v>
          </cell>
          <cell r="I75" t="str">
            <v>Y17</v>
          </cell>
          <cell r="J75">
            <v>981</v>
          </cell>
        </row>
        <row r="76">
          <cell r="C76">
            <v>15017185</v>
          </cell>
          <cell r="D76" t="str">
            <v>PRS_STRENGTH SIDE SILL RR R_63232-62S00</v>
          </cell>
          <cell r="I76" t="str">
            <v>Y1K</v>
          </cell>
          <cell r="J76">
            <v>986</v>
          </cell>
        </row>
        <row r="77">
          <cell r="C77">
            <v>15017186</v>
          </cell>
          <cell r="D77" t="str">
            <v>PRS_STRENGTH SIDE SILL RR L_63632-62S00</v>
          </cell>
          <cell r="I77" t="str">
            <v>Y1K</v>
          </cell>
          <cell r="J77">
            <v>986</v>
          </cell>
        </row>
        <row r="78">
          <cell r="C78">
            <v>15029927</v>
          </cell>
          <cell r="D78" t="str">
            <v>COVER R SIDE 64320-K0P-D000</v>
          </cell>
          <cell r="I78" t="str">
            <v>HONDA</v>
          </cell>
          <cell r="J78">
            <v>1042</v>
          </cell>
        </row>
        <row r="79">
          <cell r="C79">
            <v>15029928</v>
          </cell>
          <cell r="D79" t="str">
            <v>COVER L SIDE 64330-K0P-D000</v>
          </cell>
          <cell r="I79" t="str">
            <v>HONDA</v>
          </cell>
          <cell r="J79">
            <v>1042</v>
          </cell>
        </row>
        <row r="80">
          <cell r="C80">
            <v>15017175</v>
          </cell>
          <cell r="D80" t="str">
            <v>PRS_PANEL DASH SIDE CTR L _59292-62S00</v>
          </cell>
          <cell r="I80" t="str">
            <v>Y1K</v>
          </cell>
          <cell r="J80">
            <v>1310</v>
          </cell>
        </row>
        <row r="81">
          <cell r="C81">
            <v>16009976</v>
          </cell>
          <cell r="D81" t="str">
            <v>PRS_YEDNB_RNF RR DR OTR R_68521-55U00</v>
          </cell>
          <cell r="I81" t="str">
            <v>YED NB</v>
          </cell>
          <cell r="J81">
            <v>1225</v>
          </cell>
        </row>
        <row r="82">
          <cell r="C82">
            <v>16009977</v>
          </cell>
          <cell r="D82" t="str">
            <v>PRS_YEDNB_RNF RR DR OTR L_68721-55U00</v>
          </cell>
          <cell r="I82" t="str">
            <v>YED NB</v>
          </cell>
          <cell r="J82">
            <v>1225</v>
          </cell>
        </row>
        <row r="83">
          <cell r="C83">
            <v>15017166</v>
          </cell>
          <cell r="D83" t="str">
            <v>PRS_EXTENSION APRON FRONT R_58313-62S00</v>
          </cell>
          <cell r="I83" t="str">
            <v>Y1K</v>
          </cell>
          <cell r="J83">
            <v>800</v>
          </cell>
        </row>
        <row r="84">
          <cell r="C84">
            <v>15017167</v>
          </cell>
          <cell r="D84" t="str">
            <v>PRS_EXTENSION APRON FRONT L_58413-62S00</v>
          </cell>
          <cell r="I84" t="str">
            <v>Y1K</v>
          </cell>
          <cell r="J84">
            <v>800</v>
          </cell>
        </row>
        <row r="85">
          <cell r="C85">
            <v>15026207</v>
          </cell>
          <cell r="D85" t="str">
            <v>PRS_58313-53T00_EXT.APRON FRONT R_YOM</v>
          </cell>
          <cell r="I85" t="str">
            <v>YOM</v>
          </cell>
          <cell r="J85">
            <v>915</v>
          </cell>
        </row>
        <row r="86">
          <cell r="C86">
            <v>15026208</v>
          </cell>
          <cell r="D86" t="str">
            <v>PRS_58413-53T00_EXT.APRON FRONT L_YOM</v>
          </cell>
          <cell r="I86" t="str">
            <v>YOM</v>
          </cell>
          <cell r="J86">
            <v>915</v>
          </cell>
        </row>
        <row r="87">
          <cell r="C87">
            <v>15031396</v>
          </cell>
          <cell r="D87" t="str">
            <v>PRS_69161-71U00_RE BACK DOOR Hingh R_Y17</v>
          </cell>
          <cell r="I87" t="str">
            <v>Y17</v>
          </cell>
          <cell r="J87">
            <v>1145</v>
          </cell>
        </row>
        <row r="88">
          <cell r="C88">
            <v>15031397</v>
          </cell>
          <cell r="D88" t="str">
            <v>PRS_69171-71U00_RE BACK DOOR Hingh L_Y17</v>
          </cell>
          <cell r="I88" t="str">
            <v>Y17</v>
          </cell>
          <cell r="J88">
            <v>1145</v>
          </cell>
        </row>
        <row r="89">
          <cell r="C89">
            <v>15026219</v>
          </cell>
          <cell r="D89" t="str">
            <v>PRS_71112-69R01_RENIF. FR LOWER _YCA</v>
          </cell>
          <cell r="I89" t="str">
            <v>YCA</v>
          </cell>
          <cell r="J89">
            <v>455</v>
          </cell>
        </row>
        <row r="90">
          <cell r="C90">
            <v>15030027</v>
          </cell>
          <cell r="D90" t="str">
            <v>PRS_65313-55U00_MBR PARTN FRONT_YED-NB</v>
          </cell>
          <cell r="I90" t="str">
            <v>YED NB</v>
          </cell>
          <cell r="J90">
            <v>1060</v>
          </cell>
        </row>
        <row r="91">
          <cell r="C91">
            <v>15031400</v>
          </cell>
          <cell r="D91" t="str">
            <v>PRS_71111-71U00_MB RAD SUP U SU.1 UP_Y17</v>
          </cell>
          <cell r="I91" t="str">
            <v>Y17</v>
          </cell>
          <cell r="J91">
            <v>1000</v>
          </cell>
        </row>
        <row r="92">
          <cell r="C92">
            <v>15017449</v>
          </cell>
          <cell r="D92" t="str">
            <v>PRS_EXT. FL SIDE MBR CTR R ,62141-62S00</v>
          </cell>
          <cell r="I92" t="str">
            <v>Y1K</v>
          </cell>
          <cell r="J92">
            <v>830</v>
          </cell>
        </row>
        <row r="93">
          <cell r="C93">
            <v>15017450</v>
          </cell>
          <cell r="D93" t="str">
            <v>PRS_EXT. FL SIDE MBR CTR R ,62341-62S00</v>
          </cell>
          <cell r="I93" t="str">
            <v>Y1K</v>
          </cell>
          <cell r="J93">
            <v>830</v>
          </cell>
        </row>
        <row r="94">
          <cell r="C94">
            <v>15031394</v>
          </cell>
          <cell r="D94" t="str">
            <v>PRS_68531-71U00_RE RR DR OtrC NO.1 R_Y17</v>
          </cell>
          <cell r="I94" t="str">
            <v>Y17</v>
          </cell>
          <cell r="J94">
            <v>885</v>
          </cell>
        </row>
        <row r="95">
          <cell r="C95">
            <v>15031395</v>
          </cell>
          <cell r="D95" t="str">
            <v>PRS_68731-71U00_RE RR DR OtrC NO.1 L_Y17</v>
          </cell>
          <cell r="I95" t="str">
            <v>Y17</v>
          </cell>
          <cell r="J95">
            <v>885</v>
          </cell>
        </row>
        <row r="96">
          <cell r="C96">
            <v>15003987</v>
          </cell>
          <cell r="D96" t="str">
            <v>PRS_AZ_ REINF CENTER FREAME REAR (59144)</v>
          </cell>
          <cell r="I96" t="str">
            <v>Y9T</v>
          </cell>
          <cell r="J96">
            <v>746</v>
          </cell>
        </row>
        <row r="97">
          <cell r="C97">
            <v>15004452</v>
          </cell>
          <cell r="D97" t="str">
            <v>PRS_AZ_BRKT,FR SUSPENSION,RH 59131-77P00</v>
          </cell>
          <cell r="I97" t="str">
            <v>Y9T</v>
          </cell>
          <cell r="J97">
            <v>417</v>
          </cell>
        </row>
        <row r="98">
          <cell r="C98">
            <v>15031402</v>
          </cell>
          <cell r="D98" t="str">
            <v>PRS_59431-83U00_AZ_BRKT,FR SUSPENSION,LH 59431-77P00</v>
          </cell>
          <cell r="I98" t="str">
            <v>Y9T</v>
          </cell>
          <cell r="J98">
            <v>417</v>
          </cell>
        </row>
        <row r="99">
          <cell r="C99">
            <v>15031483</v>
          </cell>
          <cell r="D99" t="str">
            <v>PRS_68531-69R10_REINF RR DR OTR CTR R_YC</v>
          </cell>
          <cell r="I99" t="str">
            <v>YCA</v>
          </cell>
          <cell r="J99">
            <v>1110</v>
          </cell>
        </row>
        <row r="100">
          <cell r="C100">
            <v>15031484</v>
          </cell>
          <cell r="D100" t="str">
            <v>PRS_68731-69R10_REINF RR DR OTR CTR L_YC</v>
          </cell>
          <cell r="I100" t="str">
            <v>YCA</v>
          </cell>
          <cell r="J100">
            <v>1110</v>
          </cell>
        </row>
        <row r="101">
          <cell r="C101">
            <v>15030022</v>
          </cell>
          <cell r="D101" t="str">
            <v>PRS_65321-55U00_MBR PARTN REAR_YED-NB</v>
          </cell>
          <cell r="I101" t="str">
            <v>YED NB</v>
          </cell>
          <cell r="J101">
            <v>1075</v>
          </cell>
        </row>
        <row r="102">
          <cell r="C102">
            <v>15026218</v>
          </cell>
          <cell r="D102" t="str">
            <v>PRS_71111-69R01_CROSSMBR. FR LOWER _YCA</v>
          </cell>
          <cell r="I102" t="str">
            <v>YCA</v>
          </cell>
          <cell r="J102">
            <v>850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15030022</v>
          </cell>
          <cell r="D43" t="str">
            <v>PRS_65321-55U00_MBR PARTN REAR_YED-NB</v>
          </cell>
          <cell r="I43" t="str">
            <v>YED NB</v>
          </cell>
          <cell r="J43">
            <v>145</v>
          </cell>
        </row>
        <row r="44">
          <cell r="C44">
            <v>15030001</v>
          </cell>
          <cell r="D44" t="str">
            <v>PRS_65311-55U00_PNL PARTITION_YED-NB</v>
          </cell>
          <cell r="I44" t="str">
            <v>YED NB</v>
          </cell>
          <cell r="J44">
            <v>1225</v>
          </cell>
        </row>
        <row r="45">
          <cell r="C45">
            <v>15026218</v>
          </cell>
          <cell r="D45" t="str">
            <v>PRS_71111-69R01_CROSSMBR. FR LOWER _YCA</v>
          </cell>
          <cell r="I45" t="str">
            <v>YCA</v>
          </cell>
          <cell r="J45">
            <v>360</v>
          </cell>
        </row>
        <row r="46">
          <cell r="C46">
            <v>15026241</v>
          </cell>
          <cell r="D46" t="str">
            <v>59186-77P00_AZ</v>
          </cell>
          <cell r="I46" t="str">
            <v>Y9T</v>
          </cell>
          <cell r="J46">
            <v>355</v>
          </cell>
        </row>
        <row r="47">
          <cell r="C47">
            <v>15026242</v>
          </cell>
          <cell r="D47" t="str">
            <v>59486-77P00_AZ</v>
          </cell>
          <cell r="I47" t="str">
            <v>Y9T</v>
          </cell>
          <cell r="J47">
            <v>355</v>
          </cell>
        </row>
        <row r="48">
          <cell r="C48">
            <v>15024928</v>
          </cell>
          <cell r="D48" t="str">
            <v>PRS_YXA_PNL WHL HSE OUT R_63481-66T00</v>
          </cell>
          <cell r="I48" t="str">
            <v>YXA</v>
          </cell>
          <cell r="J48">
            <v>1065</v>
          </cell>
        </row>
        <row r="49">
          <cell r="C49">
            <v>15026219</v>
          </cell>
          <cell r="D49" t="str">
            <v>PRS_71112-69R01_RENIF. FR LOWER _YCA</v>
          </cell>
          <cell r="I49" t="str">
            <v>YCA</v>
          </cell>
          <cell r="J49">
            <v>1101</v>
          </cell>
        </row>
        <row r="50">
          <cell r="C50">
            <v>15026216</v>
          </cell>
          <cell r="D50" t="str">
            <v>PRS_62116-53T00_EXT. RR F.SIDE M RH _YOM</v>
          </cell>
          <cell r="I50" t="str">
            <v>YOM</v>
          </cell>
          <cell r="J50">
            <v>1058</v>
          </cell>
        </row>
        <row r="51">
          <cell r="C51">
            <v>15026217</v>
          </cell>
          <cell r="D51" t="str">
            <v>PRS_62316-53T00_EXT. RR F.SIDE M LH _YOM</v>
          </cell>
          <cell r="I51" t="str">
            <v>YOM</v>
          </cell>
          <cell r="J51">
            <v>1058</v>
          </cell>
        </row>
        <row r="52">
          <cell r="C52">
            <v>16009976</v>
          </cell>
          <cell r="D52" t="str">
            <v>PRS_YEDNB_RNF RR DR OTR R_68521-55U00</v>
          </cell>
          <cell r="I52" t="str">
            <v>YED NB</v>
          </cell>
          <cell r="J52">
            <v>1205</v>
          </cell>
        </row>
        <row r="53">
          <cell r="C53">
            <v>16009977</v>
          </cell>
          <cell r="D53" t="str">
            <v>PRS_YEDNB_RNF RR DR OTR L_68721-55U00</v>
          </cell>
          <cell r="I53" t="str">
            <v>YED NB</v>
          </cell>
          <cell r="J53">
            <v>1205</v>
          </cell>
        </row>
        <row r="54">
          <cell r="C54">
            <v>15031483</v>
          </cell>
          <cell r="D54" t="str">
            <v>PRS_68531-69R10_REINF RR DR OTR CTR R_YC</v>
          </cell>
          <cell r="I54" t="str">
            <v>YCA</v>
          </cell>
          <cell r="J54">
            <v>1350</v>
          </cell>
        </row>
        <row r="55">
          <cell r="C55">
            <v>15031484</v>
          </cell>
          <cell r="D55" t="str">
            <v>PRS_68731-69R10_REINF RR DR OTR CTR L_YC</v>
          </cell>
          <cell r="I55" t="str">
            <v>YCA</v>
          </cell>
          <cell r="J55">
            <v>1350</v>
          </cell>
        </row>
        <row r="56">
          <cell r="C56">
            <v>15025366</v>
          </cell>
          <cell r="D56" t="str">
            <v>STRENGTH SIDE SILL RR R_63232-53T00_YOM</v>
          </cell>
          <cell r="I56" t="str">
            <v>YOM</v>
          </cell>
          <cell r="J56">
            <v>1000</v>
          </cell>
        </row>
        <row r="57">
          <cell r="C57">
            <v>15025367</v>
          </cell>
          <cell r="D57" t="str">
            <v>STRENGTH SIDE SILL RR L_63632-53T00_YOM</v>
          </cell>
          <cell r="I57" t="str">
            <v>YOM</v>
          </cell>
          <cell r="J57">
            <v>1000</v>
          </cell>
        </row>
        <row r="58">
          <cell r="C58">
            <v>15030031</v>
          </cell>
          <cell r="D58" t="str">
            <v>PRS_68122-55U00_RNF FR DR NO.2 R_YED-NB</v>
          </cell>
          <cell r="I58" t="str">
            <v>YED NB</v>
          </cell>
          <cell r="J58">
            <v>1275</v>
          </cell>
        </row>
        <row r="59">
          <cell r="C59">
            <v>15030032</v>
          </cell>
          <cell r="D59" t="str">
            <v>PRS_68322-55U00_RNF FR DR NO.2 L_YED-NB</v>
          </cell>
          <cell r="I59" t="str">
            <v>YED NB</v>
          </cell>
          <cell r="J59">
            <v>1275</v>
          </cell>
        </row>
        <row r="60">
          <cell r="C60">
            <v>15017177</v>
          </cell>
          <cell r="D60" t="str">
            <v>PRS_PANEL DASH SIDE LOWER R_59243-S00</v>
          </cell>
          <cell r="I60" t="str">
            <v>Y1K</v>
          </cell>
          <cell r="J60">
            <v>805</v>
          </cell>
        </row>
        <row r="61">
          <cell r="C61">
            <v>15017178</v>
          </cell>
          <cell r="D61" t="str">
            <v>PRS_PANEL DASH SIDE LOWER L_59293-S00</v>
          </cell>
          <cell r="I61" t="str">
            <v>Y1K</v>
          </cell>
          <cell r="J61">
            <v>500</v>
          </cell>
        </row>
        <row r="62">
          <cell r="C62">
            <v>15026244</v>
          </cell>
          <cell r="D62" t="str">
            <v>59241-62S20_PANLE DASH SIDE UP. R_Y1K MC S00</v>
          </cell>
          <cell r="I62" t="str">
            <v>Y1K</v>
          </cell>
          <cell r="J62">
            <v>900</v>
          </cell>
        </row>
        <row r="63">
          <cell r="C63">
            <v>15017144</v>
          </cell>
          <cell r="D63" t="str">
            <v>PRS_PANEL FR. PIL. INR FR R_63111-62S00</v>
          </cell>
          <cell r="I63" t="str">
            <v>Y1K</v>
          </cell>
          <cell r="J63">
            <v>870</v>
          </cell>
        </row>
        <row r="64">
          <cell r="C64">
            <v>15017145</v>
          </cell>
          <cell r="D64" t="str">
            <v>PRS_PANEL FR. PIL. INR FR L_63511-62S00</v>
          </cell>
          <cell r="I64" t="str">
            <v>Y1K</v>
          </cell>
          <cell r="J64">
            <v>870</v>
          </cell>
        </row>
        <row r="65">
          <cell r="C65">
            <v>15017934</v>
          </cell>
          <cell r="D65" t="str">
            <v>PRS_CR. MBR. RE FL CTR._62711-62S00_Y1K</v>
          </cell>
          <cell r="I65" t="str">
            <v>Y1K</v>
          </cell>
          <cell r="J65">
            <v>800</v>
          </cell>
        </row>
        <row r="66">
          <cell r="C66">
            <v>15030027</v>
          </cell>
          <cell r="D66" t="str">
            <v>PRS_65313-55U00_MBR PARTN FRONT_YED-NB</v>
          </cell>
          <cell r="I66" t="str">
            <v>YED NB</v>
          </cell>
          <cell r="J66">
            <v>1300</v>
          </cell>
        </row>
        <row r="67">
          <cell r="C67">
            <v>15026214</v>
          </cell>
          <cell r="D67" t="str">
            <v>PRS_62211-53T10 COMPARTMENT RH</v>
          </cell>
          <cell r="I67" t="str">
            <v>Y1K</v>
          </cell>
          <cell r="J67">
            <v>700</v>
          </cell>
        </row>
        <row r="68">
          <cell r="C68">
            <v>15026215</v>
          </cell>
          <cell r="D68" t="str">
            <v>PRS_62411-53T10 COMPARTMENT LH</v>
          </cell>
          <cell r="I68" t="str">
            <v>Y1K</v>
          </cell>
          <cell r="J68">
            <v>700</v>
          </cell>
        </row>
        <row r="69">
          <cell r="C69">
            <v>15026212</v>
          </cell>
          <cell r="D69" t="str">
            <v>PRS_62211-53T00 COMPARTMENT RH_YOM</v>
          </cell>
          <cell r="I69" t="str">
            <v>YOM</v>
          </cell>
          <cell r="J69">
            <v>550</v>
          </cell>
        </row>
        <row r="70">
          <cell r="C70">
            <v>15026213</v>
          </cell>
          <cell r="D70" t="str">
            <v>PRS_62411-53T00 COMPARTMENT LH_YOM</v>
          </cell>
          <cell r="I70" t="str">
            <v>YOM</v>
          </cell>
          <cell r="J70">
            <v>550</v>
          </cell>
        </row>
        <row r="71">
          <cell r="C71">
            <v>15023956</v>
          </cell>
          <cell r="D71" t="str">
            <v>PRS_TUNNEL MAIN FLOOR ,61211-54T01 ECN</v>
          </cell>
          <cell r="I71" t="str">
            <v>YSD ECN</v>
          </cell>
          <cell r="J71">
            <v>1400</v>
          </cell>
        </row>
        <row r="72">
          <cell r="C72">
            <v>15026220</v>
          </cell>
          <cell r="D72" t="str">
            <v>PRS_58821-78T00_RENIF PEDAL BKT _YG8 K12</v>
          </cell>
          <cell r="I72" t="str">
            <v>YG8 K12</v>
          </cell>
          <cell r="J72">
            <v>1053</v>
          </cell>
        </row>
        <row r="73">
          <cell r="C73">
            <v>15012865</v>
          </cell>
          <cell r="D73" t="str">
            <v>FRAME FLOOR FRT LH 59411-77P00</v>
          </cell>
          <cell r="I73" t="str">
            <v>Y9T</v>
          </cell>
          <cell r="J73">
            <v>400</v>
          </cell>
        </row>
        <row r="74">
          <cell r="C74">
            <v>15012864</v>
          </cell>
          <cell r="D74" t="str">
            <v>FRAME FLOOR FRT RH 59111-77P00</v>
          </cell>
          <cell r="I74" t="str">
            <v>Y9T</v>
          </cell>
          <cell r="J74">
            <v>491</v>
          </cell>
        </row>
        <row r="75">
          <cell r="C75">
            <v>15030026</v>
          </cell>
          <cell r="D75" t="str">
            <v>PRS_65521-55U00_MBR TAIL END_YED-NB</v>
          </cell>
          <cell r="I75" t="str">
            <v>YED NB</v>
          </cell>
          <cell r="J75">
            <v>1705</v>
          </cell>
        </row>
        <row r="76">
          <cell r="C76">
            <v>15017148</v>
          </cell>
          <cell r="D76" t="str">
            <v>PRS_RAIL ROOF SIDE INNER R_ 63121-62S00</v>
          </cell>
          <cell r="I76" t="str">
            <v>Y1K</v>
          </cell>
          <cell r="J76">
            <v>100</v>
          </cell>
        </row>
        <row r="77">
          <cell r="C77">
            <v>15017149</v>
          </cell>
          <cell r="D77" t="str">
            <v>PRS_RAIL ROOF SIDE INNER L_ 63521-62S00</v>
          </cell>
          <cell r="I77" t="str">
            <v>Y1K</v>
          </cell>
          <cell r="J77">
            <v>100</v>
          </cell>
        </row>
        <row r="78">
          <cell r="C78">
            <v>15017181</v>
          </cell>
          <cell r="D78" t="str">
            <v>PRS_REINF WHEEL HOU INNER R_63417-62S00</v>
          </cell>
          <cell r="I78" t="str">
            <v>Y1K</v>
          </cell>
          <cell r="J78">
            <v>850</v>
          </cell>
        </row>
        <row r="79">
          <cell r="C79">
            <v>15017182</v>
          </cell>
          <cell r="D79" t="str">
            <v>PRS_REINF WHEEL HOU INNER L_63817-62S00</v>
          </cell>
          <cell r="I79" t="str">
            <v>Y1K</v>
          </cell>
          <cell r="J79">
            <v>850</v>
          </cell>
        </row>
        <row r="80">
          <cell r="C80">
            <v>15031382</v>
          </cell>
          <cell r="D80" t="str">
            <v>PRS_59411-71U00_Mbr. Cowl Side Otr R_Y17</v>
          </cell>
          <cell r="I80" t="str">
            <v>Y17</v>
          </cell>
          <cell r="J80">
            <v>1860</v>
          </cell>
        </row>
        <row r="81">
          <cell r="C81">
            <v>15031383</v>
          </cell>
          <cell r="D81" t="str">
            <v>PRS_59461-71U00_Mbr. Cowl Side Otr L_Y17</v>
          </cell>
          <cell r="I81" t="str">
            <v>Y17</v>
          </cell>
          <cell r="J81">
            <v>1860</v>
          </cell>
        </row>
        <row r="82">
          <cell r="C82">
            <v>15029927</v>
          </cell>
          <cell r="D82" t="str">
            <v>COVER R SIDE 64320-K0P-D000</v>
          </cell>
          <cell r="I82" t="str">
            <v>HONDA</v>
          </cell>
          <cell r="J82">
            <v>1355</v>
          </cell>
        </row>
        <row r="83">
          <cell r="C83">
            <v>15029928</v>
          </cell>
          <cell r="D83" t="str">
            <v>COVER L SIDE 64330-K0P-D000</v>
          </cell>
          <cell r="I83" t="str">
            <v>HONDA</v>
          </cell>
          <cell r="J83">
            <v>1355</v>
          </cell>
        </row>
        <row r="84">
          <cell r="C84">
            <v>15027000</v>
          </cell>
          <cell r="D84" t="str">
            <v>PRS_320/C4112_OIL PAN OUTER SKIN_JCB</v>
          </cell>
          <cell r="I84" t="str">
            <v>SEF</v>
          </cell>
          <cell r="J84">
            <v>201</v>
          </cell>
        </row>
        <row r="85">
          <cell r="C85">
            <v>15017146</v>
          </cell>
          <cell r="D85" t="str">
            <v>PRS_PANEL FR. PIL. INR RR R_63113-62S00</v>
          </cell>
          <cell r="I85" t="str">
            <v>Y1K</v>
          </cell>
          <cell r="J85">
            <v>162</v>
          </cell>
        </row>
        <row r="86">
          <cell r="C86">
            <v>15017147</v>
          </cell>
          <cell r="D86" t="str">
            <v>PRS_PANEL FR. PIL. INR RR L_63513-62S00</v>
          </cell>
          <cell r="I86" t="str">
            <v>Y1K</v>
          </cell>
          <cell r="J86">
            <v>162</v>
          </cell>
        </row>
        <row r="87">
          <cell r="C87">
            <v>15031392</v>
          </cell>
          <cell r="D87" t="str">
            <v>PRS_68521-71U00_RENIF R Dr Otr R_Y17</v>
          </cell>
          <cell r="I87" t="str">
            <v>Y17</v>
          </cell>
          <cell r="J87">
            <v>1250</v>
          </cell>
        </row>
        <row r="88">
          <cell r="C88">
            <v>15031393</v>
          </cell>
          <cell r="D88" t="str">
            <v>PRS_68721-71U00_RENIF R Dr Otr R_Y17</v>
          </cell>
          <cell r="I88" t="str">
            <v>Y17</v>
          </cell>
          <cell r="J88">
            <v>1250</v>
          </cell>
        </row>
        <row r="89">
          <cell r="C89">
            <v>15024929</v>
          </cell>
          <cell r="D89" t="str">
            <v>PRS_YXA_PNL WHL HSE OUT L_63881-66T00</v>
          </cell>
          <cell r="I89" t="str">
            <v>YXA</v>
          </cell>
          <cell r="J89">
            <v>141</v>
          </cell>
        </row>
        <row r="90">
          <cell r="C90">
            <v>16011315</v>
          </cell>
          <cell r="D90" t="str">
            <v>EXTN QUARTER INNER UPPER L 63741-71U00</v>
          </cell>
          <cell r="I90" t="str">
            <v>Y17</v>
          </cell>
          <cell r="J90">
            <v>743</v>
          </cell>
        </row>
        <row r="91">
          <cell r="C91">
            <v>16011316</v>
          </cell>
          <cell r="D91" t="str">
            <v>EXTN QUARTER INNER UPPER R 63341-71U00</v>
          </cell>
          <cell r="I91" t="str">
            <v>Y17</v>
          </cell>
          <cell r="J91">
            <v>743</v>
          </cell>
        </row>
        <row r="92">
          <cell r="C92">
            <v>15030029</v>
          </cell>
          <cell r="D92" t="str">
            <v>PRS_65511-55U00_PNL BACK_YED-NB</v>
          </cell>
          <cell r="I92" t="str">
            <v>YED NB</v>
          </cell>
          <cell r="J92">
            <v>1165</v>
          </cell>
        </row>
        <row r="93">
          <cell r="C93">
            <v>15017151</v>
          </cell>
          <cell r="D93" t="str">
            <v>PRS_MBR.  RR FL. SIDE FR L _62311-62S00</v>
          </cell>
          <cell r="I93" t="str">
            <v>Y1K</v>
          </cell>
          <cell r="J93">
            <v>840</v>
          </cell>
        </row>
        <row r="94">
          <cell r="C94">
            <v>15014430</v>
          </cell>
          <cell r="D94" t="str">
            <v>PRS_MUB6_EXT,MAIN FLR TNL FR(61212-68P00</v>
          </cell>
          <cell r="I94" t="str">
            <v>B6</v>
          </cell>
          <cell r="J94">
            <v>1151</v>
          </cell>
        </row>
        <row r="95">
          <cell r="C95">
            <v>15017150</v>
          </cell>
          <cell r="D95" t="str">
            <v>PRS_MBR.  RR FL. SIDE FR R _62111-62S00</v>
          </cell>
          <cell r="I95" t="str">
            <v>Y1K</v>
          </cell>
          <cell r="J95">
            <v>105</v>
          </cell>
        </row>
        <row r="96">
          <cell r="C96">
            <v>15025378</v>
          </cell>
          <cell r="D96" t="str">
            <v>PRS_PANEL COWL FRONT_59721-62S01 S00</v>
          </cell>
          <cell r="I96" t="str">
            <v>Y1K</v>
          </cell>
          <cell r="J96">
            <v>605</v>
          </cell>
        </row>
        <row r="97">
          <cell r="C97">
            <v>15000210</v>
          </cell>
          <cell r="D97" t="str">
            <v>PRS_PNL COWL UPPER RHD,59311-55R00</v>
          </cell>
          <cell r="I97" t="str">
            <v>YED NB</v>
          </cell>
          <cell r="J97">
            <v>1060</v>
          </cell>
        </row>
        <row r="98">
          <cell r="C98">
            <v>15017132</v>
          </cell>
          <cell r="D98" t="str">
            <v>PRS_MBR. HOOD LOCK UPPER,58231-72S00</v>
          </cell>
          <cell r="I98" t="str">
            <v>YHC</v>
          </cell>
          <cell r="J98">
            <v>1001</v>
          </cell>
        </row>
        <row r="99">
          <cell r="C99">
            <v>15030489</v>
          </cell>
          <cell r="D99" t="str">
            <v>COVER R BODY 83500-K0P-D000 - 20</v>
          </cell>
          <cell r="I99" t="str">
            <v>HONDA</v>
          </cell>
          <cell r="J99">
            <v>1773</v>
          </cell>
        </row>
        <row r="100">
          <cell r="C100">
            <v>15030490</v>
          </cell>
          <cell r="D100" t="str">
            <v>COVER L BODY 83600-K0P-D000- 20</v>
          </cell>
          <cell r="I100" t="str">
            <v>HONDA</v>
          </cell>
          <cell r="J100">
            <v>1773</v>
          </cell>
        </row>
        <row r="101">
          <cell r="C101">
            <v>16006627</v>
          </cell>
          <cell r="D101" t="str">
            <v>PANEL WHEEL HOUSE OUTER R_63481-69R00</v>
          </cell>
          <cell r="I101" t="str">
            <v>YCA</v>
          </cell>
          <cell r="J101">
            <v>1195</v>
          </cell>
        </row>
        <row r="102">
          <cell r="C102">
            <v>15030025</v>
          </cell>
          <cell r="D102" t="str">
            <v>PRS_59711-55U00_PNL COWL TOP_YED-NB</v>
          </cell>
          <cell r="I102" t="str">
            <v>YED NB</v>
          </cell>
          <cell r="J102">
            <v>1045</v>
          </cell>
        </row>
        <row r="103">
          <cell r="C103">
            <v>15030024</v>
          </cell>
          <cell r="D103" t="str">
            <v>PRS_59711-55U10_PNL COWL TOP_YED-NB</v>
          </cell>
          <cell r="I103" t="str">
            <v>YED NB</v>
          </cell>
          <cell r="J103">
            <v>105</v>
          </cell>
        </row>
        <row r="104">
          <cell r="C104">
            <v>15030023</v>
          </cell>
          <cell r="D104" t="str">
            <v>PRS_59711-55U20_PNL COWL TOP_YED-NB</v>
          </cell>
          <cell r="I104" t="str">
            <v>YED NB</v>
          </cell>
          <cell r="J104">
            <v>50</v>
          </cell>
        </row>
        <row r="105">
          <cell r="C105">
            <v>15030030</v>
          </cell>
          <cell r="D105" t="str">
            <v>PRS_65331-55U00_PNL PARTN FRONT_YED-NB</v>
          </cell>
          <cell r="I105" t="str">
            <v>YED NB</v>
          </cell>
          <cell r="J105">
            <v>1199</v>
          </cell>
        </row>
        <row r="106">
          <cell r="C106">
            <v>15031433</v>
          </cell>
          <cell r="D106" t="str">
            <v>PRS_61851-78U00_LOK RE WH HO  R_YG8 RC25</v>
          </cell>
          <cell r="I106" t="str">
            <v>YG8-MC</v>
          </cell>
          <cell r="J106">
            <v>1146</v>
          </cell>
        </row>
        <row r="107">
          <cell r="C107">
            <v>15031434</v>
          </cell>
          <cell r="D107" t="str">
            <v>PRS_61861-78U00_LOK RE WH HO  L_YG8 RC25</v>
          </cell>
          <cell r="I107" t="str">
            <v>YG8-MC</v>
          </cell>
          <cell r="J107">
            <v>1146</v>
          </cell>
        </row>
        <row r="108">
          <cell r="C108">
            <v>15017140</v>
          </cell>
          <cell r="D108" t="str">
            <v>PRS_PANEL WH HOU IN RR R_63413-62S00</v>
          </cell>
          <cell r="I108" t="str">
            <v>Y1K</v>
          </cell>
          <cell r="J108">
            <v>200</v>
          </cell>
        </row>
        <row r="109">
          <cell r="C109">
            <v>15017141</v>
          </cell>
          <cell r="D109" t="str">
            <v>PRS_PANEL WH HOU IN RR L_63813-62S00</v>
          </cell>
          <cell r="I109" t="str">
            <v>Y1K</v>
          </cell>
          <cell r="J109">
            <v>200</v>
          </cell>
        </row>
        <row r="110">
          <cell r="C110">
            <v>15017158</v>
          </cell>
          <cell r="D110" t="str">
            <v>PRS_STRENGTH SIDE SILL FR R_63231-62S00</v>
          </cell>
          <cell r="I110" t="str">
            <v>Y1K</v>
          </cell>
          <cell r="J110">
            <v>520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16010374</v>
          </cell>
          <cell r="D43" t="str">
            <v>PRS_61100-K0L-D000_FENDER A FR_HONDA</v>
          </cell>
          <cell r="I43" t="str">
            <v>HONDA</v>
          </cell>
          <cell r="J43">
            <v>1095</v>
          </cell>
        </row>
        <row r="44">
          <cell r="C44">
            <v>15017148</v>
          </cell>
          <cell r="D44" t="str">
            <v>PRS_RAIL ROOF SIDE INNER R_ 63121-62S00</v>
          </cell>
          <cell r="I44" t="str">
            <v>Y1K</v>
          </cell>
          <cell r="J44">
            <v>635</v>
          </cell>
        </row>
        <row r="45">
          <cell r="C45">
            <v>15017149</v>
          </cell>
          <cell r="D45" t="str">
            <v>PRS_RAIL ROOF SIDE INNER L_ 63521-62S00</v>
          </cell>
          <cell r="I45" t="str">
            <v>Y1K</v>
          </cell>
          <cell r="J45">
            <v>635</v>
          </cell>
        </row>
        <row r="46">
          <cell r="C46">
            <v>15024933</v>
          </cell>
          <cell r="D46" t="str">
            <v>PRS_YXA_PNL CTR PLR INR L_63611-66T10</v>
          </cell>
          <cell r="I46" t="str">
            <v>YXA</v>
          </cell>
          <cell r="J46">
            <v>1035</v>
          </cell>
        </row>
        <row r="47">
          <cell r="C47">
            <v>15023956</v>
          </cell>
          <cell r="D47" t="str">
            <v>PRS_TUNNEL MAIN FLOOR ,61211-54T01 ECN</v>
          </cell>
          <cell r="I47" t="str">
            <v>YSD ECN</v>
          </cell>
          <cell r="J47">
            <v>2490</v>
          </cell>
        </row>
        <row r="48">
          <cell r="C48">
            <v>15014430</v>
          </cell>
          <cell r="D48" t="str">
            <v>PRS_MUB6_EXT,MAIN FLR TNL FR(61212-68P00</v>
          </cell>
          <cell r="I48" t="str">
            <v>B6</v>
          </cell>
          <cell r="J48">
            <v>1900</v>
          </cell>
        </row>
        <row r="49">
          <cell r="C49">
            <v>15031386</v>
          </cell>
          <cell r="D49" t="str">
            <v>PRS_59231-71U00_Panel Dash Side R_Y17</v>
          </cell>
          <cell r="I49" t="str">
            <v>Y17</v>
          </cell>
          <cell r="J49">
            <v>630</v>
          </cell>
        </row>
        <row r="50">
          <cell r="C50">
            <v>15017151</v>
          </cell>
          <cell r="D50" t="str">
            <v>PRS_MBR.  RR FL. SIDE FR L _62311-62S00</v>
          </cell>
          <cell r="I50" t="str">
            <v>Y1K</v>
          </cell>
          <cell r="J50">
            <v>654</v>
          </cell>
        </row>
        <row r="51">
          <cell r="C51">
            <v>15026245</v>
          </cell>
          <cell r="D51" t="str">
            <v>59242-62S20_PANLE DASH SIDE CTR R_Y1K MC</v>
          </cell>
          <cell r="I51" t="str">
            <v>Y1K</v>
          </cell>
          <cell r="J51">
            <v>860</v>
          </cell>
        </row>
        <row r="52">
          <cell r="C52">
            <v>15024929</v>
          </cell>
          <cell r="D52" t="str">
            <v>PRS_YXA_PNL WHL HSE OUT L_63881-66T00</v>
          </cell>
          <cell r="I52" t="str">
            <v>YXA</v>
          </cell>
          <cell r="J52">
            <v>934</v>
          </cell>
        </row>
        <row r="53">
          <cell r="C53">
            <v>15024934</v>
          </cell>
          <cell r="D53" t="str">
            <v>PRS_YXA_BRC MAIN FLR TNL NO.3_61217-66T0</v>
          </cell>
          <cell r="I53" t="str">
            <v>YXA</v>
          </cell>
          <cell r="J53">
            <v>905</v>
          </cell>
        </row>
        <row r="54">
          <cell r="C54">
            <v>15031385</v>
          </cell>
          <cell r="D54" t="str">
            <v>PRS_59282-71U00_Panel Dash Side FR L_Y17</v>
          </cell>
          <cell r="I54" t="str">
            <v>Y17</v>
          </cell>
          <cell r="J54">
            <v>801</v>
          </cell>
        </row>
        <row r="55">
          <cell r="C55">
            <v>15029927</v>
          </cell>
          <cell r="D55" t="str">
            <v>COVER R SIDE 64320-K0P-D000</v>
          </cell>
          <cell r="I55" t="str">
            <v>HONDA</v>
          </cell>
          <cell r="J55">
            <v>900</v>
          </cell>
        </row>
        <row r="56">
          <cell r="C56">
            <v>15029928</v>
          </cell>
          <cell r="D56" t="str">
            <v>COVER L SIDE 64330-K0P-D000</v>
          </cell>
          <cell r="I56" t="str">
            <v>HONDA</v>
          </cell>
          <cell r="J56">
            <v>900</v>
          </cell>
        </row>
        <row r="57">
          <cell r="C57">
            <v>15025364</v>
          </cell>
          <cell r="D57" t="str">
            <v>MEMBER  RR FL SIDE RR R _62112-53T00_YOM</v>
          </cell>
          <cell r="I57" t="str">
            <v>YOM</v>
          </cell>
          <cell r="J57">
            <v>800</v>
          </cell>
        </row>
        <row r="58">
          <cell r="C58">
            <v>15025365</v>
          </cell>
          <cell r="D58" t="str">
            <v>MEMBER  RR FL SIDE RR L _62312-53T00_YOM</v>
          </cell>
          <cell r="I58" t="str">
            <v>YOM</v>
          </cell>
          <cell r="J58">
            <v>800</v>
          </cell>
        </row>
        <row r="59">
          <cell r="C59">
            <v>15031403</v>
          </cell>
          <cell r="D59" t="str">
            <v>PRS_61211-78U10_LOK CR PI LOW R_YG8 RC25</v>
          </cell>
          <cell r="I59" t="str">
            <v>YG8</v>
          </cell>
          <cell r="J59">
            <v>364</v>
          </cell>
        </row>
        <row r="60">
          <cell r="C60">
            <v>15031384</v>
          </cell>
          <cell r="D60" t="str">
            <v>PRS_59232-71U00_Panel Dash Side FR R_Y17</v>
          </cell>
          <cell r="I60" t="str">
            <v>Y17</v>
          </cell>
          <cell r="J60">
            <v>620</v>
          </cell>
        </row>
        <row r="61">
          <cell r="C61">
            <v>15017150</v>
          </cell>
          <cell r="D61" t="str">
            <v>PRS_MBR.  RR FL. SIDE FR R _62111-62S00</v>
          </cell>
          <cell r="I61" t="str">
            <v>Y1K</v>
          </cell>
          <cell r="J61">
            <v>901</v>
          </cell>
        </row>
        <row r="62">
          <cell r="C62">
            <v>15027104</v>
          </cell>
          <cell r="D62" t="str">
            <v xml:space="preserve">PRS_61531-62S01_Y1K/YOM </v>
          </cell>
          <cell r="I62" t="str">
            <v>Y1K</v>
          </cell>
          <cell r="J62">
            <v>625</v>
          </cell>
        </row>
        <row r="63">
          <cell r="C63">
            <v>15017146</v>
          </cell>
          <cell r="D63" t="str">
            <v>PRS_PANEL FR. PIL. INR RR R_63113-62S00</v>
          </cell>
          <cell r="I63" t="str">
            <v>Y1K</v>
          </cell>
          <cell r="J63">
            <v>800</v>
          </cell>
        </row>
        <row r="64">
          <cell r="C64">
            <v>15017147</v>
          </cell>
          <cell r="D64" t="str">
            <v>PRS_PANEL FR. PIL. INR RR L_63513-62S00</v>
          </cell>
          <cell r="I64" t="str">
            <v>Y1K</v>
          </cell>
          <cell r="J64">
            <v>800</v>
          </cell>
        </row>
        <row r="65">
          <cell r="C65">
            <v>15030029</v>
          </cell>
          <cell r="D65" t="str">
            <v>PRS_65511-55U00_PNL BACK_YED-NB</v>
          </cell>
          <cell r="I65" t="str">
            <v>YED NB</v>
          </cell>
          <cell r="J65">
            <v>1230</v>
          </cell>
        </row>
        <row r="66">
          <cell r="C66">
            <v>15027116</v>
          </cell>
          <cell r="D66" t="str">
            <v>PRS_63411-62S10_PNL RR WHL HS INR R_Y1K</v>
          </cell>
          <cell r="I66" t="str">
            <v>Y1K</v>
          </cell>
          <cell r="J66">
            <v>913</v>
          </cell>
        </row>
        <row r="67">
          <cell r="C67">
            <v>15027117</v>
          </cell>
          <cell r="D67" t="str">
            <v>PRS_63811-62S10_PNL RR WHL HS INR L_Y1K</v>
          </cell>
          <cell r="I67" t="str">
            <v>Y1K</v>
          </cell>
          <cell r="J67">
            <v>913</v>
          </cell>
        </row>
        <row r="68">
          <cell r="C68">
            <v>16011315</v>
          </cell>
          <cell r="D68" t="str">
            <v>EXTN QUARTER INNER UPPER L 63741-71U00</v>
          </cell>
          <cell r="I68" t="str">
            <v>Y17</v>
          </cell>
          <cell r="J68">
            <v>1035</v>
          </cell>
        </row>
        <row r="69">
          <cell r="C69">
            <v>16011316</v>
          </cell>
          <cell r="D69" t="str">
            <v>EXTN QUARTER INNER UPPER R 63341-71U00</v>
          </cell>
          <cell r="I69" t="str">
            <v>Y17</v>
          </cell>
          <cell r="J69">
            <v>1035</v>
          </cell>
        </row>
        <row r="70">
          <cell r="C70">
            <v>15000177</v>
          </cell>
          <cell r="D70" t="str">
            <v>PRS_JCB_OIL PAN ASSY_320/04292</v>
          </cell>
          <cell r="I70" t="str">
            <v>JCB</v>
          </cell>
          <cell r="J70">
            <v>358</v>
          </cell>
        </row>
        <row r="71">
          <cell r="C71">
            <v>16006628</v>
          </cell>
          <cell r="D71" t="str">
            <v>PANEL WHEEL HOUSE OUTER L_63881-69R00</v>
          </cell>
          <cell r="I71" t="str">
            <v>YCA</v>
          </cell>
          <cell r="J71">
            <v>1225</v>
          </cell>
        </row>
        <row r="72">
          <cell r="C72">
            <v>15017158</v>
          </cell>
          <cell r="D72" t="str">
            <v>PRS_STRENGTH SIDE SILL FR R_63231-62S00</v>
          </cell>
          <cell r="I72" t="str">
            <v>Y1K</v>
          </cell>
          <cell r="J72">
            <v>250</v>
          </cell>
        </row>
        <row r="73">
          <cell r="C73">
            <v>15017140</v>
          </cell>
          <cell r="D73" t="str">
            <v>PRS_PANEL WH HOU IN RR R_63413-62S00</v>
          </cell>
          <cell r="I73" t="str">
            <v>Y1K</v>
          </cell>
          <cell r="J73">
            <v>780</v>
          </cell>
        </row>
        <row r="74">
          <cell r="C74">
            <v>15017141</v>
          </cell>
          <cell r="D74" t="str">
            <v>PRS_PANEL WH HOU IN RR L_63813-62S00</v>
          </cell>
          <cell r="I74" t="str">
            <v>Y1K</v>
          </cell>
          <cell r="J74">
            <v>780</v>
          </cell>
        </row>
        <row r="75">
          <cell r="C75">
            <v>15026209</v>
          </cell>
          <cell r="D75" t="str">
            <v>PRS_63231-53T00_STR.SI SILL FR, RH_YOM</v>
          </cell>
          <cell r="I75" t="str">
            <v>YOM</v>
          </cell>
          <cell r="J75">
            <v>802</v>
          </cell>
        </row>
        <row r="76">
          <cell r="C76">
            <v>15030489</v>
          </cell>
          <cell r="D76" t="str">
            <v>COVER R BODY 83500-K0P-D000 - 20</v>
          </cell>
          <cell r="I76" t="str">
            <v>HONDA</v>
          </cell>
          <cell r="J76">
            <v>681</v>
          </cell>
        </row>
        <row r="77">
          <cell r="C77">
            <v>15030490</v>
          </cell>
          <cell r="D77" t="str">
            <v>COVER L BODY 83600-K0P-D000- 20</v>
          </cell>
          <cell r="I77" t="str">
            <v>HONDA</v>
          </cell>
          <cell r="J77">
            <v>681</v>
          </cell>
        </row>
        <row r="78">
          <cell r="C78">
            <v>15017133</v>
          </cell>
          <cell r="D78" t="str">
            <v>PRS_MBR. HOOD LOCK LOWER,58232-72S00</v>
          </cell>
          <cell r="I78" t="str">
            <v>YHC</v>
          </cell>
          <cell r="J78">
            <v>239</v>
          </cell>
        </row>
        <row r="79">
          <cell r="C79">
            <v>15017160</v>
          </cell>
          <cell r="D79" t="str">
            <v>PRS_PANEL COWL UPPER_59711-62S00</v>
          </cell>
          <cell r="I79" t="str">
            <v>Y1K</v>
          </cell>
          <cell r="J79">
            <v>528</v>
          </cell>
        </row>
        <row r="80">
          <cell r="C80">
            <v>15000210</v>
          </cell>
          <cell r="D80" t="str">
            <v>PRS_PNL COWL UPPER RHD,59311-55R00</v>
          </cell>
          <cell r="I80" t="str">
            <v>YED NB</v>
          </cell>
          <cell r="J80">
            <v>1052</v>
          </cell>
        </row>
        <row r="81">
          <cell r="C81">
            <v>15030388</v>
          </cell>
          <cell r="D81" t="str">
            <v>PRS_58311-62S01_YOM/Y1K</v>
          </cell>
          <cell r="I81" t="str">
            <v>Y1K ECN</v>
          </cell>
          <cell r="J81">
            <v>463</v>
          </cell>
        </row>
        <row r="82">
          <cell r="C82">
            <v>15030389</v>
          </cell>
          <cell r="D82" t="str">
            <v>PRS_58411-62S01_YOM/Y1K</v>
          </cell>
          <cell r="I82" t="str">
            <v>Y1K ECN</v>
          </cell>
          <cell r="J82">
            <v>463</v>
          </cell>
        </row>
        <row r="83">
          <cell r="C83">
            <v>15017159</v>
          </cell>
          <cell r="D83" t="str">
            <v>PRS_STRENGTH SIDE SILL FR L_63631-62S00</v>
          </cell>
          <cell r="I83" t="str">
            <v>Y1K</v>
          </cell>
          <cell r="J83">
            <v>1063</v>
          </cell>
        </row>
        <row r="84">
          <cell r="C84">
            <v>15026210</v>
          </cell>
          <cell r="D84" t="str">
            <v>PRS_63631-53T00_STR.SI SILL FR, HL_YOM</v>
          </cell>
          <cell r="I84" t="str">
            <v>YOM</v>
          </cell>
          <cell r="J84">
            <v>694</v>
          </cell>
        </row>
        <row r="85">
          <cell r="C85">
            <v>15030025</v>
          </cell>
          <cell r="D85" t="str">
            <v>PRS_59711-55U00_PNL COWL TOP_YED-NB</v>
          </cell>
          <cell r="I85" t="str">
            <v>YED NB</v>
          </cell>
          <cell r="J85">
            <v>980</v>
          </cell>
        </row>
        <row r="86">
          <cell r="C86">
            <v>15030024</v>
          </cell>
          <cell r="D86" t="str">
            <v>PRS_59711-55U10_PNL COWL TOP_YED-NB</v>
          </cell>
          <cell r="I86" t="str">
            <v>YED NB</v>
          </cell>
          <cell r="J86">
            <v>150</v>
          </cell>
        </row>
        <row r="87">
          <cell r="C87">
            <v>15030023</v>
          </cell>
          <cell r="D87" t="str">
            <v>PRS_59711-55U20_PNL COWL TOP_YED-NB</v>
          </cell>
          <cell r="I87" t="str">
            <v>YED NB</v>
          </cell>
          <cell r="J87">
            <v>80</v>
          </cell>
        </row>
        <row r="88">
          <cell r="C88">
            <v>15025671</v>
          </cell>
          <cell r="D88" t="str">
            <v>PRS_58826-78T00_CROSS MBR._YG8</v>
          </cell>
          <cell r="I88" t="str">
            <v>YG8</v>
          </cell>
          <cell r="J88">
            <v>220</v>
          </cell>
        </row>
        <row r="89">
          <cell r="C89">
            <v>15017176</v>
          </cell>
          <cell r="D89" t="str">
            <v>PRS_PANEL DASH SIDE CTR L _59292-62S10</v>
          </cell>
          <cell r="I89" t="str">
            <v>Y1K</v>
          </cell>
          <cell r="J89">
            <v>400</v>
          </cell>
        </row>
        <row r="90">
          <cell r="C90">
            <v>15017175</v>
          </cell>
          <cell r="D90" t="str">
            <v>PRS_PANEL DASH SIDE CTR L _59292-62S00</v>
          </cell>
          <cell r="I90" t="str">
            <v>Y1K</v>
          </cell>
          <cell r="J90">
            <v>745</v>
          </cell>
        </row>
        <row r="91">
          <cell r="C91">
            <v>15026206</v>
          </cell>
          <cell r="D91" t="str">
            <v>PRS_58271-62S10_PANEL FR. BUMPER_Y1K MC</v>
          </cell>
          <cell r="I91" t="str">
            <v>Y1K</v>
          </cell>
          <cell r="J91">
            <v>1000</v>
          </cell>
        </row>
        <row r="92">
          <cell r="C92">
            <v>15030022</v>
          </cell>
          <cell r="D92" t="str">
            <v>PRS_65321-55U00_MBR PARTN REAR_YED-NB</v>
          </cell>
          <cell r="I92" t="str">
            <v>YED NB</v>
          </cell>
          <cell r="J92">
            <v>1200</v>
          </cell>
        </row>
        <row r="93">
          <cell r="C93">
            <v>15030001</v>
          </cell>
          <cell r="D93" t="str">
            <v>PRS_65311-55U00_PNL PARTITION_YED-NB</v>
          </cell>
          <cell r="I93" t="str">
            <v>YED NB</v>
          </cell>
          <cell r="J93">
            <v>1001</v>
          </cell>
        </row>
        <row r="94">
          <cell r="C94">
            <v>15017166</v>
          </cell>
          <cell r="D94" t="str">
            <v>PRS_EXTENSION APRON FRONT R_58313-62S00</v>
          </cell>
          <cell r="I94" t="str">
            <v>Y1K</v>
          </cell>
          <cell r="J94">
            <v>610</v>
          </cell>
        </row>
        <row r="95">
          <cell r="C95">
            <v>15017167</v>
          </cell>
          <cell r="D95" t="str">
            <v>PRS_EXTENSION APRON FRONT L_58413-62S00</v>
          </cell>
          <cell r="I95" t="str">
            <v>Y1K</v>
          </cell>
          <cell r="J95">
            <v>610</v>
          </cell>
        </row>
        <row r="96">
          <cell r="C96">
            <v>15017934</v>
          </cell>
          <cell r="D96" t="str">
            <v>PRS_CR. MBR. RE FL CTR._62711-62S00_Y1K</v>
          </cell>
          <cell r="I96" t="str">
            <v>Y1K</v>
          </cell>
          <cell r="J96">
            <v>310</v>
          </cell>
        </row>
        <row r="97">
          <cell r="C97">
            <v>15031394</v>
          </cell>
          <cell r="D97" t="str">
            <v>PRS_68531-71U00_RE RR DR OtrC NO.1 R_Y17</v>
          </cell>
          <cell r="I97" t="str">
            <v>Y17</v>
          </cell>
          <cell r="J97">
            <v>395</v>
          </cell>
        </row>
        <row r="98">
          <cell r="C98">
            <v>15031395</v>
          </cell>
          <cell r="D98" t="str">
            <v>PRS_68731-71U00_RE RR DR OtrC NO.1 L_Y17</v>
          </cell>
          <cell r="I98" t="str">
            <v>Y17</v>
          </cell>
          <cell r="J98">
            <v>395</v>
          </cell>
        </row>
        <row r="99">
          <cell r="C99">
            <v>15030027</v>
          </cell>
          <cell r="D99" t="str">
            <v>PRS_65313-55U00_MBR PARTN FRONT_YED-NB</v>
          </cell>
          <cell r="I99" t="str">
            <v>YED NB</v>
          </cell>
          <cell r="J99">
            <v>200</v>
          </cell>
        </row>
        <row r="100">
          <cell r="C100">
            <v>15028935</v>
          </cell>
          <cell r="D100" t="str">
            <v>PRS_R/F TENSION ROD BKT RH_59123-77P00</v>
          </cell>
          <cell r="I100" t="str">
            <v>Y9T</v>
          </cell>
          <cell r="J100">
            <v>495</v>
          </cell>
        </row>
        <row r="101">
          <cell r="C101">
            <v>15028936</v>
          </cell>
          <cell r="D101" t="str">
            <v>PRS_R/F TENSION ROD BKT LH_59423-77P00</v>
          </cell>
          <cell r="I101" t="str">
            <v>Y9T</v>
          </cell>
          <cell r="J101">
            <v>495</v>
          </cell>
        </row>
        <row r="102">
          <cell r="C102">
            <v>15026218</v>
          </cell>
          <cell r="D102" t="str">
            <v>PRS_71111-69R01_CROSSMBR. FR LOWER _YCA</v>
          </cell>
          <cell r="I102" t="str">
            <v>YCA</v>
          </cell>
          <cell r="J102">
            <v>660</v>
          </cell>
        </row>
        <row r="103">
          <cell r="C103">
            <v>15026219</v>
          </cell>
          <cell r="D103" t="str">
            <v>PRS_71112-69R01_RENIF. FR LOWER _YCA</v>
          </cell>
          <cell r="I103" t="str">
            <v>YCA</v>
          </cell>
          <cell r="J103">
            <v>1398</v>
          </cell>
        </row>
        <row r="104">
          <cell r="C104">
            <v>16009976</v>
          </cell>
          <cell r="D104" t="str">
            <v>PRS_YEDNB_RNF RR DR OTR R_68521-55U00</v>
          </cell>
          <cell r="I104" t="str">
            <v>YED NB</v>
          </cell>
          <cell r="J104">
            <v>1910</v>
          </cell>
        </row>
        <row r="105">
          <cell r="C105">
            <v>16009977</v>
          </cell>
          <cell r="D105" t="str">
            <v>PRS_YEDNB_RNF RR DR OTR L_68721-55U00</v>
          </cell>
          <cell r="I105" t="str">
            <v>YED NB</v>
          </cell>
          <cell r="J105">
            <v>1910</v>
          </cell>
        </row>
        <row r="106">
          <cell r="C106">
            <v>15031400</v>
          </cell>
          <cell r="D106" t="str">
            <v>PRS_71111-71U00_MB RAD SUP U SU.1 UP_Y17</v>
          </cell>
          <cell r="I106" t="str">
            <v>Y17</v>
          </cell>
          <cell r="J106">
            <v>800</v>
          </cell>
        </row>
        <row r="107">
          <cell r="C107">
            <v>15027906</v>
          </cell>
          <cell r="D107" t="str">
            <v>PRS_63882-66T00_EXT WHL HS OTR RR R_YXA</v>
          </cell>
          <cell r="I107" t="str">
            <v>YXA</v>
          </cell>
          <cell r="J107">
            <v>1270</v>
          </cell>
        </row>
        <row r="108">
          <cell r="C108">
            <v>15027907</v>
          </cell>
          <cell r="D108" t="str">
            <v>PRS_63482-66T00_EXT WHL HS OTR RR R_YXA</v>
          </cell>
          <cell r="I108" t="str">
            <v>YXA</v>
          </cell>
          <cell r="J108">
            <v>1270</v>
          </cell>
        </row>
        <row r="109">
          <cell r="C109">
            <v>15003987</v>
          </cell>
          <cell r="D109" t="str">
            <v>PRS_AZ_ REINF CENTER FREAME REAR (59144)</v>
          </cell>
          <cell r="I109" t="str">
            <v>Y9T</v>
          </cell>
          <cell r="J109">
            <v>400</v>
          </cell>
        </row>
        <row r="110">
          <cell r="C110">
            <v>15026216</v>
          </cell>
          <cell r="D110" t="str">
            <v>PRS_62116-53T00_EXT. RR F.SIDE M RH _YOM</v>
          </cell>
          <cell r="I110" t="str">
            <v>YOM</v>
          </cell>
          <cell r="J110">
            <v>1050</v>
          </cell>
        </row>
        <row r="111">
          <cell r="C111">
            <v>15026217</v>
          </cell>
          <cell r="D111" t="str">
            <v>PRS_62316-53T00_EXT. RR F.SIDE M LH _YOM</v>
          </cell>
          <cell r="I111" t="str">
            <v>YOM</v>
          </cell>
          <cell r="J111">
            <v>1050</v>
          </cell>
        </row>
        <row r="112">
          <cell r="C112">
            <v>15026207</v>
          </cell>
          <cell r="D112" t="str">
            <v>PRS_58313-53T00_EXT.APRON FRONT R_YOM</v>
          </cell>
          <cell r="I112" t="str">
            <v>YOM</v>
          </cell>
          <cell r="J112">
            <v>700</v>
          </cell>
        </row>
        <row r="113">
          <cell r="C113">
            <v>15026208</v>
          </cell>
          <cell r="D113" t="str">
            <v>PRS_58413-53T00_EXT.APRON FRONT L_YOM</v>
          </cell>
          <cell r="I113" t="str">
            <v>YOM</v>
          </cell>
          <cell r="J113">
            <v>700</v>
          </cell>
        </row>
        <row r="114">
          <cell r="C114">
            <v>15031390</v>
          </cell>
          <cell r="D114" t="str">
            <v>PRS_68122-71U00_RE F Dr Otr No.-1R_Y17</v>
          </cell>
          <cell r="I114" t="str">
            <v>Y17</v>
          </cell>
          <cell r="J114">
            <v>800</v>
          </cell>
        </row>
        <row r="115">
          <cell r="C115">
            <v>15031391</v>
          </cell>
          <cell r="D115" t="str">
            <v>PRS_68322-71U00_RE F Dr Otr No.-1L_Y17</v>
          </cell>
          <cell r="I115" t="str">
            <v>Y17</v>
          </cell>
          <cell r="J115">
            <v>800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15030489</v>
          </cell>
          <cell r="D43" t="str">
            <v>COVER R BODY 83500-K0P-D000 - 20</v>
          </cell>
          <cell r="I43" t="str">
            <v>HONDA</v>
          </cell>
          <cell r="J43">
            <v>928</v>
          </cell>
        </row>
        <row r="44">
          <cell r="C44">
            <v>15030490</v>
          </cell>
          <cell r="D44" t="str">
            <v>COVER L BODY 83600-K0P-D000- 20</v>
          </cell>
          <cell r="I44" t="str">
            <v>HONDA</v>
          </cell>
          <cell r="J44">
            <v>928</v>
          </cell>
        </row>
        <row r="45">
          <cell r="C45">
            <v>15000148</v>
          </cell>
          <cell r="D45" t="str">
            <v>PRS_PER_SMP ASY 403C-11_110708501</v>
          </cell>
          <cell r="I45" t="str">
            <v>PERKIN'S</v>
          </cell>
          <cell r="J45">
            <v>365</v>
          </cell>
        </row>
        <row r="46">
          <cell r="C46">
            <v>15024939</v>
          </cell>
          <cell r="D46" t="str">
            <v>PRS_SEF_OIL PAN_320-B4453 (WITH OUT HOLE)</v>
          </cell>
          <cell r="I46" t="str">
            <v>SEF</v>
          </cell>
          <cell r="J46">
            <v>120</v>
          </cell>
        </row>
        <row r="47">
          <cell r="C47">
            <v>15027000</v>
          </cell>
          <cell r="D47" t="str">
            <v>PRS_320/C4112_OIL PAN OUTER SKIN_JCB</v>
          </cell>
          <cell r="I47" t="str">
            <v>SEF</v>
          </cell>
          <cell r="J47">
            <v>810</v>
          </cell>
        </row>
        <row r="48">
          <cell r="C48">
            <v>15017185</v>
          </cell>
          <cell r="D48" t="str">
            <v>PRS_STRENGTH SIDE SILL RR R_63232-62S00</v>
          </cell>
          <cell r="I48" t="str">
            <v>Y1K</v>
          </cell>
          <cell r="J48">
            <v>790</v>
          </cell>
        </row>
        <row r="49">
          <cell r="C49">
            <v>15017186</v>
          </cell>
          <cell r="D49" t="str">
            <v>PRS_STRENGTH SIDE SILL RR L_63632-62S00</v>
          </cell>
          <cell r="I49" t="str">
            <v>Y1K</v>
          </cell>
          <cell r="J49">
            <v>790</v>
          </cell>
        </row>
        <row r="50">
          <cell r="C50">
            <v>15025378</v>
          </cell>
          <cell r="D50" t="str">
            <v>PRS_PANEL COWL FRONT_59721-62S01 S00</v>
          </cell>
          <cell r="I50" t="str">
            <v>Y1K</v>
          </cell>
          <cell r="J50">
            <v>768</v>
          </cell>
        </row>
        <row r="51">
          <cell r="C51">
            <v>15025379</v>
          </cell>
          <cell r="D51" t="str">
            <v>PRS_PANEL COWL FRONT_59721-62S11 S10</v>
          </cell>
          <cell r="I51" t="str">
            <v>Y1K</v>
          </cell>
          <cell r="J51">
            <v>566</v>
          </cell>
        </row>
        <row r="52">
          <cell r="C52">
            <v>15017142</v>
          </cell>
          <cell r="D52" t="str">
            <v>PRS_REINF REAR SHOK. ABSO R_63414-62S00</v>
          </cell>
          <cell r="I52" t="str">
            <v>Y1K</v>
          </cell>
          <cell r="J52">
            <v>920</v>
          </cell>
        </row>
        <row r="53">
          <cell r="C53">
            <v>15017143</v>
          </cell>
          <cell r="D53" t="str">
            <v>PRS_REINF REAR SHOK. ABSO L_63814-62S00</v>
          </cell>
          <cell r="I53" t="str">
            <v>Y1K</v>
          </cell>
          <cell r="J53">
            <v>920</v>
          </cell>
        </row>
        <row r="54">
          <cell r="C54">
            <v>15017150</v>
          </cell>
          <cell r="D54" t="str">
            <v>PRS_MBR.  RR FL. SIDE FR R _62111-62S00</v>
          </cell>
          <cell r="I54" t="str">
            <v>Y1K</v>
          </cell>
          <cell r="J54">
            <v>1785</v>
          </cell>
        </row>
        <row r="55">
          <cell r="C55">
            <v>15017151</v>
          </cell>
          <cell r="D55" t="str">
            <v>PRS_MBR.  RR FL. SIDE FR L _62311-62S00</v>
          </cell>
          <cell r="I55" t="str">
            <v>Y1K</v>
          </cell>
          <cell r="J55">
            <v>1680</v>
          </cell>
        </row>
        <row r="56">
          <cell r="C56">
            <v>15017162</v>
          </cell>
          <cell r="D56" t="str">
            <v>PRS_PANEL RR LAMP HOU OUT R_64131-62S00</v>
          </cell>
          <cell r="I56" t="str">
            <v>Y1K</v>
          </cell>
          <cell r="J56">
            <v>470</v>
          </cell>
        </row>
        <row r="57">
          <cell r="C57">
            <v>15030388</v>
          </cell>
          <cell r="D57" t="str">
            <v>PRS_58311-62S01_YOM/Y1K</v>
          </cell>
          <cell r="I57" t="str">
            <v>Y1K ECN</v>
          </cell>
          <cell r="J57">
            <v>1090</v>
          </cell>
        </row>
        <row r="58">
          <cell r="C58">
            <v>15030389</v>
          </cell>
          <cell r="D58" t="str">
            <v>PRS_58411-62S01_YOM/Y1K</v>
          </cell>
          <cell r="I58" t="str">
            <v>Y1K ECN</v>
          </cell>
          <cell r="J58">
            <v>1090</v>
          </cell>
        </row>
        <row r="59">
          <cell r="C59">
            <v>15017166</v>
          </cell>
          <cell r="D59" t="str">
            <v>PRS_EXTENSION APRON FRONT R_58313-62S00</v>
          </cell>
          <cell r="I59" t="str">
            <v>Y1K</v>
          </cell>
          <cell r="J59">
            <v>340</v>
          </cell>
        </row>
        <row r="60">
          <cell r="C60">
            <v>15017167</v>
          </cell>
          <cell r="D60" t="str">
            <v>PRS_EXTENSION APRON FRONT L_58413-62S00</v>
          </cell>
          <cell r="I60" t="str">
            <v>Y1K</v>
          </cell>
          <cell r="J60">
            <v>340</v>
          </cell>
        </row>
        <row r="61">
          <cell r="C61">
            <v>15026245</v>
          </cell>
          <cell r="D61" t="str">
            <v>59242-62S20_PANLE DASH SIDE CTR R_Y1K MC</v>
          </cell>
          <cell r="I61" t="str">
            <v>Y1K</v>
          </cell>
          <cell r="J61">
            <v>252</v>
          </cell>
        </row>
        <row r="62">
          <cell r="C62">
            <v>15017179</v>
          </cell>
          <cell r="D62" t="str">
            <v>PRS_MBR. RR FLOOR SIDE RR R_62112-62S00</v>
          </cell>
          <cell r="I62" t="str">
            <v>Y1K</v>
          </cell>
          <cell r="J62">
            <v>815</v>
          </cell>
        </row>
        <row r="63">
          <cell r="C63">
            <v>15017180</v>
          </cell>
          <cell r="D63" t="str">
            <v>PRS_MBR. RR FLOOR SIDE RR L_62312-62S00</v>
          </cell>
          <cell r="I63" t="str">
            <v>Y1K</v>
          </cell>
          <cell r="J63">
            <v>815</v>
          </cell>
        </row>
        <row r="64">
          <cell r="C64">
            <v>15017181</v>
          </cell>
          <cell r="D64" t="str">
            <v>PRS_REINF WHEEL HOU INNER R_63417-62S00</v>
          </cell>
          <cell r="I64" t="str">
            <v>Y1K</v>
          </cell>
          <cell r="J64">
            <v>510</v>
          </cell>
        </row>
        <row r="65">
          <cell r="C65">
            <v>15017182</v>
          </cell>
          <cell r="D65" t="str">
            <v>PRS_REINF WHEEL HOU INNER L_63817-62S00</v>
          </cell>
          <cell r="I65" t="str">
            <v>Y1K</v>
          </cell>
          <cell r="J65">
            <v>510</v>
          </cell>
        </row>
        <row r="66">
          <cell r="C66">
            <v>15017449</v>
          </cell>
          <cell r="D66" t="str">
            <v>PRS_EXT. FL SIDE MBR CTR R ,62141-62S00</v>
          </cell>
          <cell r="I66" t="str">
            <v>Y1K</v>
          </cell>
          <cell r="J66">
            <v>485</v>
          </cell>
        </row>
        <row r="67">
          <cell r="C67">
            <v>15017450</v>
          </cell>
          <cell r="D67" t="str">
            <v>PRS_EXT. FL SIDE MBR CTR R ,62341-62S00</v>
          </cell>
          <cell r="I67" t="str">
            <v>Y1K</v>
          </cell>
          <cell r="J67">
            <v>485</v>
          </cell>
        </row>
        <row r="68">
          <cell r="C68">
            <v>15004452</v>
          </cell>
          <cell r="D68" t="str">
            <v>PRS_AZ_BRKT,FR SUSPENSION,RH 59131-77P00</v>
          </cell>
          <cell r="I68" t="str">
            <v>Y9T</v>
          </cell>
          <cell r="J68">
            <v>590</v>
          </cell>
        </row>
        <row r="69">
          <cell r="C69">
            <v>15031402</v>
          </cell>
          <cell r="D69" t="str">
            <v>PRS_59431-83U00_AZ_BRKT,FR SUSPENSION,LH 59431-77P00</v>
          </cell>
          <cell r="I69" t="str">
            <v>Y9T</v>
          </cell>
          <cell r="J69">
            <v>590</v>
          </cell>
        </row>
        <row r="70">
          <cell r="C70">
            <v>15012865</v>
          </cell>
          <cell r="D70" t="str">
            <v>FRAME FLOOR FRT LH 59411-77P00</v>
          </cell>
          <cell r="I70" t="str">
            <v>Y9T</v>
          </cell>
          <cell r="J70">
            <v>390</v>
          </cell>
        </row>
        <row r="71">
          <cell r="C71">
            <v>15026218</v>
          </cell>
          <cell r="D71" t="str">
            <v>PRS_71111-69R01_CROSSMBR. FR LOWER _YCA</v>
          </cell>
          <cell r="I71" t="str">
            <v>YCA</v>
          </cell>
          <cell r="J71">
            <v>1800</v>
          </cell>
        </row>
        <row r="72">
          <cell r="C72">
            <v>15026219</v>
          </cell>
          <cell r="D72" t="str">
            <v>PRS_71112-69R01_RENIF. FR LOWER _YCA</v>
          </cell>
          <cell r="I72" t="str">
            <v>YCA</v>
          </cell>
          <cell r="J72">
            <v>940</v>
          </cell>
        </row>
        <row r="73">
          <cell r="C73">
            <v>16006627</v>
          </cell>
          <cell r="D73" t="str">
            <v>PANEL WHEEL HOUSE OUTER R_63481-69R00</v>
          </cell>
          <cell r="I73" t="str">
            <v>YCA</v>
          </cell>
          <cell r="J73">
            <v>1257</v>
          </cell>
        </row>
        <row r="74">
          <cell r="C74">
            <v>15031433</v>
          </cell>
          <cell r="D74" t="str">
            <v>PRS_61851-78U00_LOK RE WH HO  R_YG8 RC25</v>
          </cell>
          <cell r="I74" t="str">
            <v>YG8-MC</v>
          </cell>
          <cell r="J74">
            <v>443</v>
          </cell>
        </row>
        <row r="75">
          <cell r="C75">
            <v>15031434</v>
          </cell>
          <cell r="D75" t="str">
            <v>PRS_61861-78U00_LOK RE WH HO  L_YG8 RC25</v>
          </cell>
          <cell r="I75" t="str">
            <v>YG8-MC</v>
          </cell>
          <cell r="J75">
            <v>443</v>
          </cell>
        </row>
        <row r="76">
          <cell r="C76">
            <v>15026220</v>
          </cell>
          <cell r="D76" t="str">
            <v>PRS_58821-78T00_RENIF PEDAL BKT _YG8 K12</v>
          </cell>
          <cell r="I76" t="str">
            <v>YG8 K12</v>
          </cell>
          <cell r="J76">
            <v>1260</v>
          </cell>
        </row>
        <row r="77">
          <cell r="C77">
            <v>15015254</v>
          </cell>
          <cell r="D77" t="str">
            <v>PRS_REINF FR LWR X MBR,72382-62R00 MBR R</v>
          </cell>
          <cell r="I77" t="str">
            <v>YJC</v>
          </cell>
          <cell r="J77">
            <v>500</v>
          </cell>
        </row>
        <row r="78">
          <cell r="C78">
            <v>15024931</v>
          </cell>
          <cell r="D78" t="str">
            <v>PRS_YXA_PNL CTR PLR INR R_63211-66T10</v>
          </cell>
          <cell r="I78" t="str">
            <v>YXA</v>
          </cell>
          <cell r="J78">
            <v>1365</v>
          </cell>
        </row>
        <row r="79">
          <cell r="C79">
            <v>15024928</v>
          </cell>
          <cell r="D79" t="str">
            <v>PRS_YXA_PNL WHL HSE OUT R_63481-66T00</v>
          </cell>
          <cell r="I79" t="str">
            <v>YXA</v>
          </cell>
          <cell r="J79">
            <v>799</v>
          </cell>
        </row>
        <row r="80">
          <cell r="C80">
            <v>15024934</v>
          </cell>
          <cell r="D80" t="str">
            <v>PRS_YXA_BRC MAIN FLR TNL NO.3_61217-66T0</v>
          </cell>
          <cell r="I80" t="str">
            <v>YXA</v>
          </cell>
          <cell r="J80">
            <v>70</v>
          </cell>
        </row>
        <row r="81">
          <cell r="C81">
            <v>15025671</v>
          </cell>
          <cell r="D81" t="str">
            <v>PRS_58826-78T00_CROSS MBR._YG8</v>
          </cell>
          <cell r="I81" t="str">
            <v>YG8</v>
          </cell>
          <cell r="J81">
            <v>535</v>
          </cell>
        </row>
        <row r="82">
          <cell r="C82">
            <v>15026212</v>
          </cell>
          <cell r="D82" t="str">
            <v>PRS_62211-53T00 COMPARTMENT RH_YOM</v>
          </cell>
          <cell r="I82" t="str">
            <v>YOM</v>
          </cell>
          <cell r="J82">
            <v>800</v>
          </cell>
        </row>
        <row r="83">
          <cell r="C83">
            <v>15026213</v>
          </cell>
          <cell r="D83" t="str">
            <v>PRS_62411-53T00 COMPARTMENT LH_YOM</v>
          </cell>
          <cell r="I83" t="str">
            <v>YOM</v>
          </cell>
          <cell r="J83">
            <v>800</v>
          </cell>
        </row>
        <row r="84">
          <cell r="C84">
            <v>15026214</v>
          </cell>
          <cell r="D84" t="str">
            <v>PRS_62211-53T10 COMPARTMENT RH</v>
          </cell>
          <cell r="I84" t="str">
            <v>Y1K</v>
          </cell>
          <cell r="J84">
            <v>725</v>
          </cell>
        </row>
        <row r="85">
          <cell r="C85">
            <v>15026215</v>
          </cell>
          <cell r="D85" t="str">
            <v>PRS_62411-53T10 COMPARTMENT LH</v>
          </cell>
          <cell r="I85" t="str">
            <v>Y1K</v>
          </cell>
          <cell r="J85">
            <v>725</v>
          </cell>
        </row>
        <row r="86">
          <cell r="C86">
            <v>15000210</v>
          </cell>
          <cell r="D86" t="str">
            <v>PRS_PNL COWL UPPER RHD,59311-55R00</v>
          </cell>
          <cell r="I86" t="str">
            <v>YED NB</v>
          </cell>
          <cell r="J86">
            <v>700</v>
          </cell>
        </row>
        <row r="87">
          <cell r="C87">
            <v>15000211</v>
          </cell>
          <cell r="D87" t="str">
            <v>PRS_PNL COWL UPPER LHD,59311-55R10</v>
          </cell>
          <cell r="I87" t="str">
            <v>YED NB</v>
          </cell>
          <cell r="J87">
            <v>92</v>
          </cell>
        </row>
        <row r="88">
          <cell r="C88">
            <v>15030025</v>
          </cell>
          <cell r="D88" t="str">
            <v>PRS_59711-55U00_PNL COWL TOP_YED-NB</v>
          </cell>
          <cell r="I88" t="str">
            <v>YED NB</v>
          </cell>
          <cell r="J88">
            <v>730</v>
          </cell>
        </row>
        <row r="89">
          <cell r="C89">
            <v>15030001</v>
          </cell>
          <cell r="D89" t="str">
            <v>PRS_65311-55U00_PNL PARTITION_YED-NB</v>
          </cell>
          <cell r="I89" t="str">
            <v>YED NB</v>
          </cell>
          <cell r="J89">
            <v>1221</v>
          </cell>
        </row>
        <row r="90">
          <cell r="C90">
            <v>15030027</v>
          </cell>
          <cell r="D90" t="str">
            <v>PRS_65313-55U00_MBR PARTN FRONT_YED-NB</v>
          </cell>
          <cell r="I90" t="str">
            <v>YED NB</v>
          </cell>
          <cell r="J90">
            <v>600</v>
          </cell>
        </row>
        <row r="91">
          <cell r="C91">
            <v>15030022</v>
          </cell>
          <cell r="D91" t="str">
            <v>PRS_65321-55U00_MBR PARTN REAR_YED-NB</v>
          </cell>
          <cell r="I91" t="str">
            <v>YED NB</v>
          </cell>
          <cell r="J91">
            <v>1195</v>
          </cell>
        </row>
        <row r="92">
          <cell r="C92">
            <v>15030030</v>
          </cell>
          <cell r="D92" t="str">
            <v>PRS_65331-55U00_PNL PARTN FRONT_YED-NB</v>
          </cell>
          <cell r="I92" t="str">
            <v>YED NB</v>
          </cell>
          <cell r="J92">
            <v>1215</v>
          </cell>
        </row>
        <row r="93">
          <cell r="C93">
            <v>15030029</v>
          </cell>
          <cell r="D93" t="str">
            <v>PRS_65511-55U00_PNL BACK_YED-NB</v>
          </cell>
          <cell r="I93" t="str">
            <v>YED NB</v>
          </cell>
          <cell r="J93">
            <v>1477</v>
          </cell>
        </row>
        <row r="94">
          <cell r="C94">
            <v>15030026</v>
          </cell>
          <cell r="D94" t="str">
            <v>PRS_65521-55U00_MBR TAIL END_YED-NB</v>
          </cell>
          <cell r="I94" t="str">
            <v>YED NB</v>
          </cell>
          <cell r="J94">
            <v>2106</v>
          </cell>
        </row>
        <row r="95">
          <cell r="C95">
            <v>15030031</v>
          </cell>
          <cell r="D95" t="str">
            <v>PRS_68122-55U00_RNF FR DR NO.2 R_YED-NB</v>
          </cell>
          <cell r="I95" t="str">
            <v>YED NB</v>
          </cell>
          <cell r="J95">
            <v>1225</v>
          </cell>
        </row>
        <row r="96">
          <cell r="C96">
            <v>15030032</v>
          </cell>
          <cell r="D96" t="str">
            <v>PRS_68322-55U00_RNF FR DR NO.2 L_YED-NB</v>
          </cell>
          <cell r="I96" t="str">
            <v>YED NB</v>
          </cell>
          <cell r="J96">
            <v>1225</v>
          </cell>
        </row>
        <row r="97">
          <cell r="C97">
            <v>16009976</v>
          </cell>
          <cell r="D97" t="str">
            <v>PRS_YEDNB_RNF RR DR OTR R_68521-55U00</v>
          </cell>
          <cell r="I97" t="str">
            <v>YED NB</v>
          </cell>
          <cell r="J97">
            <v>1206</v>
          </cell>
        </row>
        <row r="98">
          <cell r="C98">
            <v>16009977</v>
          </cell>
          <cell r="D98" t="str">
            <v>PRS_YEDNB_RNF RR DR OTR L_68721-55U00</v>
          </cell>
          <cell r="I98" t="str">
            <v>YED NB</v>
          </cell>
          <cell r="J98">
            <v>1206</v>
          </cell>
        </row>
        <row r="99">
          <cell r="C99">
            <v>15031483</v>
          </cell>
          <cell r="D99" t="str">
            <v>PRS_68531-69R10_REINF RR DR OTR CTR R_YC</v>
          </cell>
          <cell r="I99" t="str">
            <v>YCA</v>
          </cell>
          <cell r="J99">
            <v>1030</v>
          </cell>
        </row>
        <row r="100">
          <cell r="C100">
            <v>15031484</v>
          </cell>
          <cell r="D100" t="str">
            <v>PRS_68731-69R10_REINF RR DR OTR CTR L_YC</v>
          </cell>
          <cell r="I100" t="str">
            <v>YCA</v>
          </cell>
          <cell r="J100">
            <v>1030</v>
          </cell>
        </row>
        <row r="101">
          <cell r="C101">
            <v>15031384</v>
          </cell>
          <cell r="D101" t="str">
            <v>PRS_59232-71U00_Panel Dash Side FR R_Y17</v>
          </cell>
          <cell r="I101" t="str">
            <v>Y17</v>
          </cell>
          <cell r="J101">
            <v>1120</v>
          </cell>
        </row>
        <row r="102">
          <cell r="C102">
            <v>15031385</v>
          </cell>
          <cell r="D102" t="str">
            <v>PRS_59282-71U00_Panel Dash Side FR L_Y17</v>
          </cell>
          <cell r="I102" t="str">
            <v>Y17</v>
          </cell>
          <cell r="J102">
            <v>782</v>
          </cell>
        </row>
        <row r="103">
          <cell r="C103">
            <v>15031386</v>
          </cell>
          <cell r="D103" t="str">
            <v>PRS_59231-71U00_Panel Dash Side R_Y17</v>
          </cell>
          <cell r="I103" t="str">
            <v>Y17</v>
          </cell>
          <cell r="J103">
            <v>620</v>
          </cell>
        </row>
        <row r="104">
          <cell r="C104">
            <v>15031394</v>
          </cell>
          <cell r="D104" t="str">
            <v>PRS_68531-71U00_RE RR DR OtrC NO.1 R_Y17</v>
          </cell>
          <cell r="I104" t="str">
            <v>Y17</v>
          </cell>
          <cell r="J104">
            <v>804</v>
          </cell>
        </row>
        <row r="105">
          <cell r="C105">
            <v>15031395</v>
          </cell>
          <cell r="D105" t="str">
            <v>PRS_68731-71U00_RE RR DR OtrC NO.1 L_Y17</v>
          </cell>
          <cell r="I105" t="str">
            <v>Y17</v>
          </cell>
          <cell r="J105">
            <v>804</v>
          </cell>
        </row>
        <row r="106">
          <cell r="C106">
            <v>15031396</v>
          </cell>
          <cell r="D106" t="str">
            <v>PRS_69161-71U00_RE BACK DOOR Hingh R_Y17</v>
          </cell>
          <cell r="I106" t="str">
            <v>Y17</v>
          </cell>
          <cell r="J106">
            <v>1015</v>
          </cell>
        </row>
        <row r="107">
          <cell r="C107">
            <v>15031397</v>
          </cell>
          <cell r="D107" t="str">
            <v>PRS_69171-71U00_RE BACK DOOR Hingh L_Y17</v>
          </cell>
          <cell r="I107" t="str">
            <v>Y17</v>
          </cell>
          <cell r="J107">
            <v>1015</v>
          </cell>
        </row>
        <row r="108">
          <cell r="C108">
            <v>15023958</v>
          </cell>
          <cell r="D108" t="str">
            <v>PRS STIFFENER REAR FLOOR_61532-62S00</v>
          </cell>
          <cell r="I108" t="str">
            <v>Y1K</v>
          </cell>
          <cell r="J108">
            <v>500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/>
      <sheetData sheetId="1"/>
      <sheetData sheetId="2">
        <row r="43">
          <cell r="C43">
            <v>15014430</v>
          </cell>
          <cell r="D43" t="str">
            <v>PRS_MUB6_EXT,MAIN FLR TNL FR(61212-68P00</v>
          </cell>
          <cell r="E43"/>
          <cell r="F43"/>
          <cell r="G43"/>
          <cell r="H43"/>
          <cell r="I43" t="str">
            <v>B6</v>
          </cell>
          <cell r="J43">
            <v>2367</v>
          </cell>
        </row>
        <row r="44">
          <cell r="C44">
            <v>16010758</v>
          </cell>
          <cell r="D44" t="str">
            <v>PRS_75211M797B1_FDI RH_OMNI</v>
          </cell>
          <cell r="E44"/>
          <cell r="F44"/>
          <cell r="G44"/>
          <cell r="H44"/>
          <cell r="I44" t="str">
            <v>VAN</v>
          </cell>
          <cell r="J44">
            <v>60</v>
          </cell>
        </row>
        <row r="45">
          <cell r="C45">
            <v>15017146</v>
          </cell>
          <cell r="D45" t="str">
            <v>PRS_PANEL FR. PIL. INR RR R_63113-62S00</v>
          </cell>
          <cell r="E45"/>
          <cell r="F45"/>
          <cell r="G45"/>
          <cell r="H45"/>
          <cell r="I45" t="str">
            <v>Y1K</v>
          </cell>
          <cell r="J45">
            <v>1080</v>
          </cell>
        </row>
        <row r="46">
          <cell r="C46">
            <v>15017147</v>
          </cell>
          <cell r="D46" t="str">
            <v>PRS_PANEL FR. PIL. INR RR L_63513-62S00</v>
          </cell>
          <cell r="E46"/>
          <cell r="F46"/>
          <cell r="G46"/>
          <cell r="H46"/>
          <cell r="I46" t="str">
            <v>Y1K</v>
          </cell>
          <cell r="J46">
            <v>1080</v>
          </cell>
        </row>
        <row r="47">
          <cell r="C47">
            <v>15017148</v>
          </cell>
          <cell r="D47" t="str">
            <v>PRS_RAIL ROOF SIDE INNER R_ 63121-62S00</v>
          </cell>
          <cell r="E47"/>
          <cell r="F47"/>
          <cell r="G47"/>
          <cell r="H47"/>
          <cell r="I47" t="str">
            <v>Y1K</v>
          </cell>
          <cell r="J47">
            <v>970</v>
          </cell>
        </row>
        <row r="48">
          <cell r="C48">
            <v>15017149</v>
          </cell>
          <cell r="D48" t="str">
            <v>PRS_RAIL ROOF SIDE INNER L_ 63521-62S00</v>
          </cell>
          <cell r="E48"/>
          <cell r="F48"/>
          <cell r="G48"/>
          <cell r="H48"/>
          <cell r="I48" t="str">
            <v>Y1K</v>
          </cell>
          <cell r="J48">
            <v>970</v>
          </cell>
        </row>
        <row r="49">
          <cell r="C49">
            <v>15017160</v>
          </cell>
          <cell r="D49" t="str">
            <v>PRS_PANEL COWL UPPER_59711-62S00</v>
          </cell>
          <cell r="E49"/>
          <cell r="F49"/>
          <cell r="G49"/>
          <cell r="H49"/>
          <cell r="I49" t="str">
            <v>Y1K</v>
          </cell>
          <cell r="J49">
            <v>725</v>
          </cell>
        </row>
        <row r="50">
          <cell r="C50">
            <v>15017162</v>
          </cell>
          <cell r="D50" t="str">
            <v>PRS_PANEL RR LAMP HOU OUT R_64131-62S00</v>
          </cell>
          <cell r="E50"/>
          <cell r="F50"/>
          <cell r="G50"/>
          <cell r="H50"/>
          <cell r="I50" t="str">
            <v>Y1K</v>
          </cell>
          <cell r="J50">
            <v>700</v>
          </cell>
        </row>
        <row r="51">
          <cell r="C51">
            <v>15026245</v>
          </cell>
          <cell r="D51" t="str">
            <v>59242-62S20_PANLE DASH SIDE CTR R_Y1K MC</v>
          </cell>
          <cell r="E51"/>
          <cell r="F51"/>
          <cell r="G51"/>
          <cell r="H51"/>
          <cell r="I51" t="str">
            <v>Y1K</v>
          </cell>
          <cell r="J51">
            <v>1160</v>
          </cell>
        </row>
        <row r="52">
          <cell r="C52">
            <v>15017177</v>
          </cell>
          <cell r="D52" t="str">
            <v>PRS_PANEL DASH SIDE LOWER R_59243-S00</v>
          </cell>
          <cell r="E52"/>
          <cell r="F52"/>
          <cell r="G52"/>
          <cell r="H52"/>
          <cell r="I52" t="str">
            <v>Y1K</v>
          </cell>
          <cell r="J52">
            <v>1700</v>
          </cell>
        </row>
        <row r="53">
          <cell r="C53">
            <v>15017178</v>
          </cell>
          <cell r="D53" t="str">
            <v>PRS_PANEL DASH SIDE LOWER L_59293-S00</v>
          </cell>
          <cell r="E53"/>
          <cell r="F53"/>
          <cell r="G53"/>
          <cell r="H53"/>
          <cell r="I53" t="str">
            <v>Y1K</v>
          </cell>
          <cell r="J53">
            <v>250</v>
          </cell>
        </row>
        <row r="54">
          <cell r="C54">
            <v>15017449</v>
          </cell>
          <cell r="D54" t="str">
            <v>PRS_EXT. FL SIDE MBR CTR R ,62141-62S00</v>
          </cell>
          <cell r="E54"/>
          <cell r="F54"/>
          <cell r="G54"/>
          <cell r="H54"/>
          <cell r="I54" t="str">
            <v>Y1K</v>
          </cell>
          <cell r="J54">
            <v>360</v>
          </cell>
        </row>
        <row r="55">
          <cell r="C55">
            <v>15017450</v>
          </cell>
          <cell r="D55" t="str">
            <v>PRS_EXT. FL SIDE MBR CTR R ,62341-62S00</v>
          </cell>
          <cell r="E55"/>
          <cell r="F55"/>
          <cell r="G55"/>
          <cell r="H55"/>
          <cell r="I55" t="str">
            <v>Y1K</v>
          </cell>
          <cell r="J55">
            <v>360</v>
          </cell>
        </row>
        <row r="56">
          <cell r="C56">
            <v>15020546</v>
          </cell>
          <cell r="D56" t="str">
            <v>PRS_PANEL RR LAMP HOU OUT L_64531-62S10</v>
          </cell>
          <cell r="E56"/>
          <cell r="F56"/>
          <cell r="G56"/>
          <cell r="H56"/>
          <cell r="I56" t="str">
            <v>Y1K</v>
          </cell>
          <cell r="J56">
            <v>690</v>
          </cell>
        </row>
        <row r="57">
          <cell r="C57">
            <v>15026218</v>
          </cell>
          <cell r="D57" t="str">
            <v>PRS_71111-69R01_CROSSMBR. FR LOWER _YCA</v>
          </cell>
          <cell r="E57"/>
          <cell r="F57"/>
          <cell r="G57"/>
          <cell r="H57"/>
          <cell r="I57" t="str">
            <v>YCA</v>
          </cell>
          <cell r="J57">
            <v>2106</v>
          </cell>
        </row>
        <row r="58">
          <cell r="C58">
            <v>15026219</v>
          </cell>
          <cell r="D58" t="str">
            <v>PRS_71112-69R01_RENIF. FR LOWER _YCA</v>
          </cell>
          <cell r="E58"/>
          <cell r="F58"/>
          <cell r="G58"/>
          <cell r="H58"/>
          <cell r="I58" t="str">
            <v>YCA</v>
          </cell>
          <cell r="J58">
            <v>1570</v>
          </cell>
        </row>
        <row r="59">
          <cell r="C59">
            <v>16006628</v>
          </cell>
          <cell r="D59" t="str">
            <v>PANEL WHEEL HOUSE OUTER L_63881-69R00</v>
          </cell>
          <cell r="E59"/>
          <cell r="F59"/>
          <cell r="G59"/>
          <cell r="H59"/>
          <cell r="I59" t="str">
            <v>YCA</v>
          </cell>
          <cell r="J59">
            <v>130</v>
          </cell>
        </row>
        <row r="60">
          <cell r="C60">
            <v>15031433</v>
          </cell>
          <cell r="D60" t="str">
            <v>PRS_61851-78U00_LOK RE WH HO  R_YG8 RC25</v>
          </cell>
          <cell r="E60"/>
          <cell r="F60"/>
          <cell r="G60"/>
          <cell r="H60"/>
          <cell r="I60" t="str">
            <v>YG8-MC</v>
          </cell>
          <cell r="J60">
            <v>300</v>
          </cell>
        </row>
        <row r="61">
          <cell r="C61">
            <v>15031434</v>
          </cell>
          <cell r="D61" t="str">
            <v>PRS_61861-78U00_LOK RE WH HO  L_YG8 RC25</v>
          </cell>
          <cell r="E61"/>
          <cell r="F61"/>
          <cell r="G61"/>
          <cell r="H61"/>
          <cell r="I61" t="str">
            <v>YG8-MC</v>
          </cell>
          <cell r="J61">
            <v>300</v>
          </cell>
        </row>
        <row r="62">
          <cell r="C62">
            <v>15004393</v>
          </cell>
          <cell r="D62" t="str">
            <v>PRS_MUG_CROSS MBR FRT LWR_72391-74L00</v>
          </cell>
          <cell r="E62"/>
          <cell r="F62"/>
          <cell r="G62"/>
          <cell r="H62"/>
          <cell r="I62" t="str">
            <v>YP8</v>
          </cell>
          <cell r="J62">
            <v>800</v>
          </cell>
        </row>
        <row r="63">
          <cell r="C63">
            <v>15023956</v>
          </cell>
          <cell r="D63" t="str">
            <v>PRS_TUNNEL MAIN FLOOR ,61211-54T01 ECN</v>
          </cell>
          <cell r="E63"/>
          <cell r="F63"/>
          <cell r="G63"/>
          <cell r="H63"/>
          <cell r="I63" t="str">
            <v>YSD ECN</v>
          </cell>
          <cell r="J63">
            <v>1835</v>
          </cell>
        </row>
        <row r="64">
          <cell r="C64">
            <v>15024933</v>
          </cell>
          <cell r="D64" t="str">
            <v>PRS_YXA_PNL CTR PLR INR L_63611-66T10</v>
          </cell>
          <cell r="E64"/>
          <cell r="F64"/>
          <cell r="G64"/>
          <cell r="H64"/>
          <cell r="I64" t="str">
            <v>YXA</v>
          </cell>
          <cell r="J64">
            <v>1233</v>
          </cell>
        </row>
        <row r="65">
          <cell r="C65">
            <v>15024934</v>
          </cell>
          <cell r="D65" t="str">
            <v>PRS_YXA_BRC MAIN FLR TNL NO.3_61217-66T0</v>
          </cell>
          <cell r="E65"/>
          <cell r="F65"/>
          <cell r="G65"/>
          <cell r="H65"/>
          <cell r="I65" t="str">
            <v>YXA</v>
          </cell>
          <cell r="J65">
            <v>1534</v>
          </cell>
        </row>
        <row r="66">
          <cell r="C66">
            <v>15025671</v>
          </cell>
          <cell r="D66" t="str">
            <v>PRS_58826-78T00_CROSS MBR._YG8</v>
          </cell>
          <cell r="E66"/>
          <cell r="F66"/>
          <cell r="G66"/>
          <cell r="H66"/>
          <cell r="I66" t="str">
            <v>YG8</v>
          </cell>
          <cell r="J66">
            <v>1200</v>
          </cell>
        </row>
        <row r="67">
          <cell r="C67">
            <v>15026241</v>
          </cell>
          <cell r="D67" t="str">
            <v>59186-77P00_AZ</v>
          </cell>
          <cell r="E67"/>
          <cell r="F67"/>
          <cell r="G67"/>
          <cell r="H67"/>
          <cell r="I67" t="str">
            <v>Y9T</v>
          </cell>
          <cell r="J67">
            <v>637</v>
          </cell>
        </row>
        <row r="68">
          <cell r="C68">
            <v>15026242</v>
          </cell>
          <cell r="D68" t="str">
            <v>59486-77P00_AZ</v>
          </cell>
          <cell r="E68"/>
          <cell r="F68"/>
          <cell r="G68"/>
          <cell r="H68"/>
          <cell r="I68" t="str">
            <v>Y9T</v>
          </cell>
          <cell r="J68">
            <v>637</v>
          </cell>
        </row>
        <row r="69">
          <cell r="C69">
            <v>15026216</v>
          </cell>
          <cell r="D69" t="str">
            <v>PRS_62116-53T00_EXT. RR F.SIDE M RH _YOM</v>
          </cell>
          <cell r="E69"/>
          <cell r="F69"/>
          <cell r="G69"/>
          <cell r="H69"/>
          <cell r="I69" t="str">
            <v>YOM</v>
          </cell>
          <cell r="J69">
            <v>1200</v>
          </cell>
        </row>
        <row r="70">
          <cell r="C70">
            <v>15026217</v>
          </cell>
          <cell r="D70" t="str">
            <v>PRS_62316-53T00_EXT. RR F.SIDE M LH _YOM</v>
          </cell>
          <cell r="E70"/>
          <cell r="F70"/>
          <cell r="G70"/>
          <cell r="H70"/>
          <cell r="I70" t="str">
            <v>YOM</v>
          </cell>
          <cell r="J70">
            <v>1200</v>
          </cell>
        </row>
        <row r="71">
          <cell r="C71">
            <v>15025364</v>
          </cell>
          <cell r="D71" t="str">
            <v>MEMBER  RR FL SIDE RR R _62112-53T00_YOM</v>
          </cell>
          <cell r="E71"/>
          <cell r="F71"/>
          <cell r="G71"/>
          <cell r="H71"/>
          <cell r="I71" t="str">
            <v>YOM</v>
          </cell>
          <cell r="J71">
            <v>432</v>
          </cell>
        </row>
        <row r="72">
          <cell r="C72">
            <v>15025365</v>
          </cell>
          <cell r="D72" t="str">
            <v>MEMBER  RR FL SIDE RR L _62312-53T00_YOM</v>
          </cell>
          <cell r="E72"/>
          <cell r="F72"/>
          <cell r="G72"/>
          <cell r="H72"/>
          <cell r="I72" t="str">
            <v>YOM</v>
          </cell>
          <cell r="J72">
            <v>432</v>
          </cell>
        </row>
        <row r="73">
          <cell r="C73">
            <v>15026210</v>
          </cell>
          <cell r="D73" t="str">
            <v>PRS_63631-53T00_STR.SI SILL FR, HL_YOM</v>
          </cell>
          <cell r="E73"/>
          <cell r="F73"/>
          <cell r="G73"/>
          <cell r="H73"/>
          <cell r="I73" t="str">
            <v>YOM</v>
          </cell>
          <cell r="J73">
            <v>60</v>
          </cell>
        </row>
        <row r="74">
          <cell r="C74">
            <v>15030025</v>
          </cell>
          <cell r="D74" t="str">
            <v>PRS_59711-55U00_PNL COWL TOP_YED-NB</v>
          </cell>
          <cell r="E74"/>
          <cell r="F74"/>
          <cell r="G74"/>
          <cell r="H74"/>
          <cell r="I74" t="str">
            <v>YED NB</v>
          </cell>
          <cell r="J74">
            <v>600</v>
          </cell>
        </row>
        <row r="75">
          <cell r="C75">
            <v>15030024</v>
          </cell>
          <cell r="D75" t="str">
            <v>PRS_59711-55U10_PNL COWL TOP_YED-NB</v>
          </cell>
          <cell r="E75"/>
          <cell r="F75"/>
          <cell r="G75"/>
          <cell r="H75"/>
          <cell r="I75" t="str">
            <v>YED NB</v>
          </cell>
          <cell r="J75">
            <v>200</v>
          </cell>
        </row>
        <row r="76">
          <cell r="C76">
            <v>15030023</v>
          </cell>
          <cell r="D76" t="str">
            <v>PRS_59711-55U20_PNL COWL TOP_YED-NB</v>
          </cell>
          <cell r="E76"/>
          <cell r="F76"/>
          <cell r="G76"/>
          <cell r="H76"/>
          <cell r="I76" t="str">
            <v>YED NB</v>
          </cell>
          <cell r="J76">
            <v>76</v>
          </cell>
        </row>
        <row r="77">
          <cell r="C77">
            <v>15030001</v>
          </cell>
          <cell r="D77" t="str">
            <v>PRS_65311-55U00_PNL PARTITION_YED-NB</v>
          </cell>
          <cell r="E77"/>
          <cell r="F77"/>
          <cell r="G77"/>
          <cell r="H77"/>
          <cell r="I77" t="str">
            <v>YED NB</v>
          </cell>
          <cell r="J77">
            <v>1340</v>
          </cell>
        </row>
        <row r="78">
          <cell r="C78">
            <v>15030027</v>
          </cell>
          <cell r="D78" t="str">
            <v>PRS_65313-55U00_MBR PARTN FRONT_YED-NB</v>
          </cell>
          <cell r="E78"/>
          <cell r="F78"/>
          <cell r="G78"/>
          <cell r="H78"/>
          <cell r="I78" t="str">
            <v>YED NB</v>
          </cell>
          <cell r="J78">
            <v>696</v>
          </cell>
        </row>
        <row r="79">
          <cell r="C79">
            <v>15030030</v>
          </cell>
          <cell r="D79" t="str">
            <v>PRS_65331-55U00_PNL PARTN FRONT_YED-NB</v>
          </cell>
          <cell r="E79"/>
          <cell r="F79"/>
          <cell r="G79"/>
          <cell r="H79"/>
          <cell r="I79" t="str">
            <v>YED NB</v>
          </cell>
          <cell r="J79">
            <v>1820</v>
          </cell>
        </row>
        <row r="80">
          <cell r="C80">
            <v>15030031</v>
          </cell>
          <cell r="D80" t="str">
            <v>PRS_68122-55U00_RNF FR DR NO.2 R_YED-NB</v>
          </cell>
          <cell r="E80"/>
          <cell r="F80"/>
          <cell r="G80"/>
          <cell r="H80"/>
          <cell r="I80" t="str">
            <v>YED NB</v>
          </cell>
          <cell r="J80">
            <v>1200</v>
          </cell>
        </row>
        <row r="81">
          <cell r="C81">
            <v>15030032</v>
          </cell>
          <cell r="D81" t="str">
            <v>PRS_68322-55U00_RNF FR DR NO.2 L_YED-NB</v>
          </cell>
          <cell r="E81"/>
          <cell r="F81"/>
          <cell r="G81"/>
          <cell r="H81"/>
          <cell r="I81" t="str">
            <v>YED NB</v>
          </cell>
          <cell r="J81">
            <v>1200</v>
          </cell>
        </row>
        <row r="82">
          <cell r="C82">
            <v>15031387</v>
          </cell>
          <cell r="D82" t="str">
            <v>PRS_59281-71U00_Panel Dash Side L_Y17</v>
          </cell>
          <cell r="E82"/>
          <cell r="F82"/>
          <cell r="G82"/>
          <cell r="H82"/>
          <cell r="I82" t="str">
            <v>Y17</v>
          </cell>
          <cell r="J82">
            <v>1295</v>
          </cell>
        </row>
        <row r="83">
          <cell r="C83">
            <v>15031390</v>
          </cell>
          <cell r="D83" t="str">
            <v>PRS_68122-71U00_RE F Dr Otr No.-1R_Y17</v>
          </cell>
          <cell r="E83"/>
          <cell r="F83"/>
          <cell r="G83"/>
          <cell r="H83"/>
          <cell r="I83" t="str">
            <v>Y17</v>
          </cell>
          <cell r="J83">
            <v>1001</v>
          </cell>
        </row>
        <row r="84">
          <cell r="C84">
            <v>15031391</v>
          </cell>
          <cell r="D84" t="str">
            <v>PRS_68322-71U00_RE F Dr Otr No.-1L_Y17</v>
          </cell>
          <cell r="E84"/>
          <cell r="F84"/>
          <cell r="G84"/>
          <cell r="H84"/>
          <cell r="I84" t="str">
            <v>Y17</v>
          </cell>
          <cell r="J84">
            <v>1001</v>
          </cell>
        </row>
        <row r="85">
          <cell r="C85">
            <v>15031392</v>
          </cell>
          <cell r="D85" t="str">
            <v>PRS_68521-71U00_RENIF R Dr Otr R_Y17</v>
          </cell>
          <cell r="E85"/>
          <cell r="F85"/>
          <cell r="G85"/>
          <cell r="H85"/>
          <cell r="I85" t="str">
            <v>Y17</v>
          </cell>
          <cell r="J85">
            <v>1380</v>
          </cell>
        </row>
        <row r="86">
          <cell r="C86">
            <v>15031393</v>
          </cell>
          <cell r="D86" t="str">
            <v>PRS_68721-71U00_RENIF R Dr Otr R_Y17</v>
          </cell>
          <cell r="E86"/>
          <cell r="F86"/>
          <cell r="G86"/>
          <cell r="H86"/>
          <cell r="I86" t="str">
            <v>Y17</v>
          </cell>
          <cell r="J86">
            <v>1380</v>
          </cell>
        </row>
        <row r="87">
          <cell r="C87">
            <v>15031400</v>
          </cell>
          <cell r="D87" t="str">
            <v>PRS_71111-71U00_MB RAD SUP U SU.1 UP_Y17</v>
          </cell>
          <cell r="E87"/>
          <cell r="F87"/>
          <cell r="G87"/>
          <cell r="H87"/>
          <cell r="I87" t="str">
            <v>Y17</v>
          </cell>
          <cell r="J87">
            <v>1200</v>
          </cell>
        </row>
        <row r="88">
          <cell r="C88">
            <v>16006695</v>
          </cell>
          <cell r="D88" t="str">
            <v>PRS_MUB6_PNL WHL HS OTR R(63481-68P00</v>
          </cell>
          <cell r="E88"/>
          <cell r="F88"/>
          <cell r="G88"/>
          <cell r="H88"/>
          <cell r="I88" t="str">
            <v>B6</v>
          </cell>
          <cell r="J88">
            <v>389</v>
          </cell>
        </row>
        <row r="89">
          <cell r="C89">
            <v>16006697</v>
          </cell>
          <cell r="D89" t="str">
            <v>PRS_MUB6_PNL WHL HS OTR L(63881-68P00</v>
          </cell>
          <cell r="E89"/>
          <cell r="F89"/>
          <cell r="G89"/>
          <cell r="H89"/>
          <cell r="I89" t="str">
            <v>B6</v>
          </cell>
          <cell r="J89">
            <v>390</v>
          </cell>
        </row>
      </sheetData>
      <sheetData sheetId="3"/>
      <sheetData sheetId="4"/>
      <sheetData sheetId="5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15017148</v>
          </cell>
          <cell r="D43" t="str">
            <v>PRS_RAIL ROOF SIDE INNER R_ 63121-62S00</v>
          </cell>
          <cell r="I43" t="str">
            <v>Y1K</v>
          </cell>
          <cell r="J43">
            <v>92</v>
          </cell>
        </row>
        <row r="44">
          <cell r="C44">
            <v>15017149</v>
          </cell>
          <cell r="D44" t="str">
            <v>PRS_RAIL ROOF SIDE INNER L_ 63521-62S00</v>
          </cell>
          <cell r="I44" t="str">
            <v>Y1K</v>
          </cell>
          <cell r="J44">
            <v>92</v>
          </cell>
        </row>
        <row r="45">
          <cell r="C45">
            <v>15026214</v>
          </cell>
          <cell r="D45" t="str">
            <v>PRS_62211-53T10 COMPARTMENT RH</v>
          </cell>
          <cell r="I45" t="str">
            <v>Y1K</v>
          </cell>
          <cell r="J45">
            <v>700</v>
          </cell>
        </row>
        <row r="46">
          <cell r="C46">
            <v>15026215</v>
          </cell>
          <cell r="D46" t="str">
            <v>PRS_62411-53T10 COMPARTMENT LH</v>
          </cell>
          <cell r="I46" t="str">
            <v>Y1K</v>
          </cell>
          <cell r="J46">
            <v>700</v>
          </cell>
        </row>
        <row r="47">
          <cell r="C47">
            <v>15026212</v>
          </cell>
          <cell r="D47" t="str">
            <v>PRS_62211-53T00 COMPARTMENT RH_YOM</v>
          </cell>
          <cell r="I47" t="str">
            <v>YOM</v>
          </cell>
          <cell r="J47">
            <v>900</v>
          </cell>
        </row>
        <row r="48">
          <cell r="C48">
            <v>15026213</v>
          </cell>
          <cell r="D48" t="str">
            <v>PRS_62411-53T00 COMPARTMENT LH_YOM</v>
          </cell>
          <cell r="I48" t="str">
            <v>YOM</v>
          </cell>
          <cell r="J48">
            <v>900</v>
          </cell>
        </row>
        <row r="49">
          <cell r="C49">
            <v>15012864</v>
          </cell>
          <cell r="D49" t="str">
            <v>FRAME FLOOR FRT RH 59111-77P00</v>
          </cell>
          <cell r="I49" t="str">
            <v>Y9T</v>
          </cell>
          <cell r="J49">
            <v>525</v>
          </cell>
        </row>
        <row r="50">
          <cell r="C50">
            <v>15023956</v>
          </cell>
          <cell r="D50" t="str">
            <v>PRS_TUNNEL MAIN FLOOR ,61211-54T01 ECN</v>
          </cell>
          <cell r="I50" t="str">
            <v>YSD ECN</v>
          </cell>
          <cell r="J50">
            <v>1675</v>
          </cell>
        </row>
        <row r="51">
          <cell r="C51">
            <v>16006628</v>
          </cell>
          <cell r="D51" t="str">
            <v>PANEL WHEEL HOUSE OUTER L_63881-69R00</v>
          </cell>
          <cell r="I51" t="str">
            <v>YCA</v>
          </cell>
          <cell r="J51">
            <v>1275</v>
          </cell>
        </row>
        <row r="52">
          <cell r="C52">
            <v>15000144</v>
          </cell>
          <cell r="D52" t="str">
            <v>PRS_PER_SMP ASY TWN DR 4C22400_110708381</v>
          </cell>
          <cell r="I52" t="str">
            <v>PERKIN'S</v>
          </cell>
          <cell r="J52">
            <v>450</v>
          </cell>
        </row>
        <row r="53">
          <cell r="C53">
            <v>15026209</v>
          </cell>
          <cell r="D53" t="str">
            <v>PRS_63231-53T00_STR.SI SILL FR, RH_YOM</v>
          </cell>
          <cell r="I53" t="str">
            <v>YOM</v>
          </cell>
          <cell r="J53">
            <v>515</v>
          </cell>
        </row>
        <row r="54">
          <cell r="C54">
            <v>15017158</v>
          </cell>
          <cell r="D54" t="str">
            <v>PRS_STRENGTH SIDE SILL FR R_63231-62S00</v>
          </cell>
          <cell r="I54" t="str">
            <v>Y1K</v>
          </cell>
          <cell r="J54">
            <v>690</v>
          </cell>
        </row>
        <row r="55">
          <cell r="C55">
            <v>15030388</v>
          </cell>
          <cell r="D55" t="str">
            <v>PRS_58311-62S01_YOM/Y1K</v>
          </cell>
          <cell r="I55" t="str">
            <v>Y1K ECN</v>
          </cell>
          <cell r="J55">
            <v>1548</v>
          </cell>
        </row>
        <row r="56">
          <cell r="C56">
            <v>15030389</v>
          </cell>
          <cell r="D56" t="str">
            <v>PRS_58411-62S01_YOM/Y1K</v>
          </cell>
          <cell r="I56" t="str">
            <v>Y1K ECN</v>
          </cell>
          <cell r="J56">
            <v>1548</v>
          </cell>
        </row>
        <row r="57">
          <cell r="C57">
            <v>15030489</v>
          </cell>
          <cell r="D57" t="str">
            <v>COVER R BODY 83500-K0P-D000 - 20</v>
          </cell>
          <cell r="I57" t="str">
            <v>HONDA</v>
          </cell>
          <cell r="J57">
            <v>1127</v>
          </cell>
        </row>
        <row r="58">
          <cell r="C58">
            <v>15030490</v>
          </cell>
          <cell r="D58" t="str">
            <v>COVER L BODY 83600-K0P-D000- 20</v>
          </cell>
          <cell r="I58" t="str">
            <v>HONDA</v>
          </cell>
          <cell r="J58">
            <v>1127</v>
          </cell>
        </row>
        <row r="59">
          <cell r="C59">
            <v>15000210</v>
          </cell>
          <cell r="D59" t="str">
            <v>PRS_PNL COWL UPPER RHD,59311-55R00</v>
          </cell>
          <cell r="I59" t="str">
            <v>YED NB</v>
          </cell>
          <cell r="J59">
            <v>1321</v>
          </cell>
        </row>
        <row r="60">
          <cell r="C60">
            <v>15000211</v>
          </cell>
          <cell r="D60" t="str">
            <v>PRS_PNL COWL UPPER LHD,59311-55R10</v>
          </cell>
          <cell r="I60" t="str">
            <v>YED NB</v>
          </cell>
          <cell r="J60">
            <v>181</v>
          </cell>
        </row>
        <row r="61">
          <cell r="C61">
            <v>15031433</v>
          </cell>
          <cell r="D61" t="str">
            <v>PRS_61851-78U00_LOK RE WH HO  R_YG8 RC25</v>
          </cell>
          <cell r="I61" t="str">
            <v>YG8-MC</v>
          </cell>
          <cell r="J61">
            <v>675</v>
          </cell>
        </row>
        <row r="62">
          <cell r="C62">
            <v>15031434</v>
          </cell>
          <cell r="D62" t="str">
            <v>PRS_61861-78U00_LOK RE WH HO  L_YG8 RC25</v>
          </cell>
          <cell r="I62" t="str">
            <v>YG8-MC</v>
          </cell>
          <cell r="J62">
            <v>675</v>
          </cell>
        </row>
        <row r="63">
          <cell r="C63">
            <v>15030022</v>
          </cell>
          <cell r="D63" t="str">
            <v>PRS_65321-55U00_MBR PARTN REAR_YED-NB</v>
          </cell>
          <cell r="I63" t="str">
            <v>YED NB</v>
          </cell>
          <cell r="J63">
            <v>1921</v>
          </cell>
        </row>
        <row r="64">
          <cell r="C64">
            <v>15025366</v>
          </cell>
          <cell r="D64" t="str">
            <v>STRENGTH SIDE SILL RR R_63232-53T00_YOM</v>
          </cell>
          <cell r="I64" t="str">
            <v>YOM</v>
          </cell>
          <cell r="J64">
            <v>1203</v>
          </cell>
        </row>
        <row r="65">
          <cell r="C65">
            <v>15025367</v>
          </cell>
          <cell r="D65" t="str">
            <v>STRENGTH SIDE SILL RR L_63632-53T00_YOM</v>
          </cell>
          <cell r="I65" t="str">
            <v>YOM</v>
          </cell>
          <cell r="J65">
            <v>1203</v>
          </cell>
        </row>
        <row r="66">
          <cell r="C66">
            <v>15026219</v>
          </cell>
          <cell r="D66" t="str">
            <v>PRS_71112-69R01_RENIF. FR LOWER _YCA</v>
          </cell>
          <cell r="I66" t="str">
            <v>YCA</v>
          </cell>
          <cell r="J66">
            <v>823</v>
          </cell>
        </row>
        <row r="67">
          <cell r="C67">
            <v>15027906</v>
          </cell>
          <cell r="D67" t="str">
            <v>PRS_63882-66T00_EXT WHL HS OTR RR R_YXA</v>
          </cell>
          <cell r="I67" t="str">
            <v>YXA</v>
          </cell>
          <cell r="J67">
            <v>1460</v>
          </cell>
        </row>
        <row r="68">
          <cell r="C68">
            <v>15027907</v>
          </cell>
          <cell r="D68" t="str">
            <v>PRS_63482-66T00_EXT WHL HS OTR RR R_YXA</v>
          </cell>
          <cell r="I68" t="str">
            <v>YXA</v>
          </cell>
          <cell r="J68">
            <v>1460</v>
          </cell>
        </row>
        <row r="69">
          <cell r="C69">
            <v>15030027</v>
          </cell>
          <cell r="D69" t="str">
            <v>PRS_65313-55U00_MBR PARTN FRONT_YED-NB</v>
          </cell>
          <cell r="I69" t="str">
            <v>YED NB</v>
          </cell>
          <cell r="J69">
            <v>1500</v>
          </cell>
        </row>
        <row r="70">
          <cell r="C70">
            <v>15031483</v>
          </cell>
          <cell r="D70" t="str">
            <v>PRS_68531-69R10_REINF RR DR OTR CTR R_YC</v>
          </cell>
          <cell r="I70" t="str">
            <v>YCA</v>
          </cell>
          <cell r="J70">
            <v>1152</v>
          </cell>
        </row>
        <row r="71">
          <cell r="C71">
            <v>15031484</v>
          </cell>
          <cell r="D71" t="str">
            <v>PRS_68731-69R10_REINF RR DR OTR CTR L_YC</v>
          </cell>
          <cell r="I71" t="str">
            <v>YCA</v>
          </cell>
          <cell r="J71">
            <v>1152</v>
          </cell>
        </row>
        <row r="72">
          <cell r="C72">
            <v>15026206</v>
          </cell>
          <cell r="D72" t="str">
            <v>PRS_58271-62S10_PANEL FR. BUMPER_Y1K MC</v>
          </cell>
          <cell r="I72" t="str">
            <v>Y1K</v>
          </cell>
          <cell r="J72">
            <v>405</v>
          </cell>
        </row>
        <row r="73">
          <cell r="C73">
            <v>15017144</v>
          </cell>
          <cell r="D73" t="str">
            <v>PRS_PANEL FR. PIL. INR FR R_63111-62S00</v>
          </cell>
          <cell r="I73" t="str">
            <v>Y1K</v>
          </cell>
          <cell r="J73">
            <v>895</v>
          </cell>
        </row>
        <row r="74">
          <cell r="C74">
            <v>15017145</v>
          </cell>
          <cell r="D74" t="str">
            <v>PRS_PANEL FR. PIL. INR FR L_63511-62S00</v>
          </cell>
          <cell r="I74" t="str">
            <v>Y1K</v>
          </cell>
          <cell r="J74">
            <v>895</v>
          </cell>
        </row>
        <row r="75">
          <cell r="C75">
            <v>15024928</v>
          </cell>
          <cell r="D75" t="str">
            <v>PRS_YXA_PNL WHL HSE OUT R_63481-66T00</v>
          </cell>
          <cell r="I75" t="str">
            <v>YXA</v>
          </cell>
          <cell r="J75">
            <v>710</v>
          </cell>
        </row>
        <row r="76">
          <cell r="C76">
            <v>15026218</v>
          </cell>
          <cell r="D76" t="str">
            <v>PRS_71111-69R01_CROSSMBR. FR LOWER _YCA</v>
          </cell>
          <cell r="I76" t="str">
            <v>YCA</v>
          </cell>
          <cell r="J76">
            <v>1535</v>
          </cell>
        </row>
        <row r="77">
          <cell r="C77">
            <v>15030031</v>
          </cell>
          <cell r="D77" t="str">
            <v>PRS_68122-55U00_RNF FR DR NO.2 R_YED-NB</v>
          </cell>
          <cell r="I77" t="str">
            <v>YED NB</v>
          </cell>
          <cell r="J77">
            <v>1850</v>
          </cell>
        </row>
        <row r="78">
          <cell r="C78">
            <v>15030032</v>
          </cell>
          <cell r="D78" t="str">
            <v>PRS_68322-55U00_RNF FR DR NO.2 L_YED-NB</v>
          </cell>
          <cell r="I78" t="str">
            <v>YED NB</v>
          </cell>
          <cell r="J78">
            <v>1850</v>
          </cell>
        </row>
        <row r="79">
          <cell r="C79">
            <v>15023958</v>
          </cell>
          <cell r="D79" t="str">
            <v>PRS STIFFENER REAR FLOOR_61532-62S00</v>
          </cell>
          <cell r="I79" t="str">
            <v>Y1K</v>
          </cell>
          <cell r="J79">
            <v>710</v>
          </cell>
        </row>
        <row r="80">
          <cell r="C80">
            <v>16009976</v>
          </cell>
          <cell r="D80" t="str">
            <v>PRS_YEDNB_RNF RR DR OTR R_68521-55U00</v>
          </cell>
          <cell r="I80" t="str">
            <v>YED NB</v>
          </cell>
          <cell r="J80">
            <v>1020</v>
          </cell>
        </row>
        <row r="81">
          <cell r="C81">
            <v>16009977</v>
          </cell>
          <cell r="D81" t="str">
            <v>PRS_YEDNB_RNF RR DR OTR L_68721-55U00</v>
          </cell>
          <cell r="I81" t="str">
            <v>YED NB</v>
          </cell>
          <cell r="J81">
            <v>1020</v>
          </cell>
        </row>
        <row r="82">
          <cell r="C82">
            <v>15003987</v>
          </cell>
          <cell r="D82" t="str">
            <v>PRS_AZ_ REINF CENTER FREAME REAR (59144)</v>
          </cell>
          <cell r="I82" t="str">
            <v>Y9T</v>
          </cell>
          <cell r="J82">
            <v>860</v>
          </cell>
        </row>
        <row r="83">
          <cell r="C83">
            <v>15026207</v>
          </cell>
          <cell r="D83" t="str">
            <v>PRS_58313-53T00_EXT.APRON FRONT R_YOM</v>
          </cell>
          <cell r="I83" t="str">
            <v>YOM</v>
          </cell>
          <cell r="J83">
            <v>815</v>
          </cell>
        </row>
        <row r="84">
          <cell r="C84">
            <v>15026208</v>
          </cell>
          <cell r="D84" t="str">
            <v>PRS_58413-53T00_EXT.APRON FRONT L_YOM</v>
          </cell>
          <cell r="I84" t="str">
            <v>YOM</v>
          </cell>
          <cell r="J84">
            <v>815</v>
          </cell>
        </row>
        <row r="85">
          <cell r="C85">
            <v>15017157</v>
          </cell>
          <cell r="D85" t="str">
            <v>PRS_PANEL RR FLOOR SEAT MTG_61531-62S10</v>
          </cell>
          <cell r="I85" t="str">
            <v>Y1K</v>
          </cell>
          <cell r="J85">
            <v>300</v>
          </cell>
        </row>
        <row r="86">
          <cell r="C86">
            <v>15029927</v>
          </cell>
          <cell r="D86" t="str">
            <v>COVER R SIDE 64320-K0P-D000</v>
          </cell>
          <cell r="I86" t="str">
            <v>HONDA</v>
          </cell>
          <cell r="J86">
            <v>1335</v>
          </cell>
        </row>
        <row r="87">
          <cell r="C87">
            <v>15029928</v>
          </cell>
          <cell r="D87" t="str">
            <v>COVER L SIDE 64330-K0P-D000</v>
          </cell>
          <cell r="I87" t="str">
            <v>HONDA</v>
          </cell>
          <cell r="J87">
            <v>1335</v>
          </cell>
        </row>
        <row r="88">
          <cell r="C88">
            <v>15000148</v>
          </cell>
          <cell r="D88" t="str">
            <v>PRS_PER_SMP ASY 403C-11_110708501</v>
          </cell>
          <cell r="I88" t="str">
            <v>PERKIN'S</v>
          </cell>
          <cell r="J88">
            <v>485</v>
          </cell>
        </row>
        <row r="89">
          <cell r="C89">
            <v>15017172</v>
          </cell>
          <cell r="D89" t="str">
            <v>PRS_PANEL DASH SIDE UPPER L_59291-62S00</v>
          </cell>
          <cell r="I89" t="str">
            <v>Y1K</v>
          </cell>
          <cell r="J89">
            <v>10</v>
          </cell>
        </row>
        <row r="90">
          <cell r="C90">
            <v>15024929</v>
          </cell>
          <cell r="D90" t="str">
            <v>PRS_YXA_PNL WHL HSE OUT L_63881-66T00</v>
          </cell>
          <cell r="I90" t="str">
            <v>YXA</v>
          </cell>
          <cell r="J90">
            <v>1205</v>
          </cell>
        </row>
        <row r="91">
          <cell r="C91">
            <v>15025364</v>
          </cell>
          <cell r="D91" t="str">
            <v>MEMBER  RR FL SIDE RR R _62112-53T00_YOM</v>
          </cell>
          <cell r="I91" t="str">
            <v>YOM</v>
          </cell>
          <cell r="J91">
            <v>597</v>
          </cell>
        </row>
        <row r="92">
          <cell r="C92">
            <v>15025365</v>
          </cell>
          <cell r="D92" t="str">
            <v>MEMBER  RR FL SIDE RR L _62312-53T00_YOM</v>
          </cell>
          <cell r="I92" t="str">
            <v>YOM</v>
          </cell>
          <cell r="J92">
            <v>597</v>
          </cell>
        </row>
        <row r="93">
          <cell r="C93">
            <v>15017146</v>
          </cell>
          <cell r="D93" t="str">
            <v>PRS_PANEL FR. PIL. INR RR R_63113-62S00</v>
          </cell>
          <cell r="I93" t="str">
            <v>Y1K</v>
          </cell>
          <cell r="J93">
            <v>150</v>
          </cell>
        </row>
        <row r="94">
          <cell r="C94">
            <v>15017147</v>
          </cell>
          <cell r="D94" t="str">
            <v>PRS_PANEL FR. PIL. INR RR L_63513-62S00</v>
          </cell>
          <cell r="I94" t="str">
            <v>Y1K</v>
          </cell>
          <cell r="J94">
            <v>150</v>
          </cell>
        </row>
        <row r="95">
          <cell r="C95">
            <v>15017150</v>
          </cell>
          <cell r="D95" t="str">
            <v>PRS_MBR.  RR FL. SIDE FR R _62111-62S00</v>
          </cell>
          <cell r="I95" t="str">
            <v>Y1K</v>
          </cell>
          <cell r="J95">
            <v>1450</v>
          </cell>
        </row>
        <row r="96">
          <cell r="C96">
            <v>15017151</v>
          </cell>
          <cell r="D96" t="str">
            <v>PRS_MBR.  RR FL. SIDE FR L _62311-62S00</v>
          </cell>
          <cell r="I96" t="str">
            <v>Y1K</v>
          </cell>
          <cell r="J96">
            <v>1065</v>
          </cell>
        </row>
        <row r="97">
          <cell r="C97">
            <v>15030029</v>
          </cell>
          <cell r="D97" t="str">
            <v>PRS_65511-55U00_PNL BACK_YED-NB</v>
          </cell>
          <cell r="I97" t="str">
            <v>YED NB</v>
          </cell>
          <cell r="J97">
            <v>1452</v>
          </cell>
        </row>
        <row r="98">
          <cell r="C98">
            <v>15027116</v>
          </cell>
          <cell r="D98" t="str">
            <v>PRS_63411-62S10_PNL RR WHL HS INR R_Y1K</v>
          </cell>
          <cell r="I98" t="str">
            <v>Y1K</v>
          </cell>
          <cell r="J98">
            <v>945</v>
          </cell>
        </row>
        <row r="99">
          <cell r="C99">
            <v>15027117</v>
          </cell>
          <cell r="D99" t="str">
            <v>PRS_63811-62S10_PNL RR WHL HS INR L_Y1K</v>
          </cell>
          <cell r="I99" t="str">
            <v>Y1K</v>
          </cell>
          <cell r="J99">
            <v>945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15030001</v>
          </cell>
          <cell r="D43" t="str">
            <v>PRS_65311-55U00_PNL PARTITION_YED-NB</v>
          </cell>
          <cell r="I43" t="str">
            <v>YED NB</v>
          </cell>
          <cell r="J43">
            <v>1430</v>
          </cell>
        </row>
        <row r="44">
          <cell r="C44">
            <v>15017166</v>
          </cell>
          <cell r="D44" t="str">
            <v>PRS_EXTENSION APRON FRONT R_58313-62S00</v>
          </cell>
          <cell r="I44" t="str">
            <v>Y1K</v>
          </cell>
          <cell r="J44">
            <v>595</v>
          </cell>
        </row>
        <row r="45">
          <cell r="C45">
            <v>15017167</v>
          </cell>
          <cell r="D45" t="str">
            <v>PRS_EXTENSION APRON FRONT L_58413-62S00</v>
          </cell>
          <cell r="I45" t="str">
            <v>Y1K</v>
          </cell>
          <cell r="J45">
            <v>595</v>
          </cell>
        </row>
        <row r="46">
          <cell r="C46">
            <v>15026216</v>
          </cell>
          <cell r="D46" t="str">
            <v>PRS_62116-53T00_EXT. RR F.SIDE M RH _YOM</v>
          </cell>
          <cell r="I46" t="str">
            <v>YOM</v>
          </cell>
          <cell r="J46">
            <v>1201</v>
          </cell>
        </row>
        <row r="47">
          <cell r="C47">
            <v>15026217</v>
          </cell>
          <cell r="D47" t="str">
            <v>PRS_62316-53T00_EXT. RR F.SIDE M LH _YOM</v>
          </cell>
          <cell r="I47" t="str">
            <v>YOM</v>
          </cell>
          <cell r="J47">
            <v>1201</v>
          </cell>
        </row>
        <row r="48">
          <cell r="C48">
            <v>15031396</v>
          </cell>
          <cell r="D48" t="str">
            <v>PRS_69161-71U00_RE BACK DOOR Hingh R_Y17</v>
          </cell>
          <cell r="I48" t="str">
            <v>Y17</v>
          </cell>
          <cell r="J48">
            <v>1200</v>
          </cell>
        </row>
        <row r="49">
          <cell r="C49">
            <v>15031397</v>
          </cell>
          <cell r="D49" t="str">
            <v>PRS_69171-71U00_RE BACK DOOR Hingh L_Y17</v>
          </cell>
          <cell r="I49" t="str">
            <v>Y17</v>
          </cell>
          <cell r="J49">
            <v>1200</v>
          </cell>
        </row>
        <row r="50">
          <cell r="C50">
            <v>15031394</v>
          </cell>
          <cell r="D50" t="str">
            <v>PRS_68531-71U00_RE RR DR OtrC NO.1 R_Y17</v>
          </cell>
          <cell r="I50" t="str">
            <v>Y17</v>
          </cell>
          <cell r="J50">
            <v>1176</v>
          </cell>
        </row>
        <row r="51">
          <cell r="C51">
            <v>15031395</v>
          </cell>
          <cell r="D51" t="str">
            <v>PRS_68731-71U00_RE RR DR OtrC NO.1 L_Y17</v>
          </cell>
          <cell r="I51" t="str">
            <v>Y17</v>
          </cell>
          <cell r="J51">
            <v>1176</v>
          </cell>
        </row>
        <row r="52">
          <cell r="C52">
            <v>15030027</v>
          </cell>
          <cell r="D52" t="str">
            <v>PRS_65313-55U00_MBR PARTN FRONT_YED-NB</v>
          </cell>
          <cell r="I52" t="str">
            <v>YED NB</v>
          </cell>
          <cell r="J52">
            <v>1380</v>
          </cell>
        </row>
        <row r="53">
          <cell r="C53">
            <v>15026244</v>
          </cell>
          <cell r="D53" t="str">
            <v>59241-62S20_PANLE DASH SIDE UP. R_Y1K MC S00</v>
          </cell>
          <cell r="I53" t="str">
            <v>Y1K</v>
          </cell>
          <cell r="J53">
            <v>800</v>
          </cell>
        </row>
        <row r="54">
          <cell r="C54">
            <v>15017934</v>
          </cell>
          <cell r="D54" t="str">
            <v>PRS_CR. MBR. RE FL CTR._62711-62S00_Y1K</v>
          </cell>
          <cell r="I54" t="str">
            <v>Y1K</v>
          </cell>
          <cell r="J54">
            <v>1050</v>
          </cell>
        </row>
        <row r="55">
          <cell r="C55">
            <v>16009976</v>
          </cell>
          <cell r="D55" t="str">
            <v>PRS_YEDNB_RNF RR DR OTR R_68521-55U00</v>
          </cell>
          <cell r="I55" t="str">
            <v>YED NB</v>
          </cell>
          <cell r="J55">
            <v>1233</v>
          </cell>
        </row>
        <row r="56">
          <cell r="C56">
            <v>16009977</v>
          </cell>
          <cell r="D56" t="str">
            <v>PRS_YEDNB_RNF RR DR OTR L_68721-55U00</v>
          </cell>
          <cell r="I56" t="str">
            <v>YED NB</v>
          </cell>
          <cell r="J56">
            <v>1233</v>
          </cell>
        </row>
        <row r="57">
          <cell r="C57">
            <v>15024928</v>
          </cell>
          <cell r="D57" t="str">
            <v>PRS_YXA_PNL WHL HSE OUT R_63481-66T00</v>
          </cell>
          <cell r="I57" t="str">
            <v>YXA</v>
          </cell>
          <cell r="J57">
            <v>1115</v>
          </cell>
        </row>
        <row r="58">
          <cell r="C58">
            <v>15026219</v>
          </cell>
          <cell r="D58" t="str">
            <v>PRS_71112-69R01_RENIF. FR LOWER _YCA</v>
          </cell>
          <cell r="I58" t="str">
            <v>YCA</v>
          </cell>
          <cell r="J58">
            <v>1495</v>
          </cell>
        </row>
        <row r="59">
          <cell r="C59">
            <v>15028935</v>
          </cell>
          <cell r="D59" t="str">
            <v>PRS_R/F TENSION ROD BKT RH_59123-77P00</v>
          </cell>
          <cell r="I59" t="str">
            <v>Y9T</v>
          </cell>
          <cell r="J59">
            <v>580</v>
          </cell>
        </row>
        <row r="60">
          <cell r="C60">
            <v>15028936</v>
          </cell>
          <cell r="D60" t="str">
            <v>PRS_R/F TENSION ROD BKT LH_59423-77P00</v>
          </cell>
          <cell r="I60" t="str">
            <v>Y9T</v>
          </cell>
          <cell r="J60">
            <v>580</v>
          </cell>
        </row>
        <row r="61">
          <cell r="C61">
            <v>15026247</v>
          </cell>
          <cell r="D61" t="str">
            <v>59241-62S30_PANLE DASH SIDE UP. R_Y1K MC S10</v>
          </cell>
          <cell r="I61" t="str">
            <v>Y1K</v>
          </cell>
          <cell r="J61">
            <v>200</v>
          </cell>
        </row>
        <row r="62">
          <cell r="C62">
            <v>15004399</v>
          </cell>
          <cell r="D62" t="str">
            <v>PRS_MUG_PNL FR COWL UPPER_72381-74L20</v>
          </cell>
          <cell r="I62" t="str">
            <v>YP8</v>
          </cell>
          <cell r="J62">
            <v>420</v>
          </cell>
        </row>
        <row r="63">
          <cell r="C63">
            <v>15004391</v>
          </cell>
          <cell r="D63" t="str">
            <v>PRS_MUG_PNL FR COWL UPPER_72381-74L00</v>
          </cell>
          <cell r="I63" t="str">
            <v>YP8</v>
          </cell>
          <cell r="J63">
            <v>100</v>
          </cell>
        </row>
        <row r="64">
          <cell r="C64">
            <v>15026206</v>
          </cell>
          <cell r="D64" t="str">
            <v>PRS_58271-62S10_PANEL FR. BUMPER_Y1K MC</v>
          </cell>
          <cell r="I64" t="str">
            <v>Y1K</v>
          </cell>
          <cell r="J64">
            <v>1000</v>
          </cell>
        </row>
        <row r="65">
          <cell r="C65">
            <v>15030022</v>
          </cell>
          <cell r="D65" t="str">
            <v>PRS_65321-55U00_MBR PARTN REAR_YED-NB</v>
          </cell>
          <cell r="I65" t="str">
            <v>YED NB</v>
          </cell>
          <cell r="J65">
            <v>650</v>
          </cell>
        </row>
        <row r="66">
          <cell r="C66">
            <v>15031400</v>
          </cell>
          <cell r="D66" t="str">
            <v>PRS_71111-71U00_MB RAD SUP U SU.1 UP_Y17</v>
          </cell>
          <cell r="I66" t="str">
            <v>Y17</v>
          </cell>
          <cell r="J66">
            <v>1000</v>
          </cell>
        </row>
        <row r="67">
          <cell r="C67">
            <v>15017175</v>
          </cell>
          <cell r="D67" t="str">
            <v>PRS_PANEL DASH SIDE CTR L _59292-62S00</v>
          </cell>
          <cell r="I67" t="str">
            <v>Y1K</v>
          </cell>
          <cell r="J67">
            <v>800</v>
          </cell>
        </row>
        <row r="68">
          <cell r="C68">
            <v>15017176</v>
          </cell>
          <cell r="D68" t="str">
            <v>PRS_PANEL DASH SIDE CTR L _59292-62S10</v>
          </cell>
          <cell r="I68" t="str">
            <v>Y1K</v>
          </cell>
          <cell r="J68">
            <v>200</v>
          </cell>
        </row>
        <row r="69">
          <cell r="C69">
            <v>15031385</v>
          </cell>
          <cell r="D69" t="str">
            <v>PRS_59282-71U00_Panel Dash Side FR L_Y17</v>
          </cell>
          <cell r="I69" t="str">
            <v>Y17</v>
          </cell>
          <cell r="J69">
            <v>751</v>
          </cell>
        </row>
        <row r="70">
          <cell r="C70">
            <v>15029927</v>
          </cell>
          <cell r="D70" t="str">
            <v>COVER R SIDE 64320-K0P-D000</v>
          </cell>
          <cell r="I70" t="str">
            <v>HONDA</v>
          </cell>
          <cell r="J70">
            <v>2785</v>
          </cell>
        </row>
        <row r="71">
          <cell r="C71">
            <v>15029928</v>
          </cell>
          <cell r="D71" t="str">
            <v>COVER L SIDE 64330-K0P-D000</v>
          </cell>
          <cell r="I71" t="str">
            <v>HONDA</v>
          </cell>
          <cell r="J71">
            <v>2785</v>
          </cell>
        </row>
        <row r="72">
          <cell r="C72">
            <v>15025364</v>
          </cell>
          <cell r="D72" t="str">
            <v>MEMBER  RR FL SIDE RR R _62112-53T00_YOM</v>
          </cell>
          <cell r="I72" t="str">
            <v>YOM</v>
          </cell>
          <cell r="J72">
            <v>648</v>
          </cell>
        </row>
        <row r="73">
          <cell r="C73">
            <v>15025365</v>
          </cell>
          <cell r="D73" t="str">
            <v>MEMBER  RR FL SIDE RR L _62312-53T00_YOM</v>
          </cell>
          <cell r="I73" t="str">
            <v>YOM</v>
          </cell>
          <cell r="J73">
            <v>648</v>
          </cell>
        </row>
        <row r="74">
          <cell r="C74">
            <v>15017172</v>
          </cell>
          <cell r="D74" t="str">
            <v>PRS_PANEL DASH SIDE UPPER L_59291-62S00</v>
          </cell>
          <cell r="I74" t="str">
            <v>Y1K</v>
          </cell>
          <cell r="J74">
            <v>700</v>
          </cell>
        </row>
        <row r="75">
          <cell r="C75">
            <v>15017173</v>
          </cell>
          <cell r="D75" t="str">
            <v>PRS_PANEL DASH SIDE UPPER L_59291-62S10</v>
          </cell>
          <cell r="I75" t="str">
            <v>Y1K</v>
          </cell>
          <cell r="J75">
            <v>274</v>
          </cell>
        </row>
        <row r="76">
          <cell r="C76">
            <v>15017179</v>
          </cell>
          <cell r="D76" t="str">
            <v>PRS_MBR. RR FLOOR SIDE RR R_62112-62S00</v>
          </cell>
          <cell r="I76" t="str">
            <v>Y1K</v>
          </cell>
          <cell r="J76">
            <v>582</v>
          </cell>
        </row>
        <row r="77">
          <cell r="C77">
            <v>15017180</v>
          </cell>
          <cell r="D77" t="str">
            <v>PRS_MBR. RR FLOOR SIDE RR L_62312-62S00</v>
          </cell>
          <cell r="I77" t="str">
            <v>Y1K</v>
          </cell>
          <cell r="J77">
            <v>582</v>
          </cell>
        </row>
        <row r="78">
          <cell r="C78">
            <v>15017185</v>
          </cell>
          <cell r="D78" t="str">
            <v>PRS_STRENGTH SIDE SILL RR R_63232-62S00</v>
          </cell>
          <cell r="I78" t="str">
            <v>Y1K</v>
          </cell>
          <cell r="J78">
            <v>403</v>
          </cell>
        </row>
        <row r="79">
          <cell r="C79">
            <v>15017186</v>
          </cell>
          <cell r="D79" t="str">
            <v>PRS_STRENGTH SIDE SILL RR L_63632-62S00</v>
          </cell>
          <cell r="I79" t="str">
            <v>Y1K</v>
          </cell>
          <cell r="J79">
            <v>403</v>
          </cell>
        </row>
        <row r="80">
          <cell r="C80">
            <v>15031384</v>
          </cell>
          <cell r="D80" t="str">
            <v>PRS_59232-71U00_Panel Dash Side FR R_Y17</v>
          </cell>
          <cell r="I80" t="str">
            <v>Y17</v>
          </cell>
          <cell r="J80">
            <v>673</v>
          </cell>
        </row>
        <row r="81">
          <cell r="C81">
            <v>15031382</v>
          </cell>
          <cell r="D81" t="str">
            <v>PRS_59411-71U00_Mbr. Cowl Side Otr R_Y17</v>
          </cell>
          <cell r="I81" t="str">
            <v>Y17</v>
          </cell>
          <cell r="J81">
            <v>940</v>
          </cell>
        </row>
        <row r="82">
          <cell r="C82">
            <v>15031383</v>
          </cell>
          <cell r="D82" t="str">
            <v>PRS_59461-71U00_Mbr. Cowl Side Otr L_Y17</v>
          </cell>
          <cell r="I82" t="str">
            <v>Y17</v>
          </cell>
          <cell r="J82">
            <v>940</v>
          </cell>
        </row>
        <row r="83">
          <cell r="C83">
            <v>16011315</v>
          </cell>
          <cell r="D83" t="str">
            <v>EXTN QUARTER INNER UPPER L 63741-71U00</v>
          </cell>
          <cell r="I83" t="str">
            <v>Y17</v>
          </cell>
          <cell r="J83">
            <v>1350</v>
          </cell>
        </row>
        <row r="84">
          <cell r="C84">
            <v>16011316</v>
          </cell>
          <cell r="D84" t="str">
            <v>EXTN QUARTER INNER UPPER R 63341-71U00</v>
          </cell>
          <cell r="I84" t="str">
            <v>Y17</v>
          </cell>
          <cell r="J84">
            <v>1350</v>
          </cell>
        </row>
        <row r="85">
          <cell r="C85">
            <v>15017142</v>
          </cell>
          <cell r="D85" t="str">
            <v>PRS_REINF REAR SHOK. ABSO R_63414-62S00</v>
          </cell>
          <cell r="I85" t="str">
            <v>Y1K</v>
          </cell>
          <cell r="J85">
            <v>1023</v>
          </cell>
        </row>
        <row r="86">
          <cell r="C86">
            <v>15017143</v>
          </cell>
          <cell r="D86" t="str">
            <v>PRS_REINF REAR SHOK. ABSO L_63814-62S00</v>
          </cell>
          <cell r="I86" t="str">
            <v>Y1K</v>
          </cell>
          <cell r="J86">
            <v>1023</v>
          </cell>
        </row>
        <row r="87">
          <cell r="C87">
            <v>15014430</v>
          </cell>
          <cell r="D87" t="str">
            <v>PRS_MUB6_EXT,MAIN FLR TNL FR(61212-68P00</v>
          </cell>
          <cell r="I87" t="str">
            <v>B6</v>
          </cell>
          <cell r="J87">
            <v>1500</v>
          </cell>
        </row>
        <row r="88">
          <cell r="C88">
            <v>16010374</v>
          </cell>
          <cell r="D88" t="str">
            <v>PRS_61100-K0L-D000_FENDER A FR_HONDA</v>
          </cell>
          <cell r="I88" t="str">
            <v>HONDA</v>
          </cell>
          <cell r="J88">
            <v>1647</v>
          </cell>
        </row>
        <row r="89">
          <cell r="C89">
            <v>15023956</v>
          </cell>
          <cell r="D89" t="str">
            <v>PRS_TUNNEL MAIN FLOOR ,61211-54T01 ECN</v>
          </cell>
          <cell r="I89" t="str">
            <v>YSD ECN</v>
          </cell>
          <cell r="J89">
            <v>512</v>
          </cell>
        </row>
        <row r="90">
          <cell r="C90">
            <v>15026220</v>
          </cell>
          <cell r="D90" t="str">
            <v>PRS_58821-78T00_RENIF PEDAL BKT _YG8 K12</v>
          </cell>
          <cell r="I90" t="str">
            <v>YG8 K12</v>
          </cell>
          <cell r="J90">
            <v>1263</v>
          </cell>
        </row>
        <row r="91">
          <cell r="C91">
            <v>15024931</v>
          </cell>
          <cell r="D91" t="str">
            <v>PRS_YXA_PNL CTR PLR INR R_63211-66T10</v>
          </cell>
          <cell r="I91" t="str">
            <v>YXA</v>
          </cell>
          <cell r="J91">
            <v>635</v>
          </cell>
        </row>
        <row r="92">
          <cell r="C92">
            <v>15031386</v>
          </cell>
          <cell r="D92" t="str">
            <v>PRS_59231-71U00_Panel Dash Side R_Y17</v>
          </cell>
          <cell r="I92" t="str">
            <v>Y17</v>
          </cell>
          <cell r="J92">
            <v>1250</v>
          </cell>
        </row>
        <row r="93">
          <cell r="C93">
            <v>15012865</v>
          </cell>
          <cell r="D93" t="str">
            <v>FRAME FLOOR FRT LH 59411-77P00</v>
          </cell>
          <cell r="I93" t="str">
            <v>Y9T</v>
          </cell>
          <cell r="J93">
            <v>520</v>
          </cell>
        </row>
        <row r="94">
          <cell r="C94">
            <v>15030026</v>
          </cell>
          <cell r="D94" t="str">
            <v>PRS_65521-55U00_MBR TAIL END_YED-NB</v>
          </cell>
          <cell r="I94" t="str">
            <v>YED NB</v>
          </cell>
          <cell r="J94">
            <v>1675</v>
          </cell>
        </row>
        <row r="95">
          <cell r="C95">
            <v>15017181</v>
          </cell>
          <cell r="D95" t="str">
            <v>PRS_REINF WHEEL HOU INNER R_63417-62S00</v>
          </cell>
          <cell r="I95" t="str">
            <v>Y1K</v>
          </cell>
          <cell r="J95">
            <v>1170</v>
          </cell>
        </row>
        <row r="96">
          <cell r="C96">
            <v>15017182</v>
          </cell>
          <cell r="D96" t="str">
            <v>PRS_REINF WHEEL HOU INNER L_63817-62S00</v>
          </cell>
          <cell r="I96" t="str">
            <v>Y1K</v>
          </cell>
          <cell r="J96">
            <v>1170</v>
          </cell>
        </row>
        <row r="97">
          <cell r="C97">
            <v>16006627</v>
          </cell>
          <cell r="D97" t="str">
            <v>PANEL WHEEL HOUSE OUTER R_63481-69R00</v>
          </cell>
          <cell r="I97" t="str">
            <v>YCA</v>
          </cell>
          <cell r="J97">
            <v>1205</v>
          </cell>
        </row>
        <row r="98">
          <cell r="C98">
            <v>15030025</v>
          </cell>
          <cell r="D98" t="str">
            <v>PRS_59711-55U00_PNL COWL TOP_YED-NB</v>
          </cell>
          <cell r="I98" t="str">
            <v>YED NB</v>
          </cell>
          <cell r="J98">
            <v>1010</v>
          </cell>
        </row>
        <row r="99">
          <cell r="C99">
            <v>15030024</v>
          </cell>
          <cell r="D99" t="str">
            <v>PRS_59711-55U10_PNL COWL TOP_YED-NB</v>
          </cell>
          <cell r="I99" t="str">
            <v>YED NB</v>
          </cell>
          <cell r="J99">
            <v>250</v>
          </cell>
        </row>
        <row r="100">
          <cell r="C100">
            <v>15030023</v>
          </cell>
          <cell r="D100" t="str">
            <v>PRS_59711-55U20_PNL COWL TOP_YED-NB</v>
          </cell>
          <cell r="I100" t="str">
            <v>YED NB</v>
          </cell>
          <cell r="J100">
            <v>200</v>
          </cell>
        </row>
        <row r="101">
          <cell r="C101">
            <v>16001918</v>
          </cell>
          <cell r="D101" t="str">
            <v>PRS_MUR_FRNT DOOR INR L_68351M75J10</v>
          </cell>
          <cell r="I101" t="str">
            <v>R</v>
          </cell>
          <cell r="J101">
            <v>60</v>
          </cell>
        </row>
        <row r="102">
          <cell r="C102">
            <v>15026210</v>
          </cell>
          <cell r="D102" t="str">
            <v>PRS_63631-53T00_STR.SI SILL FR, HL_YOM</v>
          </cell>
          <cell r="I102" t="str">
            <v>YOM</v>
          </cell>
          <cell r="J102">
            <v>1210</v>
          </cell>
        </row>
        <row r="103">
          <cell r="C103">
            <v>15017159</v>
          </cell>
          <cell r="D103" t="str">
            <v>PRS_STRENGTH SIDE SILL FR L_63631-62S00</v>
          </cell>
          <cell r="I103" t="str">
            <v>Y1K</v>
          </cell>
          <cell r="J103">
            <v>690</v>
          </cell>
        </row>
        <row r="104">
          <cell r="C104">
            <v>15031433</v>
          </cell>
          <cell r="D104" t="str">
            <v>PRS_61851-78U00_LOK RE WH HO  R_YG8 RC25</v>
          </cell>
          <cell r="I104" t="str">
            <v>YG8-MC</v>
          </cell>
          <cell r="J104">
            <v>904</v>
          </cell>
        </row>
        <row r="105">
          <cell r="C105">
            <v>15031434</v>
          </cell>
          <cell r="D105" t="str">
            <v>PRS_61861-78U00_LOK RE WH HO  L_YG8 RC25</v>
          </cell>
          <cell r="I105" t="str">
            <v>YG8-MC</v>
          </cell>
          <cell r="J105">
            <v>904</v>
          </cell>
        </row>
        <row r="106">
          <cell r="C106">
            <v>15024939</v>
          </cell>
          <cell r="D106" t="str">
            <v>PRS_SEF_OIL PAN_320-B4453 (WITH OUT HOLE)</v>
          </cell>
          <cell r="I106" t="str">
            <v>SEF</v>
          </cell>
          <cell r="J106">
            <v>188</v>
          </cell>
        </row>
        <row r="107">
          <cell r="C107">
            <v>15026209</v>
          </cell>
          <cell r="D107" t="str">
            <v>PRS_63231-53T00_STR.SI SILL FR, RH_YOM</v>
          </cell>
          <cell r="I107" t="str">
            <v>YOM</v>
          </cell>
          <cell r="J107">
            <v>1035</v>
          </cell>
        </row>
        <row r="108">
          <cell r="C108">
            <v>15000210</v>
          </cell>
          <cell r="D108" t="str">
            <v>PRS_PNL COWL UPPER RHD,59311-55R00</v>
          </cell>
          <cell r="I108" t="str">
            <v>YED NB</v>
          </cell>
          <cell r="J108">
            <v>1300</v>
          </cell>
        </row>
        <row r="109">
          <cell r="C109">
            <v>15000211</v>
          </cell>
          <cell r="D109" t="str">
            <v>PRS_PNL COWL UPPER LHD,59311-55R10</v>
          </cell>
          <cell r="I109" t="str">
            <v>YED NB</v>
          </cell>
          <cell r="J109">
            <v>209</v>
          </cell>
        </row>
        <row r="110">
          <cell r="C110">
            <v>15030030</v>
          </cell>
          <cell r="D110" t="str">
            <v>PRS_65331-55U00_PNL PARTN FRONT_YED-NB</v>
          </cell>
          <cell r="I110" t="str">
            <v>YED NB</v>
          </cell>
          <cell r="J110">
            <v>1170</v>
          </cell>
        </row>
        <row r="111">
          <cell r="C111">
            <v>15025671</v>
          </cell>
          <cell r="D111" t="str">
            <v>PRS_58826-78T00_CROSS MBR._YG8</v>
          </cell>
          <cell r="I111" t="str">
            <v>YG8</v>
          </cell>
          <cell r="J111">
            <v>1210</v>
          </cell>
        </row>
        <row r="112">
          <cell r="C112">
            <v>15017158</v>
          </cell>
          <cell r="D112" t="str">
            <v>PRS_STRENGTH SIDE SILL FR R_63231-62S00</v>
          </cell>
          <cell r="I112" t="str">
            <v>Y1K</v>
          </cell>
          <cell r="J112">
            <v>780</v>
          </cell>
        </row>
        <row r="113">
          <cell r="C113">
            <v>15020546</v>
          </cell>
          <cell r="D113" t="str">
            <v>PRS_PANEL RR LAMP HOU OUT L_64531-62S10</v>
          </cell>
          <cell r="I113" t="str">
            <v>Y1K</v>
          </cell>
          <cell r="J113">
            <v>525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15030026</v>
          </cell>
          <cell r="D43" t="str">
            <v>PRS_65521-55U00_MBR TAIL END_YED-NB</v>
          </cell>
          <cell r="I43" t="str">
            <v>YED NB</v>
          </cell>
          <cell r="J43">
            <v>1600</v>
          </cell>
        </row>
        <row r="44">
          <cell r="C44">
            <v>15031387</v>
          </cell>
          <cell r="D44" t="str">
            <v>PRS_59281-71U00_Panel Dash Side L_Y17</v>
          </cell>
          <cell r="I44" t="str">
            <v>Y17</v>
          </cell>
          <cell r="J44">
            <v>970</v>
          </cell>
        </row>
        <row r="45">
          <cell r="C45">
            <v>15024929</v>
          </cell>
          <cell r="D45" t="str">
            <v>PRS_YXA_PNL WHL HSE OUT L_63881-66T00</v>
          </cell>
          <cell r="I45" t="str">
            <v>YXA</v>
          </cell>
          <cell r="J45">
            <v>786</v>
          </cell>
        </row>
        <row r="46">
          <cell r="C46">
            <v>15026212</v>
          </cell>
          <cell r="D46" t="str">
            <v>PRS_62211-53T00 COMPARTMENT RH_YOM</v>
          </cell>
          <cell r="I46" t="str">
            <v>YOM</v>
          </cell>
          <cell r="J46">
            <v>800</v>
          </cell>
        </row>
        <row r="47">
          <cell r="C47">
            <v>15026213</v>
          </cell>
          <cell r="D47" t="str">
            <v>PRS_62411-53T00 COMPARTMENT LH_YOM</v>
          </cell>
          <cell r="I47" t="str">
            <v>YOM</v>
          </cell>
          <cell r="J47">
            <v>800</v>
          </cell>
        </row>
        <row r="48">
          <cell r="C48">
            <v>15026214</v>
          </cell>
          <cell r="D48" t="str">
            <v>PRS_62211-53T10 COMPARTMENT RH</v>
          </cell>
          <cell r="I48" t="str">
            <v>Y1K</v>
          </cell>
          <cell r="J48">
            <v>750</v>
          </cell>
        </row>
        <row r="49">
          <cell r="C49">
            <v>15026215</v>
          </cell>
          <cell r="D49" t="str">
            <v>PRS_62411-53T10 COMPARTMENT LH</v>
          </cell>
          <cell r="I49" t="str">
            <v>Y1K</v>
          </cell>
          <cell r="J49">
            <v>750</v>
          </cell>
        </row>
        <row r="50">
          <cell r="C50">
            <v>15023956</v>
          </cell>
          <cell r="D50" t="str">
            <v>PRS_TUNNEL MAIN FLOOR ,61211-54T01 ECN</v>
          </cell>
          <cell r="I50" t="str">
            <v>YSD ECN</v>
          </cell>
          <cell r="J50">
            <v>1300</v>
          </cell>
        </row>
        <row r="51">
          <cell r="C51">
            <v>15017151</v>
          </cell>
          <cell r="D51" t="str">
            <v>PRS_MBR.  RR FL. SIDE FR L _62311-62S00</v>
          </cell>
          <cell r="I51" t="str">
            <v>Y1K</v>
          </cell>
          <cell r="J51">
            <v>451</v>
          </cell>
        </row>
        <row r="52">
          <cell r="C52">
            <v>15029927</v>
          </cell>
          <cell r="D52" t="str">
            <v>COVER R SIDE 64320-K0P-D000</v>
          </cell>
          <cell r="I52" t="str">
            <v>HONDA</v>
          </cell>
          <cell r="J52">
            <v>1181</v>
          </cell>
        </row>
        <row r="53">
          <cell r="C53">
            <v>15029928</v>
          </cell>
          <cell r="D53" t="str">
            <v>COVER L SIDE 64330-K0P-D000</v>
          </cell>
          <cell r="I53" t="str">
            <v>HONDA</v>
          </cell>
          <cell r="J53">
            <v>1181</v>
          </cell>
        </row>
        <row r="54">
          <cell r="C54">
            <v>15031384</v>
          </cell>
          <cell r="D54" t="str">
            <v>PRS_59232-71U00_Panel Dash Side FR R_Y17</v>
          </cell>
          <cell r="I54" t="str">
            <v>Y17</v>
          </cell>
          <cell r="J54">
            <v>660</v>
          </cell>
        </row>
        <row r="55">
          <cell r="C55">
            <v>15031385</v>
          </cell>
          <cell r="D55" t="str">
            <v>PRS_59282-71U00_Panel Dash Side FR L_Y17</v>
          </cell>
          <cell r="I55" t="str">
            <v>Y17</v>
          </cell>
          <cell r="J55">
            <v>741</v>
          </cell>
        </row>
        <row r="56">
          <cell r="C56">
            <v>15017146</v>
          </cell>
          <cell r="D56" t="str">
            <v>PRS_PANEL FR. PIL. INR RR R_63113-62S00</v>
          </cell>
          <cell r="I56" t="str">
            <v>Y1K</v>
          </cell>
          <cell r="J56">
            <v>914</v>
          </cell>
        </row>
        <row r="57">
          <cell r="C57">
            <v>15017147</v>
          </cell>
          <cell r="D57" t="str">
            <v>PRS_PANEL FR. PIL. INR RR L_63513-62S00</v>
          </cell>
          <cell r="I57" t="str">
            <v>Y1K</v>
          </cell>
          <cell r="J57">
            <v>914</v>
          </cell>
        </row>
        <row r="58">
          <cell r="C58">
            <v>15031392</v>
          </cell>
          <cell r="D58" t="str">
            <v>PRS_68521-71U00_RENIF R Dr Otr R_Y17</v>
          </cell>
          <cell r="I58" t="str">
            <v>Y17</v>
          </cell>
          <cell r="J58">
            <v>1200</v>
          </cell>
        </row>
        <row r="59">
          <cell r="C59">
            <v>15031393</v>
          </cell>
          <cell r="D59" t="str">
            <v>PRS_68721-71U00_RENIF R Dr Otr R_Y17</v>
          </cell>
          <cell r="I59" t="str">
            <v>Y17</v>
          </cell>
          <cell r="J59">
            <v>1200</v>
          </cell>
        </row>
        <row r="60">
          <cell r="C60">
            <v>15024934</v>
          </cell>
          <cell r="D60" t="str">
            <v>PRS_YXA_BRC MAIN FLR TNL NO.3_61217-66T0</v>
          </cell>
          <cell r="I60" t="str">
            <v>YXA</v>
          </cell>
          <cell r="J60">
            <v>1295</v>
          </cell>
        </row>
        <row r="61">
          <cell r="C61">
            <v>15017185</v>
          </cell>
          <cell r="D61" t="str">
            <v>PRS_STRENGTH SIDE SILL RR R_63232-62S00</v>
          </cell>
          <cell r="I61" t="str">
            <v>Y1K</v>
          </cell>
          <cell r="J61">
            <v>860</v>
          </cell>
        </row>
        <row r="62">
          <cell r="C62">
            <v>15017186</v>
          </cell>
          <cell r="D62" t="str">
            <v>PRS_STRENGTH SIDE SILL RR L_63632-62S00</v>
          </cell>
          <cell r="I62" t="str">
            <v>Y1K</v>
          </cell>
          <cell r="J62">
            <v>860</v>
          </cell>
        </row>
        <row r="63">
          <cell r="C63">
            <v>15030029</v>
          </cell>
          <cell r="D63" t="str">
            <v>PRS_65511-55U00_PNL BACK_YED-NB</v>
          </cell>
          <cell r="I63" t="str">
            <v>YED NB</v>
          </cell>
          <cell r="J63">
            <v>1900</v>
          </cell>
        </row>
        <row r="64">
          <cell r="C64">
            <v>15017150</v>
          </cell>
          <cell r="D64" t="str">
            <v>PRS_MBR.  RR FL. SIDE FR R _62111-62S00</v>
          </cell>
          <cell r="I64" t="str">
            <v>Y1K</v>
          </cell>
          <cell r="J64">
            <v>1200</v>
          </cell>
        </row>
        <row r="65">
          <cell r="C65">
            <v>15014430</v>
          </cell>
          <cell r="D65" t="str">
            <v>PRS_MUB6_EXT,MAIN FLR TNL FR(61212-68P00</v>
          </cell>
          <cell r="I65" t="str">
            <v>B6</v>
          </cell>
          <cell r="J65">
            <v>1630</v>
          </cell>
        </row>
        <row r="66">
          <cell r="C66">
            <v>16006628</v>
          </cell>
          <cell r="D66" t="str">
            <v>PANEL WHEEL HOUSE OUTER L_63881-69R00</v>
          </cell>
          <cell r="I66" t="str">
            <v>YCA</v>
          </cell>
          <cell r="J66">
            <v>1340</v>
          </cell>
        </row>
        <row r="67">
          <cell r="C67">
            <v>15020546</v>
          </cell>
          <cell r="D67" t="str">
            <v>PRS_PANEL RR LAMP HOU OUT L_64531-62S10</v>
          </cell>
          <cell r="I67" t="str">
            <v>Y1K</v>
          </cell>
          <cell r="J67">
            <v>590</v>
          </cell>
        </row>
        <row r="68">
          <cell r="C68">
            <v>15030489</v>
          </cell>
          <cell r="D68" t="str">
            <v>COVER R BODY 83500-K0P-D000 - 20</v>
          </cell>
          <cell r="I68" t="str">
            <v>HONDA</v>
          </cell>
          <cell r="J68">
            <v>915</v>
          </cell>
        </row>
        <row r="69">
          <cell r="C69">
            <v>15030490</v>
          </cell>
          <cell r="D69" t="str">
            <v>COVER L BODY 83600-K0P-D000- 20</v>
          </cell>
          <cell r="I69" t="str">
            <v>HONDA</v>
          </cell>
          <cell r="J69">
            <v>915</v>
          </cell>
        </row>
        <row r="70">
          <cell r="C70">
            <v>15017133</v>
          </cell>
          <cell r="D70" t="str">
            <v>PRS_MBR. HOOD LOCK LOWER,58232-72S00</v>
          </cell>
          <cell r="I70" t="str">
            <v>YHC</v>
          </cell>
          <cell r="J70">
            <v>370</v>
          </cell>
        </row>
        <row r="71">
          <cell r="C71">
            <v>15030025</v>
          </cell>
          <cell r="D71" t="str">
            <v>PRS_59711-55U00_PNL COWL TOP_YED-NB</v>
          </cell>
          <cell r="I71" t="str">
            <v>YED NB</v>
          </cell>
          <cell r="J71">
            <v>1000</v>
          </cell>
        </row>
        <row r="72">
          <cell r="C72">
            <v>15030024</v>
          </cell>
          <cell r="D72" t="str">
            <v>PRS_59711-55U10_PNL COWL TOP_YED-NB</v>
          </cell>
          <cell r="I72" t="str">
            <v>YED NB</v>
          </cell>
          <cell r="J72">
            <v>250</v>
          </cell>
        </row>
        <row r="73">
          <cell r="C73">
            <v>15030023</v>
          </cell>
          <cell r="D73" t="str">
            <v>PRS_59711-55U20_PNL COWL TOP_YED-NB</v>
          </cell>
          <cell r="I73" t="str">
            <v>YED NB</v>
          </cell>
          <cell r="J73">
            <v>150</v>
          </cell>
        </row>
        <row r="74">
          <cell r="C74">
            <v>15000177</v>
          </cell>
          <cell r="D74" t="str">
            <v>PRS_JCB_OIL PAN ASSY_320/04292</v>
          </cell>
          <cell r="I74" t="str">
            <v>JCB</v>
          </cell>
          <cell r="J74">
            <v>630</v>
          </cell>
        </row>
        <row r="75">
          <cell r="C75">
            <v>15030388</v>
          </cell>
          <cell r="D75" t="str">
            <v>PRS_58311-62S01_YOM/Y1K</v>
          </cell>
          <cell r="I75" t="str">
            <v>Y1K ECN</v>
          </cell>
          <cell r="J75">
            <v>1000</v>
          </cell>
        </row>
        <row r="76">
          <cell r="C76">
            <v>15030389</v>
          </cell>
          <cell r="D76" t="str">
            <v>PRS_58411-62S01_YOM/Y1K</v>
          </cell>
          <cell r="I76" t="str">
            <v>Y1K ECN</v>
          </cell>
          <cell r="J76">
            <v>1000</v>
          </cell>
        </row>
        <row r="77">
          <cell r="C77">
            <v>16006627</v>
          </cell>
          <cell r="D77" t="str">
            <v>PANEL WHEEL HOUSE OUTER R_63481-69R00</v>
          </cell>
          <cell r="I77" t="str">
            <v>YCA</v>
          </cell>
          <cell r="J77">
            <v>1203</v>
          </cell>
        </row>
        <row r="78">
          <cell r="C78">
            <v>15000210</v>
          </cell>
          <cell r="D78" t="str">
            <v>PRS_PNL COWL UPPER RHD,59311-55R00</v>
          </cell>
          <cell r="I78" t="str">
            <v>YED NB</v>
          </cell>
          <cell r="J78">
            <v>325</v>
          </cell>
        </row>
        <row r="79">
          <cell r="C79">
            <v>15030022</v>
          </cell>
          <cell r="D79" t="str">
            <v>PRS_65321-55U00_MBR PARTN REAR_YED-NB</v>
          </cell>
          <cell r="I79" t="str">
            <v>YED NB</v>
          </cell>
          <cell r="J79">
            <v>943</v>
          </cell>
        </row>
        <row r="80">
          <cell r="C80">
            <v>15031390</v>
          </cell>
          <cell r="D80" t="str">
            <v>PRS_68122-71U00_RE F Dr Otr No.-1R_Y17</v>
          </cell>
          <cell r="I80" t="str">
            <v>Y17</v>
          </cell>
          <cell r="J80">
            <v>1200</v>
          </cell>
        </row>
        <row r="81">
          <cell r="C81">
            <v>15031391</v>
          </cell>
          <cell r="D81" t="str">
            <v>PRS_68322-71U00_RE F Dr Otr No.-1L_Y17</v>
          </cell>
          <cell r="I81" t="str">
            <v>Y17</v>
          </cell>
          <cell r="J81">
            <v>1200</v>
          </cell>
        </row>
        <row r="82">
          <cell r="C82">
            <v>15020470</v>
          </cell>
          <cell r="D82" t="str">
            <v>REINF PEDAL BRACKET 59112-81R10</v>
          </cell>
          <cell r="I82" t="str">
            <v>YNC</v>
          </cell>
          <cell r="J82">
            <v>525</v>
          </cell>
        </row>
        <row r="83">
          <cell r="C83">
            <v>15017449</v>
          </cell>
          <cell r="D83" t="str">
            <v>PRS_EXT. FL SIDE MBR CTR R ,62141-62S00</v>
          </cell>
          <cell r="I83" t="str">
            <v>Y1K</v>
          </cell>
          <cell r="J83">
            <v>960</v>
          </cell>
        </row>
        <row r="84">
          <cell r="C84">
            <v>15017450</v>
          </cell>
          <cell r="D84" t="str">
            <v>PRS_EXT. FL SIDE MBR CTR R ,62341-62S00</v>
          </cell>
          <cell r="I84" t="str">
            <v>Y1K</v>
          </cell>
          <cell r="J84">
            <v>960</v>
          </cell>
        </row>
        <row r="85">
          <cell r="C85">
            <v>15030031</v>
          </cell>
          <cell r="D85" t="str">
            <v>PRS_68122-55U00_RNF FR DR NO.2 R_YED-NB</v>
          </cell>
          <cell r="I85" t="str">
            <v>YED NB</v>
          </cell>
          <cell r="J85">
            <v>1780</v>
          </cell>
        </row>
        <row r="86">
          <cell r="C86">
            <v>15030032</v>
          </cell>
          <cell r="D86" t="str">
            <v>PRS_68322-55U00_RNF FR DR NO.2 L_YED-NB</v>
          </cell>
          <cell r="I86" t="str">
            <v>YED NB</v>
          </cell>
          <cell r="J86">
            <v>1780</v>
          </cell>
        </row>
        <row r="87">
          <cell r="C87">
            <v>15030027</v>
          </cell>
          <cell r="D87" t="str">
            <v>PRS_65313-55U00_MBR PARTN FRONT_YED-NB</v>
          </cell>
          <cell r="I87" t="str">
            <v>YED NB</v>
          </cell>
          <cell r="J87">
            <v>1230</v>
          </cell>
        </row>
        <row r="88">
          <cell r="C88">
            <v>15017177</v>
          </cell>
          <cell r="D88" t="str">
            <v>PRS_PANEL DASH SIDE LOWER R_59243-S00</v>
          </cell>
          <cell r="I88" t="str">
            <v>Y1K</v>
          </cell>
          <cell r="J88">
            <v>910</v>
          </cell>
        </row>
        <row r="89">
          <cell r="C89">
            <v>16009976</v>
          </cell>
          <cell r="D89" t="str">
            <v>PRS_YEDNB_RNF RR DR OTR R_68521-55U00</v>
          </cell>
          <cell r="I89" t="str">
            <v>YED NB</v>
          </cell>
          <cell r="J89">
            <v>1130</v>
          </cell>
        </row>
        <row r="90">
          <cell r="C90">
            <v>16009977</v>
          </cell>
          <cell r="D90" t="str">
            <v>PRS_YEDNB_RNF RR DR OTR L_68721-55U00</v>
          </cell>
          <cell r="I90" t="str">
            <v>YED NB</v>
          </cell>
          <cell r="J90">
            <v>1130</v>
          </cell>
        </row>
        <row r="91">
          <cell r="C91">
            <v>15031483</v>
          </cell>
          <cell r="D91" t="str">
            <v>PRS_68531-69R10_REINF RR DR OTR CTR R_YC</v>
          </cell>
          <cell r="I91" t="str">
            <v>YCA</v>
          </cell>
          <cell r="J91">
            <v>1162</v>
          </cell>
        </row>
        <row r="92">
          <cell r="C92">
            <v>15031484</v>
          </cell>
          <cell r="D92" t="str">
            <v>PRS_68731-69R10_REINF RR DR OTR CTR L_YC</v>
          </cell>
          <cell r="I92" t="str">
            <v>YCA</v>
          </cell>
          <cell r="J92">
            <v>1162</v>
          </cell>
        </row>
        <row r="93">
          <cell r="C93">
            <v>15031394</v>
          </cell>
          <cell r="D93" t="str">
            <v>PRS_68531-71U00_RE RR DR OtrC NO.1 R_Y17</v>
          </cell>
          <cell r="I93" t="str">
            <v>Y17</v>
          </cell>
          <cell r="J93">
            <v>750</v>
          </cell>
        </row>
        <row r="94">
          <cell r="C94">
            <v>15031395</v>
          </cell>
          <cell r="D94" t="str">
            <v>PRS_68731-71U00_RE RR DR OtrC NO.1 L_Y17</v>
          </cell>
          <cell r="I94" t="str">
            <v>Y17</v>
          </cell>
          <cell r="J94">
            <v>750</v>
          </cell>
        </row>
        <row r="95">
          <cell r="C95">
            <v>15026207</v>
          </cell>
          <cell r="D95" t="str">
            <v>PRS_58313-53T00_EXT.APRON FRONT R_YOM</v>
          </cell>
          <cell r="I95" t="str">
            <v>YOM</v>
          </cell>
          <cell r="J95">
            <v>800</v>
          </cell>
        </row>
        <row r="96">
          <cell r="C96">
            <v>15026208</v>
          </cell>
          <cell r="D96" t="str">
            <v>PRS_58413-53T00_EXT.APRON FRONT L_YOM</v>
          </cell>
          <cell r="I96" t="str">
            <v>YOM</v>
          </cell>
          <cell r="J96">
            <v>800</v>
          </cell>
        </row>
        <row r="97">
          <cell r="C97">
            <v>15023958</v>
          </cell>
          <cell r="D97" t="str">
            <v>PRS STIFFENER REAR FLOOR_61532-62S00</v>
          </cell>
          <cell r="I97" t="str">
            <v>Y1K</v>
          </cell>
          <cell r="J97">
            <v>378</v>
          </cell>
        </row>
        <row r="98">
          <cell r="C98">
            <v>15003987</v>
          </cell>
          <cell r="D98" t="str">
            <v>PRS_AZ_ REINF CENTER FREAME REAR (59144)</v>
          </cell>
          <cell r="I98" t="str">
            <v>Y9T</v>
          </cell>
          <cell r="J98">
            <v>1610</v>
          </cell>
        </row>
        <row r="99">
          <cell r="C99">
            <v>15026216</v>
          </cell>
          <cell r="D99" t="str">
            <v>PRS_62116-53T00_EXT. RR F.SIDE M RH _YOM</v>
          </cell>
          <cell r="I99" t="str">
            <v>YOM</v>
          </cell>
          <cell r="J99">
            <v>350</v>
          </cell>
        </row>
        <row r="100">
          <cell r="C100">
            <v>15026217</v>
          </cell>
          <cell r="D100" t="str">
            <v>PRS_62316-53T00_EXT. RR F.SIDE M LH _YOM</v>
          </cell>
          <cell r="I100" t="str">
            <v>YOM</v>
          </cell>
          <cell r="J100">
            <v>350</v>
          </cell>
        </row>
        <row r="101">
          <cell r="C101">
            <v>15030001</v>
          </cell>
          <cell r="D101" t="str">
            <v>PRS_65311-55U00_PNL PARTITION_YED-NB</v>
          </cell>
          <cell r="I101" t="str">
            <v>YED NB</v>
          </cell>
          <cell r="J101">
            <v>1200</v>
          </cell>
        </row>
        <row r="102">
          <cell r="C102">
            <v>15017166</v>
          </cell>
          <cell r="D102" t="str">
            <v>PRS_EXTENSION APRON FRONT R_58313-62S00</v>
          </cell>
          <cell r="I102" t="str">
            <v>Y1K</v>
          </cell>
          <cell r="J102">
            <v>600</v>
          </cell>
        </row>
        <row r="103">
          <cell r="C103">
            <v>15017167</v>
          </cell>
          <cell r="D103" t="str">
            <v>PRS_EXTENSION APRON FRONT L_58413-62S00</v>
          </cell>
          <cell r="I103" t="str">
            <v>Y1K</v>
          </cell>
          <cell r="J103">
            <v>600</v>
          </cell>
        </row>
        <row r="104">
          <cell r="C104">
            <v>15026218</v>
          </cell>
          <cell r="D104" t="str">
            <v>PRS_71111-69R01_CROSSMBR. FR LOWER _YCA</v>
          </cell>
          <cell r="I104" t="str">
            <v>YCA</v>
          </cell>
          <cell r="J104">
            <v>1530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15031385</v>
          </cell>
          <cell r="D43" t="str">
            <v>PRS_59282-71U00_Panel Dash Side FR L_Y17</v>
          </cell>
          <cell r="I43" t="str">
            <v>Y17</v>
          </cell>
          <cell r="J43">
            <v>800</v>
          </cell>
        </row>
        <row r="44">
          <cell r="C44">
            <v>15031382</v>
          </cell>
          <cell r="D44" t="str">
            <v>PRS_59411-71U00_Mbr. Cowl Side Otr R_Y17</v>
          </cell>
          <cell r="I44" t="str">
            <v>Y17</v>
          </cell>
          <cell r="J44">
            <v>1298</v>
          </cell>
        </row>
        <row r="45">
          <cell r="C45">
            <v>15031383</v>
          </cell>
          <cell r="D45" t="str">
            <v>PRS_59461-71U00_Mbr. Cowl Side Otr L_Y17</v>
          </cell>
          <cell r="I45" t="str">
            <v>Y17</v>
          </cell>
          <cell r="J45">
            <v>1298</v>
          </cell>
        </row>
        <row r="46">
          <cell r="C46">
            <v>15020560</v>
          </cell>
          <cell r="D46" t="str">
            <v>5824404 PRESS OIL PAN</v>
          </cell>
          <cell r="I46" t="str">
            <v>PERKIN'S</v>
          </cell>
          <cell r="J46">
            <v>210</v>
          </cell>
        </row>
        <row r="47">
          <cell r="C47">
            <v>15029927</v>
          </cell>
          <cell r="D47" t="str">
            <v>COVER R SIDE 64320-K0P-D000</v>
          </cell>
          <cell r="I47" t="str">
            <v>HONDA</v>
          </cell>
          <cell r="J47">
            <v>1700</v>
          </cell>
        </row>
        <row r="48">
          <cell r="C48">
            <v>15029928</v>
          </cell>
          <cell r="D48" t="str">
            <v>COVER L SIDE 64330-K0P-D000</v>
          </cell>
          <cell r="I48" t="str">
            <v>HONDA</v>
          </cell>
          <cell r="J48">
            <v>1700</v>
          </cell>
        </row>
        <row r="49">
          <cell r="C49">
            <v>15025364</v>
          </cell>
          <cell r="D49" t="str">
            <v>MEMBER  RR FL SIDE RR R _62112-53T00_YOM</v>
          </cell>
          <cell r="I49" t="str">
            <v>YOM</v>
          </cell>
          <cell r="J49">
            <v>1158</v>
          </cell>
        </row>
        <row r="50">
          <cell r="C50">
            <v>15025365</v>
          </cell>
          <cell r="D50" t="str">
            <v>MEMBER  RR FL SIDE RR L _62312-53T00_YOM</v>
          </cell>
          <cell r="I50" t="str">
            <v>YOM</v>
          </cell>
          <cell r="J50">
            <v>1158</v>
          </cell>
        </row>
        <row r="51">
          <cell r="C51">
            <v>15031384</v>
          </cell>
          <cell r="D51" t="str">
            <v>PRS_59232-71U00_Panel Dash Side FR R_Y17</v>
          </cell>
          <cell r="I51" t="str">
            <v>Y17</v>
          </cell>
          <cell r="J51">
            <v>1165</v>
          </cell>
        </row>
        <row r="52">
          <cell r="C52">
            <v>15017172</v>
          </cell>
          <cell r="D52" t="str">
            <v>PRS_PANEL DASH SIDE UPPER L_59291-62S00</v>
          </cell>
          <cell r="I52" t="str">
            <v>Y1K</v>
          </cell>
          <cell r="J52">
            <v>380</v>
          </cell>
        </row>
        <row r="53">
          <cell r="C53">
            <v>15017151</v>
          </cell>
          <cell r="D53" t="str">
            <v>PRS_MBR.  RR FL. SIDE FR L _62311-62S00</v>
          </cell>
          <cell r="I53" t="str">
            <v>Y1K</v>
          </cell>
          <cell r="J53">
            <v>1176</v>
          </cell>
        </row>
        <row r="54">
          <cell r="C54">
            <v>15027104</v>
          </cell>
          <cell r="D54" t="str">
            <v xml:space="preserve">PRS_61531-62S01_Y1K/YOM </v>
          </cell>
          <cell r="I54" t="str">
            <v>Y1K</v>
          </cell>
          <cell r="J54">
            <v>800</v>
          </cell>
        </row>
        <row r="55">
          <cell r="C55">
            <v>15024929</v>
          </cell>
          <cell r="D55" t="str">
            <v>PRS_YXA_PNL WHL HSE OUT L_63881-66T00</v>
          </cell>
          <cell r="I55" t="str">
            <v>YXA</v>
          </cell>
          <cell r="J55">
            <v>600</v>
          </cell>
        </row>
        <row r="56">
          <cell r="C56">
            <v>15030029</v>
          </cell>
          <cell r="D56" t="str">
            <v>PRS_65511-55U00_PNL BACK_YED-NB</v>
          </cell>
          <cell r="I56" t="str">
            <v>YED NB</v>
          </cell>
          <cell r="J56">
            <v>1252</v>
          </cell>
        </row>
        <row r="57">
          <cell r="C57">
            <v>15000210</v>
          </cell>
          <cell r="D57" t="str">
            <v>PRS_PNL COWL UPPER RHD,59311-55R00</v>
          </cell>
          <cell r="I57" t="str">
            <v>YED NB</v>
          </cell>
          <cell r="J57">
            <v>1315</v>
          </cell>
        </row>
        <row r="58">
          <cell r="C58">
            <v>15030030</v>
          </cell>
          <cell r="D58" t="str">
            <v>PRS_65331-55U00_PNL PARTN FRONT_YED-NB</v>
          </cell>
          <cell r="I58" t="str">
            <v>YED NB</v>
          </cell>
          <cell r="J58">
            <v>2412</v>
          </cell>
        </row>
        <row r="59">
          <cell r="C59">
            <v>15017140</v>
          </cell>
          <cell r="D59" t="str">
            <v>PRS_PANEL WH HOU IN RR R_63413-62S00</v>
          </cell>
          <cell r="I59" t="str">
            <v>Y1K</v>
          </cell>
          <cell r="J59">
            <v>985</v>
          </cell>
        </row>
        <row r="60">
          <cell r="C60">
            <v>15017141</v>
          </cell>
          <cell r="D60" t="str">
            <v>PRS_PANEL WH HOU IN RR L_63813-62S00</v>
          </cell>
          <cell r="I60" t="str">
            <v>Y1K</v>
          </cell>
          <cell r="J60">
            <v>985</v>
          </cell>
        </row>
        <row r="61">
          <cell r="C61">
            <v>15017162</v>
          </cell>
          <cell r="D61" t="str">
            <v>PRS_PANEL RR LAMP HOU OUT R_64131-62S00</v>
          </cell>
          <cell r="I61" t="str">
            <v>Y1K</v>
          </cell>
          <cell r="J61">
            <v>426</v>
          </cell>
        </row>
        <row r="62">
          <cell r="C62">
            <v>15030489</v>
          </cell>
          <cell r="D62" t="str">
            <v>COVER R BODY 83500-K0P-D000 - 20</v>
          </cell>
          <cell r="I62" t="str">
            <v>HONDA</v>
          </cell>
          <cell r="J62">
            <v>1125</v>
          </cell>
        </row>
        <row r="63">
          <cell r="C63">
            <v>15030490</v>
          </cell>
          <cell r="D63" t="str">
            <v>COVER L BODY 83600-K0P-D000- 20</v>
          </cell>
          <cell r="I63" t="str">
            <v>HONDA</v>
          </cell>
          <cell r="J63">
            <v>1125</v>
          </cell>
        </row>
        <row r="64">
          <cell r="C64">
            <v>15025378</v>
          </cell>
          <cell r="D64" t="str">
            <v>PRS_PANEL COWL FRONT_59721-62S01 S00</v>
          </cell>
          <cell r="I64" t="str">
            <v>Y1K</v>
          </cell>
          <cell r="J64">
            <v>508</v>
          </cell>
        </row>
        <row r="65">
          <cell r="C65">
            <v>15000211</v>
          </cell>
          <cell r="D65" t="str">
            <v>PRS_PNL COWL UPPER LHD,59311-55R10</v>
          </cell>
          <cell r="I65" t="str">
            <v>YED NB</v>
          </cell>
          <cell r="J65">
            <v>160</v>
          </cell>
        </row>
        <row r="66">
          <cell r="C66">
            <v>15026210</v>
          </cell>
          <cell r="D66" t="str">
            <v>PRS_63631-53T00_STR.SI SILL FR, HL_YOM</v>
          </cell>
          <cell r="I66" t="str">
            <v>YOM</v>
          </cell>
          <cell r="J66">
            <v>800</v>
          </cell>
        </row>
        <row r="67">
          <cell r="C67">
            <v>15017159</v>
          </cell>
          <cell r="D67" t="str">
            <v>PRS_STRENGTH SIDE SILL FR L_63631-62S00</v>
          </cell>
          <cell r="I67" t="str">
            <v>Y1K</v>
          </cell>
          <cell r="J67">
            <v>700</v>
          </cell>
        </row>
        <row r="68">
          <cell r="C68">
            <v>15030025</v>
          </cell>
          <cell r="D68" t="str">
            <v>PRS_59711-55U00_PNL COWL TOP_YED-NB</v>
          </cell>
          <cell r="I68" t="str">
            <v>YED NB</v>
          </cell>
          <cell r="J68">
            <v>1093</v>
          </cell>
        </row>
        <row r="69">
          <cell r="C69">
            <v>15030024</v>
          </cell>
          <cell r="D69" t="str">
            <v>PRS_59711-55U10_PNL COWL TOP_YED-NB</v>
          </cell>
          <cell r="I69" t="str">
            <v>YED NB</v>
          </cell>
          <cell r="J69">
            <v>105</v>
          </cell>
        </row>
        <row r="70">
          <cell r="C70">
            <v>15030388</v>
          </cell>
          <cell r="D70" t="str">
            <v>PRS_58311-62S01_YOM/Y1K</v>
          </cell>
          <cell r="I70" t="str">
            <v>Y1K ECN</v>
          </cell>
          <cell r="J70">
            <v>1300</v>
          </cell>
        </row>
        <row r="71">
          <cell r="C71">
            <v>15030389</v>
          </cell>
          <cell r="D71" t="str">
            <v>PRS_58411-62S01_YOM/Y1K</v>
          </cell>
          <cell r="I71" t="str">
            <v>Y1K ECN</v>
          </cell>
          <cell r="J71">
            <v>1300</v>
          </cell>
        </row>
        <row r="72">
          <cell r="C72">
            <v>15017158</v>
          </cell>
          <cell r="D72" t="str">
            <v>PRS_STRENGTH SIDE SILL FR R_63231-62S00</v>
          </cell>
          <cell r="I72" t="str">
            <v>Y1K</v>
          </cell>
          <cell r="J72">
            <v>150</v>
          </cell>
        </row>
        <row r="73">
          <cell r="C73">
            <v>15017160</v>
          </cell>
          <cell r="D73" t="str">
            <v>PRS_PANEL COWL UPPER_59711-62S00</v>
          </cell>
          <cell r="I73" t="str">
            <v>Y1K</v>
          </cell>
          <cell r="J73">
            <v>653</v>
          </cell>
        </row>
        <row r="74">
          <cell r="C74">
            <v>16006627</v>
          </cell>
          <cell r="D74" t="str">
            <v>PANEL WHEEL HOUSE OUTER R_63481-69R00</v>
          </cell>
          <cell r="I74" t="str">
            <v>YCA</v>
          </cell>
          <cell r="J74">
            <v>335</v>
          </cell>
        </row>
        <row r="75">
          <cell r="C75">
            <v>15024933</v>
          </cell>
          <cell r="D75" t="str">
            <v>PRS_YXA_PNL CTR PLR INR L_63611-66T10</v>
          </cell>
          <cell r="I75" t="str">
            <v>YXA</v>
          </cell>
          <cell r="J75">
            <v>1263</v>
          </cell>
        </row>
        <row r="76">
          <cell r="C76">
            <v>15024931</v>
          </cell>
          <cell r="D76" t="str">
            <v>PRS_YXA_PNL CTR PLR INR R_63211-66T10</v>
          </cell>
          <cell r="I76" t="str">
            <v>YXA</v>
          </cell>
          <cell r="J76">
            <v>1262</v>
          </cell>
        </row>
        <row r="77">
          <cell r="C77">
            <v>15017148</v>
          </cell>
          <cell r="D77" t="str">
            <v>PRS_RAIL ROOF SIDE INNER R_ 63121-62S00</v>
          </cell>
          <cell r="I77" t="str">
            <v>Y1K</v>
          </cell>
          <cell r="J77">
            <v>1485</v>
          </cell>
        </row>
        <row r="78">
          <cell r="C78">
            <v>15017149</v>
          </cell>
          <cell r="D78" t="str">
            <v>PRS_RAIL ROOF SIDE INNER L_ 63521-62S00</v>
          </cell>
          <cell r="I78" t="str">
            <v>Y1K</v>
          </cell>
          <cell r="J78">
            <v>1485</v>
          </cell>
        </row>
        <row r="79">
          <cell r="C79">
            <v>15012864</v>
          </cell>
          <cell r="D79" t="str">
            <v>FRAME FLOOR FRT RH 59111-77P00</v>
          </cell>
          <cell r="I79" t="str">
            <v>Y9T</v>
          </cell>
          <cell r="J79">
            <v>420</v>
          </cell>
        </row>
        <row r="80">
          <cell r="C80">
            <v>15031386</v>
          </cell>
          <cell r="D80" t="str">
            <v>PRS_59231-71U00_Panel Dash Side R_Y17</v>
          </cell>
          <cell r="I80" t="str">
            <v>Y17</v>
          </cell>
          <cell r="J80">
            <v>1402</v>
          </cell>
        </row>
        <row r="81">
          <cell r="C81">
            <v>15031396</v>
          </cell>
          <cell r="D81" t="str">
            <v>PRS_69161-71U00_RE BACK DOOR Hingh R_Y17</v>
          </cell>
          <cell r="I81" t="str">
            <v>Y17</v>
          </cell>
          <cell r="J81">
            <v>1055</v>
          </cell>
        </row>
        <row r="82">
          <cell r="C82">
            <v>15031397</v>
          </cell>
          <cell r="D82" t="str">
            <v>PRS_69171-71U00_RE BACK DOOR Hingh L_Y17</v>
          </cell>
          <cell r="I82" t="str">
            <v>Y17</v>
          </cell>
          <cell r="J82">
            <v>1055</v>
          </cell>
        </row>
        <row r="83">
          <cell r="C83">
            <v>15017144</v>
          </cell>
          <cell r="D83" t="str">
            <v>PRS_PANEL FR. PIL. INR FR R_63111-62S00</v>
          </cell>
          <cell r="I83" t="str">
            <v>Y1K</v>
          </cell>
          <cell r="J83">
            <v>873</v>
          </cell>
        </row>
        <row r="84">
          <cell r="C84">
            <v>15017145</v>
          </cell>
          <cell r="D84" t="str">
            <v>PRS_PANEL FR. PIL. INR FR L_63511-62S00</v>
          </cell>
          <cell r="I84" t="str">
            <v>Y1K</v>
          </cell>
          <cell r="J84">
            <v>873</v>
          </cell>
        </row>
        <row r="85">
          <cell r="C85">
            <v>15026216</v>
          </cell>
          <cell r="D85" t="str">
            <v>PRS_62116-53T00_EXT. RR F.SIDE M RH _YOM</v>
          </cell>
          <cell r="I85" t="str">
            <v>YOM</v>
          </cell>
          <cell r="J85">
            <v>442</v>
          </cell>
        </row>
        <row r="86">
          <cell r="C86">
            <v>15026217</v>
          </cell>
          <cell r="D86" t="str">
            <v>PRS_62316-53T00_EXT. RR F.SIDE M LH _YOM</v>
          </cell>
          <cell r="I86" t="str">
            <v>YOM</v>
          </cell>
          <cell r="J86">
            <v>442</v>
          </cell>
        </row>
        <row r="87">
          <cell r="C87">
            <v>15004452</v>
          </cell>
          <cell r="D87" t="str">
            <v>PRS_AZ_BRKT,FR SUSPENSION,RH 59131-77P00</v>
          </cell>
          <cell r="I87" t="str">
            <v>Y9T</v>
          </cell>
          <cell r="J87">
            <v>499</v>
          </cell>
        </row>
        <row r="88">
          <cell r="C88">
            <v>15031402</v>
          </cell>
          <cell r="D88" t="str">
            <v>PRS_59431-83U00_AZ_BRKT,FR SUSPENSION,LH 59431-77P00</v>
          </cell>
          <cell r="I88" t="str">
            <v>Y9T</v>
          </cell>
          <cell r="J88">
            <v>499</v>
          </cell>
        </row>
        <row r="89">
          <cell r="C89">
            <v>15031394</v>
          </cell>
          <cell r="D89" t="str">
            <v>PRS_68531-71U00_RE RR DR OtrC NO.1 R_Y17</v>
          </cell>
          <cell r="I89" t="str">
            <v>Y17</v>
          </cell>
          <cell r="J89">
            <v>725</v>
          </cell>
        </row>
        <row r="90">
          <cell r="C90">
            <v>15031395</v>
          </cell>
          <cell r="D90" t="str">
            <v>PRS_68731-71U00_RE RR DR OtrC NO.1 L_Y17</v>
          </cell>
          <cell r="I90" t="str">
            <v>Y17</v>
          </cell>
          <cell r="J90">
            <v>725</v>
          </cell>
        </row>
        <row r="91">
          <cell r="C91">
            <v>15017178</v>
          </cell>
          <cell r="D91" t="str">
            <v>PRS_PANEL DASH SIDE LOWER L_59293-S00</v>
          </cell>
          <cell r="I91" t="str">
            <v>Y1K</v>
          </cell>
          <cell r="J91">
            <v>822</v>
          </cell>
        </row>
        <row r="92">
          <cell r="C92">
            <v>15030027</v>
          </cell>
          <cell r="D92" t="str">
            <v>PRS_65313-55U00_MBR PARTN FRONT_YED-NB</v>
          </cell>
          <cell r="I92" t="str">
            <v>YED NB</v>
          </cell>
          <cell r="J92">
            <v>520</v>
          </cell>
        </row>
        <row r="93">
          <cell r="C93">
            <v>15027906</v>
          </cell>
          <cell r="D93" t="str">
            <v>PRS_63882-66T00_EXT WHL HS OTR RR R_YXA</v>
          </cell>
          <cell r="I93" t="str">
            <v>YXA</v>
          </cell>
          <cell r="J93">
            <v>800</v>
          </cell>
        </row>
        <row r="94">
          <cell r="C94">
            <v>15027907</v>
          </cell>
          <cell r="D94" t="str">
            <v>PRS_63482-66T00_EXT WHL HS OTR RR R_YXA</v>
          </cell>
          <cell r="I94" t="str">
            <v>YXA</v>
          </cell>
          <cell r="J94">
            <v>800</v>
          </cell>
        </row>
        <row r="95">
          <cell r="C95">
            <v>15025366</v>
          </cell>
          <cell r="D95" t="str">
            <v>STRENGTH SIDE SILL RR R_63232-53T00_YOM</v>
          </cell>
          <cell r="I95" t="str">
            <v>YOM</v>
          </cell>
          <cell r="J95">
            <v>617</v>
          </cell>
        </row>
        <row r="96">
          <cell r="C96">
            <v>15025367</v>
          </cell>
          <cell r="D96" t="str">
            <v>STRENGTH SIDE SILL RR L_63632-53T00_YOM</v>
          </cell>
          <cell r="I96" t="str">
            <v>YOM</v>
          </cell>
          <cell r="J96">
            <v>617</v>
          </cell>
        </row>
        <row r="97">
          <cell r="C97">
            <v>15026241</v>
          </cell>
          <cell r="D97" t="str">
            <v>59186-77P00_AZ</v>
          </cell>
          <cell r="I97" t="str">
            <v>Y9T</v>
          </cell>
          <cell r="J97">
            <v>350</v>
          </cell>
        </row>
        <row r="98">
          <cell r="C98">
            <v>15026242</v>
          </cell>
          <cell r="D98" t="str">
            <v>59486-77P00_AZ</v>
          </cell>
          <cell r="I98" t="str">
            <v>Y9T</v>
          </cell>
          <cell r="J98">
            <v>350</v>
          </cell>
        </row>
        <row r="99">
          <cell r="C99">
            <v>15031400</v>
          </cell>
          <cell r="D99" t="str">
            <v>PRS_71111-71U00_MB RAD SUP U SU.1 UP_Y17</v>
          </cell>
          <cell r="I99" t="str">
            <v>Y17</v>
          </cell>
          <cell r="J99">
            <v>500</v>
          </cell>
        </row>
        <row r="100">
          <cell r="C100">
            <v>15026219</v>
          </cell>
          <cell r="D100" t="str">
            <v>PRS_71112-69R01_RENIF. FR LOWER _YCA</v>
          </cell>
          <cell r="I100" t="str">
            <v>YCA</v>
          </cell>
          <cell r="J100">
            <v>762</v>
          </cell>
        </row>
        <row r="101">
          <cell r="C101">
            <v>15030022</v>
          </cell>
          <cell r="D101" t="str">
            <v>PRS_65321-55U00_MBR PARTN REAR_YED-NB</v>
          </cell>
          <cell r="I101" t="str">
            <v>YED NB</v>
          </cell>
          <cell r="J101">
            <v>1190</v>
          </cell>
        </row>
        <row r="102">
          <cell r="C102">
            <v>15024928</v>
          </cell>
          <cell r="D102" t="str">
            <v>PRS_YXA_PNL WHL HSE OUT R_63481-66T00</v>
          </cell>
          <cell r="I102" t="str">
            <v>YXA</v>
          </cell>
          <cell r="J102">
            <v>530</v>
          </cell>
        </row>
        <row r="103">
          <cell r="C103">
            <v>15026216</v>
          </cell>
          <cell r="D103" t="str">
            <v>PRS_62116-53T00_EXT. RR F.SIDE M RH _YOM</v>
          </cell>
          <cell r="I103" t="str">
            <v>YOM</v>
          </cell>
          <cell r="J103">
            <v>555</v>
          </cell>
        </row>
        <row r="104">
          <cell r="C104">
            <v>15026217</v>
          </cell>
          <cell r="D104" t="str">
            <v>PRS_62316-53T00_EXT. RR F.SIDE M LH _YOM</v>
          </cell>
          <cell r="I104" t="str">
            <v>YOM</v>
          </cell>
          <cell r="J104">
            <v>555</v>
          </cell>
        </row>
        <row r="105">
          <cell r="C105">
            <v>16009976</v>
          </cell>
          <cell r="D105" t="str">
            <v>PRS_YEDNB_RNF RR DR OTR R_68521-55U00</v>
          </cell>
          <cell r="I105" t="str">
            <v>YED NB</v>
          </cell>
          <cell r="J105">
            <v>1585</v>
          </cell>
        </row>
        <row r="106">
          <cell r="C106">
            <v>16009977</v>
          </cell>
          <cell r="D106" t="str">
            <v>PRS_YEDNB_RNF RR DR OTR L_68721-55U00</v>
          </cell>
          <cell r="I106" t="str">
            <v>YED NB</v>
          </cell>
          <cell r="J106">
            <v>1585</v>
          </cell>
        </row>
        <row r="107">
          <cell r="C107">
            <v>15030001</v>
          </cell>
          <cell r="D107" t="str">
            <v>PRS_65311-55U00_PNL PARTITION_YED-NB</v>
          </cell>
          <cell r="I107" t="str">
            <v>YED NB</v>
          </cell>
          <cell r="J107">
            <v>200</v>
          </cell>
        </row>
        <row r="108">
          <cell r="C108">
            <v>15031390</v>
          </cell>
          <cell r="D108" t="str">
            <v>PRS_68122-71U00_RE F Dr Otr No.-1R_Y17</v>
          </cell>
          <cell r="I108" t="str">
            <v>Y17</v>
          </cell>
          <cell r="J108">
            <v>1000</v>
          </cell>
        </row>
        <row r="109">
          <cell r="C109">
            <v>15031391</v>
          </cell>
          <cell r="D109" t="str">
            <v>PRS_68322-71U00_RE F Dr Otr No.-1L_Y17</v>
          </cell>
          <cell r="I109" t="str">
            <v>Y17</v>
          </cell>
          <cell r="J109">
            <v>1000</v>
          </cell>
        </row>
        <row r="110">
          <cell r="C110">
            <v>15023958</v>
          </cell>
          <cell r="D110" t="str">
            <v>PRS STIFFENER REAR FLOOR_61532-62S00</v>
          </cell>
          <cell r="I110" t="str">
            <v>Y1K</v>
          </cell>
          <cell r="J110">
            <v>980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16010374</v>
          </cell>
          <cell r="D43" t="str">
            <v>PRS_61100-K0L-D000_FENDER A FR_HONDA</v>
          </cell>
          <cell r="I43" t="str">
            <v>HONDA</v>
          </cell>
          <cell r="J43">
            <v>950</v>
          </cell>
        </row>
        <row r="44">
          <cell r="C44">
            <v>15031386</v>
          </cell>
          <cell r="D44" t="str">
            <v>PRS_59231-71U00_Panel Dash Side R_Y17</v>
          </cell>
          <cell r="I44" t="str">
            <v>Y17</v>
          </cell>
          <cell r="J44">
            <v>147</v>
          </cell>
        </row>
        <row r="45">
          <cell r="C45">
            <v>15026209</v>
          </cell>
          <cell r="D45" t="str">
            <v>PRS_63231-53T00_STR.SI SILL FR, RH_YOM</v>
          </cell>
          <cell r="I45" t="str">
            <v>YOM</v>
          </cell>
          <cell r="J45">
            <v>897</v>
          </cell>
        </row>
        <row r="46">
          <cell r="C46">
            <v>15026220</v>
          </cell>
          <cell r="D46" t="str">
            <v>PRS_58821-78T00_RENIF PEDAL BKT _YG8 K12</v>
          </cell>
          <cell r="I46" t="str">
            <v>YG8 K12</v>
          </cell>
          <cell r="J46">
            <v>1004</v>
          </cell>
        </row>
        <row r="47">
          <cell r="C47">
            <v>15031387</v>
          </cell>
          <cell r="D47" t="str">
            <v>PRS_59281-71U00_Panel Dash Side L_Y17</v>
          </cell>
          <cell r="I47" t="str">
            <v>Y17</v>
          </cell>
          <cell r="J47">
            <v>998</v>
          </cell>
        </row>
        <row r="48">
          <cell r="C48">
            <v>15023956</v>
          </cell>
          <cell r="D48" t="str">
            <v>PRS_TUNNEL MAIN FLOOR ,61211-54T01 ECN</v>
          </cell>
          <cell r="I48" t="str">
            <v>YSD ECN</v>
          </cell>
          <cell r="J48">
            <v>1280</v>
          </cell>
        </row>
        <row r="49">
          <cell r="C49">
            <v>15026212</v>
          </cell>
          <cell r="D49" t="str">
            <v>PRS_62211-53T00 COMPARTMENT RH_YOM</v>
          </cell>
          <cell r="I49" t="str">
            <v>YOM</v>
          </cell>
          <cell r="J49">
            <v>600</v>
          </cell>
        </row>
        <row r="50">
          <cell r="C50">
            <v>15026213</v>
          </cell>
          <cell r="D50" t="str">
            <v>PRS_62411-53T00 COMPARTMENT LH_YOM</v>
          </cell>
          <cell r="I50" t="str">
            <v>YOM</v>
          </cell>
          <cell r="J50">
            <v>600</v>
          </cell>
        </row>
        <row r="51">
          <cell r="C51">
            <v>15026214</v>
          </cell>
          <cell r="D51" t="str">
            <v>PRS_62211-53T10 COMPARTMENT RH</v>
          </cell>
          <cell r="I51" t="str">
            <v>Y1K</v>
          </cell>
          <cell r="J51">
            <v>430</v>
          </cell>
        </row>
        <row r="52">
          <cell r="C52">
            <v>15026215</v>
          </cell>
          <cell r="D52" t="str">
            <v>PRS_62411-53T10 COMPARTMENT LH</v>
          </cell>
          <cell r="I52" t="str">
            <v>Y1K</v>
          </cell>
          <cell r="J52">
            <v>430</v>
          </cell>
        </row>
        <row r="53">
          <cell r="C53">
            <v>15017142</v>
          </cell>
          <cell r="D53" t="str">
            <v>PRS_REINF REAR SHOK. ABSO R_63414-62S00</v>
          </cell>
          <cell r="I53" t="str">
            <v>Y1K</v>
          </cell>
          <cell r="J53">
            <v>591</v>
          </cell>
        </row>
        <row r="54">
          <cell r="C54">
            <v>15017143</v>
          </cell>
          <cell r="D54" t="str">
            <v>PRS_REINF REAR SHOK. ABSO L_63814-62S00</v>
          </cell>
          <cell r="I54" t="str">
            <v>Y1K</v>
          </cell>
          <cell r="J54">
            <v>591</v>
          </cell>
        </row>
        <row r="55">
          <cell r="C55">
            <v>15027116</v>
          </cell>
          <cell r="D55" t="str">
            <v>PRS_63411-62S10_PNL RR WHL HS INR R_Y1K</v>
          </cell>
          <cell r="I55" t="str">
            <v>Y1K</v>
          </cell>
          <cell r="J55">
            <v>238</v>
          </cell>
        </row>
        <row r="56">
          <cell r="C56">
            <v>15027117</v>
          </cell>
          <cell r="D56" t="str">
            <v>PRS_63811-62S10_PNL RR WHL HS INR L_Y1K</v>
          </cell>
          <cell r="I56" t="str">
            <v>Y1K</v>
          </cell>
          <cell r="J56">
            <v>238</v>
          </cell>
        </row>
        <row r="57">
          <cell r="C57">
            <v>15017150</v>
          </cell>
          <cell r="D57" t="str">
            <v>PRS_MBR.  RR FL. SIDE FR R _62111-62S00</v>
          </cell>
          <cell r="I57" t="str">
            <v>Y1K</v>
          </cell>
          <cell r="J57">
            <v>1100</v>
          </cell>
        </row>
        <row r="58">
          <cell r="C58">
            <v>15017151</v>
          </cell>
          <cell r="D58" t="str">
            <v>PRS_MBR.  RR FL. SIDE FR L _62311-62S00</v>
          </cell>
          <cell r="I58" t="str">
            <v>Y1K</v>
          </cell>
          <cell r="J58">
            <v>1225</v>
          </cell>
        </row>
        <row r="59">
          <cell r="C59">
            <v>15014430</v>
          </cell>
          <cell r="D59" t="str">
            <v>PRS_MUB6_EXT,MAIN FLR TNL FR(61212-68P00</v>
          </cell>
          <cell r="I59" t="str">
            <v>B6</v>
          </cell>
          <cell r="J59">
            <v>1884</v>
          </cell>
        </row>
        <row r="60">
          <cell r="C60">
            <v>15030029</v>
          </cell>
          <cell r="D60" t="str">
            <v>PRS_65511-55U00_PNL BACK_YED-NB</v>
          </cell>
          <cell r="I60" t="str">
            <v>YED NB</v>
          </cell>
          <cell r="J60">
            <v>615</v>
          </cell>
        </row>
        <row r="61">
          <cell r="C61">
            <v>15017162</v>
          </cell>
          <cell r="D61" t="str">
            <v>PRS_PANEL RR LAMP HOU OUT R_64131-62S00</v>
          </cell>
          <cell r="I61" t="str">
            <v>Y1K</v>
          </cell>
          <cell r="J61">
            <v>250</v>
          </cell>
        </row>
        <row r="62">
          <cell r="C62">
            <v>15017172</v>
          </cell>
          <cell r="D62" t="str">
            <v>PRS_PANEL DASH SIDE UPPER L_59291-62S00</v>
          </cell>
          <cell r="I62" t="str">
            <v>Y1K</v>
          </cell>
          <cell r="J62">
            <v>990</v>
          </cell>
        </row>
        <row r="63">
          <cell r="C63">
            <v>15031385</v>
          </cell>
          <cell r="D63" t="str">
            <v>PRS_59282-71U00_Panel Dash Side FR L_Y17</v>
          </cell>
          <cell r="I63" t="str">
            <v>Y17</v>
          </cell>
          <cell r="J63">
            <v>750</v>
          </cell>
        </row>
        <row r="64">
          <cell r="C64">
            <v>15020562</v>
          </cell>
          <cell r="D64" t="str">
            <v>5897383 PRESS OIL PAN</v>
          </cell>
          <cell r="I64" t="str">
            <v>PERKIN'S</v>
          </cell>
          <cell r="J64">
            <v>180</v>
          </cell>
        </row>
        <row r="65">
          <cell r="C65">
            <v>15029927</v>
          </cell>
          <cell r="D65" t="str">
            <v>COVER R SIDE 64320-K0P-D000</v>
          </cell>
          <cell r="I65" t="str">
            <v>HONDA</v>
          </cell>
          <cell r="J65">
            <v>1844</v>
          </cell>
        </row>
        <row r="66">
          <cell r="C66">
            <v>15029928</v>
          </cell>
          <cell r="D66" t="str">
            <v>COVER L SIDE 64330-K0P-D000</v>
          </cell>
          <cell r="I66" t="str">
            <v>HONDA</v>
          </cell>
          <cell r="J66">
            <v>1844</v>
          </cell>
        </row>
        <row r="67">
          <cell r="C67">
            <v>15017158</v>
          </cell>
          <cell r="D67" t="str">
            <v>PRS_STRENGTH SIDE SILL FR R_63231-62S00</v>
          </cell>
          <cell r="I67" t="str">
            <v>Y1K</v>
          </cell>
          <cell r="J67">
            <v>1024</v>
          </cell>
        </row>
        <row r="68">
          <cell r="C68">
            <v>15031392</v>
          </cell>
          <cell r="D68" t="str">
            <v>PRS_68521-71U00_RENIF R Dr Otr R_Y17</v>
          </cell>
          <cell r="I68" t="str">
            <v>Y17</v>
          </cell>
          <cell r="J68">
            <v>1300</v>
          </cell>
        </row>
        <row r="69">
          <cell r="C69">
            <v>15031393</v>
          </cell>
          <cell r="D69" t="str">
            <v>PRS_68721-71U00_RENIF R Dr Otr R_Y17</v>
          </cell>
          <cell r="I69" t="str">
            <v>Y17</v>
          </cell>
          <cell r="J69">
            <v>1300</v>
          </cell>
        </row>
        <row r="70">
          <cell r="C70">
            <v>15024929</v>
          </cell>
          <cell r="D70" t="str">
            <v>PRS_YXA_PNL WHL HSE OUT L_63881-66T00</v>
          </cell>
          <cell r="I70" t="str">
            <v>YXA</v>
          </cell>
          <cell r="J70">
            <v>1011</v>
          </cell>
        </row>
        <row r="71">
          <cell r="C71">
            <v>15024934</v>
          </cell>
          <cell r="D71" t="str">
            <v>PRS_YXA_BRC MAIN FLR TNL NO.3_61217-66T0</v>
          </cell>
          <cell r="I71" t="str">
            <v>YXA</v>
          </cell>
          <cell r="J71">
            <v>1200</v>
          </cell>
        </row>
        <row r="72">
          <cell r="C72">
            <v>15031382</v>
          </cell>
          <cell r="D72" t="str">
            <v>PRS_59411-71U00_Mbr. Cowl Side Otr R_Y17</v>
          </cell>
          <cell r="I72" t="str">
            <v>Y17</v>
          </cell>
          <cell r="J72">
            <v>583</v>
          </cell>
        </row>
        <row r="73">
          <cell r="C73">
            <v>15031383</v>
          </cell>
          <cell r="D73" t="str">
            <v>PRS_59461-71U00_Mbr. Cowl Side Otr L_Y17</v>
          </cell>
          <cell r="I73" t="str">
            <v>Y17</v>
          </cell>
          <cell r="J73">
            <v>583</v>
          </cell>
        </row>
        <row r="74">
          <cell r="C74">
            <v>16006627</v>
          </cell>
          <cell r="D74" t="str">
            <v>PANEL WHEEL HOUSE OUTER R_63481-69R00</v>
          </cell>
          <cell r="I74" t="str">
            <v>YCA</v>
          </cell>
          <cell r="J74">
            <v>1165</v>
          </cell>
        </row>
        <row r="75">
          <cell r="C75">
            <v>15031433</v>
          </cell>
          <cell r="D75" t="str">
            <v>PRS_61851-78U00_LOK RE WH HO  R_YG8 RC25</v>
          </cell>
          <cell r="I75" t="str">
            <v>YG8-MC</v>
          </cell>
          <cell r="J75">
            <v>703</v>
          </cell>
        </row>
        <row r="76">
          <cell r="C76">
            <v>15031434</v>
          </cell>
          <cell r="D76" t="str">
            <v>PRS_61861-78U00_LOK RE WH HO  L_YG8 RC25</v>
          </cell>
          <cell r="I76" t="str">
            <v>YG8-MC</v>
          </cell>
          <cell r="J76">
            <v>703</v>
          </cell>
        </row>
        <row r="77">
          <cell r="C77">
            <v>15017133</v>
          </cell>
          <cell r="D77" t="str">
            <v>PRS_MBR. HOOD LOCK LOWER,58232-72S00</v>
          </cell>
          <cell r="I77" t="str">
            <v>YHC</v>
          </cell>
          <cell r="J77">
            <v>392</v>
          </cell>
        </row>
        <row r="78">
          <cell r="C78">
            <v>15030489</v>
          </cell>
          <cell r="D78" t="str">
            <v>COVER R BODY 83500-K0P-D000 - 20</v>
          </cell>
          <cell r="I78" t="str">
            <v>HONDA</v>
          </cell>
          <cell r="J78">
            <v>820</v>
          </cell>
        </row>
        <row r="79">
          <cell r="C79">
            <v>15030490</v>
          </cell>
          <cell r="D79" t="str">
            <v>COVER L BODY 83600-K0P-D000- 20</v>
          </cell>
          <cell r="I79" t="str">
            <v>HONDA</v>
          </cell>
          <cell r="J79">
            <v>820</v>
          </cell>
        </row>
        <row r="80">
          <cell r="C80">
            <v>15030025</v>
          </cell>
          <cell r="D80" t="str">
            <v>PRS_59711-55U00_PNL COWL TOP_YED-NB</v>
          </cell>
          <cell r="I80" t="str">
            <v>YED NB</v>
          </cell>
          <cell r="J80">
            <v>1206</v>
          </cell>
        </row>
        <row r="81">
          <cell r="C81">
            <v>16006628</v>
          </cell>
          <cell r="D81" t="str">
            <v>PANEL WHEEL HOUSE OUTER L_63881-69R00</v>
          </cell>
          <cell r="I81" t="str">
            <v>YCA</v>
          </cell>
          <cell r="J81">
            <v>1000</v>
          </cell>
        </row>
        <row r="82">
          <cell r="C82">
            <v>15000210</v>
          </cell>
          <cell r="D82" t="str">
            <v>PRS_PNL COWL UPPER RHD,59311-55R00</v>
          </cell>
          <cell r="I82" t="str">
            <v>YED NB</v>
          </cell>
          <cell r="J82">
            <v>1036</v>
          </cell>
        </row>
        <row r="83">
          <cell r="C83">
            <v>15000211</v>
          </cell>
          <cell r="D83" t="str">
            <v>PRS_PNL COWL UPPER LHD,59311-55R10</v>
          </cell>
          <cell r="I83" t="str">
            <v>YED NB</v>
          </cell>
          <cell r="J83">
            <v>300</v>
          </cell>
        </row>
        <row r="84">
          <cell r="C84">
            <v>15025671</v>
          </cell>
          <cell r="D84" t="str">
            <v>PRS_58826-78T00_CROSS MBR._YG8</v>
          </cell>
          <cell r="I84" t="str">
            <v>YG8</v>
          </cell>
          <cell r="J84">
            <v>1267</v>
          </cell>
        </row>
        <row r="85">
          <cell r="C85">
            <v>15030030</v>
          </cell>
          <cell r="D85" t="str">
            <v>PRS_65331-55U00_PNL PARTN FRONT_YED-NB</v>
          </cell>
          <cell r="I85" t="str">
            <v>YED NB</v>
          </cell>
          <cell r="J85">
            <v>20</v>
          </cell>
        </row>
        <row r="86">
          <cell r="C86">
            <v>15024939</v>
          </cell>
          <cell r="D86" t="str">
            <v>PRS_SEF_OIL PAN_320-B4453 (WITH OUT HOLE)</v>
          </cell>
          <cell r="I86" t="str">
            <v>SEF</v>
          </cell>
          <cell r="J86">
            <v>345</v>
          </cell>
        </row>
        <row r="87">
          <cell r="C87">
            <v>15030031</v>
          </cell>
          <cell r="D87" t="str">
            <v>PRS_68122-55U00_RNF FR DR NO.2 R_YED-NB</v>
          </cell>
          <cell r="I87" t="str">
            <v>YED NB</v>
          </cell>
          <cell r="J87">
            <v>1500</v>
          </cell>
        </row>
        <row r="88">
          <cell r="C88">
            <v>15030032</v>
          </cell>
          <cell r="D88" t="str">
            <v>PRS_68322-55U00_RNF FR DR NO.2 L_YED-NB</v>
          </cell>
          <cell r="I88" t="str">
            <v>YED NB</v>
          </cell>
          <cell r="J88">
            <v>1500</v>
          </cell>
        </row>
        <row r="89">
          <cell r="C89">
            <v>15030001</v>
          </cell>
          <cell r="D89" t="str">
            <v>PRS_65311-55U00_PNL PARTITION_YED-NB</v>
          </cell>
          <cell r="I89" t="str">
            <v>YED NB</v>
          </cell>
          <cell r="J89">
            <v>1200</v>
          </cell>
        </row>
        <row r="90">
          <cell r="C90">
            <v>15031483</v>
          </cell>
          <cell r="D90" t="str">
            <v>PRS_68531-69R10_REINF RR DR OTR CTR R_YC</v>
          </cell>
          <cell r="I90" t="str">
            <v>YCA</v>
          </cell>
          <cell r="J90">
            <v>1150</v>
          </cell>
        </row>
        <row r="91">
          <cell r="C91">
            <v>15031484</v>
          </cell>
          <cell r="D91" t="str">
            <v>PRS_68731-69R10_REINF RR DR OTR CTR L_YC</v>
          </cell>
          <cell r="I91" t="str">
            <v>YCA</v>
          </cell>
          <cell r="J91">
            <v>1150</v>
          </cell>
        </row>
        <row r="92">
          <cell r="C92">
            <v>15031400</v>
          </cell>
          <cell r="D92" t="str">
            <v>PRS_71111-71U00_MB RAD SUP U SU.1 UP_Y17</v>
          </cell>
          <cell r="I92" t="str">
            <v>Y17</v>
          </cell>
          <cell r="J92">
            <v>990</v>
          </cell>
        </row>
        <row r="93">
          <cell r="C93">
            <v>15027906</v>
          </cell>
          <cell r="D93" t="str">
            <v>PRS_63882-66T00_EXT WHL HS OTR RR R_YXA</v>
          </cell>
          <cell r="I93" t="str">
            <v>YXA</v>
          </cell>
          <cell r="J93">
            <v>930</v>
          </cell>
        </row>
        <row r="94">
          <cell r="C94">
            <v>15027907</v>
          </cell>
          <cell r="D94" t="str">
            <v>PRS_63482-66T00_EXT WHL HS OTR RR R_YXA</v>
          </cell>
          <cell r="I94" t="str">
            <v>YXA</v>
          </cell>
          <cell r="J94">
            <v>930</v>
          </cell>
        </row>
        <row r="95">
          <cell r="C95">
            <v>15026206</v>
          </cell>
          <cell r="D95" t="str">
            <v>PRS_58271-62S10_PANEL FR. BUMPER_Y1K MC</v>
          </cell>
          <cell r="I95" t="str">
            <v>Y1K</v>
          </cell>
          <cell r="J95">
            <v>1001</v>
          </cell>
        </row>
        <row r="96">
          <cell r="C96">
            <v>15030022</v>
          </cell>
          <cell r="D96" t="str">
            <v>PRS_65321-55U00_MBR PARTN REAR_YED-NB</v>
          </cell>
          <cell r="I96" t="str">
            <v>YED NB</v>
          </cell>
          <cell r="J96">
            <v>1600</v>
          </cell>
        </row>
        <row r="97">
          <cell r="C97">
            <v>15026207</v>
          </cell>
          <cell r="D97" t="str">
            <v>PRS_58313-53T00_EXT.APRON FRONT R_YOM</v>
          </cell>
          <cell r="I97" t="str">
            <v>YOM</v>
          </cell>
          <cell r="J97">
            <v>710</v>
          </cell>
        </row>
        <row r="98">
          <cell r="C98">
            <v>15026208</v>
          </cell>
          <cell r="D98" t="str">
            <v>PRS_58413-53T00_EXT.APRON FRONT L_YOM</v>
          </cell>
          <cell r="I98" t="str">
            <v>YOM</v>
          </cell>
          <cell r="J98">
            <v>710</v>
          </cell>
        </row>
        <row r="99">
          <cell r="C99">
            <v>15017166</v>
          </cell>
          <cell r="D99" t="str">
            <v>PRS_EXTENSION APRON FRONT R_58313-62S00</v>
          </cell>
          <cell r="I99" t="str">
            <v>Y1K</v>
          </cell>
          <cell r="J99">
            <v>380</v>
          </cell>
        </row>
        <row r="100">
          <cell r="C100">
            <v>15017167</v>
          </cell>
          <cell r="D100" t="str">
            <v>PRS_EXTENSION APRON FRONT L_58413-62S00</v>
          </cell>
          <cell r="I100" t="str">
            <v>Y1K</v>
          </cell>
          <cell r="J100">
            <v>380</v>
          </cell>
        </row>
        <row r="101">
          <cell r="C101">
            <v>15024928</v>
          </cell>
          <cell r="D101" t="str">
            <v>PRS_YXA_PNL WHL HSE OUT R_63481-66T00</v>
          </cell>
          <cell r="I101" t="str">
            <v>YXA</v>
          </cell>
          <cell r="J101">
            <v>870</v>
          </cell>
        </row>
        <row r="102">
          <cell r="C102">
            <v>15026219</v>
          </cell>
          <cell r="D102" t="str">
            <v>PRS_71112-69R01_RENIF. FR LOWER _YCA</v>
          </cell>
          <cell r="I102" t="str">
            <v>YCA</v>
          </cell>
          <cell r="J102">
            <v>1005</v>
          </cell>
        </row>
        <row r="103">
          <cell r="C103">
            <v>15030027</v>
          </cell>
          <cell r="D103" t="str">
            <v>PRS_65313-55U00_MBR PARTN FRONT_YED-NB</v>
          </cell>
          <cell r="I103" t="str">
            <v>YED NB</v>
          </cell>
          <cell r="J103">
            <v>1500</v>
          </cell>
        </row>
        <row r="104">
          <cell r="C104">
            <v>15026216</v>
          </cell>
          <cell r="D104" t="str">
            <v>PRS_62116-53T00_EXT. RR F.SIDE M RH _YOM</v>
          </cell>
          <cell r="I104" t="str">
            <v>YOM</v>
          </cell>
          <cell r="J104">
            <v>1024</v>
          </cell>
        </row>
        <row r="105">
          <cell r="C105">
            <v>15026217</v>
          </cell>
          <cell r="D105" t="str">
            <v>PRS_62316-53T00_EXT. RR F.SIDE M LH _YOM</v>
          </cell>
          <cell r="I105" t="str">
            <v>YOM</v>
          </cell>
          <cell r="J105">
            <v>1024</v>
          </cell>
        </row>
        <row r="106">
          <cell r="C106">
            <v>15026218</v>
          </cell>
          <cell r="D106" t="str">
            <v>PRS_71111-69R01_CROSSMBR. FR LOWER _YCA</v>
          </cell>
          <cell r="I106" t="str">
            <v>YCA</v>
          </cell>
          <cell r="J106">
            <v>1530</v>
          </cell>
        </row>
        <row r="107">
          <cell r="C107">
            <v>15031396</v>
          </cell>
          <cell r="D107" t="str">
            <v>PRS_69161-71U00_RE BACK DOOR Hingh R_Y17</v>
          </cell>
          <cell r="I107" t="str">
            <v>Y17</v>
          </cell>
          <cell r="J107">
            <v>165</v>
          </cell>
        </row>
        <row r="108">
          <cell r="C108">
            <v>15031397</v>
          </cell>
          <cell r="D108" t="str">
            <v>PRS_69171-71U00_RE BACK DOOR Hingh L_Y17</v>
          </cell>
          <cell r="I108" t="str">
            <v>Y17</v>
          </cell>
          <cell r="J108">
            <v>165</v>
          </cell>
        </row>
        <row r="109">
          <cell r="C109">
            <v>16009976</v>
          </cell>
          <cell r="D109" t="str">
            <v>PRS_YEDNB_RNF RR DR OTR R_68521-55U00</v>
          </cell>
          <cell r="I109" t="str">
            <v>YED NB</v>
          </cell>
          <cell r="J109">
            <v>1200</v>
          </cell>
        </row>
        <row r="110">
          <cell r="C110">
            <v>16009977</v>
          </cell>
          <cell r="D110" t="str">
            <v>PRS_YEDNB_RNF RR DR OTR L_68721-55U00</v>
          </cell>
          <cell r="I110" t="str">
            <v>YED NB</v>
          </cell>
          <cell r="J110">
            <v>1200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15030030</v>
          </cell>
          <cell r="D43" t="str">
            <v>PRS_65331-55U00_PNL PARTN FRONT_YED-NB</v>
          </cell>
          <cell r="I43" t="str">
            <v>YED NB</v>
          </cell>
          <cell r="J43">
            <v>1201</v>
          </cell>
        </row>
        <row r="44">
          <cell r="C44">
            <v>15025378</v>
          </cell>
          <cell r="D44" t="str">
            <v>PRS_PANEL COWL FRONT_59721-62S01 S00</v>
          </cell>
          <cell r="I44" t="str">
            <v>Y1K</v>
          </cell>
          <cell r="J44">
            <v>969</v>
          </cell>
        </row>
        <row r="45">
          <cell r="C45">
            <v>15024939</v>
          </cell>
          <cell r="D45" t="str">
            <v>PRS_SEF_OIL PAN_320-B4453 (WITH OUT HOLE)</v>
          </cell>
          <cell r="I45" t="str">
            <v>SEF</v>
          </cell>
          <cell r="J45">
            <v>198</v>
          </cell>
        </row>
        <row r="46">
          <cell r="C46">
            <v>15031433</v>
          </cell>
          <cell r="D46" t="str">
            <v>PRS_61851-78U00_LOK RE WH HO  R_YG8 RC25</v>
          </cell>
          <cell r="I46" t="str">
            <v>YG8-MC</v>
          </cell>
          <cell r="J46">
            <v>860</v>
          </cell>
        </row>
        <row r="47">
          <cell r="C47">
            <v>15031434</v>
          </cell>
          <cell r="D47" t="str">
            <v>PRS_61861-78U00_LOK RE WH HO  L_YG8 RC25</v>
          </cell>
          <cell r="I47" t="str">
            <v>YG8-MC</v>
          </cell>
          <cell r="J47">
            <v>860</v>
          </cell>
        </row>
        <row r="48">
          <cell r="C48">
            <v>15017132</v>
          </cell>
          <cell r="D48" t="str">
            <v>PRS_MBR. HOOD LOCK UPPER,58231-72S00</v>
          </cell>
          <cell r="I48" t="str">
            <v>YHC</v>
          </cell>
          <cell r="J48">
            <v>300</v>
          </cell>
        </row>
        <row r="49">
          <cell r="C49">
            <v>15030489</v>
          </cell>
          <cell r="D49" t="str">
            <v>COVER R BODY 83500-K0P-D000 - 20</v>
          </cell>
          <cell r="I49" t="str">
            <v>HONDA</v>
          </cell>
          <cell r="J49">
            <v>1209</v>
          </cell>
        </row>
        <row r="50">
          <cell r="C50">
            <v>15030490</v>
          </cell>
          <cell r="D50" t="str">
            <v>COVER L BODY 83600-K0P-D000- 20</v>
          </cell>
          <cell r="I50" t="str">
            <v>HONDA</v>
          </cell>
          <cell r="J50">
            <v>1209</v>
          </cell>
        </row>
        <row r="51">
          <cell r="C51">
            <v>15017181</v>
          </cell>
          <cell r="D51" t="str">
            <v>PRS_REINF WHEEL HOU INNER R_63417-62S00</v>
          </cell>
          <cell r="I51" t="str">
            <v>Y1K</v>
          </cell>
          <cell r="J51">
            <v>151</v>
          </cell>
        </row>
        <row r="52">
          <cell r="C52">
            <v>15017182</v>
          </cell>
          <cell r="D52" t="str">
            <v>PRS_REINF WHEEL HOU INNER L_63817-62S00</v>
          </cell>
          <cell r="I52" t="str">
            <v>Y1K</v>
          </cell>
          <cell r="J52">
            <v>151</v>
          </cell>
        </row>
        <row r="53">
          <cell r="C53">
            <v>15017162</v>
          </cell>
          <cell r="D53" t="str">
            <v>PRS_PANEL RR LAMP HOU OUT R_64131-62S00</v>
          </cell>
          <cell r="I53" t="str">
            <v>Y1K</v>
          </cell>
          <cell r="J53">
            <v>818</v>
          </cell>
        </row>
        <row r="54">
          <cell r="C54">
            <v>15017158</v>
          </cell>
          <cell r="D54" t="str">
            <v>PRS_STRENGTH SIDE SILL FR R_63231-62S00</v>
          </cell>
          <cell r="I54" t="str">
            <v>Y1K</v>
          </cell>
          <cell r="J54">
            <v>172</v>
          </cell>
        </row>
        <row r="55">
          <cell r="C55">
            <v>15020546</v>
          </cell>
          <cell r="D55" t="str">
            <v>PRS_PANEL RR LAMP HOU OUT L_64531-62S10</v>
          </cell>
          <cell r="I55" t="str">
            <v>Y1K</v>
          </cell>
          <cell r="J55">
            <v>795</v>
          </cell>
        </row>
        <row r="56">
          <cell r="C56">
            <v>15000210</v>
          </cell>
          <cell r="D56" t="str">
            <v>PRS_PNL COWL UPPER RHD,59311-55R00</v>
          </cell>
          <cell r="I56" t="str">
            <v>YED NB</v>
          </cell>
          <cell r="J56">
            <v>1343</v>
          </cell>
        </row>
        <row r="57">
          <cell r="C57">
            <v>15030025</v>
          </cell>
          <cell r="D57" t="str">
            <v>PRS_59711-55U00_PNL COWL TOP_YED-NB</v>
          </cell>
          <cell r="I57" t="str">
            <v>YED NB</v>
          </cell>
          <cell r="J57">
            <v>1405</v>
          </cell>
        </row>
        <row r="58">
          <cell r="C58">
            <v>15017159</v>
          </cell>
          <cell r="D58" t="str">
            <v>PRS_STRENGTH SIDE SILL FR L_63631-62S00</v>
          </cell>
          <cell r="I58" t="str">
            <v>Y1K</v>
          </cell>
          <cell r="J58">
            <v>683</v>
          </cell>
        </row>
        <row r="59">
          <cell r="C59">
            <v>15026210</v>
          </cell>
          <cell r="D59" t="str">
            <v>PRS_63631-53T00_STR.SI SILL FR, HL_YOM</v>
          </cell>
          <cell r="I59" t="str">
            <v>YOM</v>
          </cell>
          <cell r="J59">
            <v>1022</v>
          </cell>
        </row>
        <row r="60">
          <cell r="C60">
            <v>15030388</v>
          </cell>
          <cell r="D60" t="str">
            <v>PRS_58311-62S01_YOM/Y1K</v>
          </cell>
          <cell r="I60" t="str">
            <v>Y1K ECN</v>
          </cell>
          <cell r="J60">
            <v>500</v>
          </cell>
        </row>
        <row r="61">
          <cell r="C61">
            <v>15030389</v>
          </cell>
          <cell r="D61" t="str">
            <v>PRS_58411-62S01_YOM/Y1K</v>
          </cell>
          <cell r="I61" t="str">
            <v>Y1K ECN</v>
          </cell>
          <cell r="J61">
            <v>500</v>
          </cell>
        </row>
        <row r="62">
          <cell r="C62">
            <v>15030024</v>
          </cell>
          <cell r="D62" t="str">
            <v>PRS_59711-55U10_PNL COWL TOP_YED-NB</v>
          </cell>
          <cell r="I62" t="str">
            <v>YED NB</v>
          </cell>
          <cell r="J62">
            <v>110</v>
          </cell>
        </row>
        <row r="63">
          <cell r="C63">
            <v>15000177</v>
          </cell>
          <cell r="D63" t="str">
            <v>PRS_JCB_OIL PAN ASSY_320/04292</v>
          </cell>
          <cell r="I63" t="str">
            <v>JCB</v>
          </cell>
          <cell r="J63">
            <v>236</v>
          </cell>
        </row>
        <row r="64">
          <cell r="C64">
            <v>16006628</v>
          </cell>
          <cell r="D64" t="str">
            <v>PANEL WHEEL HOUSE OUTER L_63881-69R00</v>
          </cell>
          <cell r="I64" t="str">
            <v>YCA</v>
          </cell>
          <cell r="J64">
            <v>800</v>
          </cell>
        </row>
        <row r="65">
          <cell r="C65">
            <v>15031382</v>
          </cell>
          <cell r="D65" t="str">
            <v>PRS_59411-71U00_Mbr. Cowl Side Otr R_Y17</v>
          </cell>
          <cell r="I65" t="str">
            <v>Y17</v>
          </cell>
          <cell r="J65">
            <v>547</v>
          </cell>
        </row>
        <row r="66">
          <cell r="C66">
            <v>15031383</v>
          </cell>
          <cell r="D66" t="str">
            <v>PRS_59461-71U00_Mbr. Cowl Side Otr L_Y17</v>
          </cell>
          <cell r="I66" t="str">
            <v>Y17</v>
          </cell>
          <cell r="J66">
            <v>547</v>
          </cell>
        </row>
        <row r="67">
          <cell r="C67">
            <v>15029927</v>
          </cell>
          <cell r="D67" t="str">
            <v>COVER R SIDE 64320-K0P-D000</v>
          </cell>
          <cell r="I67" t="str">
            <v>HONDA</v>
          </cell>
          <cell r="J67">
            <v>2235</v>
          </cell>
        </row>
        <row r="68">
          <cell r="C68">
            <v>15029928</v>
          </cell>
          <cell r="D68" t="str">
            <v>COVER L SIDE 64330-K0P-D000</v>
          </cell>
          <cell r="I68" t="str">
            <v>HONDA</v>
          </cell>
          <cell r="J68">
            <v>2235</v>
          </cell>
        </row>
        <row r="69">
          <cell r="C69">
            <v>15017179</v>
          </cell>
          <cell r="D69" t="str">
            <v>PRS_MBR. RR FLOOR SIDE RR R_62112-62S00</v>
          </cell>
          <cell r="I69" t="str">
            <v>Y1K</v>
          </cell>
          <cell r="J69">
            <v>972</v>
          </cell>
        </row>
        <row r="70">
          <cell r="C70">
            <v>15017180</v>
          </cell>
          <cell r="D70" t="str">
            <v>PRS_MBR. RR FLOOR SIDE RR L_62312-62S00</v>
          </cell>
          <cell r="I70" t="str">
            <v>Y1K</v>
          </cell>
          <cell r="J70">
            <v>972</v>
          </cell>
        </row>
        <row r="71">
          <cell r="C71">
            <v>15026245</v>
          </cell>
          <cell r="D71" t="str">
            <v>59242-62S20_PANLE DASH SIDE CTR R_Y1K MC</v>
          </cell>
          <cell r="I71" t="str">
            <v>Y1K</v>
          </cell>
          <cell r="J71">
            <v>600</v>
          </cell>
        </row>
        <row r="72">
          <cell r="C72">
            <v>15031385</v>
          </cell>
          <cell r="D72" t="str">
            <v>PRS_59282-71U00_Panel Dash Side FR L_Y17</v>
          </cell>
          <cell r="I72" t="str">
            <v>Y17</v>
          </cell>
          <cell r="J72">
            <v>1318</v>
          </cell>
        </row>
        <row r="73">
          <cell r="C73">
            <v>15025364</v>
          </cell>
          <cell r="D73" t="str">
            <v>MEMBER  RR FL SIDE RR R _62112-53T00_YOM</v>
          </cell>
          <cell r="I73" t="str">
            <v>YOM</v>
          </cell>
          <cell r="J73">
            <v>860</v>
          </cell>
        </row>
        <row r="74">
          <cell r="C74">
            <v>15025365</v>
          </cell>
          <cell r="D74" t="str">
            <v>MEMBER  RR FL SIDE RR L _62312-53T00_YOM</v>
          </cell>
          <cell r="I74" t="str">
            <v>YOM</v>
          </cell>
          <cell r="J74">
            <v>860</v>
          </cell>
        </row>
        <row r="75">
          <cell r="C75">
            <v>15030026</v>
          </cell>
          <cell r="D75" t="str">
            <v>PRS_65521-55U00_MBR TAIL END_YED-NB</v>
          </cell>
          <cell r="I75" t="str">
            <v>YED NB</v>
          </cell>
          <cell r="J75">
            <v>2464</v>
          </cell>
        </row>
        <row r="76">
          <cell r="C76">
            <v>15012865</v>
          </cell>
          <cell r="D76" t="str">
            <v>FRAME FLOOR FRT LH 59411-77P00</v>
          </cell>
          <cell r="I76" t="str">
            <v>Y9T</v>
          </cell>
          <cell r="J76">
            <v>263</v>
          </cell>
        </row>
        <row r="77">
          <cell r="C77">
            <v>15024933</v>
          </cell>
          <cell r="D77" t="str">
            <v>PRS_YXA_PNL CTR PLR INR L_63611-66T10</v>
          </cell>
          <cell r="I77" t="str">
            <v>YXA</v>
          </cell>
          <cell r="J77">
            <v>631</v>
          </cell>
        </row>
        <row r="78">
          <cell r="C78">
            <v>15024931</v>
          </cell>
          <cell r="D78" t="str">
            <v>PRS_YXA_PNL CTR PLR INR R_63211-66T10</v>
          </cell>
          <cell r="I78" t="str">
            <v>YXA</v>
          </cell>
          <cell r="J78">
            <v>680</v>
          </cell>
        </row>
        <row r="79">
          <cell r="C79">
            <v>15023956</v>
          </cell>
          <cell r="D79" t="str">
            <v>PRS_TUNNEL MAIN FLOOR ,61211-54T01 ECN</v>
          </cell>
          <cell r="I79" t="str">
            <v>YSD ECN</v>
          </cell>
          <cell r="J79">
            <v>1950</v>
          </cell>
        </row>
        <row r="80">
          <cell r="C80">
            <v>15026220</v>
          </cell>
          <cell r="D80" t="str">
            <v>PRS_58821-78T00_RENIF PEDAL BKT _YG8 K12</v>
          </cell>
          <cell r="I80" t="str">
            <v>YG8 K12</v>
          </cell>
          <cell r="J80">
            <v>840</v>
          </cell>
        </row>
        <row r="81">
          <cell r="C81">
            <v>15031387</v>
          </cell>
          <cell r="D81" t="str">
            <v>PRS_59281-71U00_Panel Dash Side L_Y17</v>
          </cell>
          <cell r="I81" t="str">
            <v>Y17</v>
          </cell>
          <cell r="J81">
            <v>350</v>
          </cell>
        </row>
        <row r="82">
          <cell r="C82">
            <v>15030029</v>
          </cell>
          <cell r="D82" t="str">
            <v>PRS_65511-55U00_PNL BACK_YED-NB</v>
          </cell>
          <cell r="I82" t="str">
            <v>YED NB</v>
          </cell>
          <cell r="J82">
            <v>1074</v>
          </cell>
        </row>
        <row r="83">
          <cell r="C83">
            <v>16011316</v>
          </cell>
          <cell r="D83" t="str">
            <v>EXTN QUARTER INNER UPPER R 63341-71U00</v>
          </cell>
          <cell r="I83" t="str">
            <v>Y17</v>
          </cell>
          <cell r="J83">
            <v>802</v>
          </cell>
        </row>
        <row r="84">
          <cell r="C84">
            <v>16011315</v>
          </cell>
          <cell r="D84" t="str">
            <v>EXTN QUARTER INNER UPPER L 63741-71U00</v>
          </cell>
          <cell r="I84" t="str">
            <v>Y17</v>
          </cell>
          <cell r="J84">
            <v>802</v>
          </cell>
        </row>
        <row r="85">
          <cell r="C85">
            <v>15027116</v>
          </cell>
          <cell r="D85" t="str">
            <v>PRS_63411-62S10_PNL RR WHL HS INR R_Y1K</v>
          </cell>
          <cell r="I85" t="str">
            <v>Y1K</v>
          </cell>
          <cell r="J85">
            <v>960</v>
          </cell>
        </row>
        <row r="86">
          <cell r="C86">
            <v>15027117</v>
          </cell>
          <cell r="D86" t="str">
            <v>PRS_63811-62S10_PNL RR WHL HS INR L_Y1K</v>
          </cell>
          <cell r="I86" t="str">
            <v>Y1K</v>
          </cell>
          <cell r="J86">
            <v>960</v>
          </cell>
        </row>
        <row r="87">
          <cell r="C87">
            <v>15031394</v>
          </cell>
          <cell r="D87" t="str">
            <v>PRS_68531-71U00_RE RR DR OtrC NO.1 R_Y17</v>
          </cell>
          <cell r="I87" t="str">
            <v>Y17</v>
          </cell>
          <cell r="J87">
            <v>1953</v>
          </cell>
        </row>
        <row r="88">
          <cell r="C88">
            <v>15031395</v>
          </cell>
          <cell r="D88" t="str">
            <v>PRS_68731-71U00_RE RR DR OtrC NO.1 L_Y17</v>
          </cell>
          <cell r="I88" t="str">
            <v>Y17</v>
          </cell>
          <cell r="J88">
            <v>1953</v>
          </cell>
        </row>
        <row r="89">
          <cell r="C89">
            <v>15030001</v>
          </cell>
          <cell r="D89" t="str">
            <v>PRS_65311-55U00_PNL PARTITION_YED-NB</v>
          </cell>
          <cell r="I89" t="str">
            <v>YED NB</v>
          </cell>
          <cell r="J89">
            <v>1100</v>
          </cell>
        </row>
        <row r="90">
          <cell r="C90">
            <v>15025366</v>
          </cell>
          <cell r="D90" t="str">
            <v>STRENGTH SIDE SILL RR R_63232-53T00_YOM</v>
          </cell>
          <cell r="I90" t="str">
            <v>YOM</v>
          </cell>
          <cell r="J90">
            <v>1000</v>
          </cell>
        </row>
        <row r="91">
          <cell r="C91">
            <v>15025367</v>
          </cell>
          <cell r="D91" t="str">
            <v>STRENGTH SIDE SILL RR L_63632-53T00_YOM</v>
          </cell>
          <cell r="I91" t="str">
            <v>YOM</v>
          </cell>
          <cell r="J91">
            <v>1000</v>
          </cell>
        </row>
        <row r="92">
          <cell r="C92">
            <v>15031396</v>
          </cell>
          <cell r="D92" t="str">
            <v>PRS_69161-71U00_RE BACK DOOR Hingh R_Y17</v>
          </cell>
          <cell r="I92" t="str">
            <v>Y17</v>
          </cell>
          <cell r="J92">
            <v>495</v>
          </cell>
        </row>
        <row r="93">
          <cell r="C93">
            <v>15031397</v>
          </cell>
          <cell r="D93" t="str">
            <v>PRS_69171-71U00_RE BACK DOOR Hingh L_Y17</v>
          </cell>
          <cell r="I93" t="str">
            <v>Y17</v>
          </cell>
          <cell r="J93">
            <v>495</v>
          </cell>
        </row>
        <row r="94">
          <cell r="C94">
            <v>15026244</v>
          </cell>
          <cell r="D94" t="str">
            <v>59241-62S20_PANLE DASH SIDE UP. R_Y1K MC S00</v>
          </cell>
          <cell r="I94" t="str">
            <v>Y1K</v>
          </cell>
          <cell r="J94">
            <v>625</v>
          </cell>
        </row>
        <row r="95">
          <cell r="C95">
            <v>15017934</v>
          </cell>
          <cell r="D95" t="str">
            <v>PRS_CR. MBR. RE FL CTR._62711-62S00_Y1K</v>
          </cell>
          <cell r="I95" t="str">
            <v>Y1K</v>
          </cell>
          <cell r="J95">
            <v>456</v>
          </cell>
        </row>
        <row r="96">
          <cell r="C96">
            <v>15028935</v>
          </cell>
          <cell r="D96" t="str">
            <v>PRS_R/F TENSION ROD BKT RH_59123-77P00</v>
          </cell>
          <cell r="I96" t="str">
            <v>Y9T</v>
          </cell>
          <cell r="J96">
            <v>410</v>
          </cell>
        </row>
        <row r="97">
          <cell r="C97">
            <v>15028936</v>
          </cell>
          <cell r="D97" t="str">
            <v>PRS_R/F TENSION ROD BKT LH_59423-77P00</v>
          </cell>
          <cell r="I97" t="str">
            <v>Y9T</v>
          </cell>
          <cell r="J97">
            <v>410</v>
          </cell>
        </row>
        <row r="98">
          <cell r="C98">
            <v>15017175</v>
          </cell>
          <cell r="D98" t="str">
            <v>PRS_PANEL DASH SIDE CTR L _59292-62S00</v>
          </cell>
          <cell r="I98" t="str">
            <v>Y1K</v>
          </cell>
          <cell r="J98">
            <v>600</v>
          </cell>
        </row>
        <row r="99">
          <cell r="C99">
            <v>15004393</v>
          </cell>
          <cell r="D99" t="str">
            <v>PRS_MUG_CROSS MBR FRT LWR_72391-74L00</v>
          </cell>
          <cell r="I99" t="str">
            <v>YP8</v>
          </cell>
          <cell r="J99">
            <v>700</v>
          </cell>
        </row>
        <row r="100">
          <cell r="C100">
            <v>15026219</v>
          </cell>
          <cell r="D100" t="str">
            <v>PRS_71112-69R01_RENIF. FR LOWER _YCA</v>
          </cell>
          <cell r="I100" t="str">
            <v>YCA</v>
          </cell>
          <cell r="J100">
            <v>1500</v>
          </cell>
        </row>
        <row r="101">
          <cell r="C101">
            <v>15017449</v>
          </cell>
          <cell r="D101" t="str">
            <v>PRS_EXT. FL SIDE MBR CTR R ,62141-62S00</v>
          </cell>
          <cell r="I101" t="str">
            <v>Y1K</v>
          </cell>
          <cell r="J101">
            <v>760</v>
          </cell>
        </row>
        <row r="102">
          <cell r="C102">
            <v>15017450</v>
          </cell>
          <cell r="D102" t="str">
            <v>PRS_EXT. FL SIDE MBR CTR R ,62341-62S00</v>
          </cell>
          <cell r="I102" t="str">
            <v>Y1K</v>
          </cell>
          <cell r="J102">
            <v>760</v>
          </cell>
        </row>
        <row r="103">
          <cell r="C103">
            <v>15026241</v>
          </cell>
          <cell r="D103" t="str">
            <v>59186-77P00_AZ</v>
          </cell>
          <cell r="I103" t="str">
            <v>Y9T</v>
          </cell>
          <cell r="J103">
            <v>400</v>
          </cell>
        </row>
        <row r="104">
          <cell r="C104">
            <v>15026242</v>
          </cell>
          <cell r="D104" t="str">
            <v>59486-77P00_AZ</v>
          </cell>
          <cell r="I104" t="str">
            <v>Y9T</v>
          </cell>
          <cell r="J104">
            <v>400</v>
          </cell>
        </row>
        <row r="105">
          <cell r="C105">
            <v>15024928</v>
          </cell>
          <cell r="D105" t="str">
            <v>PRS_YXA_PNL WHL HSE OUT R_63481-66T00</v>
          </cell>
          <cell r="I105" t="str">
            <v>YXA</v>
          </cell>
          <cell r="J105">
            <v>850</v>
          </cell>
        </row>
        <row r="106">
          <cell r="C106">
            <v>15030031</v>
          </cell>
          <cell r="D106" t="str">
            <v>PRS_68122-55U00_RNF FR DR NO.2 R_YED-NB</v>
          </cell>
          <cell r="I106" t="str">
            <v>YED NB</v>
          </cell>
          <cell r="J106">
            <v>1270</v>
          </cell>
        </row>
        <row r="107">
          <cell r="C107">
            <v>15030032</v>
          </cell>
          <cell r="D107" t="str">
            <v>PRS_68322-55U00_RNF FR DR NO.2 L_YED-NB</v>
          </cell>
          <cell r="I107" t="str">
            <v>YED NB</v>
          </cell>
          <cell r="J107">
            <v>1270</v>
          </cell>
        </row>
        <row r="108">
          <cell r="C108">
            <v>15003987</v>
          </cell>
          <cell r="D108" t="str">
            <v>PRS_AZ_ REINF CENTER FREAME REAR (59144)</v>
          </cell>
          <cell r="I108" t="str">
            <v>Y9T</v>
          </cell>
          <cell r="J108">
            <v>1295</v>
          </cell>
        </row>
        <row r="109">
          <cell r="C109">
            <v>15026216</v>
          </cell>
          <cell r="D109" t="str">
            <v>PRS_62116-53T00_EXT. RR F.SIDE M RH _YOM</v>
          </cell>
          <cell r="I109" t="str">
            <v>YOM</v>
          </cell>
          <cell r="J109">
            <v>980</v>
          </cell>
        </row>
        <row r="110">
          <cell r="C110">
            <v>15026217</v>
          </cell>
          <cell r="D110" t="str">
            <v>PRS_62316-53T00_EXT. RR F.SIDE M LH _YOM</v>
          </cell>
          <cell r="I110" t="str">
            <v>YOM</v>
          </cell>
          <cell r="J110">
            <v>980</v>
          </cell>
        </row>
        <row r="111">
          <cell r="C111">
            <v>15030027</v>
          </cell>
          <cell r="D111" t="str">
            <v>PRS_65313-55U00_MBR PARTN FRONT_YED-NB</v>
          </cell>
          <cell r="I111" t="str">
            <v>YED NB</v>
          </cell>
          <cell r="J111">
            <v>250</v>
          </cell>
        </row>
        <row r="112">
          <cell r="C112">
            <v>15031400</v>
          </cell>
          <cell r="D112" t="str">
            <v>PRS_71111-71U00_MB RAD SUP U SU.1 UP_Y17</v>
          </cell>
          <cell r="I112" t="str">
            <v>Y17</v>
          </cell>
          <cell r="J112">
            <v>270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15031387</v>
          </cell>
          <cell r="D43" t="str">
            <v>PRS_59281-71U00_Panel Dash Side L_Y17</v>
          </cell>
          <cell r="I43" t="str">
            <v>Y17</v>
          </cell>
          <cell r="J43">
            <v>845</v>
          </cell>
        </row>
        <row r="44">
          <cell r="C44">
            <v>15026214</v>
          </cell>
          <cell r="D44" t="str">
            <v>PRS_62211-53T10 COMPARTMENT RH</v>
          </cell>
          <cell r="I44" t="str">
            <v>Y1K</v>
          </cell>
          <cell r="J44">
            <v>500</v>
          </cell>
        </row>
        <row r="45">
          <cell r="C45">
            <v>15026215</v>
          </cell>
          <cell r="D45" t="str">
            <v>PRS_62411-53T10 COMPARTMENT LH</v>
          </cell>
          <cell r="I45" t="str">
            <v>Y1K</v>
          </cell>
          <cell r="J45">
            <v>500</v>
          </cell>
        </row>
        <row r="46">
          <cell r="C46">
            <v>15026212</v>
          </cell>
          <cell r="D46" t="str">
            <v>PRS_62211-53T00 COMPARTMENT RH_YOM</v>
          </cell>
          <cell r="I46" t="str">
            <v>YOM</v>
          </cell>
          <cell r="J46">
            <v>1065</v>
          </cell>
        </row>
        <row r="47">
          <cell r="C47">
            <v>15026213</v>
          </cell>
          <cell r="D47" t="str">
            <v>PRS_62411-53T00 COMPARTMENT LH_YOM</v>
          </cell>
          <cell r="I47" t="str">
            <v>YOM</v>
          </cell>
          <cell r="J47">
            <v>1065</v>
          </cell>
        </row>
        <row r="48">
          <cell r="C48">
            <v>15012865</v>
          </cell>
          <cell r="D48" t="str">
            <v>FRAME FLOOR FRT LH 59411-77P00</v>
          </cell>
          <cell r="I48" t="str">
            <v>Y9T</v>
          </cell>
          <cell r="J48">
            <v>655</v>
          </cell>
        </row>
        <row r="49">
          <cell r="C49">
            <v>15024933</v>
          </cell>
          <cell r="D49" t="str">
            <v>PRS_YXA_PNL CTR PLR INR L_63611-66T10</v>
          </cell>
          <cell r="I49" t="str">
            <v>YXA</v>
          </cell>
          <cell r="J49">
            <v>1444</v>
          </cell>
        </row>
        <row r="50">
          <cell r="C50">
            <v>15024931</v>
          </cell>
          <cell r="D50" t="str">
            <v>PRS_YXA_PNL CTR PLR INR R_63211-66T10</v>
          </cell>
          <cell r="I50" t="str">
            <v>YXA</v>
          </cell>
          <cell r="J50">
            <v>1444</v>
          </cell>
        </row>
        <row r="51">
          <cell r="C51">
            <v>15031386</v>
          </cell>
          <cell r="D51" t="str">
            <v>PRS_59231-71U00_Panel Dash Side R_Y17</v>
          </cell>
          <cell r="I51" t="str">
            <v>Y17</v>
          </cell>
          <cell r="J51">
            <v>1240</v>
          </cell>
        </row>
        <row r="52">
          <cell r="C52">
            <v>15023956</v>
          </cell>
          <cell r="D52" t="str">
            <v>PRS_TUNNEL MAIN FLOOR ,61211-54T01 ECN</v>
          </cell>
          <cell r="I52" t="str">
            <v>YSD ECN</v>
          </cell>
          <cell r="J52">
            <v>1110</v>
          </cell>
        </row>
        <row r="53">
          <cell r="C53">
            <v>16006628</v>
          </cell>
          <cell r="D53" t="str">
            <v>PANEL WHEEL HOUSE OUTER L_63881-69R00</v>
          </cell>
          <cell r="I53" t="str">
            <v>YCA</v>
          </cell>
          <cell r="J53">
            <v>315</v>
          </cell>
        </row>
        <row r="54">
          <cell r="C54">
            <v>15030030</v>
          </cell>
          <cell r="D54" t="str">
            <v>PRS_65331-55U00_PNL PARTN FRONT_YED-NB</v>
          </cell>
          <cell r="I54" t="str">
            <v>YED NB</v>
          </cell>
          <cell r="J54">
            <v>2395</v>
          </cell>
        </row>
        <row r="55">
          <cell r="C55">
            <v>15030388</v>
          </cell>
          <cell r="D55" t="str">
            <v>PRS_58311-62S01_YOM/Y1K</v>
          </cell>
          <cell r="I55" t="str">
            <v>Y1K ECN</v>
          </cell>
          <cell r="J55">
            <v>975</v>
          </cell>
        </row>
        <row r="56">
          <cell r="C56">
            <v>15030389</v>
          </cell>
          <cell r="D56" t="str">
            <v>PRS_58411-62S01_YOM/Y1K</v>
          </cell>
          <cell r="I56" t="str">
            <v>Y1K ECN</v>
          </cell>
          <cell r="J56">
            <v>975</v>
          </cell>
        </row>
        <row r="57">
          <cell r="C57">
            <v>15000144</v>
          </cell>
          <cell r="D57" t="str">
            <v>PRS_PER_SMP ASY TWN DR 4C22400_110708381</v>
          </cell>
          <cell r="I57" t="str">
            <v>PERKIN'S</v>
          </cell>
          <cell r="J57">
            <v>605</v>
          </cell>
        </row>
        <row r="58">
          <cell r="C58">
            <v>15017160</v>
          </cell>
          <cell r="D58" t="str">
            <v>PRS_PANEL COWL UPPER_59711-62S00</v>
          </cell>
          <cell r="I58" t="str">
            <v>Y1K</v>
          </cell>
          <cell r="J58">
            <v>700</v>
          </cell>
        </row>
        <row r="59">
          <cell r="C59">
            <v>15017181</v>
          </cell>
          <cell r="D59" t="str">
            <v>PRS_REINF WHEEL HOU INNER R_63417-62S00</v>
          </cell>
          <cell r="I59" t="str">
            <v>Y1K</v>
          </cell>
          <cell r="J59">
            <v>735</v>
          </cell>
        </row>
        <row r="60">
          <cell r="C60">
            <v>15017182</v>
          </cell>
          <cell r="D60" t="str">
            <v>PRS_REINF WHEEL HOU INNER L_63817-62S00</v>
          </cell>
          <cell r="I60" t="str">
            <v>Y1K</v>
          </cell>
          <cell r="J60">
            <v>735</v>
          </cell>
        </row>
        <row r="61">
          <cell r="C61">
            <v>15030022</v>
          </cell>
          <cell r="D61" t="str">
            <v>PRS_65321-55U00_MBR PARTN REAR_YED-NB</v>
          </cell>
          <cell r="I61" t="str">
            <v>YED NB</v>
          </cell>
          <cell r="J61">
            <v>1815</v>
          </cell>
        </row>
        <row r="62">
          <cell r="C62">
            <v>15030001</v>
          </cell>
          <cell r="D62" t="str">
            <v>PRS_65311-55U00_PNL PARTITION_YED-NB</v>
          </cell>
          <cell r="I62" t="str">
            <v>YED NB</v>
          </cell>
          <cell r="J62">
            <v>1200</v>
          </cell>
        </row>
        <row r="63">
          <cell r="C63">
            <v>15031400</v>
          </cell>
          <cell r="D63" t="str">
            <v>PRS_71111-71U00_MB RAD SUP U SU.1 UP_Y17</v>
          </cell>
          <cell r="I63" t="str">
            <v>Y17</v>
          </cell>
          <cell r="J63">
            <v>935</v>
          </cell>
        </row>
        <row r="64">
          <cell r="C64">
            <v>15026218</v>
          </cell>
          <cell r="D64" t="str">
            <v>PRS_71111-69R01_CROSSMBR. FR LOWER _YCA</v>
          </cell>
          <cell r="I64" t="str">
            <v>YCA</v>
          </cell>
          <cell r="J64">
            <v>2650</v>
          </cell>
        </row>
        <row r="65">
          <cell r="C65">
            <v>15031396</v>
          </cell>
          <cell r="D65" t="str">
            <v>PRS_69161-71U00_RE BACK DOOR Hingh R_Y17</v>
          </cell>
          <cell r="I65" t="str">
            <v>Y17</v>
          </cell>
          <cell r="J65">
            <v>1200</v>
          </cell>
        </row>
        <row r="66">
          <cell r="C66">
            <v>15031397</v>
          </cell>
          <cell r="D66" t="str">
            <v>PRS_69171-71U00_RE BACK DOOR Hingh L_Y17</v>
          </cell>
          <cell r="I66" t="str">
            <v>Y17</v>
          </cell>
          <cell r="J66">
            <v>1200</v>
          </cell>
        </row>
        <row r="67">
          <cell r="C67">
            <v>15027906</v>
          </cell>
          <cell r="D67" t="str">
            <v>PRS_63882-66T00_EXT WHL HS OTR RR R_YXA</v>
          </cell>
          <cell r="I67" t="str">
            <v>YXA</v>
          </cell>
          <cell r="J67">
            <v>1220</v>
          </cell>
        </row>
        <row r="68">
          <cell r="C68">
            <v>15027907</v>
          </cell>
          <cell r="D68" t="str">
            <v>PRS_63482-66T00_EXT WHL HS OTR RR R_YXA</v>
          </cell>
          <cell r="I68" t="str">
            <v>YXA</v>
          </cell>
          <cell r="J68">
            <v>1220</v>
          </cell>
        </row>
        <row r="69">
          <cell r="C69">
            <v>15030027</v>
          </cell>
          <cell r="D69" t="str">
            <v>PRS_65313-55U00_MBR PARTN FRONT_YED-NB</v>
          </cell>
          <cell r="I69" t="str">
            <v>YED NB</v>
          </cell>
          <cell r="J69">
            <v>1815</v>
          </cell>
        </row>
        <row r="70">
          <cell r="C70">
            <v>15017177</v>
          </cell>
          <cell r="D70" t="str">
            <v>PRS_PANEL DASH SIDE LOWER R_59243-S00</v>
          </cell>
          <cell r="I70" t="str">
            <v>Y1K</v>
          </cell>
          <cell r="J70">
            <v>350</v>
          </cell>
        </row>
        <row r="71">
          <cell r="C71">
            <v>15031390</v>
          </cell>
          <cell r="D71" t="str">
            <v>PRS_68122-71U00_RE F Dr Otr No.-1R_Y17</v>
          </cell>
          <cell r="I71" t="str">
            <v>Y17</v>
          </cell>
          <cell r="J71">
            <v>1205</v>
          </cell>
        </row>
        <row r="72">
          <cell r="C72">
            <v>15031391</v>
          </cell>
          <cell r="D72" t="str">
            <v>PRS_68322-71U00_RE F Dr Otr No.-1L_Y17</v>
          </cell>
          <cell r="I72" t="str">
            <v>Y17</v>
          </cell>
          <cell r="J72">
            <v>1205</v>
          </cell>
        </row>
        <row r="73">
          <cell r="C73">
            <v>16009976</v>
          </cell>
          <cell r="D73" t="str">
            <v>PRS_YEDNB_RNF RR DR OTR R_68521-55U00</v>
          </cell>
          <cell r="I73" t="str">
            <v>YED NB</v>
          </cell>
          <cell r="J73">
            <v>1210</v>
          </cell>
        </row>
        <row r="74">
          <cell r="C74">
            <v>16009977</v>
          </cell>
          <cell r="D74" t="str">
            <v>PRS_YEDNB_RNF RR DR OTR L_68721-55U00</v>
          </cell>
          <cell r="I74" t="str">
            <v>YED NB</v>
          </cell>
          <cell r="J74">
            <v>1210</v>
          </cell>
        </row>
        <row r="75">
          <cell r="C75">
            <v>15004452</v>
          </cell>
          <cell r="D75" t="str">
            <v>PRS_AZ_BRKT,FR SUSPENSION,RH 59131-77P00</v>
          </cell>
          <cell r="I75" t="str">
            <v>Y9T</v>
          </cell>
          <cell r="J75">
            <v>400</v>
          </cell>
        </row>
        <row r="76">
          <cell r="C76">
            <v>15031402</v>
          </cell>
          <cell r="D76" t="str">
            <v>PRS_59431-83U00_AZ_BRKT,FR SUSPENSION,LH 59431-77P00</v>
          </cell>
          <cell r="I76" t="str">
            <v>Y9T</v>
          </cell>
          <cell r="J76">
            <v>400</v>
          </cell>
        </row>
        <row r="77">
          <cell r="C77">
            <v>15026207</v>
          </cell>
          <cell r="D77" t="str">
            <v>PRS_58313-53T00_EXT.APRON FRONT R_YOM</v>
          </cell>
          <cell r="I77" t="str">
            <v>YOM</v>
          </cell>
          <cell r="J77">
            <v>800</v>
          </cell>
        </row>
        <row r="78">
          <cell r="C78">
            <v>15026208</v>
          </cell>
          <cell r="D78" t="str">
            <v>PRS_58413-53T00_EXT.APRON FRONT L_YOM</v>
          </cell>
          <cell r="I78" t="str">
            <v>YOM</v>
          </cell>
          <cell r="J78">
            <v>800</v>
          </cell>
        </row>
        <row r="79">
          <cell r="C79">
            <v>15017166</v>
          </cell>
          <cell r="D79" t="str">
            <v>PRS_EXTENSION APRON FRONT R_58313-62S00</v>
          </cell>
          <cell r="I79" t="str">
            <v>Y1K</v>
          </cell>
          <cell r="J79">
            <v>575</v>
          </cell>
        </row>
        <row r="80">
          <cell r="C80">
            <v>15017167</v>
          </cell>
          <cell r="D80" t="str">
            <v>PRS_EXTENSION APRON FRONT L_58413-62S00</v>
          </cell>
          <cell r="I80" t="str">
            <v>Y1K</v>
          </cell>
          <cell r="J80">
            <v>575</v>
          </cell>
        </row>
        <row r="81">
          <cell r="C81">
            <v>15026219</v>
          </cell>
          <cell r="D81" t="str">
            <v>PRS_71112-69R01_RENIF. FR LOWER _YCA</v>
          </cell>
          <cell r="I81" t="str">
            <v>YCA</v>
          </cell>
          <cell r="J81">
            <v>770</v>
          </cell>
        </row>
        <row r="82">
          <cell r="C82">
            <v>15017178</v>
          </cell>
          <cell r="D82" t="str">
            <v>PRS_PANEL DASH SIDE LOWER L_59293-S00</v>
          </cell>
          <cell r="I82" t="str">
            <v>Y1K</v>
          </cell>
          <cell r="J82">
            <v>200</v>
          </cell>
        </row>
        <row r="83">
          <cell r="C83">
            <v>15017150</v>
          </cell>
          <cell r="D83" t="str">
            <v>PRS_MBR.  RR FL. SIDE FR R _62111-62S00</v>
          </cell>
          <cell r="I83" t="str">
            <v>Y1K</v>
          </cell>
          <cell r="J83">
            <v>2045</v>
          </cell>
        </row>
        <row r="84">
          <cell r="C84">
            <v>15017151</v>
          </cell>
          <cell r="D84" t="str">
            <v>PRS_MBR.  RR FL. SIDE FR L _62311-62S00</v>
          </cell>
          <cell r="I84" t="str">
            <v>Y1K</v>
          </cell>
          <cell r="J84">
            <v>1295</v>
          </cell>
        </row>
        <row r="85">
          <cell r="C85">
            <v>15017146</v>
          </cell>
          <cell r="D85" t="str">
            <v>PRS_PANEL FR. PIL. INR RR R_63113-62S00</v>
          </cell>
          <cell r="I85" t="str">
            <v>Y1K</v>
          </cell>
          <cell r="J85">
            <v>870</v>
          </cell>
        </row>
        <row r="86">
          <cell r="C86">
            <v>15017147</v>
          </cell>
          <cell r="D86" t="str">
            <v>PRS_PANEL FR. PIL. INR RR L_63513-62S00</v>
          </cell>
          <cell r="I86" t="str">
            <v>Y1K</v>
          </cell>
          <cell r="J86">
            <v>870</v>
          </cell>
        </row>
        <row r="87">
          <cell r="C87">
            <v>15014430</v>
          </cell>
          <cell r="D87" t="str">
            <v>PRS_MUB6_EXT,MAIN FLR TNL FR(61212-68P00</v>
          </cell>
          <cell r="I87" t="str">
            <v>B6</v>
          </cell>
          <cell r="J87">
            <v>2096</v>
          </cell>
        </row>
        <row r="88">
          <cell r="C88">
            <v>15030029</v>
          </cell>
          <cell r="D88" t="str">
            <v>PRS_65511-55U00_PNL BACK_YED-NB</v>
          </cell>
          <cell r="I88" t="str">
            <v>YED NB</v>
          </cell>
          <cell r="J88">
            <v>456</v>
          </cell>
        </row>
        <row r="89">
          <cell r="C89">
            <v>15025364</v>
          </cell>
          <cell r="D89" t="str">
            <v>MEMBER  RR FL SIDE RR R _62112-53T00_YOM</v>
          </cell>
          <cell r="I89" t="str">
            <v>YOM</v>
          </cell>
          <cell r="J89">
            <v>570</v>
          </cell>
        </row>
        <row r="90">
          <cell r="C90">
            <v>15025365</v>
          </cell>
          <cell r="D90" t="str">
            <v>MEMBER  RR FL SIDE RR L _62312-53T00_YOM</v>
          </cell>
          <cell r="I90" t="str">
            <v>YOM</v>
          </cell>
          <cell r="J90">
            <v>570</v>
          </cell>
        </row>
        <row r="91">
          <cell r="C91">
            <v>15024929</v>
          </cell>
          <cell r="D91" t="str">
            <v>PRS_YXA_PNL WHL HSE OUT L_63881-66T00</v>
          </cell>
          <cell r="I91" t="str">
            <v>YXA</v>
          </cell>
          <cell r="J91">
            <v>1282</v>
          </cell>
        </row>
        <row r="92">
          <cell r="C92">
            <v>15031392</v>
          </cell>
          <cell r="D92" t="str">
            <v>PRS_68521-71U00_RENIF R Dr Otr R_Y17</v>
          </cell>
          <cell r="I92" t="str">
            <v>Y17</v>
          </cell>
          <cell r="J92">
            <v>1373</v>
          </cell>
        </row>
        <row r="93">
          <cell r="C93">
            <v>15031393</v>
          </cell>
          <cell r="D93" t="str">
            <v>PRS_68721-71U00_RENIF R Dr Otr R_Y17</v>
          </cell>
          <cell r="I93" t="str">
            <v>Y17</v>
          </cell>
          <cell r="J93">
            <v>1373</v>
          </cell>
        </row>
        <row r="94">
          <cell r="C94">
            <v>15017185</v>
          </cell>
          <cell r="D94" t="str">
            <v>PRS_STRENGTH SIDE SILL RR R_63232-62S00</v>
          </cell>
          <cell r="I94" t="str">
            <v>Y1K</v>
          </cell>
          <cell r="J94">
            <v>1120</v>
          </cell>
        </row>
        <row r="95">
          <cell r="C95">
            <v>15017186</v>
          </cell>
          <cell r="D95" t="str">
            <v>PRS_STRENGTH SIDE SILL RR L_63632-62S00</v>
          </cell>
          <cell r="I95" t="str">
            <v>Y1K</v>
          </cell>
          <cell r="J95">
            <v>1120</v>
          </cell>
        </row>
        <row r="96">
          <cell r="C96">
            <v>15029927</v>
          </cell>
          <cell r="D96" t="str">
            <v>COVER R SIDE 64320-K0P-D000</v>
          </cell>
          <cell r="I96" t="str">
            <v>HONDA</v>
          </cell>
          <cell r="J96">
            <v>1050</v>
          </cell>
        </row>
        <row r="97">
          <cell r="C97">
            <v>15029928</v>
          </cell>
          <cell r="D97" t="str">
            <v>COVER L SIDE 64330-K0P-D000</v>
          </cell>
          <cell r="I97" t="str">
            <v>HONDA</v>
          </cell>
          <cell r="J97">
            <v>1050</v>
          </cell>
        </row>
        <row r="98">
          <cell r="C98">
            <v>15031384</v>
          </cell>
          <cell r="D98" t="str">
            <v>PRS_59232-71U00_Panel Dash Side FR R_Y17</v>
          </cell>
          <cell r="I98" t="str">
            <v>Y17</v>
          </cell>
          <cell r="J98">
            <v>1000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/>
      <sheetData sheetId="1"/>
      <sheetData sheetId="2">
        <row r="43">
          <cell r="C43">
            <v>15030029</v>
          </cell>
          <cell r="D43" t="str">
            <v>PRS_65511-55U00_PNL BACK_YED-NB</v>
          </cell>
          <cell r="I43" t="str">
            <v>YED NB</v>
          </cell>
          <cell r="J43">
            <v>1288</v>
          </cell>
        </row>
        <row r="44">
          <cell r="C44">
            <v>16011316</v>
          </cell>
          <cell r="D44" t="str">
            <v>EXTN QUARTER INNER UPPER R 63341-71U00</v>
          </cell>
          <cell r="I44" t="str">
            <v>Y17</v>
          </cell>
          <cell r="J44">
            <v>747</v>
          </cell>
        </row>
        <row r="45">
          <cell r="C45">
            <v>16011315</v>
          </cell>
          <cell r="D45" t="str">
            <v>EXTN QUARTER INNER UPPER L 63741-71U00</v>
          </cell>
          <cell r="I45" t="str">
            <v>Y17</v>
          </cell>
          <cell r="J45">
            <v>747</v>
          </cell>
        </row>
        <row r="46">
          <cell r="C46">
            <v>15027104</v>
          </cell>
          <cell r="D46" t="str">
            <v xml:space="preserve">PRS_61531-62S01_Y1K/YOM </v>
          </cell>
          <cell r="I46" t="str">
            <v>Y1K</v>
          </cell>
          <cell r="J46">
            <v>781</v>
          </cell>
        </row>
        <row r="47">
          <cell r="C47">
            <v>15014430</v>
          </cell>
          <cell r="D47" t="str">
            <v>PRS_MUB6_EXT,MAIN FLR TNL FR(61212-68P00</v>
          </cell>
          <cell r="I47" t="str">
            <v>B6</v>
          </cell>
          <cell r="J47">
            <v>3467</v>
          </cell>
        </row>
        <row r="48">
          <cell r="C48">
            <v>15017151</v>
          </cell>
          <cell r="D48" t="str">
            <v>PRS_MBR.  RR FL. SIDE FR L _62311-62S00</v>
          </cell>
          <cell r="I48" t="str">
            <v>Y1K</v>
          </cell>
          <cell r="J48">
            <v>245</v>
          </cell>
        </row>
        <row r="49">
          <cell r="C49">
            <v>16010374</v>
          </cell>
          <cell r="D49" t="str">
            <v>PRS_61100-K0L-D000_FENDER A FR_HONDA</v>
          </cell>
          <cell r="I49" t="str">
            <v>HONDA</v>
          </cell>
          <cell r="J49">
            <v>1750</v>
          </cell>
        </row>
        <row r="50">
          <cell r="C50">
            <v>15030026</v>
          </cell>
          <cell r="D50" t="str">
            <v>PRS_65521-55U00_MBR TAIL END_YED-NB</v>
          </cell>
          <cell r="I50" t="str">
            <v>YED NB</v>
          </cell>
          <cell r="J50">
            <v>2029</v>
          </cell>
        </row>
        <row r="51">
          <cell r="C51">
            <v>15026220</v>
          </cell>
          <cell r="D51" t="str">
            <v>PRS_58821-78T00_RENIF PEDAL BKT _YG8 K12</v>
          </cell>
          <cell r="I51" t="str">
            <v>YG8 K12</v>
          </cell>
          <cell r="J51">
            <v>1260</v>
          </cell>
        </row>
        <row r="52">
          <cell r="C52">
            <v>15012865</v>
          </cell>
          <cell r="D52" t="str">
            <v>FRAME FLOOR FRT LH 59411-77P00</v>
          </cell>
          <cell r="I52" t="str">
            <v>Y9T</v>
          </cell>
          <cell r="J52">
            <v>363</v>
          </cell>
        </row>
        <row r="53">
          <cell r="C53">
            <v>15026212</v>
          </cell>
          <cell r="D53" t="str">
            <v>PRS_62211-53T00 COMPARTMENT RH_YOM</v>
          </cell>
          <cell r="I53" t="str">
            <v>YOM</v>
          </cell>
          <cell r="J53">
            <v>1100</v>
          </cell>
        </row>
        <row r="54">
          <cell r="C54">
            <v>15026213</v>
          </cell>
          <cell r="D54" t="str">
            <v>PRS_62411-53T00 COMPARTMENT LH_YOM</v>
          </cell>
          <cell r="I54" t="str">
            <v>YOM</v>
          </cell>
          <cell r="J54">
            <v>1100</v>
          </cell>
        </row>
        <row r="55">
          <cell r="C55">
            <v>15026214</v>
          </cell>
          <cell r="D55" t="str">
            <v>PRS_62211-53T10 COMPARTMENT RH</v>
          </cell>
          <cell r="I55" t="str">
            <v>Y1K</v>
          </cell>
          <cell r="J55">
            <v>470</v>
          </cell>
        </row>
        <row r="56">
          <cell r="C56">
            <v>15026215</v>
          </cell>
          <cell r="D56" t="str">
            <v>PRS_62411-53T10 COMPARTMENT LH</v>
          </cell>
          <cell r="I56" t="str">
            <v>Y1K</v>
          </cell>
          <cell r="J56">
            <v>470</v>
          </cell>
        </row>
        <row r="57">
          <cell r="C57">
            <v>15029927</v>
          </cell>
          <cell r="D57" t="str">
            <v>COVER R SIDE 64320-K0P-D000</v>
          </cell>
          <cell r="I57" t="str">
            <v>HONDA</v>
          </cell>
          <cell r="J57">
            <v>403</v>
          </cell>
        </row>
        <row r="58">
          <cell r="C58">
            <v>15029928</v>
          </cell>
          <cell r="D58" t="str">
            <v>COVER L SIDE 64330-K0P-D000</v>
          </cell>
          <cell r="I58" t="str">
            <v>HONDA</v>
          </cell>
          <cell r="J58">
            <v>403</v>
          </cell>
        </row>
        <row r="59">
          <cell r="C59">
            <v>15017142</v>
          </cell>
          <cell r="D59" t="str">
            <v>PRS_REINF REAR SHOK. ABSO R_63414-62S00</v>
          </cell>
          <cell r="I59" t="str">
            <v>Y1K</v>
          </cell>
          <cell r="J59">
            <v>605</v>
          </cell>
        </row>
        <row r="60">
          <cell r="C60">
            <v>15017143</v>
          </cell>
          <cell r="D60" t="str">
            <v>PRS_REINF REAR SHOK. ABSO L_63814-62S00</v>
          </cell>
          <cell r="I60" t="str">
            <v>Y1K</v>
          </cell>
          <cell r="J60">
            <v>605</v>
          </cell>
        </row>
        <row r="61">
          <cell r="C61">
            <v>15024934</v>
          </cell>
          <cell r="D61" t="str">
            <v>PRS_YXA_BRC MAIN FLR TNL NO.3_61217-66T0</v>
          </cell>
          <cell r="I61" t="str">
            <v>YXA</v>
          </cell>
          <cell r="J61">
            <v>1510</v>
          </cell>
        </row>
        <row r="62">
          <cell r="C62">
            <v>15031382</v>
          </cell>
          <cell r="D62" t="str">
            <v>PRS_59411-71U00_Mbr. Cowl Side Otr R_Y17</v>
          </cell>
          <cell r="I62" t="str">
            <v>Y17</v>
          </cell>
          <cell r="J62">
            <v>1450</v>
          </cell>
        </row>
        <row r="63">
          <cell r="C63">
            <v>15031383</v>
          </cell>
          <cell r="D63" t="str">
            <v>PRS_59461-71U00_Mbr. Cowl Side Otr L_Y17</v>
          </cell>
          <cell r="I63" t="str">
            <v>Y17</v>
          </cell>
          <cell r="J63">
            <v>1450</v>
          </cell>
        </row>
        <row r="64">
          <cell r="C64">
            <v>15025364</v>
          </cell>
          <cell r="D64" t="str">
            <v>MEMBER  RR FL SIDE RR R _62112-53T00_YOM</v>
          </cell>
          <cell r="I64" t="str">
            <v>YOM</v>
          </cell>
          <cell r="J64">
            <v>424</v>
          </cell>
        </row>
        <row r="65">
          <cell r="C65">
            <v>15025365</v>
          </cell>
          <cell r="D65" t="str">
            <v>MEMBER  RR FL SIDE RR L _62312-53T00_YOM</v>
          </cell>
          <cell r="I65" t="str">
            <v>YOM</v>
          </cell>
          <cell r="J65">
            <v>424</v>
          </cell>
        </row>
        <row r="66">
          <cell r="C66">
            <v>15031385</v>
          </cell>
          <cell r="D66" t="str">
            <v>PRS_59282-71U00_Panel Dash Side FR L_Y17</v>
          </cell>
          <cell r="I66" t="str">
            <v>Y17</v>
          </cell>
          <cell r="J66">
            <v>1400</v>
          </cell>
        </row>
        <row r="67">
          <cell r="C67">
            <v>15017160</v>
          </cell>
          <cell r="D67" t="str">
            <v>PRS_PANEL COWL UPPER_59711-62S00</v>
          </cell>
          <cell r="I67" t="str">
            <v>Y1K</v>
          </cell>
          <cell r="J67">
            <v>85</v>
          </cell>
        </row>
        <row r="68">
          <cell r="C68">
            <v>15030024</v>
          </cell>
          <cell r="D68" t="str">
            <v>PRS_59711-55U10_PNL COWL TOP_YED-NB</v>
          </cell>
          <cell r="I68" t="str">
            <v>YED NB</v>
          </cell>
          <cell r="J68">
            <v>300</v>
          </cell>
        </row>
        <row r="69">
          <cell r="C69">
            <v>15030025</v>
          </cell>
          <cell r="D69" t="str">
            <v>PRS_59711-55U00_PNL COWL TOP_YED-NB</v>
          </cell>
          <cell r="I69" t="str">
            <v>YED NB</v>
          </cell>
          <cell r="J69">
            <v>1025</v>
          </cell>
        </row>
        <row r="70">
          <cell r="C70">
            <v>15013445</v>
          </cell>
          <cell r="D70" t="str">
            <v>PRS_OIL PAN SINGLE SKIN_320/A7619(WITH HOLE)</v>
          </cell>
          <cell r="I70" t="str">
            <v>SEF</v>
          </cell>
          <cell r="J70">
            <v>100</v>
          </cell>
        </row>
        <row r="71">
          <cell r="C71">
            <v>15024939</v>
          </cell>
          <cell r="D71" t="str">
            <v>PRS_SEF_OIL PAN_320-B4453 (WITH OUT HOLE)</v>
          </cell>
          <cell r="I71" t="str">
            <v>SEF</v>
          </cell>
          <cell r="J71">
            <v>173</v>
          </cell>
        </row>
        <row r="72">
          <cell r="C72">
            <v>15030489</v>
          </cell>
          <cell r="D72" t="str">
            <v>COVER R BODY 83500-K0P-D000 - 20</v>
          </cell>
          <cell r="I72" t="str">
            <v>HONDA</v>
          </cell>
          <cell r="J72">
            <v>733</v>
          </cell>
        </row>
        <row r="73">
          <cell r="C73">
            <v>15030490</v>
          </cell>
          <cell r="D73" t="str">
            <v>COVER L BODY 83600-K0P-D000- 20</v>
          </cell>
          <cell r="I73" t="str">
            <v>HONDA</v>
          </cell>
          <cell r="J73">
            <v>733</v>
          </cell>
        </row>
        <row r="74">
          <cell r="C74">
            <v>15008261</v>
          </cell>
          <cell r="D74" t="str">
            <v>PRS_JCB_CAP OIL PAN_SKIN PART</v>
          </cell>
          <cell r="I74" t="str">
            <v>JCB</v>
          </cell>
          <cell r="J74">
            <v>552</v>
          </cell>
        </row>
        <row r="75">
          <cell r="C75">
            <v>15017133</v>
          </cell>
          <cell r="D75" t="str">
            <v>PRS_MBR. HOOD LOCK LOWER,58232-72S00</v>
          </cell>
          <cell r="I75" t="str">
            <v>YHC</v>
          </cell>
          <cell r="J75">
            <v>382</v>
          </cell>
        </row>
        <row r="76">
          <cell r="C76">
            <v>15031433</v>
          </cell>
          <cell r="D76" t="str">
            <v>PRS_61851-78U00_LOK RE WH HO  R_YG8 RC25</v>
          </cell>
          <cell r="I76" t="str">
            <v>YG8-MC</v>
          </cell>
          <cell r="J76">
            <v>601</v>
          </cell>
        </row>
        <row r="77">
          <cell r="C77">
            <v>15031434</v>
          </cell>
          <cell r="D77" t="str">
            <v>PRS_61861-78U00_LOK RE WH HO  L_YG8 RC25</v>
          </cell>
          <cell r="I77" t="str">
            <v>YG8-MC</v>
          </cell>
          <cell r="J77">
            <v>601</v>
          </cell>
        </row>
        <row r="78">
          <cell r="C78">
            <v>15026209</v>
          </cell>
          <cell r="D78" t="str">
            <v>PRS_63231-53T00_STR.SI SILL FR, RH_YOM</v>
          </cell>
          <cell r="I78" t="str">
            <v>YOM</v>
          </cell>
          <cell r="J78">
            <v>999</v>
          </cell>
        </row>
        <row r="79">
          <cell r="C79">
            <v>15030023</v>
          </cell>
          <cell r="D79" t="str">
            <v>PRS_59711-55U20_PNL COWL TOP_YED-NB</v>
          </cell>
          <cell r="I79" t="str">
            <v>YED NB</v>
          </cell>
          <cell r="J79">
            <v>200</v>
          </cell>
        </row>
        <row r="80">
          <cell r="C80">
            <v>15000210</v>
          </cell>
          <cell r="D80" t="str">
            <v>PRS_PNL COWL UPPER RHD,59311-55R00</v>
          </cell>
          <cell r="I80" t="str">
            <v>YED NB</v>
          </cell>
          <cell r="J80">
            <v>1470</v>
          </cell>
        </row>
        <row r="81">
          <cell r="C81">
            <v>15025671</v>
          </cell>
          <cell r="D81" t="str">
            <v>PRS_58826-78T00_CROSS MBR._YG8</v>
          </cell>
          <cell r="I81" t="str">
            <v>YG8</v>
          </cell>
          <cell r="J81">
            <v>1193</v>
          </cell>
        </row>
        <row r="82">
          <cell r="C82">
            <v>15017132</v>
          </cell>
          <cell r="D82" t="str">
            <v>PRS_MBR. HOOD LOCK UPPER,58231-72S00</v>
          </cell>
          <cell r="I82" t="str">
            <v>YHC</v>
          </cell>
          <cell r="J82">
            <v>200</v>
          </cell>
        </row>
        <row r="83">
          <cell r="C83">
            <v>15017144</v>
          </cell>
          <cell r="D83" t="str">
            <v>PRS_PANEL FR. PIL. INR FR R_63111-62S00</v>
          </cell>
          <cell r="I83" t="str">
            <v>Y1K</v>
          </cell>
          <cell r="J83">
            <v>630</v>
          </cell>
        </row>
        <row r="84">
          <cell r="C84">
            <v>15017145</v>
          </cell>
          <cell r="D84" t="str">
            <v>PRS_PANEL FR. PIL. INR FR L_63511-62S00</v>
          </cell>
          <cell r="I84" t="str">
            <v>Y1K</v>
          </cell>
          <cell r="J84">
            <v>630</v>
          </cell>
        </row>
        <row r="85">
          <cell r="C85">
            <v>15031483</v>
          </cell>
          <cell r="D85" t="str">
            <v>PRS_68531-69R10_REINF RR DR OTR CTR R_YC</v>
          </cell>
          <cell r="I85" t="str">
            <v>YCA</v>
          </cell>
          <cell r="J85">
            <v>1250</v>
          </cell>
        </row>
        <row r="86">
          <cell r="C86">
            <v>15031484</v>
          </cell>
          <cell r="D86" t="str">
            <v>PRS_68731-69R10_REINF RR DR OTR CTR L_YC</v>
          </cell>
          <cell r="I86" t="str">
            <v>YCA</v>
          </cell>
          <cell r="J86">
            <v>1250</v>
          </cell>
        </row>
        <row r="87">
          <cell r="C87">
            <v>15024928</v>
          </cell>
          <cell r="D87" t="str">
            <v>PRS_YXA_PNL WHL HSE OUT R_63481-66T00</v>
          </cell>
          <cell r="I87" t="str">
            <v>YXA</v>
          </cell>
          <cell r="J87">
            <v>970</v>
          </cell>
        </row>
        <row r="88">
          <cell r="C88">
            <v>15026216</v>
          </cell>
          <cell r="D88" t="str">
            <v>PRS_62116-53T00_EXT. RR F.SIDE M RH _YOM</v>
          </cell>
          <cell r="I88" t="str">
            <v>YOM</v>
          </cell>
          <cell r="J88">
            <v>990</v>
          </cell>
        </row>
        <row r="89">
          <cell r="C89">
            <v>15026217</v>
          </cell>
          <cell r="D89" t="str">
            <v>PRS_62316-53T00_EXT. RR F.SIDE M LH _YOM</v>
          </cell>
          <cell r="I89" t="str">
            <v>YOM</v>
          </cell>
          <cell r="J89">
            <v>990</v>
          </cell>
        </row>
        <row r="90">
          <cell r="C90">
            <v>15030031</v>
          </cell>
          <cell r="D90" t="str">
            <v>PRS_68122-55U00_RNF FR DR NO.2 R_YED-NB</v>
          </cell>
          <cell r="I90" t="str">
            <v>YED NB</v>
          </cell>
          <cell r="J90">
            <v>2283</v>
          </cell>
        </row>
        <row r="91">
          <cell r="C91">
            <v>15030032</v>
          </cell>
          <cell r="D91" t="str">
            <v>PRS_68322-55U00_RNF FR DR NO.2 L_YED-NB</v>
          </cell>
          <cell r="I91" t="str">
            <v>YED NB</v>
          </cell>
          <cell r="J91">
            <v>2283</v>
          </cell>
        </row>
        <row r="92">
          <cell r="C92">
            <v>15026218</v>
          </cell>
          <cell r="D92" t="str">
            <v>PRS_71111-69R01_CROSSMBR. FR LOWER _YCA</v>
          </cell>
          <cell r="I92" t="str">
            <v>YCA</v>
          </cell>
          <cell r="J92">
            <v>680</v>
          </cell>
        </row>
        <row r="93">
          <cell r="C93">
            <v>15030001</v>
          </cell>
          <cell r="D93" t="str">
            <v>PRS_65311-55U00_PNL PARTITION_YED-NB</v>
          </cell>
          <cell r="I93" t="str">
            <v>YED NB</v>
          </cell>
          <cell r="J93">
            <v>1550</v>
          </cell>
        </row>
        <row r="94">
          <cell r="C94">
            <v>15025366</v>
          </cell>
          <cell r="D94" t="str">
            <v>STRENGTH SIDE SILL RR R_63232-53T00_YOM</v>
          </cell>
          <cell r="I94" t="str">
            <v>YOM</v>
          </cell>
          <cell r="J94">
            <v>980</v>
          </cell>
        </row>
        <row r="95">
          <cell r="C95">
            <v>15025367</v>
          </cell>
          <cell r="D95" t="str">
            <v>STRENGTH SIDE SILL RR L_63632-53T00_YOM</v>
          </cell>
          <cell r="I95" t="str">
            <v>YOM</v>
          </cell>
          <cell r="J95">
            <v>980</v>
          </cell>
        </row>
        <row r="96">
          <cell r="C96">
            <v>15030022</v>
          </cell>
          <cell r="D96" t="str">
            <v>PRS_65321-55U00_MBR PARTN REAR_YED-NB</v>
          </cell>
          <cell r="I96" t="str">
            <v>YED NB</v>
          </cell>
          <cell r="J96">
            <v>1773</v>
          </cell>
        </row>
        <row r="97">
          <cell r="C97">
            <v>15017934</v>
          </cell>
          <cell r="D97" t="str">
            <v>PRS_CR. MBR. RE FL CTR._62711-62S00_Y1K</v>
          </cell>
          <cell r="I97" t="str">
            <v>Y1K</v>
          </cell>
          <cell r="J97">
            <v>227</v>
          </cell>
        </row>
        <row r="98">
          <cell r="C98">
            <v>15030027</v>
          </cell>
          <cell r="D98" t="str">
            <v>PRS_65313-55U00_MBR PARTN FRONT_YED-NB</v>
          </cell>
          <cell r="I98" t="str">
            <v>YED NB</v>
          </cell>
          <cell r="J98">
            <v>1650</v>
          </cell>
        </row>
        <row r="99">
          <cell r="C99">
            <v>15015253</v>
          </cell>
          <cell r="D99" t="str">
            <v xml:space="preserve">CROSS MBR 72381-62R00 </v>
          </cell>
          <cell r="I99" t="str">
            <v>YJC</v>
          </cell>
          <cell r="J99">
            <v>470</v>
          </cell>
        </row>
        <row r="100">
          <cell r="C100">
            <v>15023958</v>
          </cell>
          <cell r="D100" t="str">
            <v>PRS STIFFENER REAR FLOOR_61532-62S00</v>
          </cell>
          <cell r="I100" t="str">
            <v>Y1K</v>
          </cell>
          <cell r="J100">
            <v>250</v>
          </cell>
        </row>
        <row r="101">
          <cell r="C101">
            <v>15015262</v>
          </cell>
          <cell r="D101" t="str">
            <v>PRS_MBR RADIATOR SPRT, UPR,71111-82P00</v>
          </cell>
          <cell r="I101" t="str">
            <v>RX</v>
          </cell>
          <cell r="J101">
            <v>1220</v>
          </cell>
        </row>
        <row r="102">
          <cell r="C102">
            <v>15028935</v>
          </cell>
          <cell r="D102" t="str">
            <v>PRS_R/F TENSION ROD BKT RH_59123-77P00</v>
          </cell>
          <cell r="I102" t="str">
            <v>Y9T</v>
          </cell>
          <cell r="J102">
            <v>150</v>
          </cell>
        </row>
        <row r="103">
          <cell r="C103">
            <v>15028936</v>
          </cell>
          <cell r="D103" t="str">
            <v>PRS_R/F TENSION ROD BKT LH_59423-77P00</v>
          </cell>
          <cell r="I103" t="str">
            <v>Y9T</v>
          </cell>
          <cell r="J103">
            <v>150</v>
          </cell>
        </row>
        <row r="104">
          <cell r="C104">
            <v>16009976</v>
          </cell>
          <cell r="D104" t="str">
            <v>PRS_YEDNB_RNF RR DR OTR R_68521-55U00</v>
          </cell>
          <cell r="I104" t="str">
            <v>YED NB</v>
          </cell>
          <cell r="J104">
            <v>1300</v>
          </cell>
        </row>
        <row r="105">
          <cell r="C105">
            <v>16009977</v>
          </cell>
          <cell r="D105" t="str">
            <v>PRS_YEDNB_RNF RR DR OTR L_68721-55U00</v>
          </cell>
          <cell r="I105" t="str">
            <v>YED NB</v>
          </cell>
          <cell r="J105">
            <v>1300</v>
          </cell>
        </row>
        <row r="106">
          <cell r="C106">
            <v>15031390</v>
          </cell>
          <cell r="D106" t="str">
            <v>PRS_68122-71U00_RE F Dr Otr No.-1R_Y17</v>
          </cell>
          <cell r="I106" t="str">
            <v>Y17</v>
          </cell>
          <cell r="J106">
            <v>65</v>
          </cell>
        </row>
        <row r="107">
          <cell r="C107">
            <v>15031391</v>
          </cell>
          <cell r="D107" t="str">
            <v>PRS_68322-71U00_RE F Dr Otr No.-1L_Y17</v>
          </cell>
          <cell r="I107" t="str">
            <v>Y17</v>
          </cell>
          <cell r="J107">
            <v>65</v>
          </cell>
        </row>
        <row r="108">
          <cell r="C108">
            <v>15026241</v>
          </cell>
          <cell r="D108" t="str">
            <v>59186-77P00_AZ</v>
          </cell>
          <cell r="I108" t="str">
            <v>Y9T</v>
          </cell>
          <cell r="J108">
            <v>400</v>
          </cell>
        </row>
        <row r="109">
          <cell r="C109">
            <v>15026242</v>
          </cell>
          <cell r="D109" t="str">
            <v>59486-77P00_AZ</v>
          </cell>
          <cell r="I109" t="str">
            <v>Y9T</v>
          </cell>
          <cell r="J109">
            <v>400</v>
          </cell>
        </row>
        <row r="110">
          <cell r="C110">
            <v>15026206</v>
          </cell>
          <cell r="D110" t="str">
            <v>PRS_58271-62S10_PANEL FR. BUMPER_Y1K MC</v>
          </cell>
          <cell r="I110" t="str">
            <v>Y1K</v>
          </cell>
          <cell r="J110">
            <v>250</v>
          </cell>
        </row>
        <row r="111">
          <cell r="C111">
            <v>15017449</v>
          </cell>
          <cell r="D111" t="str">
            <v>PRS_EXT. FL SIDE MBR CTR R ,62141-62S00</v>
          </cell>
          <cell r="I111" t="str">
            <v>Y1K</v>
          </cell>
          <cell r="J111">
            <v>135</v>
          </cell>
        </row>
        <row r="112">
          <cell r="C112">
            <v>15017450</v>
          </cell>
          <cell r="D112" t="str">
            <v>PRS_EXT. FL SIDE MBR CTR R ,62341-62S00</v>
          </cell>
          <cell r="I112" t="str">
            <v>Y1K</v>
          </cell>
          <cell r="J112">
            <v>135</v>
          </cell>
        </row>
      </sheetData>
      <sheetData sheetId="3"/>
      <sheetData sheetId="4"/>
      <sheetData sheetId="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/>
      <sheetData sheetId="1"/>
      <sheetData sheetId="2">
        <row r="43">
          <cell r="C43">
            <v>15014430</v>
          </cell>
          <cell r="D43" t="str">
            <v>PRS_MUB6_EXT,MAIN FLR TNL FR(61212-68P00</v>
          </cell>
          <cell r="E43"/>
          <cell r="F43"/>
          <cell r="G43"/>
          <cell r="H43"/>
          <cell r="I43" t="str">
            <v>B6</v>
          </cell>
          <cell r="J43">
            <v>370</v>
          </cell>
        </row>
        <row r="44">
          <cell r="C44">
            <v>15029927</v>
          </cell>
          <cell r="D44" t="str">
            <v>COVER R SIDE 64320-K0P-D000</v>
          </cell>
          <cell r="E44"/>
          <cell r="F44"/>
          <cell r="G44"/>
          <cell r="H44"/>
          <cell r="I44" t="str">
            <v>HONDA</v>
          </cell>
          <cell r="J44">
            <v>2300</v>
          </cell>
        </row>
        <row r="45">
          <cell r="C45">
            <v>15029928</v>
          </cell>
          <cell r="D45" t="str">
            <v>COVER L SIDE 64330-K0P-D000</v>
          </cell>
          <cell r="E45"/>
          <cell r="F45"/>
          <cell r="G45"/>
          <cell r="H45"/>
          <cell r="I45" t="str">
            <v>HONDA</v>
          </cell>
          <cell r="J45">
            <v>2300</v>
          </cell>
        </row>
        <row r="46">
          <cell r="C46">
            <v>15030489</v>
          </cell>
          <cell r="D46" t="str">
            <v>COVER R BODY 83500-K0P-D000 - 20</v>
          </cell>
          <cell r="E46"/>
          <cell r="F46"/>
          <cell r="G46"/>
          <cell r="H46"/>
          <cell r="I46" t="str">
            <v>HONDA</v>
          </cell>
          <cell r="J46">
            <v>1263</v>
          </cell>
        </row>
        <row r="47">
          <cell r="C47">
            <v>15030490</v>
          </cell>
          <cell r="D47" t="str">
            <v>COVER L BODY 83600-K0P-D000- 20</v>
          </cell>
          <cell r="E47"/>
          <cell r="F47"/>
          <cell r="G47"/>
          <cell r="H47"/>
          <cell r="I47" t="str">
            <v>HONDA</v>
          </cell>
          <cell r="J47">
            <v>1263</v>
          </cell>
        </row>
        <row r="48">
          <cell r="C48">
            <v>15000177</v>
          </cell>
          <cell r="D48" t="str">
            <v>PRS_JCB_OIL PAN ASSY_320/04292</v>
          </cell>
          <cell r="E48"/>
          <cell r="F48"/>
          <cell r="G48"/>
          <cell r="H48"/>
          <cell r="I48" t="str">
            <v>JCB</v>
          </cell>
          <cell r="J48">
            <v>753</v>
          </cell>
        </row>
        <row r="49">
          <cell r="C49">
            <v>15014721</v>
          </cell>
          <cell r="D49" t="str">
            <v>PRS_RX_PNL, WH HOU OTR, R_63481-82P00</v>
          </cell>
          <cell r="E49"/>
          <cell r="F49"/>
          <cell r="G49"/>
          <cell r="H49"/>
          <cell r="I49" t="str">
            <v>RX</v>
          </cell>
          <cell r="J49">
            <v>282</v>
          </cell>
        </row>
        <row r="50">
          <cell r="C50">
            <v>15014722</v>
          </cell>
          <cell r="D50" t="str">
            <v>PRS_RX_PNL, WH HOU OTR, L_63881-82P00</v>
          </cell>
          <cell r="E50"/>
          <cell r="F50"/>
          <cell r="G50"/>
          <cell r="H50"/>
          <cell r="I50" t="str">
            <v>RX</v>
          </cell>
          <cell r="J50">
            <v>286</v>
          </cell>
        </row>
        <row r="51">
          <cell r="C51">
            <v>15017140</v>
          </cell>
          <cell r="D51" t="str">
            <v>PRS_PANEL WH HOU IN RR R_63413-62S00</v>
          </cell>
          <cell r="E51"/>
          <cell r="F51"/>
          <cell r="G51"/>
          <cell r="H51"/>
          <cell r="I51" t="str">
            <v>Y1K</v>
          </cell>
          <cell r="J51">
            <v>702</v>
          </cell>
        </row>
        <row r="52">
          <cell r="C52">
            <v>15017141</v>
          </cell>
          <cell r="D52" t="str">
            <v>PRS_PANEL WH HOU IN RR L_63813-62S00</v>
          </cell>
          <cell r="E52"/>
          <cell r="F52"/>
          <cell r="G52"/>
          <cell r="H52"/>
          <cell r="I52" t="str">
            <v>Y1K</v>
          </cell>
          <cell r="J52">
            <v>702</v>
          </cell>
        </row>
        <row r="53">
          <cell r="C53">
            <v>15017150</v>
          </cell>
          <cell r="D53" t="str">
            <v>PRS_MBR.  RR FL. SIDE FR R _62111-62S00</v>
          </cell>
          <cell r="E53"/>
          <cell r="F53"/>
          <cell r="G53"/>
          <cell r="H53"/>
          <cell r="I53" t="str">
            <v>Y1K</v>
          </cell>
          <cell r="J53">
            <v>1341</v>
          </cell>
        </row>
        <row r="54">
          <cell r="C54">
            <v>15017151</v>
          </cell>
          <cell r="D54" t="str">
            <v>PRS_MBR.  RR FL. SIDE FR L _62311-62S00</v>
          </cell>
          <cell r="E54"/>
          <cell r="F54"/>
          <cell r="G54"/>
          <cell r="H54"/>
          <cell r="I54" t="str">
            <v>Y1K</v>
          </cell>
          <cell r="J54">
            <v>955</v>
          </cell>
        </row>
        <row r="55">
          <cell r="C55">
            <v>15017159</v>
          </cell>
          <cell r="D55" t="str">
            <v>PRS_STRENGTH SIDE SILL FR L_63631-62S00</v>
          </cell>
          <cell r="E55"/>
          <cell r="F55"/>
          <cell r="G55"/>
          <cell r="H55"/>
          <cell r="I55" t="str">
            <v>Y1K</v>
          </cell>
          <cell r="J55">
            <v>300</v>
          </cell>
        </row>
        <row r="56">
          <cell r="C56">
            <v>15030388</v>
          </cell>
          <cell r="D56" t="str">
            <v>PRS_58311-62S01_YOM/Y1K</v>
          </cell>
          <cell r="E56"/>
          <cell r="F56"/>
          <cell r="G56"/>
          <cell r="H56"/>
          <cell r="I56" t="str">
            <v>Y1K ECN</v>
          </cell>
          <cell r="J56">
            <v>1687</v>
          </cell>
        </row>
        <row r="57">
          <cell r="C57">
            <v>15030389</v>
          </cell>
          <cell r="D57" t="str">
            <v>PRS_58411-62S01_YOM/Y1K</v>
          </cell>
          <cell r="E57"/>
          <cell r="F57"/>
          <cell r="G57"/>
          <cell r="H57"/>
          <cell r="I57" t="str">
            <v>Y1K ECN</v>
          </cell>
          <cell r="J57">
            <v>1687</v>
          </cell>
        </row>
        <row r="58">
          <cell r="C58">
            <v>15017166</v>
          </cell>
          <cell r="D58" t="str">
            <v>PRS_EXTENSION APRON FRONT R_58313-62S00</v>
          </cell>
          <cell r="E58"/>
          <cell r="F58"/>
          <cell r="G58"/>
          <cell r="H58"/>
          <cell r="I58" t="str">
            <v>Y1K</v>
          </cell>
          <cell r="J58">
            <v>200</v>
          </cell>
        </row>
        <row r="59">
          <cell r="C59">
            <v>15017167</v>
          </cell>
          <cell r="D59" t="str">
            <v>PRS_EXTENSION APRON FRONT L_58413-62S00</v>
          </cell>
          <cell r="E59"/>
          <cell r="F59"/>
          <cell r="G59"/>
          <cell r="H59"/>
          <cell r="I59" t="str">
            <v>Y1K</v>
          </cell>
          <cell r="J59">
            <v>200</v>
          </cell>
        </row>
        <row r="60">
          <cell r="C60">
            <v>15017449</v>
          </cell>
          <cell r="D60" t="str">
            <v>PRS_EXT. FL SIDE MBR CTR R ,62141-62S00</v>
          </cell>
          <cell r="E60"/>
          <cell r="F60"/>
          <cell r="G60"/>
          <cell r="H60"/>
          <cell r="I60" t="str">
            <v>Y1K</v>
          </cell>
          <cell r="J60">
            <v>160</v>
          </cell>
        </row>
        <row r="61">
          <cell r="C61">
            <v>15017450</v>
          </cell>
          <cell r="D61" t="str">
            <v>PRS_EXT. FL SIDE MBR CTR R ,62341-62S00</v>
          </cell>
          <cell r="E61"/>
          <cell r="F61"/>
          <cell r="G61"/>
          <cell r="H61"/>
          <cell r="I61" t="str">
            <v>Y1K</v>
          </cell>
          <cell r="J61">
            <v>160</v>
          </cell>
        </row>
        <row r="62">
          <cell r="C62">
            <v>15028935</v>
          </cell>
          <cell r="D62" t="str">
            <v>PRS_R/F TENSION ROD BKT RH_59123-77P00</v>
          </cell>
          <cell r="E62"/>
          <cell r="F62"/>
          <cell r="G62"/>
          <cell r="H62"/>
          <cell r="I62" t="str">
            <v>Y9T</v>
          </cell>
          <cell r="J62">
            <v>190</v>
          </cell>
        </row>
        <row r="63">
          <cell r="C63">
            <v>15028936</v>
          </cell>
          <cell r="D63" t="str">
            <v>PRS_R/F TENSION ROD BKT LH_59423-77P00</v>
          </cell>
          <cell r="E63"/>
          <cell r="F63"/>
          <cell r="G63"/>
          <cell r="H63"/>
          <cell r="I63" t="str">
            <v>Y9T</v>
          </cell>
          <cell r="J63">
            <v>190</v>
          </cell>
        </row>
        <row r="64">
          <cell r="C64">
            <v>15026218</v>
          </cell>
          <cell r="D64" t="str">
            <v>PRS_71111-69R01_CROSSMBR. FR LOWER _YCA</v>
          </cell>
          <cell r="E64"/>
          <cell r="F64"/>
          <cell r="G64"/>
          <cell r="H64"/>
          <cell r="I64" t="str">
            <v>YCA</v>
          </cell>
          <cell r="J64">
            <v>1750</v>
          </cell>
        </row>
        <row r="65">
          <cell r="C65">
            <v>15026219</v>
          </cell>
          <cell r="D65" t="str">
            <v>PRS_71112-69R01_RENIF. FR LOWER _YCA</v>
          </cell>
          <cell r="E65"/>
          <cell r="F65"/>
          <cell r="G65"/>
          <cell r="H65"/>
          <cell r="I65" t="str">
            <v>YCA</v>
          </cell>
          <cell r="J65">
            <v>2475</v>
          </cell>
        </row>
        <row r="66">
          <cell r="C66">
            <v>15031433</v>
          </cell>
          <cell r="D66" t="str">
            <v>PRS_61851-78U00_LOK RE WH HO  R_YG8 RC25</v>
          </cell>
          <cell r="E66"/>
          <cell r="F66"/>
          <cell r="G66"/>
          <cell r="H66"/>
          <cell r="I66" t="str">
            <v>YG8-MC</v>
          </cell>
          <cell r="J66">
            <v>632</v>
          </cell>
        </row>
        <row r="67">
          <cell r="C67">
            <v>15031434</v>
          </cell>
          <cell r="D67" t="str">
            <v>PRS_61861-78U00_LOK RE WH HO  L_YG8 RC25</v>
          </cell>
          <cell r="E67"/>
          <cell r="F67"/>
          <cell r="G67"/>
          <cell r="H67"/>
          <cell r="I67" t="str">
            <v>YG8-MC</v>
          </cell>
          <cell r="J67">
            <v>632</v>
          </cell>
        </row>
        <row r="68">
          <cell r="C68">
            <v>15004393</v>
          </cell>
          <cell r="D68" t="str">
            <v>PRS_MUG_CROSS MBR FRT LWR_72391-74L00</v>
          </cell>
          <cell r="E68"/>
          <cell r="F68"/>
          <cell r="G68"/>
          <cell r="H68"/>
          <cell r="I68" t="str">
            <v>YP8</v>
          </cell>
          <cell r="J68">
            <v>913</v>
          </cell>
        </row>
        <row r="69">
          <cell r="C69">
            <v>15020470</v>
          </cell>
          <cell r="D69" t="str">
            <v>REINF PEDAL BRACKET 59112-81R10</v>
          </cell>
          <cell r="E69"/>
          <cell r="F69"/>
          <cell r="G69"/>
          <cell r="H69"/>
          <cell r="I69" t="str">
            <v>YNC</v>
          </cell>
          <cell r="J69">
            <v>570</v>
          </cell>
        </row>
        <row r="70">
          <cell r="C70">
            <v>15023956</v>
          </cell>
          <cell r="D70" t="str">
            <v>PRS_TUNNEL MAIN FLOOR ,61211-54T01 ECN</v>
          </cell>
          <cell r="E70"/>
          <cell r="F70"/>
          <cell r="G70"/>
          <cell r="H70"/>
          <cell r="I70" t="str">
            <v>YSD ECN</v>
          </cell>
          <cell r="J70">
            <v>1735</v>
          </cell>
        </row>
        <row r="71">
          <cell r="C71">
            <v>15024933</v>
          </cell>
          <cell r="D71" t="str">
            <v>PRS_YXA_PNL CTR PLR INR L_63611-66T10</v>
          </cell>
          <cell r="E71"/>
          <cell r="F71"/>
          <cell r="G71"/>
          <cell r="H71"/>
          <cell r="I71" t="str">
            <v>YXA</v>
          </cell>
          <cell r="J71">
            <v>1250</v>
          </cell>
        </row>
        <row r="72">
          <cell r="C72">
            <v>15024929</v>
          </cell>
          <cell r="D72" t="str">
            <v>PRS_YXA_PNL WHL HSE OUT L_63881-66T00</v>
          </cell>
          <cell r="E72"/>
          <cell r="F72"/>
          <cell r="G72"/>
          <cell r="H72"/>
          <cell r="I72" t="str">
            <v>YXA</v>
          </cell>
          <cell r="J72">
            <v>1516</v>
          </cell>
        </row>
        <row r="73">
          <cell r="C73">
            <v>15026212</v>
          </cell>
          <cell r="D73" t="str">
            <v>PRS_62211-53T00 COMPARTMENT RH_YOM</v>
          </cell>
          <cell r="E73"/>
          <cell r="F73"/>
          <cell r="G73"/>
          <cell r="H73"/>
          <cell r="I73" t="str">
            <v>YOM</v>
          </cell>
          <cell r="J73">
            <v>112</v>
          </cell>
        </row>
        <row r="74">
          <cell r="C74">
            <v>15026213</v>
          </cell>
          <cell r="D74" t="str">
            <v>PRS_62411-53T00 COMPARTMENT LH_YOM</v>
          </cell>
          <cell r="E74"/>
          <cell r="F74"/>
          <cell r="G74"/>
          <cell r="H74"/>
          <cell r="I74" t="str">
            <v>YOM</v>
          </cell>
          <cell r="J74">
            <v>112</v>
          </cell>
        </row>
        <row r="75">
          <cell r="C75">
            <v>15025364</v>
          </cell>
          <cell r="D75" t="str">
            <v>MEMBER  RR FL SIDE RR R _62112-53T00_YOM</v>
          </cell>
          <cell r="E75"/>
          <cell r="F75"/>
          <cell r="G75"/>
          <cell r="H75"/>
          <cell r="I75" t="str">
            <v>YOM</v>
          </cell>
          <cell r="J75">
            <v>1486</v>
          </cell>
        </row>
        <row r="76">
          <cell r="C76">
            <v>15025365</v>
          </cell>
          <cell r="D76" t="str">
            <v>MEMBER  RR FL SIDE RR L _62312-53T00_YOM</v>
          </cell>
          <cell r="E76"/>
          <cell r="F76"/>
          <cell r="G76"/>
          <cell r="H76"/>
          <cell r="I76" t="str">
            <v>YOM</v>
          </cell>
          <cell r="J76">
            <v>1486</v>
          </cell>
        </row>
        <row r="77">
          <cell r="C77">
            <v>15026207</v>
          </cell>
          <cell r="D77" t="str">
            <v>PRS_58313-53T00_EXT.APRON FRONT R_YOM</v>
          </cell>
          <cell r="E77"/>
          <cell r="F77"/>
          <cell r="G77"/>
          <cell r="H77"/>
          <cell r="I77" t="str">
            <v>YOM</v>
          </cell>
          <cell r="J77">
            <v>1315</v>
          </cell>
        </row>
        <row r="78">
          <cell r="C78">
            <v>15026208</v>
          </cell>
          <cell r="D78" t="str">
            <v>PRS_58413-53T00_EXT.APRON FRONT L_YOM</v>
          </cell>
          <cell r="E78"/>
          <cell r="F78"/>
          <cell r="G78"/>
          <cell r="H78"/>
          <cell r="I78" t="str">
            <v>YOM</v>
          </cell>
          <cell r="J78">
            <v>1315</v>
          </cell>
        </row>
        <row r="79">
          <cell r="C79">
            <v>15026209</v>
          </cell>
          <cell r="D79" t="str">
            <v>PRS_63231-53T00_STR.SI SILL FR, RH_YOM</v>
          </cell>
          <cell r="E79"/>
          <cell r="F79"/>
          <cell r="G79"/>
          <cell r="H79"/>
          <cell r="I79" t="str">
            <v>YOM</v>
          </cell>
          <cell r="J79">
            <v>350</v>
          </cell>
        </row>
        <row r="80">
          <cell r="C80">
            <v>15026210</v>
          </cell>
          <cell r="D80" t="str">
            <v>PRS_63631-53T00_STR.SI SILL FR, HL_YOM</v>
          </cell>
          <cell r="E80"/>
          <cell r="F80"/>
          <cell r="G80"/>
          <cell r="H80"/>
          <cell r="I80" t="str">
            <v>YOM</v>
          </cell>
          <cell r="J80">
            <v>1235</v>
          </cell>
        </row>
        <row r="81">
          <cell r="C81">
            <v>15027906</v>
          </cell>
          <cell r="D81" t="str">
            <v>PRS_63882-66T00_EXT WHL HS OTR RR R_YXA</v>
          </cell>
          <cell r="E81"/>
          <cell r="F81"/>
          <cell r="G81"/>
          <cell r="H81"/>
          <cell r="I81" t="str">
            <v>YXA</v>
          </cell>
          <cell r="J81">
            <v>1205</v>
          </cell>
        </row>
        <row r="82">
          <cell r="C82">
            <v>15027907</v>
          </cell>
          <cell r="D82" t="str">
            <v>PRS_63482-66T00_EXT WHL HS OTR RR R_YXA</v>
          </cell>
          <cell r="E82"/>
          <cell r="F82"/>
          <cell r="G82"/>
          <cell r="H82"/>
          <cell r="I82" t="str">
            <v>YXA</v>
          </cell>
          <cell r="J82">
            <v>1205</v>
          </cell>
        </row>
        <row r="83">
          <cell r="C83">
            <v>15000210</v>
          </cell>
          <cell r="D83" t="str">
            <v>PRS_PNL COWL UPPER RHD,59311-55R00</v>
          </cell>
          <cell r="E83"/>
          <cell r="F83"/>
          <cell r="G83"/>
          <cell r="H83"/>
          <cell r="I83" t="str">
            <v>YED NB</v>
          </cell>
          <cell r="J83">
            <v>1091</v>
          </cell>
        </row>
        <row r="84">
          <cell r="C84">
            <v>15030025</v>
          </cell>
          <cell r="D84" t="str">
            <v>PRS_59711-55U00_PNL COWL TOP_YED-NB</v>
          </cell>
          <cell r="E84"/>
          <cell r="F84"/>
          <cell r="G84"/>
          <cell r="H84"/>
          <cell r="I84" t="str">
            <v>YED NB</v>
          </cell>
          <cell r="J84">
            <v>1378</v>
          </cell>
        </row>
        <row r="85">
          <cell r="C85">
            <v>15030024</v>
          </cell>
          <cell r="D85" t="str">
            <v>PRS_59711-55U10_PNL COWL TOP_YED-NB</v>
          </cell>
          <cell r="E85"/>
          <cell r="F85"/>
          <cell r="G85"/>
          <cell r="H85"/>
          <cell r="I85" t="str">
            <v>YED NB</v>
          </cell>
          <cell r="J85">
            <v>422</v>
          </cell>
        </row>
        <row r="86">
          <cell r="C86">
            <v>15030001</v>
          </cell>
          <cell r="D86" t="str">
            <v>PRS_65311-55U00_PNL PARTITION_YED-NB</v>
          </cell>
          <cell r="E86"/>
          <cell r="F86"/>
          <cell r="G86"/>
          <cell r="H86"/>
          <cell r="I86" t="str">
            <v>YED NB</v>
          </cell>
          <cell r="J86">
            <v>1501</v>
          </cell>
        </row>
        <row r="87">
          <cell r="C87">
            <v>15030027</v>
          </cell>
          <cell r="D87" t="str">
            <v>PRS_65313-55U00_MBR PARTN FRONT_YED-NB</v>
          </cell>
          <cell r="E87"/>
          <cell r="F87"/>
          <cell r="G87"/>
          <cell r="H87"/>
          <cell r="I87" t="str">
            <v>YED NB</v>
          </cell>
          <cell r="J87">
            <v>1905</v>
          </cell>
        </row>
        <row r="88">
          <cell r="C88">
            <v>15030030</v>
          </cell>
          <cell r="D88" t="str">
            <v>PRS_65331-55U00_PNL PARTN FRONT_YED-NB</v>
          </cell>
          <cell r="E88"/>
          <cell r="F88"/>
          <cell r="G88"/>
          <cell r="H88"/>
          <cell r="I88" t="str">
            <v>YED NB</v>
          </cell>
          <cell r="J88">
            <v>1841</v>
          </cell>
        </row>
        <row r="89">
          <cell r="C89">
            <v>15030029</v>
          </cell>
          <cell r="D89" t="str">
            <v>PRS_65511-55U00_PNL BACK_YED-NB</v>
          </cell>
          <cell r="E89"/>
          <cell r="F89"/>
          <cell r="G89"/>
          <cell r="H89"/>
          <cell r="I89" t="str">
            <v>YED NB</v>
          </cell>
          <cell r="J89">
            <v>1341</v>
          </cell>
        </row>
        <row r="90">
          <cell r="C90">
            <v>15030031</v>
          </cell>
          <cell r="D90" t="str">
            <v>PRS_68122-55U00_RNF FR DR NO.2 R_YED-NB</v>
          </cell>
          <cell r="E90"/>
          <cell r="F90"/>
          <cell r="G90"/>
          <cell r="H90"/>
          <cell r="I90" t="str">
            <v>YED NB</v>
          </cell>
          <cell r="J90">
            <v>1810</v>
          </cell>
        </row>
        <row r="91">
          <cell r="C91">
            <v>15030032</v>
          </cell>
          <cell r="D91" t="str">
            <v>PRS_68322-55U00_RNF FR DR NO.2 L_YED-NB</v>
          </cell>
          <cell r="E91"/>
          <cell r="F91"/>
          <cell r="G91"/>
          <cell r="H91"/>
          <cell r="I91" t="str">
            <v>YED NB</v>
          </cell>
          <cell r="J91">
            <v>1810</v>
          </cell>
        </row>
        <row r="92">
          <cell r="C92">
            <v>16011316</v>
          </cell>
          <cell r="D92" t="str">
            <v>EXTN QUARTER INNER UPPER R 63341-71U00</v>
          </cell>
          <cell r="E92"/>
          <cell r="F92"/>
          <cell r="G92"/>
          <cell r="H92"/>
          <cell r="I92" t="str">
            <v>Y17</v>
          </cell>
          <cell r="J92">
            <v>1480</v>
          </cell>
        </row>
        <row r="93">
          <cell r="C93">
            <v>16011315</v>
          </cell>
          <cell r="D93" t="str">
            <v>EXTN QUARTER INNER UPPER L 63741-71U00</v>
          </cell>
          <cell r="E93"/>
          <cell r="F93"/>
          <cell r="G93"/>
          <cell r="H93"/>
          <cell r="I93" t="str">
            <v>Y17</v>
          </cell>
          <cell r="J93">
            <v>1480</v>
          </cell>
        </row>
        <row r="94">
          <cell r="C94">
            <v>15031384</v>
          </cell>
          <cell r="D94" t="str">
            <v>PRS_59232-71U00_Panel Dash Side FR R_Y17</v>
          </cell>
          <cell r="E94"/>
          <cell r="F94"/>
          <cell r="G94"/>
          <cell r="H94"/>
          <cell r="I94" t="str">
            <v>Y17</v>
          </cell>
          <cell r="J94">
            <v>1285</v>
          </cell>
        </row>
        <row r="95">
          <cell r="C95">
            <v>15031386</v>
          </cell>
          <cell r="D95" t="str">
            <v>PRS_59231-71U00_Panel Dash Side R_Y17</v>
          </cell>
          <cell r="E95"/>
          <cell r="F95"/>
          <cell r="G95"/>
          <cell r="H95"/>
          <cell r="I95" t="str">
            <v>Y17</v>
          </cell>
          <cell r="J95">
            <v>1665</v>
          </cell>
        </row>
        <row r="96">
          <cell r="C96">
            <v>15031387</v>
          </cell>
          <cell r="D96" t="str">
            <v>PRS_59281-71U00_Panel Dash Side L_Y17</v>
          </cell>
          <cell r="E96"/>
          <cell r="F96"/>
          <cell r="G96"/>
          <cell r="H96"/>
          <cell r="I96" t="str">
            <v>Y17</v>
          </cell>
          <cell r="J96">
            <v>1404</v>
          </cell>
        </row>
        <row r="97">
          <cell r="C97">
            <v>15031390</v>
          </cell>
          <cell r="D97" t="str">
            <v>PRS_68122-71U00_RE F Dr Otr No.-1R_Y17</v>
          </cell>
          <cell r="E97"/>
          <cell r="F97"/>
          <cell r="G97"/>
          <cell r="H97"/>
          <cell r="I97" t="str">
            <v>Y17</v>
          </cell>
          <cell r="J97">
            <v>1230</v>
          </cell>
        </row>
        <row r="98">
          <cell r="C98">
            <v>15031391</v>
          </cell>
          <cell r="D98" t="str">
            <v>PRS_68322-71U00_RE F Dr Otr No.-1L_Y17</v>
          </cell>
          <cell r="E98"/>
          <cell r="F98"/>
          <cell r="G98"/>
          <cell r="H98"/>
          <cell r="I98" t="str">
            <v>Y17</v>
          </cell>
          <cell r="J98">
            <v>1230</v>
          </cell>
        </row>
        <row r="99">
          <cell r="C99">
            <v>15031392</v>
          </cell>
          <cell r="D99" t="str">
            <v>PRS_68521-71U00_RENIF R Dr Otr R_Y17</v>
          </cell>
          <cell r="E99"/>
          <cell r="F99"/>
          <cell r="G99"/>
          <cell r="H99"/>
          <cell r="I99" t="str">
            <v>Y17</v>
          </cell>
          <cell r="J99">
            <v>61</v>
          </cell>
        </row>
        <row r="100">
          <cell r="C100">
            <v>15031393</v>
          </cell>
          <cell r="D100" t="str">
            <v>PRS_68721-71U00_RENIF R Dr Otr R_Y17</v>
          </cell>
          <cell r="E100"/>
          <cell r="F100"/>
          <cell r="G100"/>
          <cell r="H100"/>
          <cell r="I100" t="str">
            <v>Y17</v>
          </cell>
          <cell r="J100">
            <v>61</v>
          </cell>
        </row>
        <row r="101">
          <cell r="C101">
            <v>15031394</v>
          </cell>
          <cell r="D101" t="str">
            <v>PRS_68531-71U00_RE RR DR OtrC NO.1 R_Y17</v>
          </cell>
          <cell r="E101"/>
          <cell r="F101"/>
          <cell r="G101"/>
          <cell r="H101"/>
          <cell r="I101" t="str">
            <v>Y17</v>
          </cell>
          <cell r="J101">
            <v>1250</v>
          </cell>
        </row>
        <row r="102">
          <cell r="C102">
            <v>15031395</v>
          </cell>
          <cell r="D102" t="str">
            <v>PRS_68731-71U00_RE RR DR OtrC NO.1 L_Y17</v>
          </cell>
          <cell r="E102"/>
          <cell r="F102"/>
          <cell r="G102"/>
          <cell r="H102"/>
          <cell r="I102" t="str">
            <v>Y17</v>
          </cell>
          <cell r="J102">
            <v>1250</v>
          </cell>
        </row>
        <row r="103">
          <cell r="C103">
            <v>15031396</v>
          </cell>
          <cell r="D103" t="str">
            <v>PRS_69161-71U00_RE BACK DOOR Hingh R_Y17</v>
          </cell>
          <cell r="E103"/>
          <cell r="F103"/>
          <cell r="G103"/>
          <cell r="H103"/>
          <cell r="I103" t="str">
            <v>Y17</v>
          </cell>
          <cell r="J103">
            <v>1255</v>
          </cell>
        </row>
        <row r="104">
          <cell r="C104">
            <v>15031397</v>
          </cell>
          <cell r="D104" t="str">
            <v>PRS_69171-71U00_RE BACK DOOR Hingh L_Y17</v>
          </cell>
          <cell r="E104"/>
          <cell r="F104"/>
          <cell r="G104"/>
          <cell r="H104"/>
          <cell r="I104" t="str">
            <v>Y17</v>
          </cell>
          <cell r="J104">
            <v>1255</v>
          </cell>
        </row>
        <row r="105">
          <cell r="C105">
            <v>15031400</v>
          </cell>
          <cell r="D105" t="str">
            <v>PRS_71111-71U00_MB RAD SUP U SU.1 UP_Y17</v>
          </cell>
          <cell r="E105"/>
          <cell r="F105"/>
          <cell r="G105"/>
          <cell r="H105"/>
          <cell r="I105" t="str">
            <v>Y17</v>
          </cell>
          <cell r="J105">
            <v>1220</v>
          </cell>
        </row>
      </sheetData>
      <sheetData sheetId="3"/>
      <sheetData sheetId="4"/>
      <sheetData sheetId="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/>
      <sheetData sheetId="1"/>
      <sheetData sheetId="2">
        <row r="43">
          <cell r="C43">
            <v>16010374</v>
          </cell>
          <cell r="D43" t="str">
            <v>PRS_61100-K0L-D000_FENDER A FR_HONDA</v>
          </cell>
          <cell r="E43"/>
          <cell r="F43"/>
          <cell r="G43"/>
          <cell r="H43"/>
          <cell r="I43" t="str">
            <v>HONDA</v>
          </cell>
          <cell r="J43">
            <v>908</v>
          </cell>
        </row>
        <row r="44">
          <cell r="C44">
            <v>15024933</v>
          </cell>
          <cell r="D44" t="str">
            <v>PRS_YXA_PNL CTR PLR INR L_63611-66T10</v>
          </cell>
          <cell r="E44"/>
          <cell r="F44"/>
          <cell r="G44"/>
          <cell r="H44"/>
          <cell r="I44" t="str">
            <v>YXA</v>
          </cell>
          <cell r="J44">
            <v>453</v>
          </cell>
        </row>
        <row r="45">
          <cell r="C45">
            <v>15024931</v>
          </cell>
          <cell r="D45" t="str">
            <v>PRS_YXA_PNL CTR PLR INR R_63211-66T10</v>
          </cell>
          <cell r="E45"/>
          <cell r="F45"/>
          <cell r="G45"/>
          <cell r="H45"/>
          <cell r="I45" t="str">
            <v>YXA</v>
          </cell>
          <cell r="J45">
            <v>1710</v>
          </cell>
        </row>
        <row r="46">
          <cell r="C46">
            <v>15030026</v>
          </cell>
          <cell r="D46" t="str">
            <v>PRS_65521-55U00_MBR TAIL END_YED-NB</v>
          </cell>
          <cell r="E46"/>
          <cell r="F46"/>
          <cell r="G46"/>
          <cell r="H46"/>
          <cell r="I46">
            <v>510</v>
          </cell>
          <cell r="J46">
            <v>820</v>
          </cell>
        </row>
        <row r="47">
          <cell r="C47">
            <v>15012865</v>
          </cell>
          <cell r="D47" t="str">
            <v>FRAME FLOOR FRT LH 59411-77P00</v>
          </cell>
          <cell r="E47"/>
          <cell r="F47"/>
          <cell r="G47"/>
          <cell r="H47"/>
          <cell r="I47" t="str">
            <v>Y9T</v>
          </cell>
          <cell r="J47">
            <v>480</v>
          </cell>
        </row>
        <row r="48">
          <cell r="C48">
            <v>15026220</v>
          </cell>
          <cell r="D48" t="str">
            <v>PRS_58821-78T00_RENIF PEDAL BKT _YG8 K12</v>
          </cell>
          <cell r="E48"/>
          <cell r="F48"/>
          <cell r="G48"/>
          <cell r="H48"/>
          <cell r="I48" t="str">
            <v>YG8 K12</v>
          </cell>
          <cell r="J48">
            <v>1340</v>
          </cell>
        </row>
        <row r="49">
          <cell r="C49">
            <v>15031384</v>
          </cell>
          <cell r="D49" t="str">
            <v>PRS_59232-71U00_Panel Dash Side FR R_Y17</v>
          </cell>
          <cell r="E49"/>
          <cell r="F49"/>
          <cell r="G49"/>
          <cell r="H49"/>
          <cell r="I49" t="str">
            <v>Y17</v>
          </cell>
          <cell r="J49">
            <v>1070</v>
          </cell>
        </row>
        <row r="50">
          <cell r="C50">
            <v>15024934</v>
          </cell>
          <cell r="D50" t="str">
            <v>PRS_YXA_BRC MAIN FLR TNL NO.3_61217-66T0</v>
          </cell>
          <cell r="E50"/>
          <cell r="F50"/>
          <cell r="G50"/>
          <cell r="H50"/>
          <cell r="I50" t="str">
            <v>YXA</v>
          </cell>
          <cell r="J50">
            <v>1800</v>
          </cell>
        </row>
        <row r="51">
          <cell r="C51">
            <v>15029927</v>
          </cell>
          <cell r="D51" t="str">
            <v>COVER R SIDE 64320-K0P-D000</v>
          </cell>
          <cell r="E51"/>
          <cell r="F51"/>
          <cell r="G51"/>
          <cell r="H51"/>
          <cell r="I51" t="str">
            <v>HONDA</v>
          </cell>
          <cell r="J51">
            <v>3152</v>
          </cell>
        </row>
        <row r="52">
          <cell r="C52">
            <v>15029928</v>
          </cell>
          <cell r="D52" t="str">
            <v>COVER L SIDE 64330-K0P-D000</v>
          </cell>
          <cell r="E52"/>
          <cell r="F52"/>
          <cell r="G52"/>
          <cell r="H52"/>
          <cell r="I52" t="str">
            <v>HONDA</v>
          </cell>
          <cell r="J52">
            <v>3152</v>
          </cell>
        </row>
        <row r="53">
          <cell r="C53">
            <v>16002420</v>
          </cell>
          <cell r="D53" t="str">
            <v>PRS_MUG_PNL RR WHL HSG FR R_63413M74L00</v>
          </cell>
          <cell r="E53"/>
          <cell r="F53"/>
          <cell r="G53"/>
          <cell r="H53"/>
          <cell r="I53" t="str">
            <v>YP8</v>
          </cell>
          <cell r="J53">
            <v>175</v>
          </cell>
        </row>
        <row r="54">
          <cell r="C54">
            <v>16002421</v>
          </cell>
          <cell r="D54" t="str">
            <v>PRS_MUG_PNL RR WHL HSG FR L_63813M74L00</v>
          </cell>
          <cell r="E54"/>
          <cell r="F54"/>
          <cell r="G54"/>
          <cell r="H54"/>
          <cell r="I54" t="str">
            <v>YP8</v>
          </cell>
          <cell r="J54">
            <v>175</v>
          </cell>
        </row>
        <row r="55">
          <cell r="C55">
            <v>15031382</v>
          </cell>
          <cell r="D55" t="str">
            <v>PRS_59411-71U00_Mbr. Cowl Side Otr R_Y17</v>
          </cell>
          <cell r="E55"/>
          <cell r="F55"/>
          <cell r="G55"/>
          <cell r="H55"/>
          <cell r="I55" t="str">
            <v>Y17</v>
          </cell>
          <cell r="J55">
            <v>2070</v>
          </cell>
        </row>
        <row r="56">
          <cell r="C56">
            <v>15031383</v>
          </cell>
          <cell r="D56" t="str">
            <v>PRS_59461-71U00_Mbr. Cowl Side Otr L_Y17</v>
          </cell>
          <cell r="E56"/>
          <cell r="F56"/>
          <cell r="G56"/>
          <cell r="H56"/>
          <cell r="I56" t="str">
            <v>Y17</v>
          </cell>
          <cell r="J56">
            <v>2070</v>
          </cell>
        </row>
        <row r="57">
          <cell r="C57">
            <v>15014430</v>
          </cell>
          <cell r="D57" t="str">
            <v>PRS_MUB6_EXT,MAIN FLR TNL FR(61212-68P00</v>
          </cell>
          <cell r="E57"/>
          <cell r="F57"/>
          <cell r="G57"/>
          <cell r="H57"/>
          <cell r="I57" t="str">
            <v>B6</v>
          </cell>
          <cell r="J57">
            <v>4979</v>
          </cell>
        </row>
        <row r="58">
          <cell r="C58">
            <v>16000901</v>
          </cell>
          <cell r="D58" t="str">
            <v>PRS_YE3_RINF FR DOOR HNG RH_63141-53M00</v>
          </cell>
          <cell r="E58"/>
          <cell r="F58"/>
          <cell r="G58"/>
          <cell r="H58"/>
          <cell r="I58" t="str">
            <v>YE3</v>
          </cell>
          <cell r="J58">
            <v>200</v>
          </cell>
        </row>
        <row r="59">
          <cell r="C59">
            <v>15030029</v>
          </cell>
          <cell r="D59" t="str">
            <v>PRS_65511-55U00_PNL BACK_YED-NB</v>
          </cell>
          <cell r="E59"/>
          <cell r="F59"/>
          <cell r="G59"/>
          <cell r="H59"/>
          <cell r="I59" t="str">
            <v>YED NB</v>
          </cell>
          <cell r="J59">
            <v>156</v>
          </cell>
        </row>
        <row r="60">
          <cell r="C60">
            <v>15025364</v>
          </cell>
          <cell r="D60" t="str">
            <v>MEMBER  RR FL SIDE RR R _62112-53T00_YOM</v>
          </cell>
          <cell r="E60"/>
          <cell r="F60"/>
          <cell r="G60"/>
          <cell r="H60"/>
          <cell r="I60" t="str">
            <v>YOM</v>
          </cell>
          <cell r="J60">
            <v>886</v>
          </cell>
        </row>
        <row r="61">
          <cell r="C61">
            <v>15025365</v>
          </cell>
          <cell r="D61" t="str">
            <v>MEMBER  RR FL SIDE RR L _62312-53T00_YOM</v>
          </cell>
          <cell r="E61"/>
          <cell r="F61"/>
          <cell r="G61"/>
          <cell r="H61"/>
          <cell r="I61" t="str">
            <v>YOM</v>
          </cell>
          <cell r="J61">
            <v>886</v>
          </cell>
        </row>
        <row r="62">
          <cell r="C62">
            <v>15030025</v>
          </cell>
          <cell r="D62" t="str">
            <v>PRS_59711-55U00_PNL COWL TOP_YED-NB</v>
          </cell>
          <cell r="E62"/>
          <cell r="F62"/>
          <cell r="G62"/>
          <cell r="H62"/>
          <cell r="I62" t="str">
            <v>YED NB</v>
          </cell>
          <cell r="J62">
            <v>395</v>
          </cell>
        </row>
        <row r="63">
          <cell r="C63">
            <v>15026209</v>
          </cell>
          <cell r="D63" t="str">
            <v>PRS_63231-53T00_STR.SI SILL FR, RH_YOM</v>
          </cell>
          <cell r="E63"/>
          <cell r="F63"/>
          <cell r="G63"/>
          <cell r="H63"/>
          <cell r="I63" t="str">
            <v>YOM</v>
          </cell>
          <cell r="J63">
            <v>405</v>
          </cell>
        </row>
        <row r="64">
          <cell r="C64">
            <v>16006627</v>
          </cell>
          <cell r="D64" t="str">
            <v>PANEL WHEEL HOUSE OUTER R_63481-69R00</v>
          </cell>
          <cell r="E64"/>
          <cell r="F64"/>
          <cell r="G64"/>
          <cell r="H64"/>
          <cell r="I64" t="str">
            <v>YCA</v>
          </cell>
          <cell r="J64">
            <v>1715</v>
          </cell>
        </row>
        <row r="65">
          <cell r="C65">
            <v>16006628</v>
          </cell>
          <cell r="D65" t="str">
            <v>PANEL WHEEL HOUSE OUTER L_63881-69R00</v>
          </cell>
          <cell r="E65"/>
          <cell r="F65"/>
          <cell r="G65"/>
          <cell r="H65"/>
          <cell r="I65" t="str">
            <v>YCA</v>
          </cell>
          <cell r="J65">
            <v>925</v>
          </cell>
        </row>
        <row r="66">
          <cell r="C66">
            <v>15030489</v>
          </cell>
          <cell r="D66" t="str">
            <v>COVER R BODY 83500-K0P-D000 - 20</v>
          </cell>
          <cell r="E66"/>
          <cell r="F66"/>
          <cell r="G66"/>
          <cell r="H66"/>
          <cell r="I66" t="str">
            <v>HONDA</v>
          </cell>
          <cell r="J66">
            <v>1318</v>
          </cell>
        </row>
        <row r="67">
          <cell r="C67">
            <v>15030490</v>
          </cell>
          <cell r="D67" t="str">
            <v>COVER L BODY 83600-K0P-D000- 20</v>
          </cell>
          <cell r="E67"/>
          <cell r="F67"/>
          <cell r="G67"/>
          <cell r="H67"/>
          <cell r="I67" t="str">
            <v>HONDA</v>
          </cell>
          <cell r="J67">
            <v>1318</v>
          </cell>
        </row>
        <row r="68">
          <cell r="C68">
            <v>15017132</v>
          </cell>
          <cell r="D68" t="str">
            <v>PRS_MBR. HOOD LOCK UPPER,58231-72S00</v>
          </cell>
          <cell r="E68"/>
          <cell r="F68"/>
          <cell r="G68"/>
          <cell r="H68"/>
          <cell r="I68" t="str">
            <v>YHC</v>
          </cell>
          <cell r="J68">
            <v>428</v>
          </cell>
        </row>
        <row r="69">
          <cell r="C69">
            <v>15025671</v>
          </cell>
          <cell r="D69" t="str">
            <v>PRS_58826-78T00_CROSS MBR._YG8</v>
          </cell>
          <cell r="E69"/>
          <cell r="F69"/>
          <cell r="G69"/>
          <cell r="H69"/>
          <cell r="I69" t="str">
            <v>YG8</v>
          </cell>
          <cell r="J69">
            <v>1025</v>
          </cell>
        </row>
        <row r="70">
          <cell r="C70">
            <v>16009976</v>
          </cell>
          <cell r="D70" t="str">
            <v>PRS_YEDNB_RNF RR DR OTR R_68521-55U00</v>
          </cell>
          <cell r="E70"/>
          <cell r="F70"/>
          <cell r="G70"/>
          <cell r="H70"/>
          <cell r="I70" t="str">
            <v>YED NB</v>
          </cell>
          <cell r="J70">
            <v>1500</v>
          </cell>
        </row>
        <row r="71">
          <cell r="C71">
            <v>16009977</v>
          </cell>
          <cell r="D71" t="str">
            <v>PRS_YEDNB_RNF RR DR OTR L_68721-55U00</v>
          </cell>
          <cell r="E71"/>
          <cell r="F71"/>
          <cell r="G71"/>
          <cell r="H71"/>
          <cell r="I71" t="str">
            <v>YED NB</v>
          </cell>
          <cell r="J71">
            <v>1500</v>
          </cell>
        </row>
        <row r="72">
          <cell r="C72">
            <v>15031483</v>
          </cell>
          <cell r="D72" t="str">
            <v>PRS_68531-69R10_REINF RR DR OTR CTR R_YC</v>
          </cell>
          <cell r="E72"/>
          <cell r="F72"/>
          <cell r="G72"/>
          <cell r="H72"/>
          <cell r="I72" t="str">
            <v>YCA</v>
          </cell>
          <cell r="J72">
            <v>1250</v>
          </cell>
        </row>
        <row r="73">
          <cell r="C73">
            <v>15031484</v>
          </cell>
          <cell r="D73" t="str">
            <v>PRS_68731-69R10_REINF RR DR OTR CTR L_YC</v>
          </cell>
          <cell r="E73"/>
          <cell r="F73"/>
          <cell r="G73"/>
          <cell r="H73"/>
          <cell r="I73" t="str">
            <v>YCA</v>
          </cell>
          <cell r="J73">
            <v>1250</v>
          </cell>
        </row>
        <row r="74">
          <cell r="C74">
            <v>15026219</v>
          </cell>
          <cell r="D74" t="str">
            <v>PRS_71112-69R01_RENIF. FR LOWER _YCA</v>
          </cell>
          <cell r="E74"/>
          <cell r="F74"/>
          <cell r="G74"/>
          <cell r="H74"/>
          <cell r="I74" t="str">
            <v>YCA</v>
          </cell>
          <cell r="J74">
            <v>1050</v>
          </cell>
        </row>
        <row r="75">
          <cell r="C75">
            <v>15026218</v>
          </cell>
          <cell r="D75" t="str">
            <v>PRS_71111-69R01_CROSSMBR. FR LOWER _YCA</v>
          </cell>
          <cell r="E75"/>
          <cell r="F75"/>
          <cell r="G75"/>
          <cell r="H75"/>
          <cell r="I75" t="str">
            <v>YCA</v>
          </cell>
          <cell r="J75">
            <v>2280</v>
          </cell>
        </row>
        <row r="76">
          <cell r="C76">
            <v>15004452</v>
          </cell>
          <cell r="D76" t="str">
            <v>PRS_AZ_BRKT,FR SUSPENSION,RH 59131-77P00</v>
          </cell>
          <cell r="E76"/>
          <cell r="F76"/>
          <cell r="G76"/>
          <cell r="H76"/>
          <cell r="I76" t="str">
            <v>Y9T</v>
          </cell>
          <cell r="J76">
            <v>192</v>
          </cell>
        </row>
        <row r="77">
          <cell r="C77">
            <v>15031402</v>
          </cell>
          <cell r="D77" t="str">
            <v>PRS_59431-83U00_AZ_BRKT,FR SUSPENSION,LH 59431-77P00</v>
          </cell>
          <cell r="E77"/>
          <cell r="F77"/>
          <cell r="G77"/>
          <cell r="H77"/>
          <cell r="I77" t="str">
            <v>Y9T</v>
          </cell>
          <cell r="J77">
            <v>192</v>
          </cell>
        </row>
        <row r="78">
          <cell r="C78">
            <v>15030022</v>
          </cell>
          <cell r="D78" t="str">
            <v>PRS_65321-55U00_MBR PARTN REAR_YED-NB</v>
          </cell>
          <cell r="E78"/>
          <cell r="F78"/>
          <cell r="G78"/>
          <cell r="H78"/>
          <cell r="I78" t="str">
            <v>YED NB</v>
          </cell>
          <cell r="J78">
            <v>1661</v>
          </cell>
        </row>
        <row r="79">
          <cell r="C79">
            <v>15026216</v>
          </cell>
          <cell r="D79" t="str">
            <v>PRS_62116-53T00_EXT. RR F.SIDE M RH _YOM</v>
          </cell>
          <cell r="E79"/>
          <cell r="F79"/>
          <cell r="G79"/>
          <cell r="H79"/>
          <cell r="I79" t="str">
            <v>YOM</v>
          </cell>
          <cell r="J79">
            <v>1500</v>
          </cell>
        </row>
        <row r="80">
          <cell r="C80">
            <v>15026217</v>
          </cell>
          <cell r="D80" t="str">
            <v>PRS_62316-53T00_EXT. RR F.SIDE M LH _YOM</v>
          </cell>
          <cell r="E80"/>
          <cell r="F80"/>
          <cell r="G80"/>
          <cell r="H80"/>
          <cell r="I80" t="str">
            <v>YOM</v>
          </cell>
          <cell r="J80">
            <v>1500</v>
          </cell>
        </row>
        <row r="81">
          <cell r="C81">
            <v>15030031</v>
          </cell>
          <cell r="D81" t="str">
            <v>PRS_68122-55U00_RNF FR DR NO.2 R_YED-NB</v>
          </cell>
          <cell r="E81"/>
          <cell r="F81"/>
          <cell r="G81"/>
          <cell r="H81"/>
          <cell r="I81" t="str">
            <v>YED NB</v>
          </cell>
          <cell r="J81">
            <v>2621</v>
          </cell>
        </row>
        <row r="82">
          <cell r="C82">
            <v>15030032</v>
          </cell>
          <cell r="D82" t="str">
            <v>PRS_68322-55U00_RNF FR DR NO.2 L_YED-NB</v>
          </cell>
          <cell r="E82"/>
          <cell r="F82"/>
          <cell r="G82"/>
          <cell r="H82"/>
          <cell r="I82" t="str">
            <v>YED NB</v>
          </cell>
          <cell r="J82">
            <v>2621</v>
          </cell>
        </row>
        <row r="83">
          <cell r="C83">
            <v>15003987</v>
          </cell>
          <cell r="D83" t="str">
            <v>PRS_AZ_ REINF CENTER FREAME REAR (59144)</v>
          </cell>
          <cell r="E83"/>
          <cell r="F83"/>
          <cell r="G83"/>
          <cell r="H83"/>
          <cell r="I83" t="str">
            <v>Y9T</v>
          </cell>
          <cell r="J83">
            <v>1110</v>
          </cell>
        </row>
        <row r="84">
          <cell r="C84">
            <v>15025366</v>
          </cell>
          <cell r="D84" t="str">
            <v>STRENGTH SIDE SILL RR R_63232-53T00_YOM</v>
          </cell>
          <cell r="E84"/>
          <cell r="F84"/>
          <cell r="G84"/>
          <cell r="H84"/>
          <cell r="I84" t="str">
            <v>YOM</v>
          </cell>
          <cell r="J84">
            <v>1235</v>
          </cell>
        </row>
        <row r="85">
          <cell r="C85">
            <v>15025367</v>
          </cell>
          <cell r="D85" t="str">
            <v>STRENGTH SIDE SILL RR L_63632-53T00_YOM</v>
          </cell>
          <cell r="E85"/>
          <cell r="F85"/>
          <cell r="G85"/>
          <cell r="H85"/>
          <cell r="I85" t="str">
            <v>YOM</v>
          </cell>
          <cell r="J85">
            <v>1235</v>
          </cell>
        </row>
        <row r="86">
          <cell r="C86">
            <v>15024928</v>
          </cell>
          <cell r="D86" t="str">
            <v>PRS_YXA_PNL WHL HSE OUT R_63481-66T00</v>
          </cell>
          <cell r="E86"/>
          <cell r="F86"/>
          <cell r="G86"/>
          <cell r="H86"/>
          <cell r="I86" t="str">
            <v>YXA</v>
          </cell>
          <cell r="J86">
            <v>1140</v>
          </cell>
        </row>
        <row r="87">
          <cell r="C87">
            <v>15030027</v>
          </cell>
          <cell r="D87" t="str">
            <v>PRS_65313-55U00_MBR PARTN FRONT_YED-NB</v>
          </cell>
          <cell r="E87"/>
          <cell r="F87"/>
          <cell r="G87"/>
          <cell r="H87"/>
          <cell r="I87" t="str">
            <v>YED NB</v>
          </cell>
          <cell r="J87">
            <v>1515</v>
          </cell>
        </row>
      </sheetData>
      <sheetData sheetId="3"/>
      <sheetData sheetId="4"/>
      <sheetData sheetId="5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/>
      <sheetData sheetId="1"/>
      <sheetData sheetId="2">
        <row r="43">
          <cell r="C43">
            <v>15026220</v>
          </cell>
          <cell r="D43" t="str">
            <v>PRS_58821-78T00_RENIF PEDAL BKT _YG8 K12</v>
          </cell>
          <cell r="E43"/>
          <cell r="F43"/>
          <cell r="G43"/>
          <cell r="H43"/>
          <cell r="I43" t="str">
            <v>YG8 K12</v>
          </cell>
          <cell r="J43">
            <v>706</v>
          </cell>
        </row>
        <row r="44">
          <cell r="C44">
            <v>15023956</v>
          </cell>
          <cell r="D44" t="str">
            <v>PRS_TUNNEL MAIN FLOOR ,61211-54T01 ECN</v>
          </cell>
          <cell r="E44"/>
          <cell r="F44"/>
          <cell r="G44"/>
          <cell r="H44"/>
          <cell r="I44" t="str">
            <v>YSD ECN</v>
          </cell>
          <cell r="J44">
            <v>3190</v>
          </cell>
        </row>
        <row r="45">
          <cell r="C45">
            <v>16004930</v>
          </cell>
          <cell r="D45" t="str">
            <v>PRS_RX_REINF, RR DOOR HIN, L_63641-82P00</v>
          </cell>
          <cell r="E45"/>
          <cell r="F45"/>
          <cell r="G45"/>
          <cell r="H45"/>
          <cell r="I45" t="str">
            <v>RX</v>
          </cell>
          <cell r="J45">
            <v>202</v>
          </cell>
        </row>
        <row r="46">
          <cell r="C46">
            <v>15026212</v>
          </cell>
          <cell r="D46" t="str">
            <v>PRS_62211-53T00 COMPARTMENT RH_YOM</v>
          </cell>
          <cell r="E46"/>
          <cell r="F46"/>
          <cell r="G46"/>
          <cell r="H46"/>
          <cell r="I46" t="str">
            <v>YOM</v>
          </cell>
          <cell r="J46">
            <v>1985</v>
          </cell>
        </row>
        <row r="47">
          <cell r="C47">
            <v>15026213</v>
          </cell>
          <cell r="D47" t="str">
            <v>PRS_62411-53T00 COMPARTMENT LH_YOM</v>
          </cell>
          <cell r="E47"/>
          <cell r="F47"/>
          <cell r="G47"/>
          <cell r="H47"/>
          <cell r="I47" t="str">
            <v>YOM</v>
          </cell>
          <cell r="J47">
            <v>1985</v>
          </cell>
        </row>
        <row r="48">
          <cell r="C48">
            <v>15031387</v>
          </cell>
          <cell r="D48" t="str">
            <v>PRS_59281-71U00_Panel Dash Side L_Y17</v>
          </cell>
          <cell r="E48"/>
          <cell r="F48"/>
          <cell r="G48"/>
          <cell r="H48"/>
          <cell r="I48" t="str">
            <v>Y17</v>
          </cell>
          <cell r="J48">
            <v>2190</v>
          </cell>
        </row>
        <row r="49">
          <cell r="C49">
            <v>15012864</v>
          </cell>
          <cell r="D49" t="str">
            <v>FRAME FLOOR FRT RH 59111-77P00</v>
          </cell>
          <cell r="E49"/>
          <cell r="F49"/>
          <cell r="G49"/>
          <cell r="H49"/>
          <cell r="I49" t="str">
            <v>Y9T</v>
          </cell>
          <cell r="J49">
            <v>135</v>
          </cell>
        </row>
        <row r="50">
          <cell r="C50">
            <v>15000177</v>
          </cell>
          <cell r="D50" t="str">
            <v>PRS_JCB_OIL PAN ASSY_320/04292</v>
          </cell>
          <cell r="E50"/>
          <cell r="F50"/>
          <cell r="G50"/>
          <cell r="H50"/>
          <cell r="I50" t="str">
            <v>JCB</v>
          </cell>
          <cell r="J50">
            <v>650</v>
          </cell>
        </row>
        <row r="51">
          <cell r="C51">
            <v>15030025</v>
          </cell>
          <cell r="D51" t="str">
            <v>PRS_59711-55U00_PNL COWL TOP_YED-NB</v>
          </cell>
          <cell r="E51"/>
          <cell r="F51"/>
          <cell r="G51"/>
          <cell r="H51"/>
          <cell r="I51" t="str">
            <v>YED NB</v>
          </cell>
          <cell r="J51">
            <v>1595</v>
          </cell>
        </row>
        <row r="52">
          <cell r="C52">
            <v>15025671</v>
          </cell>
          <cell r="D52" t="str">
            <v>PRS_58826-78T00_CROSS MBR._YG8</v>
          </cell>
          <cell r="E52"/>
          <cell r="F52"/>
          <cell r="G52"/>
          <cell r="H52"/>
          <cell r="I52" t="str">
            <v>YG8</v>
          </cell>
          <cell r="J52">
            <v>420</v>
          </cell>
        </row>
        <row r="53">
          <cell r="C53">
            <v>15026209</v>
          </cell>
          <cell r="D53" t="str">
            <v>PRS_63231-53T00_STR.SI SILL FR, RH_YOM</v>
          </cell>
          <cell r="E53"/>
          <cell r="F53"/>
          <cell r="G53"/>
          <cell r="H53"/>
          <cell r="I53" t="str">
            <v>YOM</v>
          </cell>
          <cell r="J53">
            <v>948</v>
          </cell>
        </row>
        <row r="54">
          <cell r="C54">
            <v>15017132</v>
          </cell>
          <cell r="D54" t="str">
            <v>PRS_MBR. HOOD LOCK UPPER,58231-72S00</v>
          </cell>
          <cell r="E54"/>
          <cell r="F54"/>
          <cell r="G54"/>
          <cell r="H54"/>
          <cell r="I54" t="str">
            <v>YHC</v>
          </cell>
          <cell r="J54">
            <v>590</v>
          </cell>
        </row>
        <row r="55">
          <cell r="C55">
            <v>15017133</v>
          </cell>
          <cell r="D55" t="str">
            <v>PRS_MBR. HOOD LOCK LOWER,58232-72S00</v>
          </cell>
          <cell r="E55"/>
          <cell r="F55"/>
          <cell r="G55"/>
          <cell r="H55"/>
          <cell r="I55" t="str">
            <v>YHC</v>
          </cell>
          <cell r="J55">
            <v>1310</v>
          </cell>
        </row>
        <row r="56">
          <cell r="C56">
            <v>15031433</v>
          </cell>
          <cell r="D56" t="str">
            <v>PRS_61851-78U00_LOK RE WH HO  R_YG8 RC25</v>
          </cell>
          <cell r="E56"/>
          <cell r="F56"/>
          <cell r="G56"/>
          <cell r="H56"/>
          <cell r="I56" t="str">
            <v>YG8-MC</v>
          </cell>
          <cell r="J56">
            <v>795</v>
          </cell>
        </row>
        <row r="57">
          <cell r="C57">
            <v>15031434</v>
          </cell>
          <cell r="D57" t="str">
            <v>PRS_61861-78U00_LOK RE WH HO  L_YG8 RC25</v>
          </cell>
          <cell r="E57"/>
          <cell r="F57"/>
          <cell r="G57"/>
          <cell r="H57"/>
          <cell r="I57" t="str">
            <v>YG8-MC</v>
          </cell>
          <cell r="J57">
            <v>795</v>
          </cell>
        </row>
        <row r="58">
          <cell r="C58">
            <v>15017163</v>
          </cell>
          <cell r="D58" t="str">
            <v>PRS_PANEL RR LAMP HOU OUT L_64531-62S00</v>
          </cell>
          <cell r="E58"/>
          <cell r="F58"/>
          <cell r="G58"/>
          <cell r="H58"/>
          <cell r="I58" t="str">
            <v>Y1K</v>
          </cell>
          <cell r="J58">
            <v>200</v>
          </cell>
        </row>
        <row r="59">
          <cell r="C59">
            <v>16006628</v>
          </cell>
          <cell r="D59" t="str">
            <v>PANEL WHEEL HOUSE OUTER L_63881-69R00</v>
          </cell>
          <cell r="E59"/>
          <cell r="F59"/>
          <cell r="G59"/>
          <cell r="H59"/>
          <cell r="I59" t="str">
            <v>YCA</v>
          </cell>
          <cell r="J59">
            <v>1468</v>
          </cell>
        </row>
        <row r="60">
          <cell r="C60">
            <v>15030030</v>
          </cell>
          <cell r="D60" t="str">
            <v>PRS_65331-55U00_PNL PARTN FRONT_YED-NB</v>
          </cell>
          <cell r="E60"/>
          <cell r="F60"/>
          <cell r="G60"/>
          <cell r="H60"/>
          <cell r="I60" t="str">
            <v>YED NB</v>
          </cell>
          <cell r="J60">
            <v>2000</v>
          </cell>
        </row>
        <row r="61">
          <cell r="C61">
            <v>15000210</v>
          </cell>
          <cell r="D61" t="str">
            <v>PRS_PNL COWL UPPER RHD,59311-55R00</v>
          </cell>
          <cell r="E61"/>
          <cell r="F61"/>
          <cell r="G61"/>
          <cell r="H61"/>
          <cell r="I61" t="str">
            <v>YED NB</v>
          </cell>
          <cell r="J61">
            <v>240</v>
          </cell>
        </row>
        <row r="62">
          <cell r="C62">
            <v>15031385</v>
          </cell>
          <cell r="D62" t="str">
            <v>PRS_59282-71U00_Panel Dash Side FR L_Y17</v>
          </cell>
          <cell r="E62"/>
          <cell r="F62"/>
          <cell r="G62"/>
          <cell r="H62"/>
          <cell r="I62" t="str">
            <v>Y17</v>
          </cell>
          <cell r="J62">
            <v>1862</v>
          </cell>
        </row>
        <row r="63">
          <cell r="C63">
            <v>15030026</v>
          </cell>
          <cell r="D63" t="str">
            <v>PRS_65521-55U00_MBR TAIL END_YED-NB</v>
          </cell>
          <cell r="E63"/>
          <cell r="F63"/>
          <cell r="G63"/>
          <cell r="H63"/>
          <cell r="I63" t="str">
            <v>YED NB</v>
          </cell>
          <cell r="J63">
            <v>2111</v>
          </cell>
        </row>
        <row r="64">
          <cell r="C64">
            <v>15031392</v>
          </cell>
          <cell r="D64" t="str">
            <v>PRS_68521-71U00_RENIF R Dr Otr R_Y17</v>
          </cell>
          <cell r="E64"/>
          <cell r="F64"/>
          <cell r="G64"/>
          <cell r="H64"/>
          <cell r="I64" t="str">
            <v>Y17</v>
          </cell>
          <cell r="J64">
            <v>2450</v>
          </cell>
        </row>
        <row r="65">
          <cell r="C65">
            <v>15031393</v>
          </cell>
          <cell r="D65" t="str">
            <v>PRS_68721-71U00_RENIF R Dr Otr R_Y17</v>
          </cell>
          <cell r="E65"/>
          <cell r="F65"/>
          <cell r="G65"/>
          <cell r="H65"/>
          <cell r="I65" t="str">
            <v>Y17</v>
          </cell>
          <cell r="J65">
            <v>2450</v>
          </cell>
        </row>
        <row r="66">
          <cell r="C66">
            <v>15024929</v>
          </cell>
          <cell r="D66" t="str">
            <v>PRS_YXA_PNL WHL HSE OUT L_63881-66T00</v>
          </cell>
          <cell r="E66"/>
          <cell r="F66"/>
          <cell r="G66"/>
          <cell r="H66"/>
          <cell r="I66" t="str">
            <v>YXA</v>
          </cell>
          <cell r="J66">
            <v>995</v>
          </cell>
        </row>
        <row r="67">
          <cell r="C67">
            <v>15030029</v>
          </cell>
          <cell r="D67" t="str">
            <v>PRS_65511-55U00_PNL BACK_YED-NB</v>
          </cell>
          <cell r="E67"/>
          <cell r="F67"/>
          <cell r="G67"/>
          <cell r="H67"/>
          <cell r="I67" t="str">
            <v>YED NB</v>
          </cell>
          <cell r="J67">
            <v>1305</v>
          </cell>
        </row>
        <row r="68">
          <cell r="C68">
            <v>16011316</v>
          </cell>
          <cell r="D68" t="str">
            <v>EXTN QUARTER INNER UPPER R 63341-71U00</v>
          </cell>
          <cell r="E68"/>
          <cell r="F68"/>
          <cell r="G68"/>
          <cell r="H68"/>
          <cell r="I68" t="str">
            <v>Y17</v>
          </cell>
          <cell r="J68">
            <v>1960</v>
          </cell>
        </row>
        <row r="69">
          <cell r="C69">
            <v>16011315</v>
          </cell>
          <cell r="D69" t="str">
            <v>EXTN QUARTER INNER UPPER L 63741-71U00</v>
          </cell>
          <cell r="E69"/>
          <cell r="F69"/>
          <cell r="G69"/>
          <cell r="H69"/>
          <cell r="I69" t="str">
            <v>Y17</v>
          </cell>
          <cell r="J69">
            <v>1960</v>
          </cell>
        </row>
        <row r="70">
          <cell r="C70">
            <v>15017151</v>
          </cell>
          <cell r="D70" t="str">
            <v>PRS_MBR.  RR FL. SIDE FR L _62311-62S00</v>
          </cell>
          <cell r="E70"/>
          <cell r="F70"/>
          <cell r="G70"/>
          <cell r="H70"/>
          <cell r="I70" t="str">
            <v>Y1K</v>
          </cell>
          <cell r="J70">
            <v>1650</v>
          </cell>
        </row>
        <row r="71">
          <cell r="C71">
            <v>15031394</v>
          </cell>
          <cell r="D71" t="str">
            <v>PRS_68531-71U00_RE RR DR OtrC NO.1 R_Y17</v>
          </cell>
          <cell r="E71"/>
          <cell r="F71"/>
          <cell r="G71"/>
          <cell r="H71"/>
          <cell r="I71" t="str">
            <v>Y17</v>
          </cell>
          <cell r="J71">
            <v>1490</v>
          </cell>
        </row>
        <row r="72">
          <cell r="C72">
            <v>15031395</v>
          </cell>
          <cell r="D72" t="str">
            <v>PRS_68731-71U00_RE RR DR OtrC NO.1 L_Y17</v>
          </cell>
          <cell r="E72"/>
          <cell r="F72"/>
          <cell r="G72"/>
          <cell r="H72"/>
          <cell r="I72" t="str">
            <v>Y17</v>
          </cell>
          <cell r="J72">
            <v>1490</v>
          </cell>
        </row>
        <row r="73">
          <cell r="C73">
            <v>15030001</v>
          </cell>
          <cell r="D73" t="str">
            <v>PRS_65311-55U00_PNL PARTITION_YED-NB</v>
          </cell>
          <cell r="E73"/>
          <cell r="F73"/>
          <cell r="G73"/>
          <cell r="H73"/>
          <cell r="I73" t="str">
            <v>YED NB</v>
          </cell>
          <cell r="J73">
            <v>2215</v>
          </cell>
        </row>
        <row r="74">
          <cell r="C74">
            <v>15024928</v>
          </cell>
          <cell r="D74" t="str">
            <v>PRS_YXA_PNL WHL HSE OUT R_63481-66T00</v>
          </cell>
          <cell r="E74"/>
          <cell r="F74"/>
          <cell r="G74"/>
          <cell r="H74"/>
          <cell r="I74" t="str">
            <v>YXA</v>
          </cell>
          <cell r="J74">
            <v>1390</v>
          </cell>
        </row>
        <row r="75">
          <cell r="C75">
            <v>15004399</v>
          </cell>
          <cell r="D75" t="str">
            <v>PRS_MUG_PNL FR COWL UPPER_72381-74L20</v>
          </cell>
          <cell r="E75"/>
          <cell r="F75"/>
          <cell r="G75"/>
          <cell r="H75"/>
          <cell r="I75" t="str">
            <v>YP8</v>
          </cell>
          <cell r="J75">
            <v>1040</v>
          </cell>
        </row>
        <row r="76">
          <cell r="C76">
            <v>15027906</v>
          </cell>
          <cell r="D76" t="str">
            <v>PRS_63882-66T00_EXT WHL HS OTR RR R_YXA</v>
          </cell>
          <cell r="E76"/>
          <cell r="F76"/>
          <cell r="G76"/>
          <cell r="H76"/>
          <cell r="I76" t="str">
            <v>YXA</v>
          </cell>
          <cell r="J76">
            <v>1175</v>
          </cell>
        </row>
        <row r="77">
          <cell r="C77">
            <v>15027907</v>
          </cell>
          <cell r="D77" t="str">
            <v>PRS_63482-66T00_EXT WHL HS OTR RR R_YXA</v>
          </cell>
          <cell r="E77"/>
          <cell r="F77"/>
          <cell r="G77"/>
          <cell r="H77"/>
          <cell r="I77" t="str">
            <v>YXA</v>
          </cell>
          <cell r="J77">
            <v>1175</v>
          </cell>
        </row>
        <row r="78">
          <cell r="C78">
            <v>15028935</v>
          </cell>
          <cell r="D78" t="str">
            <v>PRS_R/F TENSION ROD BKT RH_59123-77P00</v>
          </cell>
          <cell r="E78"/>
          <cell r="F78"/>
          <cell r="G78"/>
          <cell r="H78"/>
          <cell r="I78" t="str">
            <v>Y9T</v>
          </cell>
          <cell r="J78">
            <v>200</v>
          </cell>
        </row>
        <row r="79">
          <cell r="C79">
            <v>15028936</v>
          </cell>
          <cell r="D79" t="str">
            <v>PRS_R/F TENSION ROD BKT LH_59423-77P00</v>
          </cell>
          <cell r="E79"/>
          <cell r="F79"/>
          <cell r="G79"/>
          <cell r="H79"/>
          <cell r="I79" t="str">
            <v>Y9T</v>
          </cell>
          <cell r="J79">
            <v>200</v>
          </cell>
        </row>
        <row r="80">
          <cell r="C80">
            <v>15030027</v>
          </cell>
          <cell r="D80" t="str">
            <v>PRS_65313-55U00_MBR PARTN FRONT_YED-NB</v>
          </cell>
          <cell r="E80"/>
          <cell r="F80"/>
          <cell r="G80"/>
          <cell r="H80"/>
          <cell r="I80" t="str">
            <v>YED NB</v>
          </cell>
          <cell r="J80">
            <v>115</v>
          </cell>
        </row>
        <row r="81">
          <cell r="C81">
            <v>15031390</v>
          </cell>
          <cell r="D81" t="str">
            <v>PRS_68122-71U00_RE F Dr Otr No.-1R_Y17</v>
          </cell>
          <cell r="E81"/>
          <cell r="F81"/>
          <cell r="G81"/>
          <cell r="H81"/>
          <cell r="I81" t="str">
            <v>Y17</v>
          </cell>
          <cell r="J81">
            <v>1005</v>
          </cell>
        </row>
        <row r="82">
          <cell r="C82">
            <v>15031391</v>
          </cell>
          <cell r="D82" t="str">
            <v>PRS_68322-71U00_RE F Dr Otr No.-1L_Y17</v>
          </cell>
          <cell r="E82"/>
          <cell r="F82"/>
          <cell r="G82"/>
          <cell r="H82"/>
          <cell r="I82" t="str">
            <v>Y17</v>
          </cell>
          <cell r="J82">
            <v>1005</v>
          </cell>
        </row>
        <row r="83">
          <cell r="C83">
            <v>15031396</v>
          </cell>
          <cell r="D83" t="str">
            <v>PRS_69161-71U00_RE BACK DOOR Hingh R_Y17</v>
          </cell>
          <cell r="E83"/>
          <cell r="F83"/>
          <cell r="G83"/>
          <cell r="H83"/>
          <cell r="I83" t="str">
            <v>Y17</v>
          </cell>
          <cell r="J83">
            <v>1477</v>
          </cell>
        </row>
        <row r="84">
          <cell r="C84">
            <v>15031397</v>
          </cell>
          <cell r="D84" t="str">
            <v>PRS_69171-71U00_RE BACK DOOR Hingh L_Y17</v>
          </cell>
          <cell r="E84"/>
          <cell r="F84"/>
          <cell r="G84"/>
          <cell r="H84"/>
          <cell r="I84" t="str">
            <v>Y17</v>
          </cell>
          <cell r="J84">
            <v>1477</v>
          </cell>
        </row>
        <row r="85">
          <cell r="C85">
            <v>15004452</v>
          </cell>
          <cell r="D85" t="str">
            <v>PRS_AZ_BRKT,FR SUSPENSION,RH 59131-77P00</v>
          </cell>
          <cell r="E85"/>
          <cell r="F85"/>
          <cell r="G85"/>
          <cell r="H85"/>
          <cell r="I85" t="str">
            <v>Y9T</v>
          </cell>
          <cell r="J85">
            <v>298</v>
          </cell>
        </row>
        <row r="86">
          <cell r="C86">
            <v>15031402</v>
          </cell>
          <cell r="D86" t="str">
            <v>PRS_59431-83U00_AZ_BRKT,FR SUSPENSION,LH 59431-77P00</v>
          </cell>
          <cell r="E86"/>
          <cell r="F86"/>
          <cell r="G86"/>
          <cell r="H86"/>
          <cell r="I86" t="str">
            <v>Y9T</v>
          </cell>
          <cell r="J86">
            <v>250</v>
          </cell>
        </row>
        <row r="87">
          <cell r="C87">
            <v>15004602</v>
          </cell>
          <cell r="D87" t="str">
            <v>PRS_AZ_BRKT,FR SUSPENSION,LH 59431-77P00</v>
          </cell>
          <cell r="E87"/>
          <cell r="F87"/>
          <cell r="G87"/>
          <cell r="H87"/>
          <cell r="I87" t="str">
            <v>Y9T</v>
          </cell>
          <cell r="J87">
            <v>48</v>
          </cell>
        </row>
        <row r="88">
          <cell r="C88">
            <v>15026219</v>
          </cell>
          <cell r="D88" t="str">
            <v>PRS_71112-69R01_RENIF. FR LOWER _YCA</v>
          </cell>
          <cell r="E88"/>
          <cell r="F88"/>
          <cell r="G88"/>
          <cell r="H88"/>
          <cell r="I88" t="str">
            <v>YCA</v>
          </cell>
          <cell r="J88">
            <v>1050</v>
          </cell>
        </row>
        <row r="89">
          <cell r="C89">
            <v>16009976</v>
          </cell>
          <cell r="D89" t="str">
            <v>PRS_YEDNB_RNF RR DR OTR R_68521-55U00</v>
          </cell>
          <cell r="E89"/>
          <cell r="F89"/>
          <cell r="G89"/>
          <cell r="H89"/>
          <cell r="I89" t="str">
            <v>YED NB</v>
          </cell>
          <cell r="J89">
            <v>1920</v>
          </cell>
        </row>
        <row r="90">
          <cell r="C90">
            <v>16009977</v>
          </cell>
          <cell r="D90" t="str">
            <v>PRS_YEDNB_RNF RR DR OTR L_68721-55U00</v>
          </cell>
          <cell r="E90"/>
          <cell r="F90"/>
          <cell r="G90"/>
          <cell r="H90"/>
          <cell r="I90" t="str">
            <v>YED NB</v>
          </cell>
          <cell r="J90">
            <v>1920</v>
          </cell>
        </row>
        <row r="91">
          <cell r="C91">
            <v>15031400</v>
          </cell>
          <cell r="D91" t="str">
            <v>PRS_71111-71U00_MB RAD SUP U SU.1 UP_Y17</v>
          </cell>
          <cell r="E91"/>
          <cell r="F91"/>
          <cell r="G91"/>
          <cell r="H91"/>
          <cell r="I91" t="str">
            <v>Y17</v>
          </cell>
          <cell r="J91">
            <v>485</v>
          </cell>
        </row>
        <row r="92">
          <cell r="C92">
            <v>15003987</v>
          </cell>
          <cell r="D92" t="str">
            <v>PRS_AZ_ REINF CENTER FREAME REAR (59144)</v>
          </cell>
          <cell r="E92"/>
          <cell r="F92"/>
          <cell r="G92"/>
          <cell r="H92"/>
          <cell r="I92" t="str">
            <v>Y9T</v>
          </cell>
          <cell r="J92">
            <v>1190</v>
          </cell>
        </row>
      </sheetData>
      <sheetData sheetId="3"/>
      <sheetData sheetId="4"/>
      <sheetData sheetId="5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15017150</v>
          </cell>
          <cell r="D43" t="str">
            <v>PRS_MBR.  RR FL. SIDE FR R _62111-62S00</v>
          </cell>
          <cell r="I43" t="str">
            <v>Y1K</v>
          </cell>
          <cell r="J43">
            <v>953</v>
          </cell>
        </row>
        <row r="44">
          <cell r="C44">
            <v>15014430</v>
          </cell>
          <cell r="D44" t="str">
            <v>PRS_MUB6_EXT,MAIN FLR TNL FR(61212-68P00</v>
          </cell>
          <cell r="I44" t="str">
            <v>B6</v>
          </cell>
          <cell r="J44">
            <v>3775</v>
          </cell>
        </row>
        <row r="45">
          <cell r="C45">
            <v>15030029</v>
          </cell>
          <cell r="D45" t="str">
            <v>PRS_65511-55U00_PNL BACK_YED-NB</v>
          </cell>
          <cell r="I45" t="str">
            <v>YED NB</v>
          </cell>
          <cell r="J45">
            <v>1497</v>
          </cell>
        </row>
        <row r="46">
          <cell r="C46">
            <v>15031385</v>
          </cell>
          <cell r="D46" t="str">
            <v>PRS_59282-71U00_Panel Dash Side FR L_Y17</v>
          </cell>
          <cell r="I46" t="str">
            <v>Y17</v>
          </cell>
          <cell r="J46">
            <v>1000</v>
          </cell>
        </row>
        <row r="47">
          <cell r="C47">
            <v>15029927</v>
          </cell>
          <cell r="D47" t="str">
            <v>COVER R SIDE 64320-K0P-D000</v>
          </cell>
          <cell r="I47" t="str">
            <v>HONDA</v>
          </cell>
          <cell r="J47">
            <v>1550</v>
          </cell>
        </row>
        <row r="48">
          <cell r="C48">
            <v>15029928</v>
          </cell>
          <cell r="D48" t="str">
            <v>COVER L SIDE 64330-K0P-D000</v>
          </cell>
          <cell r="I48" t="str">
            <v>HONDA</v>
          </cell>
          <cell r="J48">
            <v>1550</v>
          </cell>
        </row>
        <row r="49">
          <cell r="C49">
            <v>15031392</v>
          </cell>
          <cell r="D49" t="str">
            <v>PRS_68521-71U00_RENIF R Dr Otr R_Y17</v>
          </cell>
          <cell r="I49" t="str">
            <v>Y17</v>
          </cell>
          <cell r="J49">
            <v>718</v>
          </cell>
        </row>
        <row r="50">
          <cell r="C50">
            <v>15031393</v>
          </cell>
          <cell r="D50" t="str">
            <v>PRS_68721-71U00_RENIF R Dr Otr R_Y17</v>
          </cell>
          <cell r="I50" t="str">
            <v>Y17</v>
          </cell>
          <cell r="J50">
            <v>718</v>
          </cell>
        </row>
        <row r="51">
          <cell r="C51">
            <v>15025364</v>
          </cell>
          <cell r="D51" t="str">
            <v>MEMBER  RR FL SIDE RR R _62112-53T00_YOM</v>
          </cell>
          <cell r="I51" t="str">
            <v>YOM</v>
          </cell>
          <cell r="J51">
            <v>1500</v>
          </cell>
        </row>
        <row r="52">
          <cell r="C52">
            <v>15025365</v>
          </cell>
          <cell r="D52" t="str">
            <v>MEMBER  RR FL SIDE RR L _62312-53T00_YOM</v>
          </cell>
          <cell r="I52" t="str">
            <v>YOM</v>
          </cell>
          <cell r="J52">
            <v>1500</v>
          </cell>
        </row>
        <row r="53">
          <cell r="C53">
            <v>15031405</v>
          </cell>
          <cell r="D53" t="str">
            <v>PRS_61221-78U20_LOK CR PI LOW L_YG8 RC25</v>
          </cell>
          <cell r="I53" t="str">
            <v>YG8</v>
          </cell>
          <cell r="J53">
            <v>233</v>
          </cell>
        </row>
        <row r="54">
          <cell r="C54">
            <v>15031404</v>
          </cell>
          <cell r="D54" t="str">
            <v>PRS_61221-78U10_LOK CR PI LOW L_YG8 RC25</v>
          </cell>
          <cell r="I54" t="str">
            <v>YG8</v>
          </cell>
          <cell r="J54">
            <v>459</v>
          </cell>
        </row>
        <row r="55">
          <cell r="C55">
            <v>16010374</v>
          </cell>
          <cell r="D55" t="str">
            <v>PRS_61100-K0L-D000_FENDER A FR_HONDA</v>
          </cell>
          <cell r="I55" t="str">
            <v>HONDA</v>
          </cell>
          <cell r="J55">
            <v>707</v>
          </cell>
        </row>
        <row r="56">
          <cell r="C56">
            <v>15012864</v>
          </cell>
          <cell r="D56" t="str">
            <v>FRAME FLOOR FRT RH 59111-77P00</v>
          </cell>
          <cell r="I56" t="str">
            <v>Y9T</v>
          </cell>
          <cell r="J56">
            <v>309</v>
          </cell>
        </row>
        <row r="57">
          <cell r="C57">
            <v>15024933</v>
          </cell>
          <cell r="D57" t="str">
            <v>PRS_YXA_PNL CTR PLR INR L_63611-66T10</v>
          </cell>
          <cell r="I57" t="str">
            <v>YXA</v>
          </cell>
          <cell r="J57">
            <v>1980</v>
          </cell>
        </row>
        <row r="58">
          <cell r="C58">
            <v>15031386</v>
          </cell>
          <cell r="D58" t="str">
            <v>PRS_59231-71U00_Panel Dash Side R_Y17</v>
          </cell>
          <cell r="I58" t="str">
            <v>Y17</v>
          </cell>
          <cell r="J58">
            <v>1940</v>
          </cell>
        </row>
        <row r="59">
          <cell r="C59">
            <v>15024931</v>
          </cell>
          <cell r="D59" t="str">
            <v>PRS_YXA_PNL CTR PLR INR R_63211-66T10</v>
          </cell>
          <cell r="I59" t="str">
            <v>YXA</v>
          </cell>
          <cell r="J59">
            <v>750</v>
          </cell>
        </row>
        <row r="60">
          <cell r="C60">
            <v>15000210</v>
          </cell>
          <cell r="D60" t="str">
            <v>PRS_PNL COWL UPPER RHD,59311-55R00</v>
          </cell>
          <cell r="I60" t="str">
            <v>YED NB</v>
          </cell>
          <cell r="J60">
            <v>1100</v>
          </cell>
        </row>
        <row r="61">
          <cell r="C61">
            <v>15000211</v>
          </cell>
          <cell r="D61" t="str">
            <v>PRS_PNL COWL UPPER LHD,59311-55R10</v>
          </cell>
          <cell r="I61" t="str">
            <v>YED NB</v>
          </cell>
          <cell r="J61">
            <v>324</v>
          </cell>
        </row>
        <row r="62">
          <cell r="C62">
            <v>15026209</v>
          </cell>
          <cell r="D62" t="str">
            <v>PRS_63231-53T00_STR.SI SILL FR, RH_YOM</v>
          </cell>
          <cell r="I62" t="str">
            <v>YOM</v>
          </cell>
          <cell r="J62">
            <v>881</v>
          </cell>
        </row>
        <row r="63">
          <cell r="C63">
            <v>15026210</v>
          </cell>
          <cell r="D63" t="str">
            <v>PRS_63631-53T00_STR.SI SILL FR, HL_YOM</v>
          </cell>
          <cell r="I63" t="str">
            <v>YOM</v>
          </cell>
          <cell r="J63">
            <v>1706</v>
          </cell>
        </row>
        <row r="64">
          <cell r="C64">
            <v>15030489</v>
          </cell>
          <cell r="D64" t="str">
            <v>COVER R BODY 83500-K0P-D000 - 20</v>
          </cell>
          <cell r="I64" t="str">
            <v>HONDA</v>
          </cell>
          <cell r="J64">
            <v>1633</v>
          </cell>
        </row>
        <row r="65">
          <cell r="C65">
            <v>15030490</v>
          </cell>
          <cell r="D65" t="str">
            <v>COVER L BODY 83600-K0P-D000- 20</v>
          </cell>
          <cell r="I65" t="str">
            <v>HONDA</v>
          </cell>
          <cell r="J65">
            <v>1633</v>
          </cell>
        </row>
        <row r="66">
          <cell r="C66">
            <v>15031433</v>
          </cell>
          <cell r="D66" t="str">
            <v>PRS_61851-78U00_LOK RE WH HO  R_YG8 RC25</v>
          </cell>
          <cell r="I66" t="str">
            <v>YG8-MC</v>
          </cell>
          <cell r="J66">
            <v>475</v>
          </cell>
        </row>
        <row r="67">
          <cell r="C67">
            <v>15031434</v>
          </cell>
          <cell r="D67" t="str">
            <v>PRS_61861-78U00_LOK RE WH HO  L_YG8 RC25</v>
          </cell>
          <cell r="I67" t="str">
            <v>YG8-MC</v>
          </cell>
          <cell r="J67">
            <v>475</v>
          </cell>
        </row>
        <row r="68">
          <cell r="C68">
            <v>15030388</v>
          </cell>
          <cell r="D68" t="str">
            <v>PRS_58311-62S01_YOM/Y1K</v>
          </cell>
          <cell r="I68" t="str">
            <v>Y1K ECN</v>
          </cell>
          <cell r="J68">
            <v>1668</v>
          </cell>
        </row>
        <row r="69">
          <cell r="C69">
            <v>15030389</v>
          </cell>
          <cell r="D69" t="str">
            <v>PRS_58411-62S01_YOM/Y1K</v>
          </cell>
          <cell r="I69" t="str">
            <v>Y1K ECN</v>
          </cell>
          <cell r="J69">
            <v>1668</v>
          </cell>
        </row>
        <row r="70">
          <cell r="C70">
            <v>15030025</v>
          </cell>
          <cell r="D70" t="str">
            <v>PRS_59711-55U00_PNL COWL TOP_YED-NB</v>
          </cell>
          <cell r="I70" t="str">
            <v>YED NB</v>
          </cell>
          <cell r="J70">
            <v>1895</v>
          </cell>
        </row>
        <row r="71">
          <cell r="C71">
            <v>15030024</v>
          </cell>
          <cell r="D71" t="str">
            <v>PRS_59711-55U10_PNL COWL TOP_YED-NB</v>
          </cell>
          <cell r="I71" t="str">
            <v>YED NB</v>
          </cell>
          <cell r="J71">
            <v>220</v>
          </cell>
        </row>
        <row r="72">
          <cell r="C72">
            <v>15030023</v>
          </cell>
          <cell r="D72" t="str">
            <v>PRS_59711-55U20_PNL COWL TOP_YED-NB</v>
          </cell>
          <cell r="I72" t="str">
            <v>YED NB</v>
          </cell>
          <cell r="J72">
            <v>120</v>
          </cell>
        </row>
        <row r="73">
          <cell r="C73">
            <v>16006627</v>
          </cell>
          <cell r="D73" t="str">
            <v>PANEL WHEEL HOUSE OUTER R_63481-69R00</v>
          </cell>
          <cell r="I73" t="str">
            <v>YCA</v>
          </cell>
          <cell r="J73">
            <v>630</v>
          </cell>
        </row>
        <row r="74">
          <cell r="C74">
            <v>15022951</v>
          </cell>
          <cell r="D74" t="str">
            <v>PRS_REINF PEDAL BRKT_58821-78L03</v>
          </cell>
          <cell r="I74" t="str">
            <v>YG8-ECN</v>
          </cell>
          <cell r="J74">
            <v>414</v>
          </cell>
        </row>
        <row r="75">
          <cell r="C75">
            <v>15030022</v>
          </cell>
          <cell r="D75" t="str">
            <v>PRS_65321-55U00_MBR PARTN REAR_YED-NB</v>
          </cell>
          <cell r="I75" t="str">
            <v>YED NB</v>
          </cell>
          <cell r="J75">
            <v>2330</v>
          </cell>
        </row>
        <row r="76">
          <cell r="C76">
            <v>15031483</v>
          </cell>
          <cell r="D76" t="str">
            <v>PRS_68531-69R10_REINF RR DR OTR CTR R_YC</v>
          </cell>
          <cell r="I76" t="str">
            <v>YCA</v>
          </cell>
          <cell r="J76">
            <v>1685</v>
          </cell>
        </row>
        <row r="77">
          <cell r="C77">
            <v>15031484</v>
          </cell>
          <cell r="D77" t="str">
            <v>PRS_68731-69R10_REINF RR DR OTR CTR L_YC</v>
          </cell>
          <cell r="I77" t="str">
            <v>YCA</v>
          </cell>
          <cell r="J77">
            <v>1685</v>
          </cell>
        </row>
        <row r="78">
          <cell r="C78">
            <v>15031400</v>
          </cell>
          <cell r="D78" t="str">
            <v>PRS_71111-71U00_MB RAD SUP U SU.1 UP_Y17</v>
          </cell>
          <cell r="I78" t="str">
            <v>Y17</v>
          </cell>
          <cell r="J78">
            <v>1115</v>
          </cell>
        </row>
        <row r="79">
          <cell r="C79">
            <v>15017187</v>
          </cell>
          <cell r="D79" t="str">
            <v>PRS_MEMBER FR BUMPER_58271-62S00</v>
          </cell>
          <cell r="I79" t="str">
            <v>Y1K</v>
          </cell>
          <cell r="J79">
            <v>1455</v>
          </cell>
        </row>
        <row r="80">
          <cell r="C80">
            <v>15026219</v>
          </cell>
          <cell r="D80" t="str">
            <v>PRS_71112-69R01_RENIF. FR LOWER _YCA</v>
          </cell>
          <cell r="I80" t="str">
            <v>YCA</v>
          </cell>
          <cell r="J80">
            <v>955</v>
          </cell>
        </row>
        <row r="81">
          <cell r="C81">
            <v>15030031</v>
          </cell>
          <cell r="D81" t="str">
            <v>PRS_68122-55U00_RNF FR DR NO.2 R_YED-NB</v>
          </cell>
          <cell r="I81" t="str">
            <v>YED NB</v>
          </cell>
          <cell r="J81">
            <v>1905</v>
          </cell>
        </row>
        <row r="82">
          <cell r="C82">
            <v>15030032</v>
          </cell>
          <cell r="D82" t="str">
            <v>PRS_68322-55U00_RNF FR DR NO.2 L_YED-NB</v>
          </cell>
          <cell r="I82" t="str">
            <v>YED NB</v>
          </cell>
          <cell r="J82">
            <v>1905</v>
          </cell>
        </row>
        <row r="83">
          <cell r="C83">
            <v>15026241</v>
          </cell>
          <cell r="D83" t="str">
            <v>59186-77P00_AZ</v>
          </cell>
          <cell r="I83" t="str">
            <v>Y9T</v>
          </cell>
          <cell r="J83">
            <v>705</v>
          </cell>
        </row>
        <row r="84">
          <cell r="C84">
            <v>15026242</v>
          </cell>
          <cell r="D84" t="str">
            <v>59486-77P00_AZ</v>
          </cell>
          <cell r="I84" t="str">
            <v>Y9T</v>
          </cell>
          <cell r="J84">
            <v>705</v>
          </cell>
        </row>
        <row r="85">
          <cell r="C85">
            <v>15026207</v>
          </cell>
          <cell r="D85" t="str">
            <v>PRS_58313-53T00_EXT.APRON FRONT R_YOM</v>
          </cell>
          <cell r="I85" t="str">
            <v>YOM</v>
          </cell>
          <cell r="J85">
            <v>1744</v>
          </cell>
        </row>
        <row r="86">
          <cell r="C86">
            <v>15026208</v>
          </cell>
          <cell r="D86" t="str">
            <v>PRS_58413-53T00_EXT.APRON FRONT L_YOM</v>
          </cell>
          <cell r="I86" t="str">
            <v>YOM</v>
          </cell>
          <cell r="J86">
            <v>1744</v>
          </cell>
        </row>
        <row r="87">
          <cell r="C87">
            <v>15028935</v>
          </cell>
          <cell r="D87" t="str">
            <v>PRS_R/F TENSION ROD BKT RH_59123-77P00</v>
          </cell>
          <cell r="I87" t="str">
            <v>Y9T</v>
          </cell>
          <cell r="J87">
            <v>450</v>
          </cell>
        </row>
        <row r="88">
          <cell r="C88">
            <v>15028936</v>
          </cell>
          <cell r="D88" t="str">
            <v>PRS_R/F TENSION ROD BKT LH_59423-77P00</v>
          </cell>
          <cell r="I88" t="str">
            <v>Y9T</v>
          </cell>
          <cell r="J88">
            <v>450</v>
          </cell>
        </row>
        <row r="89">
          <cell r="C89">
            <v>15004449</v>
          </cell>
          <cell r="D89" t="str">
            <v>PRS_MUH_BKT TRUNK LID STRIKER,65531-75</v>
          </cell>
          <cell r="I89" t="str">
            <v>YP8</v>
          </cell>
          <cell r="J89">
            <v>800</v>
          </cell>
        </row>
        <row r="90">
          <cell r="C90">
            <v>15026218</v>
          </cell>
          <cell r="D90" t="str">
            <v>PRS_71111-69R01_CROSSMBR. FR LOWER _YCA</v>
          </cell>
          <cell r="I90" t="str">
            <v>YCA</v>
          </cell>
          <cell r="J90">
            <v>1300</v>
          </cell>
        </row>
        <row r="91">
          <cell r="C91">
            <v>15026216</v>
          </cell>
          <cell r="D91" t="str">
            <v>PRS_62116-53T00_EXT. RR F.SIDE M RH _YOM</v>
          </cell>
          <cell r="I91" t="str">
            <v>YOM</v>
          </cell>
          <cell r="J91">
            <v>1690</v>
          </cell>
        </row>
        <row r="92">
          <cell r="C92">
            <v>15026217</v>
          </cell>
          <cell r="D92" t="str">
            <v>PRS_62316-53T00_EXT. RR F.SIDE M LH _YOM</v>
          </cell>
          <cell r="I92" t="str">
            <v>YOM</v>
          </cell>
          <cell r="J92">
            <v>1690</v>
          </cell>
        </row>
        <row r="93">
          <cell r="C93">
            <v>15004452</v>
          </cell>
          <cell r="D93" t="str">
            <v>PRS_AZ_BRKT,FR SUSPENSION,RH 59131-77P00</v>
          </cell>
          <cell r="I93" t="str">
            <v>Y9T</v>
          </cell>
          <cell r="J93">
            <v>300</v>
          </cell>
        </row>
        <row r="94">
          <cell r="C94">
            <v>15031402</v>
          </cell>
          <cell r="D94" t="str">
            <v>PRS_59431-83U00_AZ_BRKT,FR SUSPENSION,LH 59431-77P00</v>
          </cell>
          <cell r="I94" t="str">
            <v>Y9T</v>
          </cell>
          <cell r="J94">
            <v>300</v>
          </cell>
        </row>
        <row r="95">
          <cell r="C95">
            <v>15030027</v>
          </cell>
          <cell r="D95" t="str">
            <v>PRS_65313-55U00_MBR PARTN FRONT_YED-NB</v>
          </cell>
          <cell r="I95" t="str">
            <v>YED NB</v>
          </cell>
          <cell r="J95">
            <v>1725</v>
          </cell>
        </row>
        <row r="96">
          <cell r="C96">
            <v>15004393</v>
          </cell>
          <cell r="D96" t="str">
            <v>PRS_MUG_CROSS MBR FRT LWR_72391-74L00</v>
          </cell>
          <cell r="I96" t="str">
            <v>YP8</v>
          </cell>
          <cell r="J96">
            <v>1000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16006627</v>
          </cell>
          <cell r="D43" t="str">
            <v>PANEL WHEEL HOUSE OUTER R_63481-69R00</v>
          </cell>
          <cell r="I43" t="str">
            <v>YCA</v>
          </cell>
          <cell r="J43">
            <v>987</v>
          </cell>
        </row>
        <row r="44">
          <cell r="C44">
            <v>15000210</v>
          </cell>
          <cell r="D44" t="str">
            <v>PRS_PNL COWL UPPER RHD,59311-55R00</v>
          </cell>
          <cell r="I44" t="str">
            <v>YED NB</v>
          </cell>
          <cell r="J44">
            <v>1600</v>
          </cell>
        </row>
        <row r="45">
          <cell r="C45">
            <v>15000211</v>
          </cell>
          <cell r="D45" t="str">
            <v>PRS_PNL COWL UPPER LHD,59311-55R10</v>
          </cell>
          <cell r="I45" t="str">
            <v>YED NB</v>
          </cell>
          <cell r="J45">
            <v>570</v>
          </cell>
        </row>
        <row r="46">
          <cell r="C46">
            <v>15000144</v>
          </cell>
          <cell r="D46" t="str">
            <v>PRS_PER_SMP ASY TWN DR 4C22400_110708381</v>
          </cell>
          <cell r="I46" t="str">
            <v>PERKIN'S</v>
          </cell>
          <cell r="J46">
            <v>745</v>
          </cell>
        </row>
        <row r="47">
          <cell r="C47">
            <v>15030030</v>
          </cell>
          <cell r="D47" t="str">
            <v>PRS_65331-55U00_PNL PARTN FRONT_YED-NB</v>
          </cell>
          <cell r="I47" t="str">
            <v>YED NB</v>
          </cell>
          <cell r="J47">
            <v>2985</v>
          </cell>
        </row>
        <row r="48">
          <cell r="C48">
            <v>15008261</v>
          </cell>
          <cell r="D48" t="str">
            <v>PRS_JCB_CAP OIL PAN_SKIN PART</v>
          </cell>
          <cell r="I48" t="str">
            <v>JCB</v>
          </cell>
          <cell r="J48">
            <v>511</v>
          </cell>
        </row>
        <row r="49">
          <cell r="C49">
            <v>15020558</v>
          </cell>
          <cell r="D49" t="str">
            <v>5824398 PRESS OIL PAN</v>
          </cell>
          <cell r="I49" t="str">
            <v>PERKIN'S</v>
          </cell>
          <cell r="J49">
            <v>304</v>
          </cell>
        </row>
        <row r="50">
          <cell r="C50">
            <v>15031433</v>
          </cell>
          <cell r="D50" t="str">
            <v>PRS_61851-78U00_LOK RE WH HO  R_YG8 RC25</v>
          </cell>
          <cell r="I50" t="str">
            <v>YG8-MC</v>
          </cell>
          <cell r="J50">
            <v>771</v>
          </cell>
        </row>
        <row r="51">
          <cell r="C51">
            <v>15031434</v>
          </cell>
          <cell r="D51" t="str">
            <v>PRS_61861-78U00_LOK RE WH HO  L_YG8 RC25</v>
          </cell>
          <cell r="I51" t="str">
            <v>YG8-MC</v>
          </cell>
          <cell r="J51">
            <v>771</v>
          </cell>
        </row>
        <row r="52">
          <cell r="C52">
            <v>15024939</v>
          </cell>
          <cell r="D52" t="str">
            <v>PRS_SEF_OIL PAN_320-B4453 (WITH OUT HOLE)</v>
          </cell>
          <cell r="I52" t="str">
            <v>SEF</v>
          </cell>
          <cell r="J52">
            <v>30</v>
          </cell>
        </row>
        <row r="53">
          <cell r="C53">
            <v>15014430</v>
          </cell>
          <cell r="D53" t="str">
            <v>PRS_MUB6_EXT,MAIN FLR TNL FR(61212-68P00</v>
          </cell>
          <cell r="I53" t="str">
            <v>B6</v>
          </cell>
          <cell r="J53">
            <v>5098</v>
          </cell>
        </row>
        <row r="54">
          <cell r="C54">
            <v>15030029</v>
          </cell>
          <cell r="D54" t="str">
            <v>PRS_65511-55U00_PNL BACK_YED-NB</v>
          </cell>
          <cell r="I54" t="str">
            <v>YED NB</v>
          </cell>
          <cell r="J54">
            <v>1920</v>
          </cell>
        </row>
        <row r="55">
          <cell r="C55">
            <v>16011316</v>
          </cell>
          <cell r="D55" t="str">
            <v>EXTN QUARTER INNER UPPER R 63341-71U00</v>
          </cell>
          <cell r="I55" t="str">
            <v>Y17</v>
          </cell>
          <cell r="J55">
            <v>1715</v>
          </cell>
        </row>
        <row r="56">
          <cell r="C56">
            <v>16011315</v>
          </cell>
          <cell r="D56" t="str">
            <v>EXTN QUARTER INNER UPPER L 63741-71U00</v>
          </cell>
          <cell r="I56" t="str">
            <v>Y17</v>
          </cell>
          <cell r="J56">
            <v>1715</v>
          </cell>
        </row>
        <row r="57">
          <cell r="C57">
            <v>15004447</v>
          </cell>
          <cell r="D57" t="str">
            <v>PRS_MUH_PNL,COMP BACK 65511M75L00</v>
          </cell>
          <cell r="I57" t="str">
            <v>H</v>
          </cell>
          <cell r="J57">
            <v>250</v>
          </cell>
        </row>
        <row r="58">
          <cell r="C58">
            <v>15017150</v>
          </cell>
          <cell r="D58" t="str">
            <v>PRS_MBR.  RR FL. SIDE FR R _62111-62S00</v>
          </cell>
          <cell r="I58" t="str">
            <v>Y1K</v>
          </cell>
          <cell r="J58">
            <v>1315</v>
          </cell>
        </row>
        <row r="59">
          <cell r="C59">
            <v>15017151</v>
          </cell>
          <cell r="D59" t="str">
            <v>PRS_MBR.  RR FL. SIDE FR L _62311-62S00</v>
          </cell>
          <cell r="I59" t="str">
            <v>Y1K</v>
          </cell>
          <cell r="J59">
            <v>250</v>
          </cell>
        </row>
        <row r="60">
          <cell r="C60">
            <v>16000249</v>
          </cell>
          <cell r="D60" t="str">
            <v>PRS_MUN_PNL COWL UPR_59311-83K00</v>
          </cell>
          <cell r="I60" t="str">
            <v>N</v>
          </cell>
          <cell r="J60">
            <v>102</v>
          </cell>
        </row>
        <row r="61">
          <cell r="C61">
            <v>15031384</v>
          </cell>
          <cell r="D61" t="str">
            <v>PRS_59232-71U00_Panel Dash Side FR R_Y17</v>
          </cell>
          <cell r="I61" t="str">
            <v>Y17</v>
          </cell>
          <cell r="J61">
            <v>1135</v>
          </cell>
        </row>
        <row r="62">
          <cell r="C62">
            <v>15004448</v>
          </cell>
          <cell r="D62" t="str">
            <v>PRS_MUH_MBR TAIL END,65521-75L00</v>
          </cell>
          <cell r="I62" t="str">
            <v>H</v>
          </cell>
          <cell r="J62">
            <v>300</v>
          </cell>
        </row>
        <row r="63">
          <cell r="C63">
            <v>16000263</v>
          </cell>
          <cell r="D63" t="str">
            <v>PRS_O2_PNL TAIL SKRT INR_59811-76AA0</v>
          </cell>
          <cell r="I63" t="str">
            <v>YG8</v>
          </cell>
          <cell r="J63">
            <v>617</v>
          </cell>
        </row>
        <row r="64">
          <cell r="C64">
            <v>15000146</v>
          </cell>
          <cell r="D64" t="str">
            <v>PRS_PER_SMP ASY TWN DR 403C-15_110708461</v>
          </cell>
          <cell r="I64" t="str">
            <v>PERKIN'S</v>
          </cell>
          <cell r="J64">
            <v>351</v>
          </cell>
        </row>
        <row r="65">
          <cell r="C65">
            <v>15012889</v>
          </cell>
          <cell r="D65" t="str">
            <v>PRS_RITZ_PNL COWL TOP_59711-83K00</v>
          </cell>
          <cell r="I65" t="str">
            <v>N</v>
          </cell>
          <cell r="J65">
            <v>55</v>
          </cell>
        </row>
        <row r="66">
          <cell r="C66">
            <v>15024934</v>
          </cell>
          <cell r="D66" t="str">
            <v>PRS_YXA_BRC MAIN FLR TNL NO.3_61217-66T0</v>
          </cell>
          <cell r="I66" t="str">
            <v>YXA</v>
          </cell>
          <cell r="J66">
            <v>2300</v>
          </cell>
        </row>
        <row r="67">
          <cell r="C67">
            <v>15031403</v>
          </cell>
          <cell r="D67" t="str">
            <v>PRS_61211-78U10_LOK CR PI LOW R_YG8 RC25</v>
          </cell>
          <cell r="I67" t="str">
            <v>YG8</v>
          </cell>
          <cell r="J67">
            <v>544</v>
          </cell>
        </row>
        <row r="68">
          <cell r="C68">
            <v>15024929</v>
          </cell>
          <cell r="D68" t="str">
            <v>PRS_YXA_PNL WHL HSE OUT L_63881-66T00</v>
          </cell>
          <cell r="I68" t="str">
            <v>YXA</v>
          </cell>
          <cell r="J68">
            <v>1993</v>
          </cell>
        </row>
        <row r="69">
          <cell r="C69">
            <v>15024931</v>
          </cell>
          <cell r="D69" t="str">
            <v>PRS_YXA_PNL CTR PLR INR R_63211-66T10</v>
          </cell>
          <cell r="I69" t="str">
            <v>YXA</v>
          </cell>
          <cell r="J69">
            <v>1212</v>
          </cell>
        </row>
        <row r="70">
          <cell r="C70">
            <v>15030026</v>
          </cell>
          <cell r="D70" t="str">
            <v>PRS_65521-55U00_MBR TAIL END_YED-NB</v>
          </cell>
          <cell r="I70" t="str">
            <v>YED NB</v>
          </cell>
          <cell r="J70">
            <v>3205</v>
          </cell>
        </row>
        <row r="71">
          <cell r="C71">
            <v>15012865</v>
          </cell>
          <cell r="D71" t="str">
            <v>FRAME FLOOR FRT LH 59411-77P00</v>
          </cell>
          <cell r="I71" t="str">
            <v>Y9T</v>
          </cell>
          <cell r="J71">
            <v>480</v>
          </cell>
        </row>
        <row r="72">
          <cell r="C72">
            <v>15014431</v>
          </cell>
          <cell r="D72" t="str">
            <v>PRS_MUB6_EXT,MAIN FLR TNL FR(61212-68P10</v>
          </cell>
          <cell r="I72" t="str">
            <v>B6</v>
          </cell>
          <cell r="J72">
            <v>876</v>
          </cell>
        </row>
        <row r="73">
          <cell r="C73">
            <v>15023956</v>
          </cell>
          <cell r="D73" t="str">
            <v>PRS_TUNNEL MAIN FLOOR ,61211-54T01 ECN</v>
          </cell>
          <cell r="I73" t="str">
            <v>YSD ECN</v>
          </cell>
          <cell r="J73">
            <v>250</v>
          </cell>
        </row>
        <row r="74">
          <cell r="C74">
            <v>15031483</v>
          </cell>
          <cell r="D74" t="str">
            <v>PRS_68531-69R10_REINF RR DR OTR CTR R_YC</v>
          </cell>
          <cell r="I74" t="str">
            <v>YCA</v>
          </cell>
          <cell r="J74">
            <v>635</v>
          </cell>
        </row>
        <row r="75">
          <cell r="C75">
            <v>15031484</v>
          </cell>
          <cell r="D75" t="str">
            <v>PRS_68731-69R10_REINF RR DR OTR CTR L_YC</v>
          </cell>
          <cell r="I75" t="str">
            <v>YCA</v>
          </cell>
          <cell r="J75">
            <v>635</v>
          </cell>
        </row>
        <row r="76">
          <cell r="C76">
            <v>16009976</v>
          </cell>
          <cell r="D76" t="str">
            <v>PRS_YEDNB_RNF RR DR OTR R_68521-55U00</v>
          </cell>
          <cell r="I76" t="str">
            <v>YED NB</v>
          </cell>
          <cell r="J76">
            <v>2110</v>
          </cell>
        </row>
        <row r="77">
          <cell r="C77">
            <v>16009977</v>
          </cell>
          <cell r="D77" t="str">
            <v>PRS_YEDNB_RNF RR DR OTR L_68721-55U00</v>
          </cell>
          <cell r="I77" t="str">
            <v>YED NB</v>
          </cell>
          <cell r="J77">
            <v>2110</v>
          </cell>
        </row>
        <row r="78">
          <cell r="C78">
            <v>15030001</v>
          </cell>
          <cell r="D78" t="str">
            <v>PRS_65311-55U00_PNL PARTITION_YED-NB</v>
          </cell>
          <cell r="I78" t="str">
            <v>YED NB</v>
          </cell>
          <cell r="J78">
            <v>2610</v>
          </cell>
        </row>
        <row r="79">
          <cell r="C79">
            <v>15026216</v>
          </cell>
          <cell r="D79" t="str">
            <v>PRS_62116-53T00_EXT. RR F.SIDE M RH _YOM</v>
          </cell>
          <cell r="I79" t="str">
            <v>YOM</v>
          </cell>
          <cell r="J79">
            <v>145</v>
          </cell>
        </row>
        <row r="80">
          <cell r="C80">
            <v>15026217</v>
          </cell>
          <cell r="D80" t="str">
            <v>PRS_62316-53T00_EXT. RR F.SIDE M LH _YOM</v>
          </cell>
          <cell r="I80" t="str">
            <v>YOM</v>
          </cell>
          <cell r="J80">
            <v>145</v>
          </cell>
        </row>
        <row r="81">
          <cell r="C81">
            <v>15026219</v>
          </cell>
          <cell r="D81" t="str">
            <v>PRS_71112-69R01_RENIF. FR LOWER _YCA</v>
          </cell>
          <cell r="I81" t="str">
            <v>YCA</v>
          </cell>
          <cell r="J81">
            <v>3005</v>
          </cell>
        </row>
        <row r="82">
          <cell r="C82">
            <v>15026218</v>
          </cell>
          <cell r="D82" t="str">
            <v>PRS_71111-69R01_CROSSMBR. FR LOWER _YCA</v>
          </cell>
          <cell r="I82" t="str">
            <v>YCA</v>
          </cell>
          <cell r="J82">
            <v>2952</v>
          </cell>
        </row>
        <row r="83">
          <cell r="C83">
            <v>15031390</v>
          </cell>
          <cell r="D83" t="str">
            <v>PRS_68122-71U00_RE F Dr Otr No.-1R_Y17</v>
          </cell>
          <cell r="I83" t="str">
            <v>Y17</v>
          </cell>
          <cell r="J83">
            <v>740</v>
          </cell>
        </row>
        <row r="84">
          <cell r="C84">
            <v>15031391</v>
          </cell>
          <cell r="D84" t="str">
            <v>PRS_68322-71U00_RE F Dr Otr No.-1L_Y17</v>
          </cell>
          <cell r="I84" t="str">
            <v>Y17</v>
          </cell>
          <cell r="J84">
            <v>740</v>
          </cell>
        </row>
        <row r="85">
          <cell r="C85">
            <v>15030031</v>
          </cell>
          <cell r="D85" t="str">
            <v>PRS_68122-55U00_RNF FR DR NO.2 R_YED-NB</v>
          </cell>
          <cell r="I85" t="str">
            <v>YED NB</v>
          </cell>
          <cell r="J85">
            <v>1000</v>
          </cell>
        </row>
        <row r="86">
          <cell r="C86">
            <v>15030032</v>
          </cell>
          <cell r="D86" t="str">
            <v>PRS_68322-55U00_RNF FR DR NO.2 L_YED-NB</v>
          </cell>
          <cell r="I86" t="str">
            <v>YED NB</v>
          </cell>
          <cell r="J86">
            <v>1000</v>
          </cell>
        </row>
        <row r="87">
          <cell r="C87">
            <v>15030022</v>
          </cell>
          <cell r="D87" t="str">
            <v>PRS_65321-55U00_MBR PARTN REAR_YED-NB</v>
          </cell>
          <cell r="I87" t="str">
            <v>YED NB</v>
          </cell>
          <cell r="J87">
            <v>1600</v>
          </cell>
        </row>
        <row r="88">
          <cell r="C88">
            <v>15025366</v>
          </cell>
          <cell r="D88" t="str">
            <v>STRENGTH SIDE SILL RR R_63232-53T00_YOM</v>
          </cell>
          <cell r="I88" t="str">
            <v>YOM</v>
          </cell>
          <cell r="J88">
            <v>1370</v>
          </cell>
        </row>
        <row r="89">
          <cell r="C89">
            <v>15025367</v>
          </cell>
          <cell r="D89" t="str">
            <v>STRENGTH SIDE SILL RR L_63632-53T00_YOM</v>
          </cell>
          <cell r="I89" t="str">
            <v>YOM</v>
          </cell>
          <cell r="J89">
            <v>1370</v>
          </cell>
        </row>
        <row r="90">
          <cell r="C90">
            <v>15027906</v>
          </cell>
          <cell r="D90" t="str">
            <v>PRS_63882-66T00_EXT WHL HS OTR RR R_YXA</v>
          </cell>
          <cell r="I90" t="str">
            <v>YXA</v>
          </cell>
          <cell r="J90">
            <v>1620</v>
          </cell>
        </row>
        <row r="91">
          <cell r="C91">
            <v>15027907</v>
          </cell>
          <cell r="D91" t="str">
            <v>PRS_63482-66T00_EXT WHL HS OTR RR R_YXA</v>
          </cell>
          <cell r="I91" t="str">
            <v>YXA</v>
          </cell>
          <cell r="J91">
            <v>1620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PC"/>
      <sheetName val="SAP Code"/>
      <sheetName val="Daily production report"/>
      <sheetName val="Man power monetaring"/>
      <sheetName val="DPR"/>
      <sheetName val="Daily MIS "/>
    </sheetNames>
    <sheetDataSet>
      <sheetData sheetId="0" refreshError="1"/>
      <sheetData sheetId="1" refreshError="1"/>
      <sheetData sheetId="2">
        <row r="43">
          <cell r="C43">
            <v>15017151</v>
          </cell>
          <cell r="D43" t="str">
            <v>PRS_MBR.  RR FL. SIDE FR L _62311-62S00</v>
          </cell>
          <cell r="I43" t="str">
            <v>Y1K</v>
          </cell>
          <cell r="J43">
            <v>851</v>
          </cell>
        </row>
        <row r="44">
          <cell r="C44">
            <v>15030029</v>
          </cell>
          <cell r="D44" t="str">
            <v>PRS_65511-55U00_PNL BACK_YED-NB</v>
          </cell>
          <cell r="I44" t="str">
            <v>YED NB</v>
          </cell>
          <cell r="J44">
            <v>2036</v>
          </cell>
        </row>
        <row r="45">
          <cell r="C45">
            <v>15024929</v>
          </cell>
          <cell r="D45" t="str">
            <v>PRS_YXA_PNL WHL HSE OUT L_63881-66T00</v>
          </cell>
          <cell r="I45" t="str">
            <v>YXA</v>
          </cell>
          <cell r="J45">
            <v>718</v>
          </cell>
        </row>
        <row r="46">
          <cell r="C46">
            <v>16000263</v>
          </cell>
          <cell r="D46" t="str">
            <v>PRS_O2_PNL TAIL SKRT INR_59811-76AA0</v>
          </cell>
          <cell r="I46" t="str">
            <v>YG8</v>
          </cell>
          <cell r="J46">
            <v>945</v>
          </cell>
        </row>
        <row r="47">
          <cell r="C47">
            <v>15031385</v>
          </cell>
          <cell r="D47" t="str">
            <v>PRS_59282-71U00_Panel Dash Side FR L_Y17</v>
          </cell>
          <cell r="I47" t="str">
            <v>Y17</v>
          </cell>
          <cell r="J47">
            <v>1357</v>
          </cell>
        </row>
        <row r="48">
          <cell r="C48">
            <v>16005842</v>
          </cell>
          <cell r="D48" t="str">
            <v>PRS_RITZ_PNL BACK_65511M83K00</v>
          </cell>
          <cell r="I48" t="str">
            <v>N</v>
          </cell>
          <cell r="J48">
            <v>51</v>
          </cell>
        </row>
        <row r="49">
          <cell r="C49">
            <v>15031382</v>
          </cell>
          <cell r="D49" t="str">
            <v>PRS_59411-71U00_Mbr. Cowl Side Otr R_Y17</v>
          </cell>
          <cell r="I49" t="str">
            <v>Y17</v>
          </cell>
          <cell r="J49">
            <v>1785</v>
          </cell>
        </row>
        <row r="50">
          <cell r="C50">
            <v>15031383</v>
          </cell>
          <cell r="D50" t="str">
            <v>PRS_59461-71U00_Mbr. Cowl Side Otr L_Y17</v>
          </cell>
          <cell r="I50" t="str">
            <v>Y17</v>
          </cell>
          <cell r="J50">
            <v>1785</v>
          </cell>
        </row>
        <row r="51">
          <cell r="C51">
            <v>15025364</v>
          </cell>
          <cell r="D51" t="str">
            <v>MEMBER  RR FL SIDE RR R _62112-53T00_YOM</v>
          </cell>
          <cell r="I51" t="str">
            <v>YOM</v>
          </cell>
          <cell r="J51">
            <v>918</v>
          </cell>
        </row>
        <row r="52">
          <cell r="C52">
            <v>15025365</v>
          </cell>
          <cell r="D52" t="str">
            <v>MEMBER  RR FL SIDE RR L _62312-53T00_YOM</v>
          </cell>
          <cell r="I52" t="str">
            <v>YOM</v>
          </cell>
          <cell r="J52">
            <v>918</v>
          </cell>
        </row>
        <row r="53">
          <cell r="C53">
            <v>15023956</v>
          </cell>
          <cell r="D53" t="str">
            <v>PRS_TUNNEL MAIN FLOOR ,61211-54T01 ECN</v>
          </cell>
          <cell r="I53" t="str">
            <v>YSD ECN</v>
          </cell>
          <cell r="J53">
            <v>2875</v>
          </cell>
        </row>
        <row r="54">
          <cell r="D54" t="str">
            <v>PRS_TUNNEL MAIN FLOOR ,61211-54T01 ECN</v>
          </cell>
          <cell r="I54" t="str">
            <v>YSD ECN</v>
          </cell>
          <cell r="J54">
            <v>50</v>
          </cell>
        </row>
        <row r="55">
          <cell r="C55">
            <v>15026220</v>
          </cell>
          <cell r="D55" t="str">
            <v>PRS_58821-78T00_RENIF PEDAL BKT _YG8 K12</v>
          </cell>
          <cell r="I55" t="str">
            <v>YG8 K12</v>
          </cell>
          <cell r="J55">
            <v>801</v>
          </cell>
        </row>
        <row r="56">
          <cell r="C56">
            <v>15030024</v>
          </cell>
          <cell r="D56" t="str">
            <v>PRS_59711-55U10_PNL COWL TOP_YED-NB</v>
          </cell>
          <cell r="I56" t="str">
            <v>YED NB</v>
          </cell>
          <cell r="J56">
            <v>410</v>
          </cell>
        </row>
        <row r="57">
          <cell r="C57">
            <v>15024939</v>
          </cell>
          <cell r="D57" t="str">
            <v>PRS_SEF_OIL PAN_320-B4453 (WITH OUT HOLE)</v>
          </cell>
          <cell r="I57" t="str">
            <v>SEF</v>
          </cell>
          <cell r="J57">
            <v>197</v>
          </cell>
        </row>
        <row r="58">
          <cell r="C58">
            <v>16006628</v>
          </cell>
          <cell r="D58" t="str">
            <v>PANEL WHEEL HOUSE OUTER L_63881-69R00</v>
          </cell>
          <cell r="I58" t="str">
            <v>YCA</v>
          </cell>
          <cell r="J58">
            <v>2423</v>
          </cell>
        </row>
        <row r="59">
          <cell r="C59">
            <v>15030023</v>
          </cell>
          <cell r="D59" t="str">
            <v>PRS_59711-55U20_PNL COWL TOP_YED-NB</v>
          </cell>
          <cell r="I59" t="str">
            <v>YED NB</v>
          </cell>
          <cell r="J59">
            <v>200</v>
          </cell>
        </row>
        <row r="60">
          <cell r="C60">
            <v>15030025</v>
          </cell>
          <cell r="D60" t="str">
            <v>PRS_59711-55U00_PNL COWL TOP_YED-NB</v>
          </cell>
          <cell r="I60" t="str">
            <v>YED NB</v>
          </cell>
          <cell r="J60">
            <v>1545</v>
          </cell>
        </row>
        <row r="61">
          <cell r="C61">
            <v>15025671</v>
          </cell>
          <cell r="D61" t="str">
            <v>PRS_58826-78T00_CROSS MBR._YG8</v>
          </cell>
          <cell r="I61" t="str">
            <v>YG8</v>
          </cell>
          <cell r="J61">
            <v>910</v>
          </cell>
        </row>
        <row r="62">
          <cell r="C62">
            <v>15030031</v>
          </cell>
          <cell r="D62" t="str">
            <v>PRS_68122-55U00_RNF FR DR NO.2 R_YED-NB</v>
          </cell>
          <cell r="I62" t="str">
            <v>YED NB</v>
          </cell>
          <cell r="J62">
            <v>970</v>
          </cell>
        </row>
        <row r="63">
          <cell r="C63">
            <v>15030032</v>
          </cell>
          <cell r="D63" t="str">
            <v>PRS_68322-55U00_RNF FR DR NO.2 L_YED-NB</v>
          </cell>
          <cell r="I63" t="str">
            <v>YED NB</v>
          </cell>
          <cell r="J63">
            <v>970</v>
          </cell>
        </row>
        <row r="64">
          <cell r="C64">
            <v>15031390</v>
          </cell>
          <cell r="D64" t="str">
            <v>PRS_68122-71U00_RE F Dr Otr No.-1R_Y17</v>
          </cell>
          <cell r="I64" t="str">
            <v>Y17</v>
          </cell>
          <cell r="J64">
            <v>875</v>
          </cell>
        </row>
        <row r="65">
          <cell r="C65">
            <v>15031391</v>
          </cell>
          <cell r="D65" t="str">
            <v>PRS_68322-71U00_RE F Dr Otr No.-1L_Y17</v>
          </cell>
          <cell r="I65" t="str">
            <v>Y17</v>
          </cell>
          <cell r="J65">
            <v>875</v>
          </cell>
        </row>
        <row r="66">
          <cell r="C66">
            <v>15031400</v>
          </cell>
          <cell r="D66" t="str">
            <v>PRS_71111-71U00_MB RAD SUP U SU.1 UP_Y17</v>
          </cell>
          <cell r="I66" t="str">
            <v>Y17</v>
          </cell>
          <cell r="J66">
            <v>2050</v>
          </cell>
        </row>
        <row r="67">
          <cell r="C67">
            <v>15024928</v>
          </cell>
          <cell r="D67" t="str">
            <v>PRS_YXA_PNL WHL HSE OUT R_63481-66T00</v>
          </cell>
          <cell r="I67" t="str">
            <v>YXA</v>
          </cell>
          <cell r="J67">
            <v>1930</v>
          </cell>
        </row>
        <row r="68">
          <cell r="C68">
            <v>15026219</v>
          </cell>
          <cell r="D68" t="str">
            <v>PRS_71112-69R01_RENIF. FR LOWER _YCA</v>
          </cell>
          <cell r="I68" t="str">
            <v>YCA</v>
          </cell>
          <cell r="J68">
            <v>2900</v>
          </cell>
        </row>
        <row r="69">
          <cell r="C69">
            <v>15030027</v>
          </cell>
          <cell r="D69" t="str">
            <v>PRS_65313-55U00_MBR PARTN FRONT_YED-NB</v>
          </cell>
          <cell r="I69" t="str">
            <v>YED NB</v>
          </cell>
          <cell r="J69">
            <v>1790</v>
          </cell>
        </row>
        <row r="70">
          <cell r="C70">
            <v>15030001</v>
          </cell>
          <cell r="D70" t="str">
            <v>PRS_65311-55U00_PNL PARTITION_YED-NB</v>
          </cell>
          <cell r="I70" t="str">
            <v>YED NB</v>
          </cell>
          <cell r="J70">
            <v>1950</v>
          </cell>
        </row>
        <row r="71">
          <cell r="C71">
            <v>15030022</v>
          </cell>
          <cell r="D71" t="str">
            <v>PRS_65321-55U00_MBR PARTN REAR_YED-NB</v>
          </cell>
          <cell r="I71" t="str">
            <v>YED NB</v>
          </cell>
          <cell r="J71">
            <v>650</v>
          </cell>
        </row>
      </sheetData>
      <sheetData sheetId="3" refreshError="1"/>
      <sheetData sheetId="4" refreshError="1"/>
      <sheetData sheetId="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aveen Yadav" id="{E4ED1254-2550-44A1-BAC6-58D60B606136}" userId="S::naveen.yadav@caparo.co.in::6b3d254a-f9dc-4520-869a-88a133bdf2ad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G205" dT="2025-06-06T17:34:20.42" personId="{E4ED1254-2550-44A1-BAC6-58D60B606136}" id="{39CFC974-AF31-44D5-8184-18122A9306CD}">
    <text>Coated RM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G212" dT="2025-04-27T05:48:39.91" personId="{E4ED1254-2550-44A1-BAC6-58D60B606136}" id="{D5EAC6B9-DF9D-4D04-B46B-FD7A279FE14E}">
    <text xml:space="preserve">Rm short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8.bin"/><Relationship Id="rId4" Type="http://schemas.microsoft.com/office/2017/10/relationships/threadedComment" Target="../threadedComments/threadedComment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DC787-81AB-45D9-B982-A3A8CAE8D5CA}">
  <dimension ref="A1:S34"/>
  <sheetViews>
    <sheetView tabSelected="1" topLeftCell="B1" zoomScale="85" zoomScaleNormal="85" workbookViewId="0">
      <selection activeCell="F24" sqref="F24"/>
    </sheetView>
  </sheetViews>
  <sheetFormatPr defaultRowHeight="14.4" x14ac:dyDescent="0.3"/>
  <cols>
    <col min="5" max="5" width="10.5546875" hidden="1" customWidth="1"/>
    <col min="12" max="12" width="8.88671875" style="324"/>
  </cols>
  <sheetData>
    <row r="1" spans="1:13" x14ac:dyDescent="0.3">
      <c r="A1" t="s">
        <v>172</v>
      </c>
      <c r="B1" t="s">
        <v>173</v>
      </c>
      <c r="C1" t="s">
        <v>166</v>
      </c>
      <c r="D1" t="s">
        <v>167</v>
      </c>
      <c r="E1" t="s">
        <v>168</v>
      </c>
      <c r="F1" t="s">
        <v>139</v>
      </c>
      <c r="G1" t="s">
        <v>142</v>
      </c>
      <c r="H1" t="s">
        <v>465</v>
      </c>
      <c r="I1" t="s">
        <v>173</v>
      </c>
      <c r="J1" t="s">
        <v>466</v>
      </c>
      <c r="K1" t="s">
        <v>464</v>
      </c>
      <c r="L1" s="324" t="s">
        <v>467</v>
      </c>
      <c r="M1" t="s">
        <v>468</v>
      </c>
    </row>
    <row r="2" spans="1:13" x14ac:dyDescent="0.3">
      <c r="A2">
        <v>1</v>
      </c>
      <c r="B2">
        <v>1</v>
      </c>
      <c r="C2">
        <v>51245</v>
      </c>
      <c r="D2">
        <v>90</v>
      </c>
      <c r="E2" s="323">
        <v>1756.2689042833447</v>
      </c>
      <c r="F2">
        <v>0</v>
      </c>
      <c r="G2">
        <v>6</v>
      </c>
      <c r="H2">
        <f>F2+G2</f>
        <v>6</v>
      </c>
      <c r="I2">
        <v>1</v>
      </c>
      <c r="J2">
        <f>H2/C2</f>
        <v>1.1708459361888965E-4</v>
      </c>
      <c r="K2">
        <f>$M$2+3*SQRT(($M$2*(1-$M$2))/C2)</f>
        <v>6.0227822247853357E-4</v>
      </c>
      <c r="L2" s="324">
        <f t="shared" ref="L2:L33" si="0">MAX(0,$M$2-3*SQRT(($M$2*(1-$M$2))/C2))</f>
        <v>1.0421219342121916E-4</v>
      </c>
      <c r="M2">
        <f>$H$33/$C$33</f>
        <v>3.5324520794987636E-4</v>
      </c>
    </row>
    <row r="3" spans="1:13" x14ac:dyDescent="0.3">
      <c r="A3">
        <v>2</v>
      </c>
      <c r="B3">
        <v>2</v>
      </c>
      <c r="C3">
        <v>53413</v>
      </c>
      <c r="D3">
        <v>95</v>
      </c>
      <c r="E3" s="323">
        <v>1778.5932263681125</v>
      </c>
      <c r="F3">
        <v>2</v>
      </c>
      <c r="G3">
        <v>30</v>
      </c>
      <c r="H3">
        <f t="shared" ref="H3:H32" si="1">F3+G3</f>
        <v>32</v>
      </c>
      <c r="I3">
        <v>2</v>
      </c>
      <c r="J3">
        <f t="shared" ref="J3:J33" si="2">H3/C3</f>
        <v>5.9910508677662739E-4</v>
      </c>
      <c r="K3">
        <f t="shared" ref="K3:K33" si="3">$M$2+3*SQRT(($M$2*(1-$M$2))/C3)</f>
        <v>5.9717182280614664E-4</v>
      </c>
      <c r="L3" s="324">
        <f t="shared" si="0"/>
        <v>1.0931859309360614E-4</v>
      </c>
      <c r="M3">
        <f t="shared" ref="M3:M32" si="4">$H$33/$C$33</f>
        <v>3.5324520794987636E-4</v>
      </c>
    </row>
    <row r="4" spans="1:13" x14ac:dyDescent="0.3">
      <c r="A4">
        <v>3</v>
      </c>
      <c r="B4">
        <v>3</v>
      </c>
      <c r="C4">
        <v>37642</v>
      </c>
      <c r="D4">
        <v>88</v>
      </c>
      <c r="E4" s="323">
        <v>2337.8141437755698</v>
      </c>
      <c r="F4">
        <v>12</v>
      </c>
      <c r="G4">
        <v>1</v>
      </c>
      <c r="H4">
        <f t="shared" si="1"/>
        <v>13</v>
      </c>
      <c r="I4">
        <v>3</v>
      </c>
      <c r="J4">
        <f t="shared" si="2"/>
        <v>3.453589076032092E-4</v>
      </c>
      <c r="K4">
        <f t="shared" si="3"/>
        <v>6.4381223457141883E-4</v>
      </c>
      <c r="L4" s="324">
        <f t="shared" si="0"/>
        <v>6.2678181328333898E-5</v>
      </c>
      <c r="M4">
        <f t="shared" si="4"/>
        <v>3.5324520794987636E-4</v>
      </c>
    </row>
    <row r="5" spans="1:13" x14ac:dyDescent="0.3">
      <c r="A5">
        <v>4</v>
      </c>
      <c r="B5">
        <v>4</v>
      </c>
      <c r="C5">
        <v>54309</v>
      </c>
      <c r="D5">
        <v>85</v>
      </c>
      <c r="E5" s="323">
        <v>1565.1181203852032</v>
      </c>
      <c r="F5">
        <v>10</v>
      </c>
      <c r="G5">
        <v>15</v>
      </c>
      <c r="H5">
        <f t="shared" si="1"/>
        <v>25</v>
      </c>
      <c r="I5">
        <v>4</v>
      </c>
      <c r="J5">
        <f t="shared" si="2"/>
        <v>4.6032885893682447E-4</v>
      </c>
      <c r="K5">
        <f t="shared" si="3"/>
        <v>5.9515128095922229E-4</v>
      </c>
      <c r="L5" s="324">
        <f t="shared" si="0"/>
        <v>1.1133913494053047E-4</v>
      </c>
      <c r="M5">
        <f t="shared" si="4"/>
        <v>3.5324520794987636E-4</v>
      </c>
    </row>
    <row r="6" spans="1:13" x14ac:dyDescent="0.3">
      <c r="A6">
        <v>5</v>
      </c>
      <c r="B6">
        <v>5</v>
      </c>
      <c r="C6">
        <v>57829</v>
      </c>
      <c r="D6">
        <v>142</v>
      </c>
      <c r="E6" s="323">
        <v>2455.5153988483285</v>
      </c>
      <c r="F6">
        <v>10</v>
      </c>
      <c r="G6">
        <v>24</v>
      </c>
      <c r="H6">
        <f t="shared" si="1"/>
        <v>34</v>
      </c>
      <c r="I6">
        <v>5</v>
      </c>
      <c r="J6">
        <f t="shared" si="2"/>
        <v>5.8794030676650121E-4</v>
      </c>
      <c r="K6">
        <f t="shared" si="3"/>
        <v>5.8767339732401899E-4</v>
      </c>
      <c r="L6" s="324">
        <f t="shared" si="0"/>
        <v>1.1881701857573374E-4</v>
      </c>
      <c r="M6">
        <f t="shared" si="4"/>
        <v>3.5324520794987636E-4</v>
      </c>
    </row>
    <row r="7" spans="1:13" x14ac:dyDescent="0.3">
      <c r="A7">
        <v>6</v>
      </c>
      <c r="B7">
        <v>6</v>
      </c>
      <c r="C7">
        <v>61375</v>
      </c>
      <c r="D7">
        <v>50</v>
      </c>
      <c r="E7" s="323">
        <v>814.66395112016301</v>
      </c>
      <c r="F7">
        <v>9</v>
      </c>
      <c r="G7">
        <v>11</v>
      </c>
      <c r="H7">
        <f t="shared" si="1"/>
        <v>20</v>
      </c>
      <c r="I7">
        <v>6</v>
      </c>
      <c r="J7">
        <f t="shared" si="2"/>
        <v>3.2586558044806515E-4</v>
      </c>
      <c r="K7">
        <f t="shared" si="3"/>
        <v>5.8080049053117506E-4</v>
      </c>
      <c r="L7" s="324">
        <f t="shared" si="0"/>
        <v>1.256899253685777E-4</v>
      </c>
      <c r="M7">
        <f t="shared" si="4"/>
        <v>3.5324520794987636E-4</v>
      </c>
    </row>
    <row r="8" spans="1:13" x14ac:dyDescent="0.3">
      <c r="A8">
        <v>7</v>
      </c>
      <c r="B8">
        <v>7</v>
      </c>
      <c r="C8">
        <v>58311</v>
      </c>
      <c r="D8">
        <v>173</v>
      </c>
      <c r="E8" s="323">
        <v>2966.8501654919314</v>
      </c>
      <c r="F8">
        <v>5</v>
      </c>
      <c r="G8">
        <v>8</v>
      </c>
      <c r="H8">
        <f t="shared" si="1"/>
        <v>13</v>
      </c>
      <c r="I8">
        <v>7</v>
      </c>
      <c r="J8">
        <f t="shared" si="2"/>
        <v>2.2294249798494281E-4</v>
      </c>
      <c r="K8">
        <f t="shared" si="3"/>
        <v>5.8670249251288327E-4</v>
      </c>
      <c r="L8" s="324">
        <f t="shared" si="0"/>
        <v>1.1978792338686946E-4</v>
      </c>
      <c r="M8">
        <f t="shared" si="4"/>
        <v>3.5324520794987636E-4</v>
      </c>
    </row>
    <row r="9" spans="1:13" x14ac:dyDescent="0.3">
      <c r="A9">
        <v>8</v>
      </c>
      <c r="B9">
        <v>8</v>
      </c>
      <c r="C9">
        <v>55771</v>
      </c>
      <c r="D9">
        <v>80</v>
      </c>
      <c r="E9" s="323">
        <v>1434.4372523354432</v>
      </c>
      <c r="F9">
        <v>2</v>
      </c>
      <c r="G9">
        <v>11</v>
      </c>
      <c r="H9">
        <f t="shared" si="1"/>
        <v>13</v>
      </c>
      <c r="I9">
        <v>8</v>
      </c>
      <c r="J9">
        <f t="shared" si="2"/>
        <v>2.3309605350450952E-4</v>
      </c>
      <c r="K9">
        <f t="shared" si="3"/>
        <v>5.9195952045551774E-4</v>
      </c>
      <c r="L9" s="324">
        <f t="shared" si="0"/>
        <v>1.1453089544423499E-4</v>
      </c>
      <c r="M9">
        <f t="shared" si="4"/>
        <v>3.5324520794987636E-4</v>
      </c>
    </row>
    <row r="10" spans="1:13" x14ac:dyDescent="0.3">
      <c r="A10">
        <v>9</v>
      </c>
      <c r="B10">
        <v>9</v>
      </c>
      <c r="C10">
        <v>51943</v>
      </c>
      <c r="D10">
        <v>76</v>
      </c>
      <c r="E10" s="323">
        <v>1463.1422905877598</v>
      </c>
      <c r="F10">
        <v>15</v>
      </c>
      <c r="G10">
        <v>9</v>
      </c>
      <c r="H10">
        <f t="shared" si="1"/>
        <v>24</v>
      </c>
      <c r="I10">
        <v>9</v>
      </c>
      <c r="J10">
        <f t="shared" si="2"/>
        <v>4.6204493386981882E-4</v>
      </c>
      <c r="K10">
        <f t="shared" si="3"/>
        <v>6.0059933448787669E-4</v>
      </c>
      <c r="L10" s="324">
        <f t="shared" si="0"/>
        <v>1.0589108141187604E-4</v>
      </c>
      <c r="M10">
        <f t="shared" si="4"/>
        <v>3.5324520794987636E-4</v>
      </c>
    </row>
    <row r="11" spans="1:13" x14ac:dyDescent="0.3">
      <c r="A11">
        <v>10</v>
      </c>
      <c r="B11">
        <v>10</v>
      </c>
      <c r="C11">
        <v>47299</v>
      </c>
      <c r="D11">
        <v>63</v>
      </c>
      <c r="E11" s="323">
        <v>1331.9520497262099</v>
      </c>
      <c r="F11">
        <v>3</v>
      </c>
      <c r="G11">
        <v>13</v>
      </c>
      <c r="H11">
        <f t="shared" si="1"/>
        <v>16</v>
      </c>
      <c r="I11">
        <v>10</v>
      </c>
      <c r="J11">
        <f t="shared" si="2"/>
        <v>3.3827353643840248E-4</v>
      </c>
      <c r="K11">
        <f t="shared" si="3"/>
        <v>6.1245815816330751E-4</v>
      </c>
      <c r="L11" s="324">
        <f t="shared" si="0"/>
        <v>9.403225773644522E-5</v>
      </c>
      <c r="M11">
        <f t="shared" si="4"/>
        <v>3.5324520794987636E-4</v>
      </c>
    </row>
    <row r="12" spans="1:13" x14ac:dyDescent="0.3">
      <c r="A12">
        <v>11</v>
      </c>
      <c r="B12">
        <v>11</v>
      </c>
      <c r="C12">
        <v>51710</v>
      </c>
      <c r="D12">
        <v>184</v>
      </c>
      <c r="E12" s="323">
        <v>3558.305936956101</v>
      </c>
      <c r="F12">
        <v>14</v>
      </c>
      <c r="G12">
        <v>2</v>
      </c>
      <c r="H12">
        <f t="shared" si="1"/>
        <v>16</v>
      </c>
      <c r="I12">
        <v>11</v>
      </c>
      <c r="J12">
        <f t="shared" si="2"/>
        <v>3.0941790756140009E-4</v>
      </c>
      <c r="K12">
        <f t="shared" si="3"/>
        <v>6.0115598440718817E-4</v>
      </c>
      <c r="L12" s="324">
        <f t="shared" si="0"/>
        <v>1.0533443149256456E-4</v>
      </c>
      <c r="M12">
        <f t="shared" si="4"/>
        <v>3.5324520794987636E-4</v>
      </c>
    </row>
    <row r="13" spans="1:13" x14ac:dyDescent="0.3">
      <c r="A13">
        <v>12</v>
      </c>
      <c r="B13">
        <v>12</v>
      </c>
      <c r="C13">
        <v>56183</v>
      </c>
      <c r="D13">
        <v>112</v>
      </c>
      <c r="E13" s="323">
        <v>1993.4855739280567</v>
      </c>
      <c r="F13">
        <v>26</v>
      </c>
      <c r="G13">
        <v>2</v>
      </c>
      <c r="H13">
        <f t="shared" si="1"/>
        <v>28</v>
      </c>
      <c r="I13">
        <v>12</v>
      </c>
      <c r="J13">
        <f t="shared" si="2"/>
        <v>4.9837139348201417E-4</v>
      </c>
      <c r="K13">
        <f t="shared" si="3"/>
        <v>5.910826425210246E-4</v>
      </c>
      <c r="L13" s="324">
        <f t="shared" si="0"/>
        <v>1.1540777337872813E-4</v>
      </c>
      <c r="M13">
        <f t="shared" si="4"/>
        <v>3.5324520794987636E-4</v>
      </c>
    </row>
    <row r="14" spans="1:13" x14ac:dyDescent="0.3">
      <c r="A14">
        <v>13</v>
      </c>
      <c r="B14">
        <v>13</v>
      </c>
      <c r="C14">
        <v>55317</v>
      </c>
      <c r="D14">
        <v>163</v>
      </c>
      <c r="E14" s="323">
        <v>2946.6529276714214</v>
      </c>
      <c r="F14">
        <v>20</v>
      </c>
      <c r="G14">
        <v>11</v>
      </c>
      <c r="H14">
        <f t="shared" si="1"/>
        <v>31</v>
      </c>
      <c r="I14">
        <v>13</v>
      </c>
      <c r="J14">
        <f t="shared" si="2"/>
        <v>5.6040638501726411E-4</v>
      </c>
      <c r="K14">
        <f t="shared" si="3"/>
        <v>5.9293711177566184E-4</v>
      </c>
      <c r="L14" s="324">
        <f t="shared" si="0"/>
        <v>1.1355330412409084E-4</v>
      </c>
      <c r="M14">
        <f t="shared" si="4"/>
        <v>3.5324520794987636E-4</v>
      </c>
    </row>
    <row r="15" spans="1:13" x14ac:dyDescent="0.3">
      <c r="A15">
        <v>14</v>
      </c>
      <c r="B15">
        <v>14</v>
      </c>
      <c r="C15">
        <v>59237</v>
      </c>
      <c r="D15">
        <v>82</v>
      </c>
      <c r="E15" s="323">
        <v>1384.2699664061313</v>
      </c>
      <c r="F15">
        <v>6</v>
      </c>
      <c r="G15">
        <v>8</v>
      </c>
      <c r="H15">
        <f t="shared" si="1"/>
        <v>14</v>
      </c>
      <c r="I15">
        <v>14</v>
      </c>
      <c r="J15">
        <f t="shared" si="2"/>
        <v>2.3633877475226633E-4</v>
      </c>
      <c r="K15">
        <f t="shared" si="3"/>
        <v>5.84870588822984E-4</v>
      </c>
      <c r="L15" s="324">
        <f t="shared" si="0"/>
        <v>1.2161982707676873E-4</v>
      </c>
      <c r="M15">
        <f t="shared" si="4"/>
        <v>3.5324520794987636E-4</v>
      </c>
    </row>
    <row r="16" spans="1:13" x14ac:dyDescent="0.3">
      <c r="A16">
        <v>15</v>
      </c>
      <c r="B16">
        <v>15</v>
      </c>
      <c r="C16">
        <v>58909</v>
      </c>
      <c r="D16">
        <v>102</v>
      </c>
      <c r="E16" s="323">
        <v>1731.4841535249284</v>
      </c>
      <c r="F16">
        <v>24</v>
      </c>
      <c r="G16">
        <v>10</v>
      </c>
      <c r="H16">
        <f t="shared" si="1"/>
        <v>34</v>
      </c>
      <c r="I16">
        <v>15</v>
      </c>
      <c r="J16">
        <f t="shared" si="2"/>
        <v>5.7716138450830939E-4</v>
      </c>
      <c r="K16">
        <f t="shared" si="3"/>
        <v>5.8551452833511164E-4</v>
      </c>
      <c r="L16" s="324">
        <f t="shared" si="0"/>
        <v>1.2097588756464114E-4</v>
      </c>
      <c r="M16">
        <f t="shared" si="4"/>
        <v>3.5324520794987636E-4</v>
      </c>
    </row>
    <row r="17" spans="1:19" x14ac:dyDescent="0.3">
      <c r="A17">
        <v>16</v>
      </c>
      <c r="B17">
        <v>16</v>
      </c>
      <c r="C17">
        <v>55522</v>
      </c>
      <c r="D17">
        <v>89</v>
      </c>
      <c r="E17" s="323">
        <v>1602.9681927884442</v>
      </c>
      <c r="F17">
        <v>4</v>
      </c>
      <c r="G17">
        <v>6</v>
      </c>
      <c r="H17">
        <f t="shared" si="1"/>
        <v>10</v>
      </c>
      <c r="I17">
        <v>16</v>
      </c>
      <c r="J17">
        <f t="shared" si="2"/>
        <v>1.8010878570656676E-4</v>
      </c>
      <c r="K17">
        <f t="shared" si="3"/>
        <v>5.9249420373613782E-4</v>
      </c>
      <c r="L17" s="324">
        <f t="shared" si="0"/>
        <v>1.1399621216361493E-4</v>
      </c>
      <c r="M17">
        <f t="shared" si="4"/>
        <v>3.5324520794987636E-4</v>
      </c>
    </row>
    <row r="18" spans="1:19" x14ac:dyDescent="0.3">
      <c r="A18">
        <v>17</v>
      </c>
      <c r="B18">
        <v>17</v>
      </c>
      <c r="C18">
        <v>41607</v>
      </c>
      <c r="D18">
        <v>106</v>
      </c>
      <c r="E18" s="323">
        <v>2547.6482322686084</v>
      </c>
      <c r="F18">
        <v>21</v>
      </c>
      <c r="G18">
        <v>5</v>
      </c>
      <c r="H18">
        <f t="shared" si="1"/>
        <v>26</v>
      </c>
      <c r="I18">
        <v>17</v>
      </c>
      <c r="J18">
        <f t="shared" si="2"/>
        <v>6.2489484942437575E-4</v>
      </c>
      <c r="K18">
        <f t="shared" si="3"/>
        <v>6.2962066450437926E-4</v>
      </c>
      <c r="L18" s="324">
        <f t="shared" si="0"/>
        <v>7.6869751395373465E-5</v>
      </c>
      <c r="M18">
        <f t="shared" si="4"/>
        <v>3.5324520794987636E-4</v>
      </c>
    </row>
    <row r="19" spans="1:19" x14ac:dyDescent="0.3">
      <c r="A19">
        <v>18</v>
      </c>
      <c r="B19">
        <v>18</v>
      </c>
      <c r="C19">
        <v>53991</v>
      </c>
      <c r="D19">
        <v>70</v>
      </c>
      <c r="E19" s="323">
        <v>1296.5123816932453</v>
      </c>
      <c r="F19">
        <v>3</v>
      </c>
      <c r="G19">
        <v>9</v>
      </c>
      <c r="H19">
        <f t="shared" si="1"/>
        <v>12</v>
      </c>
      <c r="I19">
        <v>18</v>
      </c>
      <c r="J19">
        <f t="shared" si="2"/>
        <v>2.2225926543312775E-4</v>
      </c>
      <c r="K19">
        <f t="shared" si="3"/>
        <v>5.9586263278019365E-4</v>
      </c>
      <c r="L19" s="324">
        <f t="shared" si="0"/>
        <v>1.1062778311955902E-4</v>
      </c>
      <c r="M19">
        <f t="shared" si="4"/>
        <v>3.5324520794987636E-4</v>
      </c>
    </row>
    <row r="20" spans="1:19" x14ac:dyDescent="0.3">
      <c r="A20">
        <v>19</v>
      </c>
      <c r="B20">
        <v>19</v>
      </c>
      <c r="C20">
        <v>65142</v>
      </c>
      <c r="D20">
        <v>76</v>
      </c>
      <c r="E20" s="323">
        <v>1166.6820177458476</v>
      </c>
      <c r="F20">
        <v>13</v>
      </c>
      <c r="G20">
        <v>9</v>
      </c>
      <c r="H20">
        <f t="shared" si="1"/>
        <v>22</v>
      </c>
      <c r="I20">
        <v>19</v>
      </c>
      <c r="J20">
        <f t="shared" si="2"/>
        <v>3.3772374197906115E-4</v>
      </c>
      <c r="K20">
        <f t="shared" si="3"/>
        <v>5.741230396754584E-4</v>
      </c>
      <c r="L20" s="324">
        <f t="shared" si="0"/>
        <v>1.3236737622429433E-4</v>
      </c>
      <c r="M20">
        <f t="shared" si="4"/>
        <v>3.5324520794987636E-4</v>
      </c>
    </row>
    <row r="21" spans="1:19" x14ac:dyDescent="0.3">
      <c r="A21">
        <v>20</v>
      </c>
      <c r="B21">
        <v>20</v>
      </c>
      <c r="C21">
        <v>59421</v>
      </c>
      <c r="D21">
        <v>103</v>
      </c>
      <c r="E21" s="323">
        <v>1733.3939179751267</v>
      </c>
      <c r="F21">
        <v>0</v>
      </c>
      <c r="G21">
        <v>9</v>
      </c>
      <c r="H21">
        <f t="shared" si="1"/>
        <v>9</v>
      </c>
      <c r="I21">
        <v>20</v>
      </c>
      <c r="J21">
        <f t="shared" si="2"/>
        <v>1.514616044832635E-4</v>
      </c>
      <c r="K21">
        <f t="shared" si="3"/>
        <v>5.845116911751422E-4</v>
      </c>
      <c r="L21" s="324">
        <f t="shared" si="0"/>
        <v>1.2197872472461053E-4</v>
      </c>
      <c r="M21">
        <f t="shared" si="4"/>
        <v>3.5324520794987636E-4</v>
      </c>
    </row>
    <row r="22" spans="1:19" x14ac:dyDescent="0.3">
      <c r="A22">
        <v>21</v>
      </c>
      <c r="B22">
        <v>21</v>
      </c>
      <c r="C22">
        <v>58885</v>
      </c>
      <c r="D22">
        <v>76</v>
      </c>
      <c r="E22" s="323">
        <v>1290.6512694234525</v>
      </c>
      <c r="F22">
        <v>4</v>
      </c>
      <c r="G22">
        <v>15</v>
      </c>
      <c r="H22">
        <f t="shared" si="1"/>
        <v>19</v>
      </c>
      <c r="I22">
        <v>21</v>
      </c>
      <c r="J22">
        <f t="shared" si="2"/>
        <v>3.2266281735586315E-4</v>
      </c>
      <c r="K22">
        <f t="shared" si="3"/>
        <v>5.8556185699099365E-4</v>
      </c>
      <c r="L22" s="324">
        <f t="shared" si="0"/>
        <v>1.2092855890875908E-4</v>
      </c>
      <c r="M22">
        <f t="shared" si="4"/>
        <v>3.5324520794987636E-4</v>
      </c>
    </row>
    <row r="23" spans="1:19" x14ac:dyDescent="0.3">
      <c r="A23">
        <v>22</v>
      </c>
      <c r="B23">
        <v>22</v>
      </c>
      <c r="C23">
        <v>60268</v>
      </c>
      <c r="D23">
        <v>133</v>
      </c>
      <c r="E23" s="323">
        <v>2206.8095838587642</v>
      </c>
      <c r="F23">
        <v>3</v>
      </c>
      <c r="G23">
        <v>9</v>
      </c>
      <c r="H23">
        <f t="shared" si="1"/>
        <v>12</v>
      </c>
      <c r="I23">
        <v>22</v>
      </c>
      <c r="J23">
        <f t="shared" si="2"/>
        <v>1.9911063914515166E-4</v>
      </c>
      <c r="K23">
        <f t="shared" si="3"/>
        <v>5.8288084380185633E-4</v>
      </c>
      <c r="L23" s="324">
        <f t="shared" si="0"/>
        <v>1.236095720978964E-4</v>
      </c>
      <c r="M23">
        <f t="shared" si="4"/>
        <v>3.5324520794987636E-4</v>
      </c>
    </row>
    <row r="24" spans="1:19" x14ac:dyDescent="0.3">
      <c r="A24">
        <v>23</v>
      </c>
      <c r="B24">
        <v>23</v>
      </c>
      <c r="C24">
        <v>59896</v>
      </c>
      <c r="D24">
        <v>97</v>
      </c>
      <c r="E24" s="323">
        <v>1619.4737545078135</v>
      </c>
      <c r="F24">
        <v>2</v>
      </c>
      <c r="G24">
        <v>2</v>
      </c>
      <c r="H24">
        <f t="shared" si="1"/>
        <v>4</v>
      </c>
      <c r="I24">
        <v>23</v>
      </c>
      <c r="J24">
        <f t="shared" si="2"/>
        <v>6.6782422866301584E-5</v>
      </c>
      <c r="K24">
        <f t="shared" si="3"/>
        <v>5.8359284651508423E-4</v>
      </c>
      <c r="L24" s="324">
        <f t="shared" si="0"/>
        <v>1.228975693846685E-4</v>
      </c>
      <c r="M24">
        <f t="shared" si="4"/>
        <v>3.5324520794987636E-4</v>
      </c>
    </row>
    <row r="25" spans="1:19" x14ac:dyDescent="0.3">
      <c r="A25">
        <v>24</v>
      </c>
      <c r="B25">
        <v>24</v>
      </c>
      <c r="C25">
        <v>58398</v>
      </c>
      <c r="D25">
        <v>57</v>
      </c>
      <c r="E25" s="323">
        <v>976.06082400082198</v>
      </c>
      <c r="F25">
        <v>1</v>
      </c>
      <c r="G25">
        <v>8</v>
      </c>
      <c r="H25">
        <f t="shared" si="1"/>
        <v>9</v>
      </c>
      <c r="I25">
        <v>24</v>
      </c>
      <c r="J25">
        <f t="shared" si="2"/>
        <v>1.541148669474982E-4</v>
      </c>
      <c r="K25">
        <f t="shared" si="3"/>
        <v>5.8652852804464881E-4</v>
      </c>
      <c r="L25" s="324">
        <f t="shared" si="0"/>
        <v>1.1996188785510389E-4</v>
      </c>
      <c r="M25">
        <f t="shared" si="4"/>
        <v>3.5324520794987636E-4</v>
      </c>
    </row>
    <row r="26" spans="1:19" x14ac:dyDescent="0.3">
      <c r="A26">
        <v>25</v>
      </c>
      <c r="B26">
        <v>25</v>
      </c>
      <c r="C26">
        <v>59244</v>
      </c>
      <c r="D26">
        <v>78</v>
      </c>
      <c r="E26" s="323">
        <v>1316.5890216730809</v>
      </c>
      <c r="F26">
        <v>5</v>
      </c>
      <c r="G26">
        <v>8</v>
      </c>
      <c r="H26">
        <f t="shared" si="1"/>
        <v>13</v>
      </c>
      <c r="I26">
        <v>25</v>
      </c>
      <c r="J26">
        <f t="shared" si="2"/>
        <v>2.1943150361218014E-4</v>
      </c>
      <c r="K26">
        <f t="shared" si="3"/>
        <v>5.8485690452109195E-4</v>
      </c>
      <c r="L26" s="324">
        <f t="shared" si="0"/>
        <v>1.2163351137866078E-4</v>
      </c>
      <c r="M26">
        <f t="shared" si="4"/>
        <v>3.5324520794987636E-4</v>
      </c>
      <c r="R26" t="s">
        <v>469</v>
      </c>
      <c r="S26">
        <f>H33/C33</f>
        <v>3.5324520794987636E-4</v>
      </c>
    </row>
    <row r="27" spans="1:19" x14ac:dyDescent="0.3">
      <c r="A27">
        <v>26</v>
      </c>
      <c r="B27">
        <v>26</v>
      </c>
      <c r="C27">
        <v>66897</v>
      </c>
      <c r="D27">
        <v>35</v>
      </c>
      <c r="E27" s="323">
        <v>523.19237036040477</v>
      </c>
      <c r="F27">
        <v>3</v>
      </c>
      <c r="G27">
        <v>9</v>
      </c>
      <c r="H27">
        <f t="shared" si="1"/>
        <v>12</v>
      </c>
      <c r="I27">
        <v>26</v>
      </c>
      <c r="J27">
        <f t="shared" si="2"/>
        <v>1.7938024126642452E-4</v>
      </c>
      <c r="K27">
        <f t="shared" si="3"/>
        <v>5.7120648978323078E-4</v>
      </c>
      <c r="L27" s="324">
        <f t="shared" si="0"/>
        <v>1.3528392611652189E-4</v>
      </c>
      <c r="M27">
        <f t="shared" si="4"/>
        <v>3.5324520794987636E-4</v>
      </c>
    </row>
    <row r="28" spans="1:19" x14ac:dyDescent="0.3">
      <c r="A28">
        <v>27</v>
      </c>
      <c r="B28">
        <v>27</v>
      </c>
      <c r="C28">
        <v>59013</v>
      </c>
      <c r="D28">
        <v>52</v>
      </c>
      <c r="E28" s="323">
        <v>881.1617779133411</v>
      </c>
      <c r="F28">
        <v>0</v>
      </c>
      <c r="G28">
        <v>10</v>
      </c>
      <c r="H28">
        <f t="shared" si="1"/>
        <v>10</v>
      </c>
      <c r="I28">
        <v>27</v>
      </c>
      <c r="J28">
        <f t="shared" si="2"/>
        <v>1.6945418806025791E-4</v>
      </c>
      <c r="K28">
        <f t="shared" si="3"/>
        <v>5.8530977123596073E-4</v>
      </c>
      <c r="L28" s="324">
        <f t="shared" si="0"/>
        <v>1.2118064466379205E-4</v>
      </c>
      <c r="M28">
        <f t="shared" si="4"/>
        <v>3.5324520794987636E-4</v>
      </c>
      <c r="R28" t="s">
        <v>467</v>
      </c>
    </row>
    <row r="29" spans="1:19" x14ac:dyDescent="0.3">
      <c r="A29">
        <v>28</v>
      </c>
      <c r="B29">
        <v>28</v>
      </c>
      <c r="C29">
        <v>59272</v>
      </c>
      <c r="D29">
        <v>35</v>
      </c>
      <c r="E29" s="323">
        <v>590.49804292077204</v>
      </c>
      <c r="F29">
        <v>6</v>
      </c>
      <c r="G29">
        <v>5</v>
      </c>
      <c r="H29">
        <f t="shared" si="1"/>
        <v>11</v>
      </c>
      <c r="I29">
        <v>28</v>
      </c>
      <c r="J29">
        <f t="shared" si="2"/>
        <v>1.855850992036712E-4</v>
      </c>
      <c r="K29">
        <f t="shared" si="3"/>
        <v>5.84802191557332E-4</v>
      </c>
      <c r="L29" s="324">
        <f t="shared" si="0"/>
        <v>1.2168822434242078E-4</v>
      </c>
      <c r="M29">
        <f t="shared" si="4"/>
        <v>3.5324520794987636E-4</v>
      </c>
    </row>
    <row r="30" spans="1:19" x14ac:dyDescent="0.3">
      <c r="A30">
        <v>29</v>
      </c>
      <c r="B30">
        <v>29</v>
      </c>
      <c r="C30">
        <v>59950</v>
      </c>
      <c r="D30">
        <v>52</v>
      </c>
      <c r="E30" s="323">
        <v>867.38949124270221</v>
      </c>
      <c r="F30">
        <v>8</v>
      </c>
      <c r="G30">
        <v>7</v>
      </c>
      <c r="H30">
        <f t="shared" si="1"/>
        <v>15</v>
      </c>
      <c r="I30">
        <v>29</v>
      </c>
      <c r="J30">
        <f t="shared" si="2"/>
        <v>2.5020850708924101E-4</v>
      </c>
      <c r="K30">
        <f t="shared" si="3"/>
        <v>5.8348908025317614E-4</v>
      </c>
      <c r="L30" s="324">
        <f t="shared" si="0"/>
        <v>1.2300133564657661E-4</v>
      </c>
      <c r="M30">
        <f t="shared" si="4"/>
        <v>3.5324520794987636E-4</v>
      </c>
    </row>
    <row r="31" spans="1:19" x14ac:dyDescent="0.3">
      <c r="A31">
        <v>30</v>
      </c>
      <c r="B31">
        <v>30</v>
      </c>
      <c r="C31">
        <v>58496</v>
      </c>
      <c r="D31">
        <v>105</v>
      </c>
      <c r="E31" s="323">
        <v>1794.9945295404814</v>
      </c>
      <c r="F31">
        <v>0</v>
      </c>
      <c r="G31">
        <v>19</v>
      </c>
      <c r="H31">
        <f t="shared" si="1"/>
        <v>19</v>
      </c>
      <c r="I31">
        <v>30</v>
      </c>
      <c r="J31">
        <f t="shared" si="2"/>
        <v>3.2480853391684899E-4</v>
      </c>
      <c r="K31">
        <f t="shared" si="3"/>
        <v>5.8633303306517383E-4</v>
      </c>
      <c r="L31" s="324">
        <f t="shared" si="0"/>
        <v>1.2015738283457892E-4</v>
      </c>
      <c r="M31">
        <f t="shared" si="4"/>
        <v>3.5324520794987636E-4</v>
      </c>
    </row>
    <row r="32" spans="1:19" x14ac:dyDescent="0.3">
      <c r="A32">
        <v>31</v>
      </c>
      <c r="B32">
        <v>31</v>
      </c>
      <c r="C32">
        <v>34689</v>
      </c>
      <c r="D32">
        <v>36</v>
      </c>
      <c r="E32" s="323">
        <v>1037.7929603044195</v>
      </c>
      <c r="F32">
        <v>0</v>
      </c>
      <c r="G32">
        <v>4</v>
      </c>
      <c r="H32">
        <f t="shared" si="1"/>
        <v>4</v>
      </c>
      <c r="I32">
        <v>31</v>
      </c>
      <c r="J32">
        <f t="shared" si="2"/>
        <v>1.1531032892271325E-4</v>
      </c>
      <c r="K32">
        <f t="shared" si="3"/>
        <v>6.5592733989973764E-4</v>
      </c>
      <c r="L32" s="324">
        <f t="shared" si="0"/>
        <v>5.0563076000015035E-5</v>
      </c>
      <c r="M32">
        <f t="shared" si="4"/>
        <v>3.5324520794987636E-4</v>
      </c>
    </row>
    <row r="33" spans="1:18" x14ac:dyDescent="0.3">
      <c r="A33" t="s">
        <v>169</v>
      </c>
      <c r="C33">
        <v>1721184</v>
      </c>
      <c r="D33">
        <v>2785</v>
      </c>
      <c r="E33">
        <v>1618.0722107572462</v>
      </c>
      <c r="F33">
        <v>300</v>
      </c>
      <c r="G33">
        <v>308</v>
      </c>
      <c r="H33">
        <f>F33+G33</f>
        <v>608</v>
      </c>
      <c r="J33">
        <f t="shared" si="2"/>
        <v>3.5324520794987636E-4</v>
      </c>
      <c r="K33">
        <f t="shared" si="3"/>
        <v>3.9621557113206504E-4</v>
      </c>
      <c r="L33" s="324">
        <f t="shared" si="0"/>
        <v>3.1027484476768769E-4</v>
      </c>
    </row>
    <row r="34" spans="1:18" x14ac:dyDescent="0.3">
      <c r="R34" t="s">
        <v>464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A04C-2504-4D51-B057-0EE897DD7D64}">
  <sheetPr>
    <pageSetUpPr fitToPage="1"/>
  </sheetPr>
  <dimension ref="A1:AI318"/>
  <sheetViews>
    <sheetView topLeftCell="A65" zoomScale="115" zoomScaleNormal="115" zoomScaleSheetLayoutView="80" workbookViewId="0">
      <selection activeCell="D68" sqref="D68"/>
    </sheetView>
  </sheetViews>
  <sheetFormatPr defaultColWidth="9.21875" defaultRowHeight="14.4" x14ac:dyDescent="0.3"/>
  <cols>
    <col min="1" max="1" width="9.21875" style="10"/>
    <col min="2" max="2" width="12.44140625" style="18" bestFit="1" customWidth="1"/>
    <col min="3" max="3" width="15.77734375" style="18" customWidth="1"/>
    <col min="4" max="4" width="14.21875" style="18" customWidth="1"/>
    <col min="5" max="5" width="9.77734375" style="10" bestFit="1" customWidth="1"/>
    <col min="6" max="6" width="13.44140625" style="10" customWidth="1"/>
    <col min="7" max="7" width="13" style="18" customWidth="1"/>
    <col min="8" max="8" width="13.21875" style="18" customWidth="1"/>
    <col min="9" max="9" width="13.44140625" style="10" customWidth="1"/>
    <col min="10" max="10" width="13" style="10" customWidth="1"/>
    <col min="11" max="11" width="13.44140625" style="10" customWidth="1"/>
    <col min="12" max="13" width="12.77734375" style="10" customWidth="1"/>
    <col min="14" max="14" width="11.77734375" style="10" customWidth="1"/>
    <col min="15" max="15" width="13.44140625" style="10" customWidth="1"/>
    <col min="16" max="16" width="12.21875" style="10" customWidth="1"/>
    <col min="17" max="17" width="12.44140625" style="10" customWidth="1"/>
    <col min="18" max="32" width="13.44140625" style="10" customWidth="1"/>
    <col min="33" max="33" width="13.44140625" style="10" hidden="1" customWidth="1"/>
    <col min="34" max="16384" width="9.21875" style="10"/>
  </cols>
  <sheetData>
    <row r="1" spans="1:35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</row>
    <row r="2" spans="1:35" s="13" customFormat="1" ht="42.75" customHeight="1" x14ac:dyDescent="0.3">
      <c r="A2" s="11" t="s">
        <v>172</v>
      </c>
      <c r="B2" s="11" t="s">
        <v>173</v>
      </c>
      <c r="C2" s="12" t="s">
        <v>166</v>
      </c>
      <c r="D2" s="12" t="s">
        <v>167</v>
      </c>
      <c r="E2" s="12" t="s">
        <v>168</v>
      </c>
      <c r="F2" s="12" t="s">
        <v>139</v>
      </c>
      <c r="G2" s="12" t="s">
        <v>142</v>
      </c>
      <c r="H2" s="12" t="s">
        <v>141</v>
      </c>
      <c r="I2" s="12" t="s">
        <v>145</v>
      </c>
      <c r="J2" s="12" t="s">
        <v>140</v>
      </c>
      <c r="K2" s="12" t="s">
        <v>163</v>
      </c>
      <c r="L2" s="12" t="s">
        <v>149</v>
      </c>
      <c r="M2" s="12" t="s">
        <v>143</v>
      </c>
      <c r="N2" s="12" t="s">
        <v>153</v>
      </c>
      <c r="O2" s="12" t="s">
        <v>146</v>
      </c>
      <c r="P2" s="12" t="s">
        <v>147</v>
      </c>
      <c r="Q2" s="12" t="s">
        <v>164</v>
      </c>
      <c r="R2" s="12" t="s">
        <v>150</v>
      </c>
      <c r="S2" s="12" t="s">
        <v>151</v>
      </c>
      <c r="T2" s="12" t="s">
        <v>154</v>
      </c>
      <c r="U2" s="12" t="s">
        <v>155</v>
      </c>
      <c r="V2" s="12" t="s">
        <v>157</v>
      </c>
      <c r="W2" s="12" t="s">
        <v>156</v>
      </c>
      <c r="X2" s="12" t="s">
        <v>148</v>
      </c>
      <c r="Y2" s="12" t="s">
        <v>158</v>
      </c>
      <c r="Z2" s="12" t="s">
        <v>152</v>
      </c>
      <c r="AA2" s="12" t="s">
        <v>144</v>
      </c>
      <c r="AB2" s="12" t="s">
        <v>162</v>
      </c>
      <c r="AC2" s="12" t="s">
        <v>165</v>
      </c>
      <c r="AD2" s="12" t="s">
        <v>159</v>
      </c>
      <c r="AE2" s="12"/>
      <c r="AF2" s="12"/>
      <c r="AG2" s="12" t="s">
        <v>160</v>
      </c>
      <c r="AH2" s="10"/>
      <c r="AI2" s="10"/>
    </row>
    <row r="3" spans="1:35" s="32" customFormat="1" ht="46.5" customHeight="1" x14ac:dyDescent="0.3">
      <c r="A3" s="14">
        <v>1</v>
      </c>
      <c r="B3" s="14">
        <v>1</v>
      </c>
      <c r="C3" s="15">
        <f>'1'!F254</f>
        <v>51245</v>
      </c>
      <c r="D3" s="15">
        <f>'1'!G254</f>
        <v>90</v>
      </c>
      <c r="E3" s="79">
        <f>D3/C3*1000000</f>
        <v>1756.2689042833447</v>
      </c>
      <c r="F3" s="15">
        <f>'1'!I254</f>
        <v>0</v>
      </c>
      <c r="G3" s="15">
        <f>'1'!J254</f>
        <v>6</v>
      </c>
      <c r="H3" s="15">
        <f>'1'!K254</f>
        <v>16</v>
      </c>
      <c r="I3" s="15">
        <f>'1'!L254</f>
        <v>1</v>
      </c>
      <c r="J3" s="15">
        <f>'1'!M254</f>
        <v>0</v>
      </c>
      <c r="K3" s="15">
        <f>'1'!N254</f>
        <v>0</v>
      </c>
      <c r="L3" s="15">
        <f>'1'!O254</f>
        <v>8</v>
      </c>
      <c r="M3" s="15">
        <f>'1'!P254</f>
        <v>0</v>
      </c>
      <c r="N3" s="15">
        <f>'1'!Q254</f>
        <v>1</v>
      </c>
      <c r="O3" s="15">
        <f>'1'!R254</f>
        <v>0</v>
      </c>
      <c r="P3" s="15">
        <f>'1'!S254</f>
        <v>0</v>
      </c>
      <c r="Q3" s="15">
        <f>'1'!T254</f>
        <v>0</v>
      </c>
      <c r="R3" s="15">
        <f>'1'!U254</f>
        <v>0</v>
      </c>
      <c r="S3" s="15">
        <f>'1'!V254</f>
        <v>0</v>
      </c>
      <c r="T3" s="15">
        <f>'1'!W254</f>
        <v>0</v>
      </c>
      <c r="U3" s="15">
        <f>'1'!X254</f>
        <v>0</v>
      </c>
      <c r="V3" s="15">
        <f>'1'!Y254</f>
        <v>0</v>
      </c>
      <c r="W3" s="15">
        <f>'1'!Z254</f>
        <v>0</v>
      </c>
      <c r="X3" s="15">
        <f>'1'!AA254</f>
        <v>0</v>
      </c>
      <c r="Y3" s="15">
        <f>'1'!AB254</f>
        <v>0</v>
      </c>
      <c r="Z3" s="15">
        <f>'1'!AC254</f>
        <v>0</v>
      </c>
      <c r="AA3" s="15">
        <f>'1'!AD254</f>
        <v>0</v>
      </c>
      <c r="AB3" s="15">
        <f>'1'!AE254</f>
        <v>0</v>
      </c>
      <c r="AC3" s="15">
        <f>'1'!AF254</f>
        <v>21</v>
      </c>
      <c r="AD3" s="15">
        <f>'1'!AG254</f>
        <v>37</v>
      </c>
      <c r="AE3" s="15">
        <f>'1'!AH254</f>
        <v>0</v>
      </c>
      <c r="AF3" s="15">
        <f>'1'!AI254</f>
        <v>0</v>
      </c>
      <c r="AG3" s="15">
        <f>'1'!AJ254</f>
        <v>0</v>
      </c>
    </row>
    <row r="4" spans="1:35" s="32" customFormat="1" ht="46.5" customHeight="1" x14ac:dyDescent="0.3">
      <c r="A4" s="14">
        <v>2</v>
      </c>
      <c r="B4" s="14">
        <v>2</v>
      </c>
      <c r="C4" s="15">
        <f>'2'!F254</f>
        <v>53413</v>
      </c>
      <c r="D4" s="15">
        <f>'2'!G254</f>
        <v>95</v>
      </c>
      <c r="E4" s="79">
        <f t="shared" ref="E4:E34" si="0">D4/C4*1000000</f>
        <v>1778.5932263681125</v>
      </c>
      <c r="F4" s="15">
        <f>'2'!I254</f>
        <v>2</v>
      </c>
      <c r="G4" s="15">
        <f>'2'!J254</f>
        <v>43</v>
      </c>
      <c r="H4" s="15">
        <f>'2'!K254</f>
        <v>29</v>
      </c>
      <c r="I4" s="15">
        <f>'2'!L254</f>
        <v>1</v>
      </c>
      <c r="J4" s="15">
        <f>'2'!M254</f>
        <v>1</v>
      </c>
      <c r="K4" s="15">
        <f>'2'!N254</f>
        <v>10</v>
      </c>
      <c r="L4" s="15">
        <f>'2'!O254</f>
        <v>0</v>
      </c>
      <c r="M4" s="15">
        <f>'2'!P254</f>
        <v>0</v>
      </c>
      <c r="N4" s="15">
        <f>'2'!Q254</f>
        <v>2</v>
      </c>
      <c r="O4" s="15">
        <f>'2'!R254</f>
        <v>0</v>
      </c>
      <c r="P4" s="15">
        <f>'2'!S254</f>
        <v>0</v>
      </c>
      <c r="Q4" s="15">
        <f>'2'!T254</f>
        <v>0</v>
      </c>
      <c r="R4" s="15">
        <f>'2'!U254</f>
        <v>0</v>
      </c>
      <c r="S4" s="15">
        <f>'2'!V254</f>
        <v>0</v>
      </c>
      <c r="T4" s="15">
        <f>'2'!W254</f>
        <v>0</v>
      </c>
      <c r="U4" s="15">
        <f>'2'!X254</f>
        <v>0</v>
      </c>
      <c r="V4" s="15">
        <f>'2'!Y254</f>
        <v>2</v>
      </c>
      <c r="W4" s="15">
        <f>'2'!Z254</f>
        <v>0</v>
      </c>
      <c r="X4" s="15">
        <f>'2'!AA254</f>
        <v>0</v>
      </c>
      <c r="Y4" s="15">
        <f>'2'!AB254</f>
        <v>0</v>
      </c>
      <c r="Z4" s="15">
        <f>'2'!AC254</f>
        <v>0</v>
      </c>
      <c r="AA4" s="15">
        <f>'2'!AD254</f>
        <v>0</v>
      </c>
      <c r="AB4" s="15">
        <f>'2'!AE254</f>
        <v>0</v>
      </c>
      <c r="AC4" s="15">
        <f>'2'!AF254</f>
        <v>0</v>
      </c>
      <c r="AD4" s="15">
        <f>'2'!AG254</f>
        <v>5</v>
      </c>
      <c r="AE4" s="15">
        <f>'2'!AH254</f>
        <v>0</v>
      </c>
      <c r="AF4" s="15">
        <f>'2'!AI254</f>
        <v>0</v>
      </c>
      <c r="AG4" s="15">
        <f>'2'!AJ254</f>
        <v>0</v>
      </c>
    </row>
    <row r="5" spans="1:35" s="32" customFormat="1" ht="46.5" customHeight="1" x14ac:dyDescent="0.3">
      <c r="A5" s="14">
        <v>3</v>
      </c>
      <c r="B5" s="14">
        <v>3</v>
      </c>
      <c r="C5" s="15">
        <f>' (3)'!F254</f>
        <v>37642</v>
      </c>
      <c r="D5" s="15">
        <f>' (3)'!G254</f>
        <v>88</v>
      </c>
      <c r="E5" s="79">
        <f t="shared" si="0"/>
        <v>2337.8141437755698</v>
      </c>
      <c r="F5" s="15">
        <f>' (3)'!I254</f>
        <v>12</v>
      </c>
      <c r="G5" s="15">
        <f>' (3)'!J254</f>
        <v>1</v>
      </c>
      <c r="H5" s="15">
        <f>' (3)'!K254</f>
        <v>24</v>
      </c>
      <c r="I5" s="15">
        <f>' (3)'!L254</f>
        <v>7</v>
      </c>
      <c r="J5" s="15">
        <f>' (3)'!M254</f>
        <v>5</v>
      </c>
      <c r="K5" s="15">
        <f>' (3)'!N254</f>
        <v>10</v>
      </c>
      <c r="L5" s="15">
        <f>' (3)'!O254</f>
        <v>0</v>
      </c>
      <c r="M5" s="15">
        <f>' (3)'!P254</f>
        <v>0</v>
      </c>
      <c r="N5" s="15">
        <f>' (3)'!Q254</f>
        <v>19</v>
      </c>
      <c r="O5" s="15">
        <f>' (3)'!R254</f>
        <v>0</v>
      </c>
      <c r="P5" s="15">
        <f>' (3)'!S254</f>
        <v>0</v>
      </c>
      <c r="Q5" s="15">
        <f>' (3)'!T254</f>
        <v>0</v>
      </c>
      <c r="R5" s="15">
        <f>' (3)'!U254</f>
        <v>0</v>
      </c>
      <c r="S5" s="15">
        <f>' (3)'!V254</f>
        <v>0</v>
      </c>
      <c r="T5" s="15">
        <f>' (3)'!W254</f>
        <v>0</v>
      </c>
      <c r="U5" s="15">
        <f>' (3)'!X254</f>
        <v>0</v>
      </c>
      <c r="V5" s="15">
        <f>' (3)'!Y254</f>
        <v>0</v>
      </c>
      <c r="W5" s="15">
        <f>' (3)'!Z254</f>
        <v>0</v>
      </c>
      <c r="X5" s="15">
        <f>' (3)'!AA254</f>
        <v>0</v>
      </c>
      <c r="Y5" s="15">
        <f>' (3)'!AB254</f>
        <v>0</v>
      </c>
      <c r="Z5" s="15">
        <f>' (3)'!AC254</f>
        <v>0</v>
      </c>
      <c r="AA5" s="15">
        <f>' (3)'!AD254</f>
        <v>0</v>
      </c>
      <c r="AB5" s="15">
        <f>' (3)'!AE254</f>
        <v>0</v>
      </c>
      <c r="AC5" s="15">
        <f>' (3)'!AF254</f>
        <v>0</v>
      </c>
      <c r="AD5" s="15">
        <f>' (3)'!AG254</f>
        <v>10</v>
      </c>
      <c r="AE5" s="15">
        <f>' (3)'!AH254</f>
        <v>0</v>
      </c>
      <c r="AF5" s="15">
        <f>' (3)'!AI254</f>
        <v>0</v>
      </c>
      <c r="AG5" s="15">
        <f>' (3)'!AJ254</f>
        <v>0</v>
      </c>
    </row>
    <row r="6" spans="1:35" s="32" customFormat="1" ht="46.5" customHeight="1" x14ac:dyDescent="0.3">
      <c r="A6" s="14">
        <v>4</v>
      </c>
      <c r="B6" s="14">
        <v>4</v>
      </c>
      <c r="C6" s="15">
        <f>' (4)'!F254</f>
        <v>54309</v>
      </c>
      <c r="D6" s="15">
        <f>' (4)'!G254</f>
        <v>85</v>
      </c>
      <c r="E6" s="79">
        <f t="shared" si="0"/>
        <v>1565.1181203852032</v>
      </c>
      <c r="F6" s="15">
        <f>' (4)'!I254</f>
        <v>10</v>
      </c>
      <c r="G6" s="15">
        <f>' (4)'!J254</f>
        <v>15</v>
      </c>
      <c r="H6" s="15">
        <f>' (4)'!K254</f>
        <v>24</v>
      </c>
      <c r="I6" s="15">
        <f>' (4)'!L254</f>
        <v>6</v>
      </c>
      <c r="J6" s="15">
        <f>' (4)'!M254</f>
        <v>0</v>
      </c>
      <c r="K6" s="15">
        <f>' (4)'!N254</f>
        <v>16</v>
      </c>
      <c r="L6" s="15">
        <f>' (4)'!O254</f>
        <v>1</v>
      </c>
      <c r="M6" s="15">
        <f>' (4)'!P254</f>
        <v>0</v>
      </c>
      <c r="N6" s="15">
        <f>' (4)'!Q254</f>
        <v>4</v>
      </c>
      <c r="O6" s="15">
        <f>' (4)'!R254</f>
        <v>0</v>
      </c>
      <c r="P6" s="15">
        <f>' (4)'!S254</f>
        <v>0</v>
      </c>
      <c r="Q6" s="15">
        <f>' (4)'!T254</f>
        <v>0</v>
      </c>
      <c r="R6" s="15">
        <f>' (4)'!U254</f>
        <v>2</v>
      </c>
      <c r="S6" s="15">
        <f>' (4)'!V254</f>
        <v>1</v>
      </c>
      <c r="T6" s="15">
        <f>' (4)'!W254</f>
        <v>0</v>
      </c>
      <c r="U6" s="15">
        <f>' (4)'!X254</f>
        <v>0</v>
      </c>
      <c r="V6" s="15">
        <f>' (4)'!Y254</f>
        <v>2</v>
      </c>
      <c r="W6" s="15">
        <f>' (4)'!Z254</f>
        <v>0</v>
      </c>
      <c r="X6" s="15">
        <f>' (4)'!AA254</f>
        <v>0</v>
      </c>
      <c r="Y6" s="15">
        <f>' (4)'!AB254</f>
        <v>0</v>
      </c>
      <c r="Z6" s="15">
        <f>' (4)'!AC254</f>
        <v>0</v>
      </c>
      <c r="AA6" s="15">
        <f>' (4)'!AD254</f>
        <v>4</v>
      </c>
      <c r="AB6" s="15">
        <f>' (4)'!AE254</f>
        <v>0</v>
      </c>
      <c r="AC6" s="15">
        <f>' (4)'!AF254</f>
        <v>0</v>
      </c>
      <c r="AD6" s="15">
        <f>' (4)'!AG254</f>
        <v>0</v>
      </c>
      <c r="AE6" s="15">
        <f>' (4)'!AH254</f>
        <v>0</v>
      </c>
      <c r="AF6" s="15">
        <f>' (4)'!AI254</f>
        <v>0</v>
      </c>
      <c r="AG6" s="15">
        <f>' (4)'!AJ254</f>
        <v>0</v>
      </c>
    </row>
    <row r="7" spans="1:35" s="32" customFormat="1" ht="46.5" customHeight="1" x14ac:dyDescent="0.3">
      <c r="A7" s="14">
        <v>5</v>
      </c>
      <c r="B7" s="14">
        <v>5</v>
      </c>
      <c r="C7" s="15">
        <f>' (5)'!F254</f>
        <v>57829</v>
      </c>
      <c r="D7" s="15">
        <f>' (5)'!G254</f>
        <v>142</v>
      </c>
      <c r="E7" s="79">
        <f t="shared" si="0"/>
        <v>2455.5153988483285</v>
      </c>
      <c r="F7" s="15">
        <f>' (5)'!I254</f>
        <v>30</v>
      </c>
      <c r="G7" s="15">
        <f>' (5)'!J254</f>
        <v>24</v>
      </c>
      <c r="H7" s="15">
        <f>' (5)'!K254</f>
        <v>14</v>
      </c>
      <c r="I7" s="15">
        <f>' (5)'!L254</f>
        <v>15</v>
      </c>
      <c r="J7" s="15">
        <f>' (5)'!M254</f>
        <v>0</v>
      </c>
      <c r="K7" s="15">
        <f>' (5)'!N254</f>
        <v>5</v>
      </c>
      <c r="L7" s="15">
        <f>' (5)'!O254</f>
        <v>0</v>
      </c>
      <c r="M7" s="15">
        <f>' (5)'!P254</f>
        <v>0</v>
      </c>
      <c r="N7" s="15">
        <f>' (5)'!Q254</f>
        <v>11</v>
      </c>
      <c r="O7" s="15">
        <f>' (5)'!R254</f>
        <v>0</v>
      </c>
      <c r="P7" s="15">
        <f>' (5)'!S254</f>
        <v>0</v>
      </c>
      <c r="Q7" s="15">
        <f>' (5)'!T254</f>
        <v>0</v>
      </c>
      <c r="R7" s="15">
        <f>' (5)'!U254</f>
        <v>0</v>
      </c>
      <c r="S7" s="15">
        <f>' (5)'!V254</f>
        <v>3</v>
      </c>
      <c r="T7" s="15">
        <f>' (5)'!W254</f>
        <v>0</v>
      </c>
      <c r="U7" s="15">
        <f>' (5)'!X254</f>
        <v>0</v>
      </c>
      <c r="V7" s="15">
        <f>' (5)'!Y254</f>
        <v>1</v>
      </c>
      <c r="W7" s="15">
        <f>' (5)'!Z254</f>
        <v>0</v>
      </c>
      <c r="X7" s="15">
        <f>' (5)'!AA254</f>
        <v>0</v>
      </c>
      <c r="Y7" s="15">
        <f>' (5)'!AB254</f>
        <v>0</v>
      </c>
      <c r="Z7" s="15">
        <f>' (5)'!AC254</f>
        <v>1</v>
      </c>
      <c r="AA7" s="15">
        <f>' (5)'!AD254</f>
        <v>0</v>
      </c>
      <c r="AB7" s="15">
        <f>' (5)'!AE254</f>
        <v>0</v>
      </c>
      <c r="AC7" s="15">
        <f>' (5)'!AF254</f>
        <v>38</v>
      </c>
      <c r="AD7" s="15">
        <f>' (5)'!AG254</f>
        <v>0</v>
      </c>
      <c r="AE7" s="15">
        <f>' (5)'!AH254</f>
        <v>0</v>
      </c>
      <c r="AF7" s="15">
        <f>' (5)'!AI254</f>
        <v>0</v>
      </c>
      <c r="AG7" s="15">
        <f>' (5)'!AJ254</f>
        <v>0</v>
      </c>
    </row>
    <row r="8" spans="1:35" s="32" customFormat="1" ht="46.5" customHeight="1" x14ac:dyDescent="0.3">
      <c r="A8" s="14">
        <v>6</v>
      </c>
      <c r="B8" s="14">
        <v>6</v>
      </c>
      <c r="C8" s="15">
        <f>' (6)'!F254</f>
        <v>61375</v>
      </c>
      <c r="D8" s="15">
        <f>' (6)'!G254</f>
        <v>50</v>
      </c>
      <c r="E8" s="79">
        <f t="shared" si="0"/>
        <v>814.66395112016301</v>
      </c>
      <c r="F8" s="15">
        <f>' (6)'!I254</f>
        <v>9</v>
      </c>
      <c r="G8" s="15">
        <f>' (6)'!J254</f>
        <v>11</v>
      </c>
      <c r="H8" s="15">
        <f>' (6)'!K254</f>
        <v>17</v>
      </c>
      <c r="I8" s="15">
        <f>' (6)'!L254</f>
        <v>1</v>
      </c>
      <c r="J8" s="15">
        <f>' (6)'!M254</f>
        <v>6</v>
      </c>
      <c r="K8" s="15">
        <f>' (6)'!N254</f>
        <v>0</v>
      </c>
      <c r="L8" s="15">
        <f>' (6)'!O254</f>
        <v>0</v>
      </c>
      <c r="M8" s="15">
        <f>' (6)'!P254</f>
        <v>0</v>
      </c>
      <c r="N8" s="15">
        <f>' (6)'!Q254</f>
        <v>0</v>
      </c>
      <c r="O8" s="15">
        <f>' (6)'!R254</f>
        <v>0</v>
      </c>
      <c r="P8" s="15">
        <f>' (6)'!S254</f>
        <v>0</v>
      </c>
      <c r="Q8" s="15">
        <f>' (6)'!T254</f>
        <v>0</v>
      </c>
      <c r="R8" s="15">
        <f>' (6)'!U254</f>
        <v>0</v>
      </c>
      <c r="S8" s="15">
        <f>' (6)'!V254</f>
        <v>0</v>
      </c>
      <c r="T8" s="15">
        <f>' (6)'!W254</f>
        <v>0</v>
      </c>
      <c r="U8" s="15">
        <f>' (6)'!X254</f>
        <v>0</v>
      </c>
      <c r="V8" s="15">
        <f>' (6)'!Y254</f>
        <v>1</v>
      </c>
      <c r="W8" s="15">
        <f>' (6)'!Z254</f>
        <v>0</v>
      </c>
      <c r="X8" s="15">
        <f>' (6)'!AA254</f>
        <v>0</v>
      </c>
      <c r="Y8" s="15">
        <f>' (6)'!AB254</f>
        <v>0</v>
      </c>
      <c r="Z8" s="15">
        <f>' (6)'!AC254</f>
        <v>0</v>
      </c>
      <c r="AA8" s="15">
        <f>' (6)'!AD254</f>
        <v>0</v>
      </c>
      <c r="AB8" s="15">
        <f>' (6)'!AE254</f>
        <v>0</v>
      </c>
      <c r="AC8" s="15">
        <f>' (6)'!AF254</f>
        <v>0</v>
      </c>
      <c r="AD8" s="15">
        <f>' (6)'!AG254</f>
        <v>5</v>
      </c>
      <c r="AE8" s="15">
        <f>' (6)'!AH254</f>
        <v>0</v>
      </c>
      <c r="AF8" s="15">
        <f>' (6)'!AI254</f>
        <v>0</v>
      </c>
      <c r="AG8" s="15">
        <f>' (6)'!AJ254</f>
        <v>0</v>
      </c>
    </row>
    <row r="9" spans="1:35" s="17" customFormat="1" ht="46.5" customHeight="1" x14ac:dyDescent="0.3">
      <c r="A9" s="14">
        <v>7</v>
      </c>
      <c r="B9" s="14">
        <v>7</v>
      </c>
      <c r="C9" s="16">
        <f>' (7)'!F254</f>
        <v>58311</v>
      </c>
      <c r="D9" s="16">
        <f>' (7)'!G254</f>
        <v>173</v>
      </c>
      <c r="E9" s="79">
        <f t="shared" si="0"/>
        <v>2966.8501654919314</v>
      </c>
      <c r="F9" s="16">
        <f>' (7)'!I254</f>
        <v>5</v>
      </c>
      <c r="G9" s="16">
        <f>' (7)'!J254</f>
        <v>8</v>
      </c>
      <c r="H9" s="16">
        <f>' (7)'!K254</f>
        <v>71</v>
      </c>
      <c r="I9" s="16">
        <f>' (7)'!L254</f>
        <v>0</v>
      </c>
      <c r="J9" s="16">
        <f>' (7)'!M254</f>
        <v>10</v>
      </c>
      <c r="K9" s="16">
        <f>' (7)'!N254</f>
        <v>0</v>
      </c>
      <c r="L9" s="16">
        <f>' (7)'!O254</f>
        <v>0</v>
      </c>
      <c r="M9" s="16">
        <f>' (7)'!P254</f>
        <v>0</v>
      </c>
      <c r="N9" s="16">
        <f>' (7)'!Q254</f>
        <v>3</v>
      </c>
      <c r="O9" s="16">
        <f>' (7)'!R254</f>
        <v>0</v>
      </c>
      <c r="P9" s="16">
        <f>' (7)'!S254</f>
        <v>0</v>
      </c>
      <c r="Q9" s="16">
        <f>' (7)'!T254</f>
        <v>0</v>
      </c>
      <c r="R9" s="16">
        <f>' (7)'!U254</f>
        <v>0</v>
      </c>
      <c r="S9" s="16">
        <f>' (7)'!V254</f>
        <v>0</v>
      </c>
      <c r="T9" s="16">
        <f>' (7)'!W254</f>
        <v>0</v>
      </c>
      <c r="U9" s="16">
        <f>' (7)'!X254</f>
        <v>0</v>
      </c>
      <c r="V9" s="16">
        <f>' (7)'!Y254</f>
        <v>56</v>
      </c>
      <c r="W9" s="16">
        <f>' (7)'!Z254</f>
        <v>0</v>
      </c>
      <c r="X9" s="16">
        <f>' (7)'!AA254</f>
        <v>0</v>
      </c>
      <c r="Y9" s="16">
        <f>' (7)'!AB254</f>
        <v>0</v>
      </c>
      <c r="Z9" s="16">
        <f>' (7)'!AC254</f>
        <v>0</v>
      </c>
      <c r="AA9" s="16">
        <f>' (7)'!AD254</f>
        <v>0</v>
      </c>
      <c r="AB9" s="16">
        <f>' (7)'!AE254</f>
        <v>0</v>
      </c>
      <c r="AC9" s="16">
        <f>' (7)'!AF254</f>
        <v>20</v>
      </c>
      <c r="AD9" s="16">
        <f>' (7)'!AG254</f>
        <v>0</v>
      </c>
      <c r="AE9" s="16">
        <f>' (7)'!AH254</f>
        <v>0</v>
      </c>
      <c r="AF9" s="16">
        <f>' (7)'!AI254</f>
        <v>0</v>
      </c>
      <c r="AG9" s="16">
        <f>' (7)'!AJ254</f>
        <v>0</v>
      </c>
    </row>
    <row r="10" spans="1:35" s="17" customFormat="1" ht="46.5" customHeight="1" x14ac:dyDescent="0.3">
      <c r="A10" s="14">
        <v>8</v>
      </c>
      <c r="B10" s="14">
        <v>8</v>
      </c>
      <c r="C10" s="16">
        <f>'(8)'!F254</f>
        <v>55771</v>
      </c>
      <c r="D10" s="16">
        <f>'(8)'!G254</f>
        <v>80</v>
      </c>
      <c r="E10" s="79">
        <f t="shared" si="0"/>
        <v>1434.4372523354432</v>
      </c>
      <c r="F10" s="16">
        <f>'(8)'!I254</f>
        <v>2</v>
      </c>
      <c r="G10" s="16">
        <f>'(8)'!J254</f>
        <v>11</v>
      </c>
      <c r="H10" s="16">
        <f>'(8)'!K254</f>
        <v>16</v>
      </c>
      <c r="I10" s="16">
        <f>'(8)'!L254</f>
        <v>0</v>
      </c>
      <c r="J10" s="16">
        <f>'(8)'!M254</f>
        <v>8</v>
      </c>
      <c r="K10" s="16">
        <f>'(8)'!N254</f>
        <v>0</v>
      </c>
      <c r="L10" s="16">
        <f>'(8)'!O254</f>
        <v>21</v>
      </c>
      <c r="M10" s="16">
        <f>'(8)'!P254</f>
        <v>0</v>
      </c>
      <c r="N10" s="16">
        <f>'(8)'!Q254</f>
        <v>2</v>
      </c>
      <c r="O10" s="16">
        <f>'(8)'!R254</f>
        <v>0</v>
      </c>
      <c r="P10" s="16">
        <f>'(8)'!S254</f>
        <v>0</v>
      </c>
      <c r="Q10" s="16">
        <f>'(8)'!T254</f>
        <v>0</v>
      </c>
      <c r="R10" s="16">
        <f>'(8)'!U254</f>
        <v>0</v>
      </c>
      <c r="S10" s="16">
        <f>'(8)'!V254</f>
        <v>0</v>
      </c>
      <c r="T10" s="16">
        <f>'(8)'!W254</f>
        <v>0</v>
      </c>
      <c r="U10" s="16">
        <f>'(8)'!X254</f>
        <v>0</v>
      </c>
      <c r="V10" s="16">
        <f>'(8)'!Y254</f>
        <v>20</v>
      </c>
      <c r="W10" s="16">
        <f>'(8)'!Z254</f>
        <v>0</v>
      </c>
      <c r="X10" s="16">
        <f>'(8)'!AA254</f>
        <v>0</v>
      </c>
      <c r="Y10" s="16">
        <f>'(8)'!AB254</f>
        <v>0</v>
      </c>
      <c r="Z10" s="16">
        <f>'(8)'!AC254</f>
        <v>0</v>
      </c>
      <c r="AA10" s="16">
        <f>'(8)'!AD254</f>
        <v>0</v>
      </c>
      <c r="AB10" s="16">
        <f>'(8)'!AE254</f>
        <v>0</v>
      </c>
      <c r="AC10" s="16">
        <f>'(8)'!AF254</f>
        <v>0</v>
      </c>
      <c r="AD10" s="16">
        <f>'(8)'!AG254</f>
        <v>0</v>
      </c>
      <c r="AE10" s="16">
        <f>'(8)'!AH254</f>
        <v>0</v>
      </c>
      <c r="AF10" s="16">
        <f>'(8)'!AI254</f>
        <v>0</v>
      </c>
      <c r="AG10" s="16">
        <f>'(8)'!AJ254</f>
        <v>0</v>
      </c>
    </row>
    <row r="11" spans="1:35" s="17" customFormat="1" ht="46.5" customHeight="1" x14ac:dyDescent="0.3">
      <c r="A11" s="14">
        <v>9</v>
      </c>
      <c r="B11" s="14">
        <v>9</v>
      </c>
      <c r="C11" s="16">
        <f>' (9)'!F254</f>
        <v>51943</v>
      </c>
      <c r="D11" s="16">
        <f>' (9)'!G254</f>
        <v>76</v>
      </c>
      <c r="E11" s="79">
        <f t="shared" si="0"/>
        <v>1463.1422905877598</v>
      </c>
      <c r="F11" s="16">
        <f>' (9)'!I254</f>
        <v>15</v>
      </c>
      <c r="G11" s="16">
        <f>' (9)'!J254</f>
        <v>9</v>
      </c>
      <c r="H11" s="16">
        <f>' (9)'!K254</f>
        <v>32</v>
      </c>
      <c r="I11" s="16">
        <f>' (9)'!L254</f>
        <v>6</v>
      </c>
      <c r="J11" s="16">
        <f>' (9)'!M254</f>
        <v>1</v>
      </c>
      <c r="K11" s="16">
        <f>' (9)'!N254</f>
        <v>5</v>
      </c>
      <c r="L11" s="16">
        <f>' (9)'!O254</f>
        <v>0</v>
      </c>
      <c r="M11" s="16">
        <f>' (9)'!P254</f>
        <v>0</v>
      </c>
      <c r="N11" s="16">
        <f>' (9)'!Q254</f>
        <v>4</v>
      </c>
      <c r="O11" s="16">
        <f>' (9)'!R254</f>
        <v>0</v>
      </c>
      <c r="P11" s="16">
        <f>' (9)'!S254</f>
        <v>0</v>
      </c>
      <c r="Q11" s="16">
        <f>' (9)'!T254</f>
        <v>0</v>
      </c>
      <c r="R11" s="16">
        <f>' (9)'!U254</f>
        <v>0</v>
      </c>
      <c r="S11" s="16">
        <f>' (9)'!V254</f>
        <v>0</v>
      </c>
      <c r="T11" s="16">
        <f>' (9)'!W254</f>
        <v>0</v>
      </c>
      <c r="U11" s="16">
        <f>' (9)'!X254</f>
        <v>0</v>
      </c>
      <c r="V11" s="16">
        <f>' (9)'!Y254</f>
        <v>0</v>
      </c>
      <c r="W11" s="16">
        <f>' (9)'!Z254</f>
        <v>0</v>
      </c>
      <c r="X11" s="16">
        <f>' (9)'!AA254</f>
        <v>0</v>
      </c>
      <c r="Y11" s="16">
        <f>' (9)'!AB254</f>
        <v>0</v>
      </c>
      <c r="Z11" s="16">
        <f>' (9)'!AC254</f>
        <v>0</v>
      </c>
      <c r="AA11" s="16">
        <f>' (9)'!AD254</f>
        <v>4</v>
      </c>
      <c r="AB11" s="16">
        <f>' (9)'!AE254</f>
        <v>0</v>
      </c>
      <c r="AC11" s="16">
        <f>' (9)'!AF254</f>
        <v>0</v>
      </c>
      <c r="AD11" s="16">
        <f>' (9)'!AG254</f>
        <v>0</v>
      </c>
      <c r="AE11" s="16">
        <f>' (9)'!AH254</f>
        <v>0</v>
      </c>
      <c r="AF11" s="16">
        <f>' (9)'!AI254</f>
        <v>0</v>
      </c>
      <c r="AG11" s="16">
        <f>' (9)'!AJ254</f>
        <v>0</v>
      </c>
    </row>
    <row r="12" spans="1:35" s="17" customFormat="1" ht="46.5" customHeight="1" x14ac:dyDescent="0.3">
      <c r="A12" s="14">
        <v>10</v>
      </c>
      <c r="B12" s="14">
        <v>10</v>
      </c>
      <c r="C12" s="16">
        <f>' (10)'!F254</f>
        <v>47299</v>
      </c>
      <c r="D12" s="16">
        <f>' (10)'!G254</f>
        <v>63</v>
      </c>
      <c r="E12" s="79">
        <f t="shared" si="0"/>
        <v>1331.9520497262099</v>
      </c>
      <c r="F12" s="16">
        <f>' (10)'!I254</f>
        <v>3</v>
      </c>
      <c r="G12" s="16">
        <f>' (10)'!J254</f>
        <v>13</v>
      </c>
      <c r="H12" s="16">
        <f>' (10)'!K254</f>
        <v>21</v>
      </c>
      <c r="I12" s="16">
        <f>' (10)'!L254</f>
        <v>12</v>
      </c>
      <c r="J12" s="16">
        <f>' (10)'!M254</f>
        <v>0</v>
      </c>
      <c r="K12" s="16">
        <f>' (10)'!N254</f>
        <v>8</v>
      </c>
      <c r="L12" s="16">
        <f>' (10)'!O254</f>
        <v>0</v>
      </c>
      <c r="M12" s="16">
        <f>' (10)'!P254</f>
        <v>0</v>
      </c>
      <c r="N12" s="16">
        <f>' (10)'!Q254</f>
        <v>4</v>
      </c>
      <c r="O12" s="16">
        <f>' (10)'!R254</f>
        <v>0</v>
      </c>
      <c r="P12" s="16">
        <f>' (10)'!S254</f>
        <v>0</v>
      </c>
      <c r="Q12" s="16">
        <f>' (10)'!T254</f>
        <v>0</v>
      </c>
      <c r="R12" s="16">
        <f>' (10)'!U254</f>
        <v>0</v>
      </c>
      <c r="S12" s="16">
        <f>' (10)'!V254</f>
        <v>0</v>
      </c>
      <c r="T12" s="16">
        <f>' (10)'!W254</f>
        <v>0</v>
      </c>
      <c r="U12" s="16">
        <f>' (10)'!X254</f>
        <v>0</v>
      </c>
      <c r="V12" s="16">
        <f>' (10)'!Y254</f>
        <v>2</v>
      </c>
      <c r="W12" s="16">
        <f>' (10)'!Z254</f>
        <v>0</v>
      </c>
      <c r="X12" s="16">
        <f>' (10)'!AA254</f>
        <v>0</v>
      </c>
      <c r="Y12" s="16">
        <f>' (10)'!AB254</f>
        <v>0</v>
      </c>
      <c r="Z12" s="16">
        <f>' (10)'!AC254</f>
        <v>0</v>
      </c>
      <c r="AA12" s="16">
        <f>' (10)'!AD254</f>
        <v>0</v>
      </c>
      <c r="AB12" s="16">
        <f>' (10)'!AE254</f>
        <v>0</v>
      </c>
      <c r="AC12" s="16">
        <f>' (10)'!AF254</f>
        <v>0</v>
      </c>
      <c r="AD12" s="16">
        <f>' (10)'!AG254</f>
        <v>0</v>
      </c>
      <c r="AE12" s="16">
        <f>' (10)'!AH254</f>
        <v>0</v>
      </c>
      <c r="AF12" s="16">
        <f>' (10)'!AI254</f>
        <v>0</v>
      </c>
      <c r="AG12" s="16">
        <f>' (10)'!AJ254</f>
        <v>0</v>
      </c>
    </row>
    <row r="13" spans="1:35" s="17" customFormat="1" ht="46.5" customHeight="1" x14ac:dyDescent="0.3">
      <c r="A13" s="14">
        <v>11</v>
      </c>
      <c r="B13" s="14">
        <v>11</v>
      </c>
      <c r="C13" s="16">
        <f>' (11)'!F254</f>
        <v>51710</v>
      </c>
      <c r="D13" s="16">
        <f>' (11)'!G254</f>
        <v>184</v>
      </c>
      <c r="E13" s="79">
        <f t="shared" si="0"/>
        <v>3558.305936956101</v>
      </c>
      <c r="F13" s="16">
        <f>' (11)'!I254</f>
        <v>14</v>
      </c>
      <c r="G13" s="16">
        <f>' (11)'!J254</f>
        <v>2</v>
      </c>
      <c r="H13" s="16">
        <f>' (11)'!K254</f>
        <v>155</v>
      </c>
      <c r="I13" s="16">
        <f>' (11)'!L254</f>
        <v>9</v>
      </c>
      <c r="J13" s="16">
        <f>' (11)'!M254</f>
        <v>0</v>
      </c>
      <c r="K13" s="16">
        <f>' (11)'!N254</f>
        <v>1</v>
      </c>
      <c r="L13" s="16">
        <f>' (11)'!O254</f>
        <v>0</v>
      </c>
      <c r="M13" s="16">
        <f>' (11)'!P254</f>
        <v>0</v>
      </c>
      <c r="N13" s="16">
        <f>' (11)'!Q254</f>
        <v>0</v>
      </c>
      <c r="O13" s="16">
        <f>' (11)'!R254</f>
        <v>0</v>
      </c>
      <c r="P13" s="16">
        <f>' (11)'!S254</f>
        <v>0</v>
      </c>
      <c r="Q13" s="16">
        <f>' (11)'!T254</f>
        <v>0</v>
      </c>
      <c r="R13" s="16">
        <f>' (11)'!U254</f>
        <v>0</v>
      </c>
      <c r="S13" s="16">
        <f>' (11)'!V254</f>
        <v>3</v>
      </c>
      <c r="T13" s="16">
        <f>' (11)'!W254</f>
        <v>0</v>
      </c>
      <c r="U13" s="16">
        <f>' (11)'!X254</f>
        <v>0</v>
      </c>
      <c r="V13" s="16">
        <f>' (11)'!Y254</f>
        <v>0</v>
      </c>
      <c r="W13" s="16">
        <f>' (11)'!Z254</f>
        <v>0</v>
      </c>
      <c r="X13" s="16">
        <f>' (11)'!AA254</f>
        <v>0</v>
      </c>
      <c r="Y13" s="16">
        <f>' (11)'!AB254</f>
        <v>0</v>
      </c>
      <c r="Z13" s="16">
        <f>' (11)'!AC254</f>
        <v>0</v>
      </c>
      <c r="AA13" s="16">
        <f>' (11)'!AD254</f>
        <v>0</v>
      </c>
      <c r="AB13" s="16">
        <f>' (11)'!AE254</f>
        <v>0</v>
      </c>
      <c r="AC13" s="16">
        <f>' (11)'!AF254</f>
        <v>0</v>
      </c>
      <c r="AD13" s="16">
        <f>' (11)'!AG254</f>
        <v>0</v>
      </c>
      <c r="AE13" s="16">
        <f>' (11)'!AH254</f>
        <v>0</v>
      </c>
      <c r="AF13" s="16">
        <f>' (11)'!AI254</f>
        <v>0</v>
      </c>
      <c r="AG13" s="16">
        <f>' (11)'!AJ254</f>
        <v>0</v>
      </c>
    </row>
    <row r="14" spans="1:35" s="17" customFormat="1" ht="46.5" customHeight="1" x14ac:dyDescent="0.3">
      <c r="A14" s="14">
        <v>12</v>
      </c>
      <c r="B14" s="14">
        <v>12</v>
      </c>
      <c r="C14" s="16">
        <f>' (12)'!F254</f>
        <v>56183</v>
      </c>
      <c r="D14" s="16">
        <f>' (12)'!G254</f>
        <v>112</v>
      </c>
      <c r="E14" s="79">
        <f t="shared" si="0"/>
        <v>1993.4855739280567</v>
      </c>
      <c r="F14" s="16">
        <f>' (12)'!I254</f>
        <v>26</v>
      </c>
      <c r="G14" s="16">
        <f>' (12)'!J254</f>
        <v>2</v>
      </c>
      <c r="H14" s="16">
        <f>' (12)'!K254</f>
        <v>19</v>
      </c>
      <c r="I14" s="16">
        <f>' (12)'!L254</f>
        <v>1</v>
      </c>
      <c r="J14" s="16">
        <f>' (12)'!M254</f>
        <v>0</v>
      </c>
      <c r="K14" s="16">
        <f>' (12)'!N254</f>
        <v>5</v>
      </c>
      <c r="L14" s="16">
        <f>' (12)'!O254</f>
        <v>0</v>
      </c>
      <c r="M14" s="16">
        <f>' (12)'!P254</f>
        <v>0</v>
      </c>
      <c r="N14" s="16">
        <f>' (12)'!Q254</f>
        <v>14</v>
      </c>
      <c r="O14" s="16">
        <f>' (12)'!R254</f>
        <v>0</v>
      </c>
      <c r="P14" s="16">
        <f>' (12)'!S254</f>
        <v>0</v>
      </c>
      <c r="Q14" s="16">
        <f>' (12)'!T254</f>
        <v>0</v>
      </c>
      <c r="R14" s="16">
        <f>' (12)'!U254</f>
        <v>0</v>
      </c>
      <c r="S14" s="16">
        <f>' (12)'!V254</f>
        <v>0</v>
      </c>
      <c r="T14" s="16">
        <f>' (12)'!W254</f>
        <v>0</v>
      </c>
      <c r="U14" s="16">
        <f>' (12)'!X254</f>
        <v>0</v>
      </c>
      <c r="V14" s="16">
        <f>' (12)'!Y254</f>
        <v>2</v>
      </c>
      <c r="W14" s="16">
        <f>' (12)'!Z254</f>
        <v>0</v>
      </c>
      <c r="X14" s="16">
        <f>' (12)'!AA254</f>
        <v>0</v>
      </c>
      <c r="Y14" s="16">
        <f>' (12)'!AB254</f>
        <v>0</v>
      </c>
      <c r="Z14" s="16">
        <f>' (12)'!AC254</f>
        <v>1</v>
      </c>
      <c r="AA14" s="16">
        <f>' (12)'!AD254</f>
        <v>0</v>
      </c>
      <c r="AB14" s="16">
        <f>' (12)'!AE254</f>
        <v>0</v>
      </c>
      <c r="AC14" s="16">
        <f>' (12)'!AF254</f>
        <v>35</v>
      </c>
      <c r="AD14" s="16">
        <f>' (12)'!AG254</f>
        <v>7</v>
      </c>
      <c r="AE14" s="16">
        <f>' (12)'!AH254</f>
        <v>0</v>
      </c>
      <c r="AF14" s="16">
        <f>' (12)'!AI254</f>
        <v>0</v>
      </c>
      <c r="AG14" s="16">
        <f>' (12)'!AJ254</f>
        <v>0</v>
      </c>
    </row>
    <row r="15" spans="1:35" s="17" customFormat="1" ht="46.5" customHeight="1" x14ac:dyDescent="0.3">
      <c r="A15" s="14">
        <v>13</v>
      </c>
      <c r="B15" s="14">
        <v>13</v>
      </c>
      <c r="C15" s="16">
        <f>'(13)'!F254</f>
        <v>55317</v>
      </c>
      <c r="D15" s="16">
        <f>'(13)'!G254</f>
        <v>163</v>
      </c>
      <c r="E15" s="79">
        <f t="shared" si="0"/>
        <v>2946.6529276714214</v>
      </c>
      <c r="F15" s="16">
        <f>'(13)'!I254</f>
        <v>37</v>
      </c>
      <c r="G15" s="16">
        <f>'(13)'!J254</f>
        <v>11</v>
      </c>
      <c r="H15" s="16">
        <f>'(13)'!K254</f>
        <v>27</v>
      </c>
      <c r="I15" s="16">
        <f>'(13)'!L254</f>
        <v>2</v>
      </c>
      <c r="J15" s="16">
        <f>'(13)'!M254</f>
        <v>0</v>
      </c>
      <c r="K15" s="16">
        <f>'(13)'!N254</f>
        <v>13</v>
      </c>
      <c r="L15" s="16">
        <f>'(13)'!O254</f>
        <v>0</v>
      </c>
      <c r="M15" s="16">
        <f>'(13)'!P254</f>
        <v>0</v>
      </c>
      <c r="N15" s="16">
        <f>'(13)'!Q254</f>
        <v>0</v>
      </c>
      <c r="O15" s="16">
        <f>'(13)'!R254</f>
        <v>0</v>
      </c>
      <c r="P15" s="16">
        <f>'(13)'!S254</f>
        <v>0</v>
      </c>
      <c r="Q15" s="16">
        <f>'(13)'!T254</f>
        <v>0</v>
      </c>
      <c r="R15" s="16">
        <f>'(13)'!U254</f>
        <v>0</v>
      </c>
      <c r="S15" s="16">
        <f>'(13)'!V254</f>
        <v>12</v>
      </c>
      <c r="T15" s="16">
        <f>'(13)'!W254</f>
        <v>0</v>
      </c>
      <c r="U15" s="16">
        <f>'(13)'!X254</f>
        <v>0</v>
      </c>
      <c r="V15" s="16">
        <f>'(13)'!Y254</f>
        <v>0</v>
      </c>
      <c r="W15" s="16">
        <f>'(13)'!Z254</f>
        <v>0</v>
      </c>
      <c r="X15" s="16">
        <f>'(13)'!AA254</f>
        <v>0</v>
      </c>
      <c r="Y15" s="16">
        <f>'(13)'!AB254</f>
        <v>0</v>
      </c>
      <c r="Z15" s="16">
        <f>'(13)'!AC254</f>
        <v>0</v>
      </c>
      <c r="AA15" s="16">
        <f>'(13)'!AD254</f>
        <v>0</v>
      </c>
      <c r="AB15" s="16">
        <f>'(13)'!AE254</f>
        <v>0</v>
      </c>
      <c r="AC15" s="16">
        <f>'(13)'!AF254</f>
        <v>51</v>
      </c>
      <c r="AD15" s="16">
        <f>'(13)'!AG254</f>
        <v>10</v>
      </c>
      <c r="AE15" s="16">
        <f>'(13)'!AH254</f>
        <v>0</v>
      </c>
      <c r="AF15" s="16">
        <f>'(13)'!AI254</f>
        <v>0</v>
      </c>
      <c r="AG15" s="16">
        <f>'(13)'!AJ254</f>
        <v>0</v>
      </c>
    </row>
    <row r="16" spans="1:35" s="17" customFormat="1" ht="46.5" customHeight="1" x14ac:dyDescent="0.3">
      <c r="A16" s="14">
        <v>14</v>
      </c>
      <c r="B16" s="14">
        <v>14</v>
      </c>
      <c r="C16" s="16">
        <f>'(14)'!F254</f>
        <v>59237</v>
      </c>
      <c r="D16" s="16">
        <f>'(14)'!G254</f>
        <v>82</v>
      </c>
      <c r="E16" s="79">
        <f t="shared" si="0"/>
        <v>1384.2699664061313</v>
      </c>
      <c r="F16" s="16">
        <f>'(14)'!I254</f>
        <v>6</v>
      </c>
      <c r="G16" s="16">
        <f>'(14)'!J254</f>
        <v>8</v>
      </c>
      <c r="H16" s="16">
        <f>'(14)'!K254</f>
        <v>50</v>
      </c>
      <c r="I16" s="16">
        <f>'(14)'!L254</f>
        <v>0</v>
      </c>
      <c r="J16" s="16">
        <f>'(14)'!M254</f>
        <v>0</v>
      </c>
      <c r="K16" s="16">
        <f>'(14)'!N254</f>
        <v>1</v>
      </c>
      <c r="L16" s="16">
        <f>'(14)'!O254</f>
        <v>0</v>
      </c>
      <c r="M16" s="16">
        <f>'(14)'!P254</f>
        <v>0</v>
      </c>
      <c r="N16" s="16">
        <f>'(14)'!Q254</f>
        <v>4</v>
      </c>
      <c r="O16" s="16">
        <f>'(14)'!R254</f>
        <v>0</v>
      </c>
      <c r="P16" s="16">
        <f>'(14)'!S254</f>
        <v>0</v>
      </c>
      <c r="Q16" s="16">
        <f>'(14)'!T254</f>
        <v>0</v>
      </c>
      <c r="R16" s="16">
        <f>'(14)'!U254</f>
        <v>0</v>
      </c>
      <c r="S16" s="16">
        <f>'(14)'!V254</f>
        <v>0</v>
      </c>
      <c r="T16" s="16">
        <f>'(14)'!W254</f>
        <v>0</v>
      </c>
      <c r="U16" s="16">
        <f>'(14)'!X254</f>
        <v>0</v>
      </c>
      <c r="V16" s="16">
        <f>'(14)'!Y254</f>
        <v>1</v>
      </c>
      <c r="W16" s="16">
        <f>'(14)'!Z254</f>
        <v>0</v>
      </c>
      <c r="X16" s="16">
        <f>'(14)'!AA254</f>
        <v>0</v>
      </c>
      <c r="Y16" s="16">
        <f>'(14)'!AB254</f>
        <v>0</v>
      </c>
      <c r="Z16" s="16">
        <f>'(14)'!AC254</f>
        <v>0</v>
      </c>
      <c r="AA16" s="16">
        <f>'(14)'!AD254</f>
        <v>0</v>
      </c>
      <c r="AB16" s="16">
        <f>'(14)'!AE254</f>
        <v>0</v>
      </c>
      <c r="AC16" s="16">
        <f>'(14)'!AF254</f>
        <v>0</v>
      </c>
      <c r="AD16" s="16">
        <f>'(14)'!AG254</f>
        <v>12</v>
      </c>
      <c r="AE16" s="16">
        <f>'(14)'!AH254</f>
        <v>0</v>
      </c>
      <c r="AF16" s="16">
        <f>'(14)'!AI254</f>
        <v>0</v>
      </c>
      <c r="AG16" s="16">
        <f>'(14)'!AJ254</f>
        <v>0</v>
      </c>
    </row>
    <row r="17" spans="1:33" s="17" customFormat="1" ht="46.5" customHeight="1" x14ac:dyDescent="0.3">
      <c r="A17" s="14">
        <v>15</v>
      </c>
      <c r="B17" s="14">
        <v>15</v>
      </c>
      <c r="C17" s="16">
        <f>'(15)'!F254</f>
        <v>58909</v>
      </c>
      <c r="D17" s="16">
        <f>'(15)'!G254</f>
        <v>102</v>
      </c>
      <c r="E17" s="79">
        <f t="shared" si="0"/>
        <v>1731.4841535249284</v>
      </c>
      <c r="F17" s="16">
        <f>'(15)'!I254</f>
        <v>51</v>
      </c>
      <c r="G17" s="16">
        <f>'(15)'!J254</f>
        <v>10</v>
      </c>
      <c r="H17" s="16">
        <f>'(15)'!K254</f>
        <v>18</v>
      </c>
      <c r="I17" s="16">
        <f>'(15)'!L254</f>
        <v>0</v>
      </c>
      <c r="J17" s="16">
        <f>'(15)'!M254</f>
        <v>0</v>
      </c>
      <c r="K17" s="16">
        <f>'(15)'!N254</f>
        <v>0</v>
      </c>
      <c r="L17" s="16">
        <f>'(15)'!O254</f>
        <v>10</v>
      </c>
      <c r="M17" s="16">
        <f>'(15)'!P254</f>
        <v>0</v>
      </c>
      <c r="N17" s="16">
        <f>'(15)'!Q254</f>
        <v>2</v>
      </c>
      <c r="O17" s="16">
        <f>'(15)'!R254</f>
        <v>0</v>
      </c>
      <c r="P17" s="16">
        <f>'(15)'!S254</f>
        <v>0</v>
      </c>
      <c r="Q17" s="16">
        <f>'(15)'!T254</f>
        <v>0</v>
      </c>
      <c r="R17" s="16">
        <f>'(15)'!U254</f>
        <v>0</v>
      </c>
      <c r="S17" s="16">
        <f>'(15)'!V254</f>
        <v>0</v>
      </c>
      <c r="T17" s="16">
        <f>'(15)'!W254</f>
        <v>0</v>
      </c>
      <c r="U17" s="16">
        <f>'(15)'!X254</f>
        <v>0</v>
      </c>
      <c r="V17" s="16">
        <f>'(15)'!Y254</f>
        <v>1</v>
      </c>
      <c r="W17" s="16">
        <f>'(15)'!Z254</f>
        <v>0</v>
      </c>
      <c r="X17" s="16">
        <f>'(15)'!AA254</f>
        <v>0</v>
      </c>
      <c r="Y17" s="16">
        <f>'(15)'!AB254</f>
        <v>0</v>
      </c>
      <c r="Z17" s="16">
        <f>'(15)'!AC254</f>
        <v>0</v>
      </c>
      <c r="AA17" s="16">
        <f>'(15)'!AD254</f>
        <v>0</v>
      </c>
      <c r="AB17" s="16">
        <f>'(15)'!AE254</f>
        <v>0</v>
      </c>
      <c r="AC17" s="16">
        <f>'(15)'!AF254</f>
        <v>10</v>
      </c>
      <c r="AD17" s="16">
        <f>'(15)'!AG254</f>
        <v>0</v>
      </c>
      <c r="AE17" s="16">
        <f>'(15)'!AH254</f>
        <v>0</v>
      </c>
      <c r="AF17" s="16">
        <f>'(15)'!AI254</f>
        <v>0</v>
      </c>
      <c r="AG17" s="16">
        <f>'(15)'!AJ254</f>
        <v>0</v>
      </c>
    </row>
    <row r="18" spans="1:33" s="17" customFormat="1" ht="46.5" customHeight="1" x14ac:dyDescent="0.3">
      <c r="A18" s="14">
        <v>16</v>
      </c>
      <c r="B18" s="14">
        <v>16</v>
      </c>
      <c r="C18" s="16">
        <f>'(16)'!F254</f>
        <v>55522</v>
      </c>
      <c r="D18" s="16">
        <f>'(16)'!G254</f>
        <v>89</v>
      </c>
      <c r="E18" s="79">
        <f t="shared" si="0"/>
        <v>1602.9681927884442</v>
      </c>
      <c r="F18" s="16">
        <f>'(16)'!I254</f>
        <v>4</v>
      </c>
      <c r="G18" s="16">
        <f>'(16)'!J254</f>
        <v>6</v>
      </c>
      <c r="H18" s="16">
        <f>'(16)'!K254</f>
        <v>46</v>
      </c>
      <c r="I18" s="16">
        <f>'(16)'!L254</f>
        <v>0</v>
      </c>
      <c r="J18" s="16">
        <f>'(16)'!M254</f>
        <v>1</v>
      </c>
      <c r="K18" s="16">
        <f>'(16)'!N254</f>
        <v>12</v>
      </c>
      <c r="L18" s="16">
        <f>'(16)'!O254</f>
        <v>2</v>
      </c>
      <c r="M18" s="16">
        <f>'(16)'!P254</f>
        <v>0</v>
      </c>
      <c r="N18" s="16">
        <f>'(16)'!Q254</f>
        <v>3</v>
      </c>
      <c r="O18" s="16">
        <f>'(16)'!R254</f>
        <v>0</v>
      </c>
      <c r="P18" s="16">
        <f>'(16)'!S254</f>
        <v>0</v>
      </c>
      <c r="Q18" s="16">
        <f>'(16)'!T254</f>
        <v>0</v>
      </c>
      <c r="R18" s="16">
        <f>'(16)'!U254</f>
        <v>0</v>
      </c>
      <c r="S18" s="16">
        <f>'(16)'!V254</f>
        <v>0</v>
      </c>
      <c r="T18" s="16">
        <f>'(16)'!W254</f>
        <v>0</v>
      </c>
      <c r="U18" s="16">
        <f>'(16)'!X254</f>
        <v>0</v>
      </c>
      <c r="V18" s="16">
        <f>'(16)'!Y254</f>
        <v>0</v>
      </c>
      <c r="W18" s="16">
        <f>'(16)'!Z254</f>
        <v>0</v>
      </c>
      <c r="X18" s="16">
        <f>'(16)'!AA254</f>
        <v>0</v>
      </c>
      <c r="Y18" s="16">
        <f>'(16)'!AB254</f>
        <v>0</v>
      </c>
      <c r="Z18" s="16">
        <f>'(16)'!AC254</f>
        <v>0</v>
      </c>
      <c r="AA18" s="16">
        <f>'(16)'!AD254</f>
        <v>0</v>
      </c>
      <c r="AB18" s="16">
        <f>'(16)'!AE254</f>
        <v>0</v>
      </c>
      <c r="AC18" s="16">
        <f>'(16)'!AF254</f>
        <v>15</v>
      </c>
      <c r="AD18" s="16">
        <f>'(16)'!AG254</f>
        <v>0</v>
      </c>
      <c r="AE18" s="16">
        <f>'(16)'!AH254</f>
        <v>0</v>
      </c>
      <c r="AF18" s="16">
        <f>'(16)'!AI254</f>
        <v>0</v>
      </c>
      <c r="AG18" s="16">
        <f>'(16)'!AJ254</f>
        <v>0</v>
      </c>
    </row>
    <row r="19" spans="1:33" s="17" customFormat="1" ht="46.5" customHeight="1" x14ac:dyDescent="0.3">
      <c r="A19" s="14">
        <v>17</v>
      </c>
      <c r="B19" s="14">
        <v>17</v>
      </c>
      <c r="C19" s="16">
        <f>'(17)'!F254</f>
        <v>41607</v>
      </c>
      <c r="D19" s="16">
        <f>'(17)'!G254</f>
        <v>106</v>
      </c>
      <c r="E19" s="79">
        <f t="shared" si="0"/>
        <v>2547.6482322686084</v>
      </c>
      <c r="F19" s="16">
        <f>'(17)'!I254</f>
        <v>26</v>
      </c>
      <c r="G19" s="16">
        <f>'(17)'!J254</f>
        <v>5</v>
      </c>
      <c r="H19" s="16">
        <f>'(17)'!K254</f>
        <v>32</v>
      </c>
      <c r="I19" s="16">
        <f>'(17)'!L254</f>
        <v>0</v>
      </c>
      <c r="J19" s="16">
        <f>'(17)'!M254</f>
        <v>2</v>
      </c>
      <c r="K19" s="16">
        <f>'(17)'!N254</f>
        <v>13</v>
      </c>
      <c r="L19" s="16">
        <f>'(17)'!O254</f>
        <v>0</v>
      </c>
      <c r="M19" s="16">
        <f>'(17)'!P254</f>
        <v>0</v>
      </c>
      <c r="N19" s="16">
        <f>'(17)'!Q254</f>
        <v>1</v>
      </c>
      <c r="O19" s="16">
        <f>'(17)'!R254</f>
        <v>0</v>
      </c>
      <c r="P19" s="16">
        <f>'(17)'!S254</f>
        <v>0</v>
      </c>
      <c r="Q19" s="16">
        <f>'(17)'!T254</f>
        <v>0</v>
      </c>
      <c r="R19" s="16">
        <f>'(17)'!U254</f>
        <v>3</v>
      </c>
      <c r="S19" s="16">
        <f>'(17)'!V254</f>
        <v>0</v>
      </c>
      <c r="T19" s="16">
        <f>'(17)'!W254</f>
        <v>0</v>
      </c>
      <c r="U19" s="16">
        <f>'(17)'!X254</f>
        <v>0</v>
      </c>
      <c r="V19" s="16">
        <f>'(17)'!Y254</f>
        <v>3</v>
      </c>
      <c r="W19" s="16">
        <f>'(17)'!Z254</f>
        <v>0</v>
      </c>
      <c r="X19" s="16">
        <f>'(17)'!AA254</f>
        <v>6</v>
      </c>
      <c r="Y19" s="16">
        <f>'(17)'!AB254</f>
        <v>0</v>
      </c>
      <c r="Z19" s="16">
        <f>'(17)'!AC254</f>
        <v>0</v>
      </c>
      <c r="AA19" s="16">
        <f>'(17)'!AD254</f>
        <v>0</v>
      </c>
      <c r="AB19" s="16">
        <f>'(17)'!AE254</f>
        <v>15</v>
      </c>
      <c r="AC19" s="16">
        <f>'(17)'!AF254</f>
        <v>0</v>
      </c>
      <c r="AD19" s="16">
        <f>'(17)'!AG254</f>
        <v>0</v>
      </c>
      <c r="AE19" s="16">
        <f>'(17)'!AH254</f>
        <v>0</v>
      </c>
      <c r="AF19" s="16">
        <f>'(17)'!AI254</f>
        <v>0</v>
      </c>
      <c r="AG19" s="16">
        <f>'(17)'!AJ254</f>
        <v>0</v>
      </c>
    </row>
    <row r="20" spans="1:33" s="17" customFormat="1" ht="46.5" customHeight="1" x14ac:dyDescent="0.3">
      <c r="A20" s="14">
        <v>18</v>
      </c>
      <c r="B20" s="14">
        <v>18</v>
      </c>
      <c r="C20" s="16">
        <f>'(18)'!F254</f>
        <v>53991</v>
      </c>
      <c r="D20" s="16">
        <f>'(18)'!G254</f>
        <v>70</v>
      </c>
      <c r="E20" s="79">
        <f t="shared" si="0"/>
        <v>1296.5123816932453</v>
      </c>
      <c r="F20" s="16">
        <f>'(18)'!I254</f>
        <v>3</v>
      </c>
      <c r="G20" s="16">
        <f>'(18)'!J254</f>
        <v>9</v>
      </c>
      <c r="H20" s="16">
        <f>'(18)'!K254</f>
        <v>25</v>
      </c>
      <c r="I20" s="16">
        <f>'(18)'!L254</f>
        <v>7</v>
      </c>
      <c r="J20" s="16">
        <f>'(18)'!M254</f>
        <v>14</v>
      </c>
      <c r="K20" s="16">
        <f>'(18)'!N254</f>
        <v>0</v>
      </c>
      <c r="L20" s="16">
        <f>'(18)'!O254</f>
        <v>2</v>
      </c>
      <c r="M20" s="16">
        <f>'(18)'!P254</f>
        <v>0</v>
      </c>
      <c r="N20" s="16">
        <f>'(18)'!Q254</f>
        <v>9</v>
      </c>
      <c r="O20" s="16">
        <f>'(18)'!R254</f>
        <v>0</v>
      </c>
      <c r="P20" s="16">
        <f>'(18)'!S254</f>
        <v>0</v>
      </c>
      <c r="Q20" s="16">
        <f>'(18)'!T254</f>
        <v>0</v>
      </c>
      <c r="R20" s="16">
        <f>'(18)'!U254</f>
        <v>0</v>
      </c>
      <c r="S20" s="16">
        <f>'(18)'!V254</f>
        <v>1</v>
      </c>
      <c r="T20" s="16">
        <f>'(18)'!W254</f>
        <v>0</v>
      </c>
      <c r="U20" s="16">
        <f>'(18)'!X254</f>
        <v>0</v>
      </c>
      <c r="V20" s="16">
        <f>'(18)'!Y254</f>
        <v>0</v>
      </c>
      <c r="W20" s="16">
        <f>'(18)'!Z254</f>
        <v>0</v>
      </c>
      <c r="X20" s="16">
        <f>'(18)'!AA254</f>
        <v>0</v>
      </c>
      <c r="Y20" s="16">
        <f>'(18)'!AB254</f>
        <v>0</v>
      </c>
      <c r="Z20" s="16">
        <f>'(18)'!AC254</f>
        <v>0</v>
      </c>
      <c r="AA20" s="16">
        <f>'(18)'!AD254</f>
        <v>0</v>
      </c>
      <c r="AB20" s="16">
        <f>'(18)'!AE254</f>
        <v>0</v>
      </c>
      <c r="AC20" s="16">
        <f>'(18)'!AF254</f>
        <v>0</v>
      </c>
      <c r="AD20" s="16">
        <f>'(18)'!AG254</f>
        <v>0</v>
      </c>
      <c r="AE20" s="16">
        <f>'(18)'!AH254</f>
        <v>0</v>
      </c>
      <c r="AF20" s="16">
        <f>'(18)'!AI254</f>
        <v>0</v>
      </c>
      <c r="AG20" s="16">
        <f>'(18)'!AJ254</f>
        <v>0</v>
      </c>
    </row>
    <row r="21" spans="1:33" s="17" customFormat="1" ht="46.5" customHeight="1" x14ac:dyDescent="0.3">
      <c r="A21" s="14">
        <v>19</v>
      </c>
      <c r="B21" s="14">
        <v>19</v>
      </c>
      <c r="C21" s="16">
        <f>'19'!F254</f>
        <v>65142</v>
      </c>
      <c r="D21" s="16">
        <f>'19'!G254</f>
        <v>76</v>
      </c>
      <c r="E21" s="79">
        <f t="shared" si="0"/>
        <v>1166.6820177458476</v>
      </c>
      <c r="F21" s="16">
        <f>'19'!I254</f>
        <v>13</v>
      </c>
      <c r="G21" s="16">
        <f>'19'!J254</f>
        <v>9</v>
      </c>
      <c r="H21" s="16">
        <f>'19'!K254</f>
        <v>11</v>
      </c>
      <c r="I21" s="16">
        <f>'19'!L254</f>
        <v>17</v>
      </c>
      <c r="J21" s="16">
        <f>'19'!M254</f>
        <v>12</v>
      </c>
      <c r="K21" s="16">
        <f>'19'!N254</f>
        <v>0</v>
      </c>
      <c r="L21" s="16">
        <f>'19'!O254</f>
        <v>0</v>
      </c>
      <c r="M21" s="16">
        <f>'19'!P254</f>
        <v>0</v>
      </c>
      <c r="N21" s="16">
        <f>'19'!Q254</f>
        <v>13</v>
      </c>
      <c r="O21" s="16">
        <f>'19'!R254</f>
        <v>0</v>
      </c>
      <c r="P21" s="16">
        <f>'19'!S254</f>
        <v>0</v>
      </c>
      <c r="Q21" s="16">
        <f>'19'!T254</f>
        <v>0</v>
      </c>
      <c r="R21" s="16">
        <f>'19'!U254</f>
        <v>0</v>
      </c>
      <c r="S21" s="16">
        <f>'19'!V254</f>
        <v>1</v>
      </c>
      <c r="T21" s="16">
        <f>'19'!W254</f>
        <v>0</v>
      </c>
      <c r="U21" s="16">
        <f>'19'!X254</f>
        <v>0</v>
      </c>
      <c r="V21" s="16">
        <f>'19'!Y254</f>
        <v>0</v>
      </c>
      <c r="W21" s="16">
        <f>'19'!Z254</f>
        <v>0</v>
      </c>
      <c r="X21" s="16">
        <f>'19'!AA254</f>
        <v>0</v>
      </c>
      <c r="Y21" s="16">
        <f>'19'!AB254</f>
        <v>0</v>
      </c>
      <c r="Z21" s="16">
        <f>'19'!AC254</f>
        <v>0</v>
      </c>
      <c r="AA21" s="16">
        <f>'19'!AD254</f>
        <v>0</v>
      </c>
      <c r="AB21" s="16">
        <f>'19'!AE254</f>
        <v>0</v>
      </c>
      <c r="AC21" s="16">
        <f>'19'!AF254</f>
        <v>0</v>
      </c>
      <c r="AD21" s="16">
        <f>'19'!AG254</f>
        <v>0</v>
      </c>
      <c r="AE21" s="16">
        <f>'19'!AH254</f>
        <v>0</v>
      </c>
      <c r="AF21" s="16">
        <f>'19'!AI254</f>
        <v>0</v>
      </c>
      <c r="AG21" s="16">
        <f>'19'!AJ254</f>
        <v>0</v>
      </c>
    </row>
    <row r="22" spans="1:33" s="17" customFormat="1" ht="46.5" customHeight="1" x14ac:dyDescent="0.3">
      <c r="A22" s="14">
        <v>20</v>
      </c>
      <c r="B22" s="14">
        <v>20</v>
      </c>
      <c r="C22" s="16">
        <f>' (20)'!F254</f>
        <v>59421</v>
      </c>
      <c r="D22" s="16">
        <f>' (20)'!G254</f>
        <v>103</v>
      </c>
      <c r="E22" s="79">
        <f t="shared" si="0"/>
        <v>1733.3939179751267</v>
      </c>
      <c r="F22" s="16">
        <f>' (20)'!I254</f>
        <v>0</v>
      </c>
      <c r="G22" s="16">
        <f>' (20)'!J254</f>
        <v>9</v>
      </c>
      <c r="H22" s="16">
        <f>' (20)'!K254</f>
        <v>20</v>
      </c>
      <c r="I22" s="16">
        <f>' (20)'!L254</f>
        <v>2</v>
      </c>
      <c r="J22" s="16">
        <f>' (20)'!M254</f>
        <v>11</v>
      </c>
      <c r="K22" s="16">
        <f>' (20)'!N254</f>
        <v>5</v>
      </c>
      <c r="L22" s="16">
        <f>' (20)'!O254</f>
        <v>0</v>
      </c>
      <c r="M22" s="16">
        <f>' (20)'!P254</f>
        <v>0</v>
      </c>
      <c r="N22" s="16">
        <f>' (20)'!Q254</f>
        <v>4</v>
      </c>
      <c r="O22" s="16">
        <f>' (20)'!R254</f>
        <v>0</v>
      </c>
      <c r="P22" s="16">
        <f>' (20)'!S254</f>
        <v>0</v>
      </c>
      <c r="Q22" s="16">
        <f>' (20)'!T254</f>
        <v>0</v>
      </c>
      <c r="R22" s="16">
        <f>' (20)'!U254</f>
        <v>0</v>
      </c>
      <c r="S22" s="16">
        <f>' (20)'!V254</f>
        <v>0</v>
      </c>
      <c r="T22" s="16">
        <f>' (20)'!W254</f>
        <v>0</v>
      </c>
      <c r="U22" s="16">
        <f>' (20)'!X254</f>
        <v>0</v>
      </c>
      <c r="V22" s="16">
        <f>' (20)'!Y254</f>
        <v>30</v>
      </c>
      <c r="W22" s="16">
        <f>' (20)'!Z254</f>
        <v>0</v>
      </c>
      <c r="X22" s="16">
        <f>' (20)'!AA254</f>
        <v>0</v>
      </c>
      <c r="Y22" s="16">
        <f>' (20)'!AB254</f>
        <v>0</v>
      </c>
      <c r="Z22" s="16">
        <f>' (20)'!AC254</f>
        <v>6</v>
      </c>
      <c r="AA22" s="16">
        <f>' (20)'!AD254</f>
        <v>0</v>
      </c>
      <c r="AB22" s="16">
        <f>' (20)'!AE254</f>
        <v>0</v>
      </c>
      <c r="AC22" s="16">
        <f>' (20)'!AF254</f>
        <v>16</v>
      </c>
      <c r="AD22" s="16">
        <f>' (20)'!AG254</f>
        <v>0</v>
      </c>
      <c r="AE22" s="16">
        <f>' (20)'!AH254</f>
        <v>0</v>
      </c>
      <c r="AF22" s="16">
        <f>' (20)'!AI254</f>
        <v>0</v>
      </c>
      <c r="AG22" s="16">
        <f>' (20)'!AJ254</f>
        <v>0</v>
      </c>
    </row>
    <row r="23" spans="1:33" s="17" customFormat="1" ht="46.5" customHeight="1" x14ac:dyDescent="0.3">
      <c r="A23" s="14">
        <v>21</v>
      </c>
      <c r="B23" s="14">
        <v>21</v>
      </c>
      <c r="C23" s="16">
        <f>' (21)'!F254</f>
        <v>58885</v>
      </c>
      <c r="D23" s="16">
        <f>' (21)'!G254</f>
        <v>76</v>
      </c>
      <c r="E23" s="79">
        <f t="shared" si="0"/>
        <v>1290.6512694234525</v>
      </c>
      <c r="F23" s="16">
        <f>' (21)'!I254</f>
        <v>4</v>
      </c>
      <c r="G23" s="16">
        <f>' (21)'!J254</f>
        <v>15</v>
      </c>
      <c r="H23" s="16">
        <f>' (21)'!K254</f>
        <v>22</v>
      </c>
      <c r="I23" s="16">
        <f>' (21)'!L254</f>
        <v>0</v>
      </c>
      <c r="J23" s="16">
        <f>' (21)'!M254</f>
        <v>6</v>
      </c>
      <c r="K23" s="16">
        <f>' (21)'!N254</f>
        <v>13</v>
      </c>
      <c r="L23" s="16">
        <f>' (21)'!O254</f>
        <v>0</v>
      </c>
      <c r="M23" s="16">
        <f>' (21)'!P254</f>
        <v>0</v>
      </c>
      <c r="N23" s="16">
        <f>' (21)'!Q254</f>
        <v>14</v>
      </c>
      <c r="O23" s="16">
        <f>' (21)'!R254</f>
        <v>0</v>
      </c>
      <c r="P23" s="16">
        <f>' (21)'!S254</f>
        <v>0</v>
      </c>
      <c r="Q23" s="16">
        <f>' (21)'!T254</f>
        <v>0</v>
      </c>
      <c r="R23" s="16">
        <f>' (21)'!U254</f>
        <v>0</v>
      </c>
      <c r="S23" s="16">
        <f>' (21)'!V254</f>
        <v>2</v>
      </c>
      <c r="T23" s="16">
        <f>' (21)'!W254</f>
        <v>0</v>
      </c>
      <c r="U23" s="16">
        <f>' (21)'!X254</f>
        <v>0</v>
      </c>
      <c r="V23" s="16">
        <f>' (21)'!Y254</f>
        <v>0</v>
      </c>
      <c r="W23" s="16">
        <f>' (21)'!Z254</f>
        <v>0</v>
      </c>
      <c r="X23" s="16">
        <f>' (21)'!AA254</f>
        <v>0</v>
      </c>
      <c r="Y23" s="16">
        <f>' (21)'!AB254</f>
        <v>0</v>
      </c>
      <c r="Z23" s="16">
        <f>' (21)'!AC254</f>
        <v>0</v>
      </c>
      <c r="AA23" s="16">
        <f>' (21)'!AD254</f>
        <v>0</v>
      </c>
      <c r="AB23" s="16">
        <f>' (21)'!AE254</f>
        <v>0</v>
      </c>
      <c r="AC23" s="16">
        <f>' (21)'!AF254</f>
        <v>0</v>
      </c>
      <c r="AD23" s="16">
        <f>' (21)'!AG254</f>
        <v>0</v>
      </c>
      <c r="AE23" s="16">
        <f>' (21)'!AH254</f>
        <v>0</v>
      </c>
      <c r="AF23" s="16">
        <f>' (21)'!AI254</f>
        <v>0</v>
      </c>
      <c r="AG23" s="16">
        <f>' (21)'!AJ254</f>
        <v>0</v>
      </c>
    </row>
    <row r="24" spans="1:33" s="17" customFormat="1" ht="46.5" customHeight="1" x14ac:dyDescent="0.3">
      <c r="A24" s="14">
        <v>22</v>
      </c>
      <c r="B24" s="14">
        <v>22</v>
      </c>
      <c r="C24" s="16">
        <f>' (22)'!F254</f>
        <v>60268</v>
      </c>
      <c r="D24" s="16">
        <f>' (22)'!G254</f>
        <v>133</v>
      </c>
      <c r="E24" s="79">
        <f t="shared" si="0"/>
        <v>2206.8095838587642</v>
      </c>
      <c r="F24" s="16">
        <f>' (22)'!I254</f>
        <v>3</v>
      </c>
      <c r="G24" s="16">
        <f>' (22)'!J254</f>
        <v>9</v>
      </c>
      <c r="H24" s="16">
        <f>' (22)'!K254</f>
        <v>43</v>
      </c>
      <c r="I24" s="16">
        <f>' (22)'!L254</f>
        <v>0</v>
      </c>
      <c r="J24" s="16">
        <f>' (22)'!M254</f>
        <v>5</v>
      </c>
      <c r="K24" s="16">
        <f>' (22)'!N254</f>
        <v>12</v>
      </c>
      <c r="L24" s="16">
        <f>' (22)'!O254</f>
        <v>2</v>
      </c>
      <c r="M24" s="16">
        <f>' (22)'!P254</f>
        <v>0</v>
      </c>
      <c r="N24" s="16">
        <f>' (22)'!Q254</f>
        <v>4</v>
      </c>
      <c r="O24" s="16">
        <f>' (22)'!R254</f>
        <v>0</v>
      </c>
      <c r="P24" s="16">
        <f>' (22)'!S254</f>
        <v>0</v>
      </c>
      <c r="Q24" s="16">
        <f>' (22)'!T254</f>
        <v>0</v>
      </c>
      <c r="R24" s="16">
        <f>' (22)'!U254</f>
        <v>0</v>
      </c>
      <c r="S24" s="16">
        <f>' (22)'!V254</f>
        <v>1</v>
      </c>
      <c r="T24" s="16">
        <f>' (22)'!W254</f>
        <v>0</v>
      </c>
      <c r="U24" s="16">
        <f>' (22)'!X254</f>
        <v>0</v>
      </c>
      <c r="V24" s="16">
        <f>' (22)'!Y254</f>
        <v>42</v>
      </c>
      <c r="W24" s="16">
        <f>' (22)'!Z254</f>
        <v>0</v>
      </c>
      <c r="X24" s="16">
        <f>' (22)'!AA254</f>
        <v>0</v>
      </c>
      <c r="Y24" s="16">
        <f>' (22)'!AB254</f>
        <v>0</v>
      </c>
      <c r="Z24" s="16">
        <f>' (22)'!AC254</f>
        <v>2</v>
      </c>
      <c r="AA24" s="16">
        <f>' (22)'!AD254</f>
        <v>0</v>
      </c>
      <c r="AB24" s="16">
        <f>' (22)'!AE254</f>
        <v>0</v>
      </c>
      <c r="AC24" s="16">
        <f>' (22)'!AF254</f>
        <v>0</v>
      </c>
      <c r="AD24" s="16">
        <f>' (22)'!AG254</f>
        <v>10</v>
      </c>
      <c r="AE24" s="16">
        <f>' (22)'!AH254</f>
        <v>0</v>
      </c>
      <c r="AF24" s="16">
        <f>' (22)'!AI254</f>
        <v>0</v>
      </c>
      <c r="AG24" s="16">
        <f>' (22)'!AJ254</f>
        <v>0</v>
      </c>
    </row>
    <row r="25" spans="1:33" s="17" customFormat="1" ht="46.5" customHeight="1" x14ac:dyDescent="0.3">
      <c r="A25" s="14">
        <v>23</v>
      </c>
      <c r="B25" s="14">
        <v>23</v>
      </c>
      <c r="C25" s="16">
        <f>' (23)'!F254</f>
        <v>59896</v>
      </c>
      <c r="D25" s="16">
        <f>' (23)'!G254</f>
        <v>97</v>
      </c>
      <c r="E25" s="79">
        <f t="shared" si="0"/>
        <v>1619.4737545078135</v>
      </c>
      <c r="F25" s="16">
        <f>' (23)'!I254</f>
        <v>2</v>
      </c>
      <c r="G25" s="16">
        <f>' (23)'!J254</f>
        <v>2</v>
      </c>
      <c r="H25" s="16">
        <f>' (23)'!K254</f>
        <v>36</v>
      </c>
      <c r="I25" s="16">
        <f>' (23)'!L254</f>
        <v>0</v>
      </c>
      <c r="J25" s="16">
        <f>' (23)'!M254</f>
        <v>7</v>
      </c>
      <c r="K25" s="16">
        <f>' (23)'!N254</f>
        <v>12</v>
      </c>
      <c r="L25" s="16">
        <f>' (23)'!O254</f>
        <v>10</v>
      </c>
      <c r="M25" s="16">
        <f>' (23)'!P254</f>
        <v>0</v>
      </c>
      <c r="N25" s="16">
        <f>' (23)'!Q254</f>
        <v>9</v>
      </c>
      <c r="O25" s="16">
        <f>' (23)'!R254</f>
        <v>0</v>
      </c>
      <c r="P25" s="16">
        <f>' (23)'!S254</f>
        <v>0</v>
      </c>
      <c r="Q25" s="16">
        <f>' (23)'!T254</f>
        <v>0</v>
      </c>
      <c r="R25" s="16">
        <f>' (23)'!U254</f>
        <v>0</v>
      </c>
      <c r="S25" s="16">
        <f>' (23)'!V254</f>
        <v>2</v>
      </c>
      <c r="T25" s="16">
        <f>' (23)'!W254</f>
        <v>0</v>
      </c>
      <c r="U25" s="16">
        <f>' (23)'!X254</f>
        <v>0</v>
      </c>
      <c r="V25" s="16">
        <f>' (23)'!Y254</f>
        <v>2</v>
      </c>
      <c r="W25" s="16">
        <f>' (23)'!Z254</f>
        <v>0</v>
      </c>
      <c r="X25" s="16">
        <f>' (23)'!AA254</f>
        <v>0</v>
      </c>
      <c r="Y25" s="16">
        <f>' (23)'!AB254</f>
        <v>0</v>
      </c>
      <c r="Z25" s="16">
        <f>' (23)'!AC254</f>
        <v>2</v>
      </c>
      <c r="AA25" s="16">
        <f>' (23)'!AD254</f>
        <v>0</v>
      </c>
      <c r="AB25" s="16">
        <f>' (23)'!AE254</f>
        <v>0</v>
      </c>
      <c r="AC25" s="16">
        <f>' (23)'!AF254</f>
        <v>13</v>
      </c>
      <c r="AD25" s="16">
        <f>' (23)'!AG254</f>
        <v>0</v>
      </c>
      <c r="AE25" s="16">
        <f>' (23)'!AH254</f>
        <v>0</v>
      </c>
      <c r="AF25" s="16">
        <f>' (23)'!AI254</f>
        <v>0</v>
      </c>
      <c r="AG25" s="16">
        <f>' (23)'!AJ254</f>
        <v>0</v>
      </c>
    </row>
    <row r="26" spans="1:33" s="17" customFormat="1" ht="46.5" customHeight="1" x14ac:dyDescent="0.3">
      <c r="A26" s="14">
        <v>24</v>
      </c>
      <c r="B26" s="14">
        <v>24</v>
      </c>
      <c r="C26" s="16">
        <f>' (24)'!F254</f>
        <v>58398</v>
      </c>
      <c r="D26" s="16">
        <f>' (24)'!G254</f>
        <v>57</v>
      </c>
      <c r="E26" s="79">
        <f t="shared" si="0"/>
        <v>976.06082400082198</v>
      </c>
      <c r="F26" s="16">
        <f>' (24)'!I254</f>
        <v>1</v>
      </c>
      <c r="G26" s="16">
        <f>' (24)'!J254</f>
        <v>8</v>
      </c>
      <c r="H26" s="16">
        <f>' (24)'!K254</f>
        <v>9</v>
      </c>
      <c r="I26" s="16">
        <f>' (24)'!L254</f>
        <v>1</v>
      </c>
      <c r="J26" s="16">
        <f>' (24)'!M254</f>
        <v>0</v>
      </c>
      <c r="K26" s="16">
        <f>' (24)'!N254</f>
        <v>14</v>
      </c>
      <c r="L26" s="16">
        <f>' (24)'!O254</f>
        <v>0</v>
      </c>
      <c r="M26" s="16">
        <f>' (24)'!P254</f>
        <v>0</v>
      </c>
      <c r="N26" s="16">
        <f>' (24)'!Q254</f>
        <v>0</v>
      </c>
      <c r="O26" s="16">
        <f>' (24)'!R254</f>
        <v>0</v>
      </c>
      <c r="P26" s="16">
        <f>' (24)'!S254</f>
        <v>0</v>
      </c>
      <c r="Q26" s="16">
        <f>' (24)'!T254</f>
        <v>0</v>
      </c>
      <c r="R26" s="16">
        <f>' (24)'!U254</f>
        <v>0</v>
      </c>
      <c r="S26" s="16">
        <f>' (24)'!V254</f>
        <v>3</v>
      </c>
      <c r="T26" s="16">
        <f>' (24)'!W254</f>
        <v>0</v>
      </c>
      <c r="U26" s="16">
        <f>' (24)'!X254</f>
        <v>0</v>
      </c>
      <c r="V26" s="16">
        <f>' (24)'!Y254</f>
        <v>0</v>
      </c>
      <c r="W26" s="16">
        <f>' (24)'!Z254</f>
        <v>0</v>
      </c>
      <c r="X26" s="16">
        <f>' (24)'!AA254</f>
        <v>0</v>
      </c>
      <c r="Y26" s="16">
        <f>' (24)'!AB254</f>
        <v>0</v>
      </c>
      <c r="Z26" s="16">
        <f>' (24)'!AC254</f>
        <v>0</v>
      </c>
      <c r="AA26" s="16">
        <f>' (24)'!AD254</f>
        <v>0</v>
      </c>
      <c r="AB26" s="16">
        <f>' (24)'!AE254</f>
        <v>2</v>
      </c>
      <c r="AC26" s="16">
        <f>' (24)'!AF254</f>
        <v>19</v>
      </c>
      <c r="AD26" s="16">
        <f>' (24)'!AG254</f>
        <v>0</v>
      </c>
      <c r="AE26" s="16">
        <f>' (24)'!AH254</f>
        <v>0</v>
      </c>
      <c r="AF26" s="16">
        <f>' (24)'!AI254</f>
        <v>0</v>
      </c>
      <c r="AG26" s="16">
        <f>' (24)'!AJ254</f>
        <v>0</v>
      </c>
    </row>
    <row r="27" spans="1:33" s="17" customFormat="1" ht="46.5" customHeight="1" x14ac:dyDescent="0.3">
      <c r="A27" s="14">
        <v>25</v>
      </c>
      <c r="B27" s="14">
        <v>25</v>
      </c>
      <c r="C27" s="16">
        <f>' (25)'!F254</f>
        <v>59244</v>
      </c>
      <c r="D27" s="16">
        <f>' (25)'!G254</f>
        <v>78</v>
      </c>
      <c r="E27" s="79">
        <f t="shared" si="0"/>
        <v>1316.5890216730809</v>
      </c>
      <c r="F27" s="16">
        <f>' (25)'!I254</f>
        <v>5</v>
      </c>
      <c r="G27" s="16">
        <f>' (25)'!J254</f>
        <v>8</v>
      </c>
      <c r="H27" s="16">
        <f>' (25)'!K254</f>
        <v>11</v>
      </c>
      <c r="I27" s="16">
        <f>' (25)'!L254</f>
        <v>0</v>
      </c>
      <c r="J27" s="16">
        <f>' (25)'!M254</f>
        <v>0</v>
      </c>
      <c r="K27" s="16">
        <f>' (25)'!N254</f>
        <v>4</v>
      </c>
      <c r="L27" s="16">
        <f>' (25)'!O254</f>
        <v>12</v>
      </c>
      <c r="M27" s="16">
        <f>' (25)'!P254</f>
        <v>0</v>
      </c>
      <c r="N27" s="16">
        <f>' (25)'!Q254</f>
        <v>9</v>
      </c>
      <c r="O27" s="16">
        <f>' (25)'!R254</f>
        <v>0</v>
      </c>
      <c r="P27" s="16">
        <f>' (25)'!S254</f>
        <v>0</v>
      </c>
      <c r="Q27" s="16">
        <f>' (25)'!T254</f>
        <v>0</v>
      </c>
      <c r="R27" s="16">
        <f>' (25)'!U254</f>
        <v>0</v>
      </c>
      <c r="S27" s="16">
        <f>' (25)'!V254</f>
        <v>0</v>
      </c>
      <c r="T27" s="16">
        <f>' (25)'!W254</f>
        <v>0</v>
      </c>
      <c r="U27" s="16">
        <f>' (25)'!X254</f>
        <v>0</v>
      </c>
      <c r="V27" s="16">
        <f>' (25)'!Y254</f>
        <v>1</v>
      </c>
      <c r="W27" s="16">
        <f>' (25)'!Z254</f>
        <v>0</v>
      </c>
      <c r="X27" s="16">
        <f>' (25)'!AA254</f>
        <v>0</v>
      </c>
      <c r="Y27" s="16">
        <f>' (25)'!AB254</f>
        <v>0</v>
      </c>
      <c r="Z27" s="16">
        <f>' (25)'!AC254</f>
        <v>3</v>
      </c>
      <c r="AA27" s="16">
        <f>' (25)'!AD254</f>
        <v>0</v>
      </c>
      <c r="AB27" s="16">
        <f>' (25)'!AE254</f>
        <v>0</v>
      </c>
      <c r="AC27" s="16">
        <f>' (25)'!AF254</f>
        <v>0</v>
      </c>
      <c r="AD27" s="16">
        <f>' (25)'!AG254</f>
        <v>25</v>
      </c>
      <c r="AE27" s="16">
        <f>' (25)'!AH254</f>
        <v>0</v>
      </c>
      <c r="AF27" s="16">
        <f>' (25)'!AI254</f>
        <v>0</v>
      </c>
      <c r="AG27" s="16">
        <f>' (25)'!AJ254</f>
        <v>0</v>
      </c>
    </row>
    <row r="28" spans="1:33" s="17" customFormat="1" ht="46.5" customHeight="1" x14ac:dyDescent="0.3">
      <c r="A28" s="14">
        <v>26</v>
      </c>
      <c r="B28" s="14">
        <v>26</v>
      </c>
      <c r="C28" s="16">
        <f>' (26)'!F254</f>
        <v>66897</v>
      </c>
      <c r="D28" s="16">
        <f>' (26)'!G254</f>
        <v>35</v>
      </c>
      <c r="E28" s="79">
        <f t="shared" si="0"/>
        <v>523.19237036040477</v>
      </c>
      <c r="F28" s="16">
        <f>' (26)'!I254</f>
        <v>3</v>
      </c>
      <c r="G28" s="16">
        <f>' (26)'!J254</f>
        <v>9</v>
      </c>
      <c r="H28" s="16">
        <f>' (26)'!K254</f>
        <v>15</v>
      </c>
      <c r="I28" s="16">
        <f>' (26)'!L254</f>
        <v>0</v>
      </c>
      <c r="J28" s="16">
        <f>' (26)'!M254</f>
        <v>0</v>
      </c>
      <c r="K28" s="16">
        <f>' (26)'!N254</f>
        <v>0</v>
      </c>
      <c r="L28" s="16">
        <f>' (26)'!O254</f>
        <v>0</v>
      </c>
      <c r="M28" s="16">
        <f>' (26)'!P254</f>
        <v>0</v>
      </c>
      <c r="N28" s="16">
        <f>' (26)'!Q254</f>
        <v>2</v>
      </c>
      <c r="O28" s="16">
        <f>' (26)'!R254</f>
        <v>0</v>
      </c>
      <c r="P28" s="16">
        <f>' (26)'!S254</f>
        <v>0</v>
      </c>
      <c r="Q28" s="16">
        <f>' (26)'!T254</f>
        <v>0</v>
      </c>
      <c r="R28" s="16">
        <f>' (26)'!U254</f>
        <v>0</v>
      </c>
      <c r="S28" s="16">
        <f>' (26)'!V254</f>
        <v>1</v>
      </c>
      <c r="T28" s="16">
        <f>' (26)'!W254</f>
        <v>0</v>
      </c>
      <c r="U28" s="16">
        <f>' (26)'!X254</f>
        <v>0</v>
      </c>
      <c r="V28" s="16">
        <f>' (26)'!Y254</f>
        <v>1</v>
      </c>
      <c r="W28" s="16">
        <f>' (26)'!Z254</f>
        <v>0</v>
      </c>
      <c r="X28" s="16">
        <f>' (26)'!AA254</f>
        <v>0</v>
      </c>
      <c r="Y28" s="16">
        <f>' (26)'!AB254</f>
        <v>0</v>
      </c>
      <c r="Z28" s="16">
        <f>' (26)'!AC254</f>
        <v>1</v>
      </c>
      <c r="AA28" s="16">
        <f>' (26)'!AD254</f>
        <v>0</v>
      </c>
      <c r="AB28" s="16">
        <f>' (26)'!AE254</f>
        <v>0</v>
      </c>
      <c r="AC28" s="16">
        <f>' (26)'!AF254</f>
        <v>3</v>
      </c>
      <c r="AD28" s="16">
        <f>' (26)'!AG254</f>
        <v>0</v>
      </c>
      <c r="AE28" s="16">
        <f>' (26)'!AH254</f>
        <v>0</v>
      </c>
      <c r="AF28" s="16">
        <f>' (26)'!AI254</f>
        <v>0</v>
      </c>
      <c r="AG28" s="16">
        <f>' (26)'!AJ254</f>
        <v>0</v>
      </c>
    </row>
    <row r="29" spans="1:33" s="17" customFormat="1" ht="46.5" customHeight="1" x14ac:dyDescent="0.3">
      <c r="A29" s="14">
        <v>27</v>
      </c>
      <c r="B29" s="14">
        <v>27</v>
      </c>
      <c r="C29" s="16">
        <f>' (27)'!F254</f>
        <v>59013</v>
      </c>
      <c r="D29" s="16">
        <f>' (27)'!G254</f>
        <v>52</v>
      </c>
      <c r="E29" s="79">
        <f t="shared" si="0"/>
        <v>881.1617779133411</v>
      </c>
      <c r="F29" s="16">
        <f>' (27)'!I254</f>
        <v>0</v>
      </c>
      <c r="G29" s="16">
        <f>' (27)'!J254</f>
        <v>10</v>
      </c>
      <c r="H29" s="16">
        <f>' (27)'!K254</f>
        <v>16</v>
      </c>
      <c r="I29" s="16">
        <f>' (27)'!L254</f>
        <v>4</v>
      </c>
      <c r="J29" s="16">
        <f>' (27)'!M254</f>
        <v>0</v>
      </c>
      <c r="K29" s="16">
        <f>' (27)'!N254</f>
        <v>10</v>
      </c>
      <c r="L29" s="16">
        <f>' (27)'!O254</f>
        <v>0</v>
      </c>
      <c r="M29" s="16">
        <f>' (27)'!P254</f>
        <v>0</v>
      </c>
      <c r="N29" s="16">
        <f>' (27)'!Q254</f>
        <v>1</v>
      </c>
      <c r="O29" s="16">
        <f>' (27)'!R254</f>
        <v>3</v>
      </c>
      <c r="P29" s="16">
        <f>' (27)'!S254</f>
        <v>0</v>
      </c>
      <c r="Q29" s="16">
        <f>' (27)'!T254</f>
        <v>0</v>
      </c>
      <c r="R29" s="16">
        <f>' (27)'!U254</f>
        <v>0</v>
      </c>
      <c r="S29" s="16">
        <f>' (27)'!V254</f>
        <v>0</v>
      </c>
      <c r="T29" s="16">
        <f>' (27)'!W254</f>
        <v>0</v>
      </c>
      <c r="U29" s="16">
        <f>' (27)'!X254</f>
        <v>1</v>
      </c>
      <c r="V29" s="16">
        <f>' (27)'!Y254</f>
        <v>0</v>
      </c>
      <c r="W29" s="16">
        <f>' (27)'!Z254</f>
        <v>0</v>
      </c>
      <c r="X29" s="16">
        <f>' (27)'!AA254</f>
        <v>0</v>
      </c>
      <c r="Y29" s="16">
        <f>' (27)'!AB254</f>
        <v>0</v>
      </c>
      <c r="Z29" s="16">
        <f>' (27)'!AC254</f>
        <v>0</v>
      </c>
      <c r="AA29" s="16">
        <f>' (27)'!AD254</f>
        <v>0</v>
      </c>
      <c r="AB29" s="16">
        <f>' (27)'!AE254</f>
        <v>0</v>
      </c>
      <c r="AC29" s="16">
        <f>' (27)'!AF254</f>
        <v>7</v>
      </c>
      <c r="AD29" s="16">
        <f>' (27)'!AG254</f>
        <v>0</v>
      </c>
      <c r="AE29" s="16">
        <f>' (27)'!AH254</f>
        <v>0</v>
      </c>
      <c r="AF29" s="16">
        <f>' (27)'!AI254</f>
        <v>0</v>
      </c>
      <c r="AG29" s="16">
        <f>' (27)'!AJ254</f>
        <v>0</v>
      </c>
    </row>
    <row r="30" spans="1:33" s="17" customFormat="1" ht="46.5" customHeight="1" x14ac:dyDescent="0.3">
      <c r="A30" s="14">
        <v>28</v>
      </c>
      <c r="B30" s="14">
        <v>28</v>
      </c>
      <c r="C30" s="16">
        <f>'(28)'!F254</f>
        <v>59272</v>
      </c>
      <c r="D30" s="16">
        <f>'(28)'!G254</f>
        <v>35</v>
      </c>
      <c r="E30" s="79">
        <f t="shared" si="0"/>
        <v>590.49804292077204</v>
      </c>
      <c r="F30" s="16">
        <f>'(28)'!I254</f>
        <v>6</v>
      </c>
      <c r="G30" s="16">
        <f>'(28)'!J254</f>
        <v>5</v>
      </c>
      <c r="H30" s="16">
        <f>'(28)'!K254</f>
        <v>5</v>
      </c>
      <c r="I30" s="16">
        <f>'(28)'!L254</f>
        <v>0</v>
      </c>
      <c r="J30" s="16">
        <f>'(28)'!M254</f>
        <v>6</v>
      </c>
      <c r="K30" s="16">
        <f>'(28)'!N254</f>
        <v>0</v>
      </c>
      <c r="L30" s="16">
        <f>'(28)'!O254</f>
        <v>0</v>
      </c>
      <c r="M30" s="16">
        <f>'(28)'!P254</f>
        <v>0</v>
      </c>
      <c r="N30" s="16">
        <f>'(28)'!Q254</f>
        <v>0</v>
      </c>
      <c r="O30" s="16">
        <f>'(28)'!R254</f>
        <v>0</v>
      </c>
      <c r="P30" s="16">
        <f>'(28)'!S254</f>
        <v>0</v>
      </c>
      <c r="Q30" s="16">
        <f>'(28)'!T254</f>
        <v>0</v>
      </c>
      <c r="R30" s="16">
        <f>'(28)'!U254</f>
        <v>0</v>
      </c>
      <c r="S30" s="16">
        <f>'(28)'!V254</f>
        <v>0</v>
      </c>
      <c r="T30" s="16">
        <f>'(28)'!W254</f>
        <v>0</v>
      </c>
      <c r="U30" s="16">
        <f>'(28)'!X254</f>
        <v>0</v>
      </c>
      <c r="V30" s="16">
        <f>'(28)'!Y254</f>
        <v>0</v>
      </c>
      <c r="W30" s="16">
        <f>'(28)'!Z254</f>
        <v>0</v>
      </c>
      <c r="X30" s="16">
        <f>'(28)'!AA254</f>
        <v>0</v>
      </c>
      <c r="Y30" s="16">
        <f>'(28)'!AB254</f>
        <v>0</v>
      </c>
      <c r="Z30" s="16">
        <f>'(28)'!AC254</f>
        <v>10</v>
      </c>
      <c r="AA30" s="16">
        <f>'(28)'!AD254</f>
        <v>0</v>
      </c>
      <c r="AB30" s="16">
        <f>'(28)'!AE254</f>
        <v>0</v>
      </c>
      <c r="AC30" s="16">
        <f>'(28)'!AF254</f>
        <v>3</v>
      </c>
      <c r="AD30" s="16">
        <f>'(28)'!AG254</f>
        <v>0</v>
      </c>
      <c r="AE30" s="16">
        <f>'(28)'!AH254</f>
        <v>0</v>
      </c>
      <c r="AF30" s="16">
        <f>'(28)'!AI254</f>
        <v>0</v>
      </c>
      <c r="AG30" s="16">
        <f>'(28)'!AJ254</f>
        <v>0</v>
      </c>
    </row>
    <row r="31" spans="1:33" s="17" customFormat="1" ht="46.5" customHeight="1" x14ac:dyDescent="0.3">
      <c r="A31" s="14">
        <v>29</v>
      </c>
      <c r="B31" s="14">
        <v>29</v>
      </c>
      <c r="C31" s="16">
        <f>' (29)'!F254</f>
        <v>59950</v>
      </c>
      <c r="D31" s="16">
        <f>' (29)'!G254</f>
        <v>52</v>
      </c>
      <c r="E31" s="79">
        <f t="shared" si="0"/>
        <v>867.38949124270221</v>
      </c>
      <c r="F31" s="16">
        <f>' (29)'!I254</f>
        <v>8</v>
      </c>
      <c r="G31" s="16">
        <f>' (29)'!J254</f>
        <v>7</v>
      </c>
      <c r="H31" s="16">
        <f>' (29)'!K254</f>
        <v>9</v>
      </c>
      <c r="I31" s="16">
        <f>' (29)'!L254</f>
        <v>0</v>
      </c>
      <c r="J31" s="16">
        <f>' (29)'!M254</f>
        <v>17</v>
      </c>
      <c r="K31" s="16">
        <f>' (29)'!N254</f>
        <v>0</v>
      </c>
      <c r="L31" s="16">
        <f>' (29)'!O254</f>
        <v>4</v>
      </c>
      <c r="M31" s="16">
        <f>' (29)'!P254</f>
        <v>0</v>
      </c>
      <c r="N31" s="16">
        <f>' (29)'!Q254</f>
        <v>4</v>
      </c>
      <c r="O31" s="16">
        <f>' (29)'!R254</f>
        <v>0</v>
      </c>
      <c r="P31" s="16">
        <f>' (29)'!S254</f>
        <v>0</v>
      </c>
      <c r="Q31" s="16">
        <f>' (29)'!T254</f>
        <v>0</v>
      </c>
      <c r="R31" s="16">
        <f>' (29)'!U254</f>
        <v>2</v>
      </c>
      <c r="S31" s="16">
        <f>' (29)'!V254</f>
        <v>0</v>
      </c>
      <c r="T31" s="16">
        <f>' (29)'!W254</f>
        <v>0</v>
      </c>
      <c r="U31" s="16">
        <f>' (29)'!X254</f>
        <v>0</v>
      </c>
      <c r="V31" s="16">
        <f>' (29)'!Y254</f>
        <v>0</v>
      </c>
      <c r="W31" s="16">
        <f>' (29)'!Z254</f>
        <v>0</v>
      </c>
      <c r="X31" s="16">
        <f>' (29)'!AA254</f>
        <v>0</v>
      </c>
      <c r="Y31" s="16">
        <f>' (29)'!AB254</f>
        <v>0</v>
      </c>
      <c r="Z31" s="16">
        <f>' (29)'!AC254</f>
        <v>1</v>
      </c>
      <c r="AA31" s="16">
        <f>' (29)'!AD254</f>
        <v>0</v>
      </c>
      <c r="AB31" s="16">
        <f>' (29)'!AE254</f>
        <v>0</v>
      </c>
      <c r="AC31" s="16">
        <f>' (29)'!AF254</f>
        <v>0</v>
      </c>
      <c r="AD31" s="16">
        <f>' (29)'!AG254</f>
        <v>0</v>
      </c>
      <c r="AE31" s="16">
        <f>' (29)'!AH254</f>
        <v>0</v>
      </c>
      <c r="AF31" s="16">
        <f>' (29)'!AI254</f>
        <v>0</v>
      </c>
      <c r="AG31" s="16">
        <f>' (29)'!AJ254</f>
        <v>0</v>
      </c>
    </row>
    <row r="32" spans="1:33" s="17" customFormat="1" ht="46.5" customHeight="1" x14ac:dyDescent="0.3">
      <c r="A32" s="14">
        <v>30</v>
      </c>
      <c r="B32" s="14">
        <v>30</v>
      </c>
      <c r="C32" s="16">
        <f>' (30)'!F254</f>
        <v>58496</v>
      </c>
      <c r="D32" s="16">
        <f>' (30)'!G254</f>
        <v>105</v>
      </c>
      <c r="E32" s="79">
        <f t="shared" si="0"/>
        <v>1794.9945295404814</v>
      </c>
      <c r="F32" s="16">
        <f>' (30)'!I254</f>
        <v>0</v>
      </c>
      <c r="G32" s="16">
        <f>' (30)'!J254</f>
        <v>19</v>
      </c>
      <c r="H32" s="16">
        <f>' (30)'!K254</f>
        <v>15</v>
      </c>
      <c r="I32" s="16">
        <f>' (30)'!L254</f>
        <v>3</v>
      </c>
      <c r="J32" s="16">
        <f>' (30)'!M254</f>
        <v>0</v>
      </c>
      <c r="K32" s="16">
        <f>' (30)'!N254</f>
        <v>0</v>
      </c>
      <c r="L32" s="16">
        <f>' (30)'!O254</f>
        <v>4</v>
      </c>
      <c r="M32" s="16">
        <f>' (30)'!P254</f>
        <v>0</v>
      </c>
      <c r="N32" s="16">
        <f>' (30)'!Q254</f>
        <v>15</v>
      </c>
      <c r="O32" s="16">
        <f>' (30)'!R254</f>
        <v>0</v>
      </c>
      <c r="P32" s="16">
        <f>' (30)'!S254</f>
        <v>0</v>
      </c>
      <c r="Q32" s="16">
        <f>' (30)'!T254</f>
        <v>0</v>
      </c>
      <c r="R32" s="16">
        <f>' (30)'!U254</f>
        <v>0</v>
      </c>
      <c r="S32" s="16">
        <f>' (30)'!V254</f>
        <v>0</v>
      </c>
      <c r="T32" s="16">
        <f>' (30)'!W254</f>
        <v>0</v>
      </c>
      <c r="U32" s="16">
        <f>' (30)'!X254</f>
        <v>0</v>
      </c>
      <c r="V32" s="16">
        <f>' (30)'!Y254</f>
        <v>0</v>
      </c>
      <c r="W32" s="16">
        <f>' (30)'!Z254</f>
        <v>0</v>
      </c>
      <c r="X32" s="16">
        <f>' (30)'!AA254</f>
        <v>0</v>
      </c>
      <c r="Y32" s="16">
        <f>' (30)'!AB254</f>
        <v>0</v>
      </c>
      <c r="Z32" s="16">
        <f>' (30)'!AC254</f>
        <v>3</v>
      </c>
      <c r="AA32" s="16">
        <f>' (30)'!AD254</f>
        <v>0</v>
      </c>
      <c r="AB32" s="16">
        <f>' (30)'!AE254</f>
        <v>0</v>
      </c>
      <c r="AC32" s="16">
        <f>' (30)'!AF254</f>
        <v>31</v>
      </c>
      <c r="AD32" s="16">
        <f>' (30)'!AG254</f>
        <v>15</v>
      </c>
      <c r="AE32" s="16">
        <f>' (30)'!AH254</f>
        <v>0</v>
      </c>
      <c r="AF32" s="16">
        <f>' (30)'!AI254</f>
        <v>0</v>
      </c>
      <c r="AG32" s="16">
        <f>' (30)'!AJ254</f>
        <v>0</v>
      </c>
    </row>
    <row r="33" spans="1:33" s="17" customFormat="1" ht="46.5" customHeight="1" x14ac:dyDescent="0.3">
      <c r="A33" s="14">
        <v>31</v>
      </c>
      <c r="B33" s="14">
        <v>31</v>
      </c>
      <c r="C33" s="16">
        <f>'(31)'!F254</f>
        <v>34689</v>
      </c>
      <c r="D33" s="16">
        <f>'(31)'!G254</f>
        <v>36</v>
      </c>
      <c r="E33" s="79">
        <f t="shared" si="0"/>
        <v>1037.7929603044195</v>
      </c>
      <c r="F33" s="16">
        <f>'(31)'!I254</f>
        <v>0</v>
      </c>
      <c r="G33" s="16">
        <f>'(31)'!J254</f>
        <v>4</v>
      </c>
      <c r="H33" s="16">
        <f>'(31)'!K254</f>
        <v>11</v>
      </c>
      <c r="I33" s="16">
        <f>'(31)'!L254</f>
        <v>3</v>
      </c>
      <c r="J33" s="16">
        <f>'(31)'!M254</f>
        <v>4</v>
      </c>
      <c r="K33" s="16">
        <f>'(31)'!N254</f>
        <v>0</v>
      </c>
      <c r="L33" s="16">
        <f>'(31)'!O254</f>
        <v>0</v>
      </c>
      <c r="M33" s="16">
        <f>'(31)'!P254</f>
        <v>0</v>
      </c>
      <c r="N33" s="16">
        <f>'(31)'!Q254</f>
        <v>9</v>
      </c>
      <c r="O33" s="16">
        <f>'(31)'!R254</f>
        <v>0</v>
      </c>
      <c r="P33" s="16">
        <f>'(31)'!S254</f>
        <v>0</v>
      </c>
      <c r="Q33" s="16">
        <f>'(31)'!T254</f>
        <v>0</v>
      </c>
      <c r="R33" s="16">
        <f>'(31)'!U254</f>
        <v>0</v>
      </c>
      <c r="S33" s="16">
        <f>'(31)'!V254</f>
        <v>2</v>
      </c>
      <c r="T33" s="16">
        <f>'(31)'!W254</f>
        <v>0</v>
      </c>
      <c r="U33" s="16">
        <f>'(31)'!X254</f>
        <v>0</v>
      </c>
      <c r="V33" s="16">
        <f>'(31)'!Y254</f>
        <v>0</v>
      </c>
      <c r="W33" s="16">
        <f>'(31)'!Z254</f>
        <v>0</v>
      </c>
      <c r="X33" s="16">
        <f>'(31)'!AA254</f>
        <v>0</v>
      </c>
      <c r="Y33" s="16">
        <f>'(31)'!AB254</f>
        <v>0</v>
      </c>
      <c r="Z33" s="16">
        <f>'(31)'!AC254</f>
        <v>0</v>
      </c>
      <c r="AA33" s="16">
        <f>'(31)'!AD254</f>
        <v>0</v>
      </c>
      <c r="AB33" s="16">
        <f>'(31)'!AE254</f>
        <v>0</v>
      </c>
      <c r="AC33" s="16">
        <f>'(31)'!AF254</f>
        <v>3</v>
      </c>
      <c r="AD33" s="16">
        <f>'(31)'!AG254</f>
        <v>0</v>
      </c>
      <c r="AE33" s="16">
        <f>'(31)'!AH254</f>
        <v>0</v>
      </c>
      <c r="AF33" s="16">
        <f>'(31)'!AI254</f>
        <v>0</v>
      </c>
      <c r="AG33" s="16">
        <f>'(31)'!AJ254</f>
        <v>0</v>
      </c>
    </row>
    <row r="34" spans="1:33" s="18" customFormat="1" ht="46.5" customHeight="1" x14ac:dyDescent="0.3">
      <c r="A34" s="326" t="s">
        <v>169</v>
      </c>
      <c r="B34" s="326"/>
      <c r="C34" s="15">
        <f>SUM(C3:C33)</f>
        <v>1721184</v>
      </c>
      <c r="D34" s="15">
        <f>SUM(D3:D33)</f>
        <v>2785</v>
      </c>
      <c r="E34" s="79">
        <f t="shared" si="0"/>
        <v>1618.0722107572462</v>
      </c>
      <c r="F34" s="15">
        <f t="shared" ref="F34:AG34" si="1">SUM(F3:F33)</f>
        <v>300</v>
      </c>
      <c r="G34" s="15">
        <f t="shared" si="1"/>
        <v>308</v>
      </c>
      <c r="H34" s="15">
        <f t="shared" si="1"/>
        <v>859</v>
      </c>
      <c r="I34" s="15">
        <f t="shared" si="1"/>
        <v>98</v>
      </c>
      <c r="J34" s="15">
        <f t="shared" si="1"/>
        <v>116</v>
      </c>
      <c r="K34" s="15">
        <f t="shared" si="1"/>
        <v>169</v>
      </c>
      <c r="L34" s="15">
        <f t="shared" si="1"/>
        <v>76</v>
      </c>
      <c r="M34" s="15">
        <f t="shared" si="1"/>
        <v>0</v>
      </c>
      <c r="N34" s="15">
        <f t="shared" si="1"/>
        <v>167</v>
      </c>
      <c r="O34" s="15">
        <f t="shared" si="1"/>
        <v>3</v>
      </c>
      <c r="P34" s="15">
        <f t="shared" si="1"/>
        <v>0</v>
      </c>
      <c r="Q34" s="15">
        <f t="shared" si="1"/>
        <v>0</v>
      </c>
      <c r="R34" s="15">
        <f t="shared" si="1"/>
        <v>7</v>
      </c>
      <c r="S34" s="15">
        <f t="shared" si="1"/>
        <v>32</v>
      </c>
      <c r="T34" s="15">
        <f t="shared" si="1"/>
        <v>0</v>
      </c>
      <c r="U34" s="15">
        <f t="shared" si="1"/>
        <v>1</v>
      </c>
      <c r="V34" s="15">
        <f t="shared" si="1"/>
        <v>167</v>
      </c>
      <c r="W34" s="15">
        <f t="shared" si="1"/>
        <v>0</v>
      </c>
      <c r="X34" s="15">
        <f t="shared" si="1"/>
        <v>6</v>
      </c>
      <c r="Y34" s="15">
        <f t="shared" si="1"/>
        <v>0</v>
      </c>
      <c r="Z34" s="15">
        <f t="shared" si="1"/>
        <v>30</v>
      </c>
      <c r="AA34" s="15">
        <f t="shared" si="1"/>
        <v>8</v>
      </c>
      <c r="AB34" s="15">
        <f t="shared" si="1"/>
        <v>17</v>
      </c>
      <c r="AC34" s="15">
        <f t="shared" si="1"/>
        <v>285</v>
      </c>
      <c r="AD34" s="15">
        <f t="shared" si="1"/>
        <v>136</v>
      </c>
      <c r="AE34" s="15">
        <f t="shared" si="1"/>
        <v>0</v>
      </c>
      <c r="AF34" s="15">
        <f t="shared" si="1"/>
        <v>0</v>
      </c>
      <c r="AG34" s="15">
        <f t="shared" si="1"/>
        <v>0</v>
      </c>
    </row>
    <row r="36" spans="1:33" x14ac:dyDescent="0.3">
      <c r="C36" s="18">
        <f>D34/C34</f>
        <v>1.6180722107572462E-3</v>
      </c>
    </row>
    <row r="37" spans="1:33" x14ac:dyDescent="0.3">
      <c r="B37" s="18" t="s">
        <v>456</v>
      </c>
      <c r="C37" s="318">
        <f>_xlfn.NORM.S.INV(1-C36)+1.5</f>
        <v>4.4443684929845855</v>
      </c>
    </row>
    <row r="39" spans="1:33" x14ac:dyDescent="0.3">
      <c r="C39" s="18">
        <f>E34/1000000</f>
        <v>1.6180722107572462E-3</v>
      </c>
    </row>
    <row r="40" spans="1:33" x14ac:dyDescent="0.3">
      <c r="C40" s="18">
        <f>1-C39</f>
        <v>0.99838192778924273</v>
      </c>
      <c r="D40" s="319"/>
    </row>
    <row r="43" spans="1:33" ht="43.2" x14ac:dyDescent="0.3">
      <c r="C43" s="319" t="s">
        <v>458</v>
      </c>
      <c r="D43" s="18">
        <v>4.42</v>
      </c>
    </row>
    <row r="44" spans="1:33" ht="28.8" x14ac:dyDescent="0.3">
      <c r="C44" s="319" t="s">
        <v>457</v>
      </c>
      <c r="D44" s="18">
        <v>4.5</v>
      </c>
    </row>
    <row r="50" spans="2:26" x14ac:dyDescent="0.3">
      <c r="F50" s="10" t="s">
        <v>463</v>
      </c>
      <c r="G50" s="18">
        <f>2785</f>
        <v>2785</v>
      </c>
    </row>
    <row r="56" spans="2:26" x14ac:dyDescent="0.3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8" spans="2:26" x14ac:dyDescent="0.3">
      <c r="G58" s="10"/>
      <c r="H58" s="10"/>
    </row>
    <row r="67" spans="2:6" x14ac:dyDescent="0.3">
      <c r="B67" s="320" t="s">
        <v>459</v>
      </c>
      <c r="C67" s="320" t="s">
        <v>460</v>
      </c>
      <c r="D67" s="10" t="s">
        <v>462</v>
      </c>
      <c r="F67" s="320" t="s">
        <v>461</v>
      </c>
    </row>
    <row r="68" spans="2:6" x14ac:dyDescent="0.3">
      <c r="B68" s="321" t="s">
        <v>141</v>
      </c>
      <c r="C68" s="320">
        <v>859</v>
      </c>
      <c r="D68" s="322">
        <f t="shared" ref="D68:D92" si="2">(F68/$G$50)*100</f>
        <v>30.843806104129261</v>
      </c>
      <c r="F68" s="320">
        <f>C68</f>
        <v>859</v>
      </c>
    </row>
    <row r="69" spans="2:6" x14ac:dyDescent="0.3">
      <c r="B69" s="321" t="s">
        <v>142</v>
      </c>
      <c r="C69" s="320">
        <v>308</v>
      </c>
      <c r="D69" s="322">
        <f t="shared" si="2"/>
        <v>41.903052064631957</v>
      </c>
      <c r="F69" s="320">
        <f t="shared" ref="F69:F92" si="3">F68+C69</f>
        <v>1167</v>
      </c>
    </row>
    <row r="70" spans="2:6" x14ac:dyDescent="0.3">
      <c r="B70" s="321" t="s">
        <v>139</v>
      </c>
      <c r="C70" s="320">
        <v>300</v>
      </c>
      <c r="D70" s="322">
        <f t="shared" si="2"/>
        <v>52.675044883303414</v>
      </c>
      <c r="F70" s="320">
        <f t="shared" si="3"/>
        <v>1467</v>
      </c>
    </row>
    <row r="71" spans="2:6" x14ac:dyDescent="0.3">
      <c r="B71" s="321" t="s">
        <v>165</v>
      </c>
      <c r="C71" s="320">
        <v>285</v>
      </c>
      <c r="D71" s="322">
        <f t="shared" si="2"/>
        <v>62.908438061041295</v>
      </c>
      <c r="F71" s="320">
        <f t="shared" si="3"/>
        <v>1752</v>
      </c>
    </row>
    <row r="72" spans="2:6" x14ac:dyDescent="0.3">
      <c r="B72" s="321" t="s">
        <v>163</v>
      </c>
      <c r="C72" s="320">
        <v>169</v>
      </c>
      <c r="D72" s="322">
        <f t="shared" si="2"/>
        <v>68.97666068222621</v>
      </c>
      <c r="F72" s="320">
        <f t="shared" si="3"/>
        <v>1921</v>
      </c>
    </row>
    <row r="73" spans="2:6" ht="27.6" x14ac:dyDescent="0.3">
      <c r="B73" s="321" t="s">
        <v>153</v>
      </c>
      <c r="C73" s="320">
        <v>167</v>
      </c>
      <c r="D73" s="322">
        <f t="shared" si="2"/>
        <v>74.973070017953319</v>
      </c>
      <c r="F73" s="320">
        <f t="shared" si="3"/>
        <v>2088</v>
      </c>
    </row>
    <row r="74" spans="2:6" x14ac:dyDescent="0.3">
      <c r="B74" s="321" t="s">
        <v>157</v>
      </c>
      <c r="C74" s="320">
        <v>167</v>
      </c>
      <c r="D74" s="322">
        <f t="shared" si="2"/>
        <v>80.969479353680427</v>
      </c>
      <c r="F74" s="320">
        <f t="shared" si="3"/>
        <v>2255</v>
      </c>
    </row>
    <row r="75" spans="2:6" x14ac:dyDescent="0.3">
      <c r="B75" s="321" t="s">
        <v>159</v>
      </c>
      <c r="C75" s="320">
        <v>136</v>
      </c>
      <c r="D75" s="322">
        <f t="shared" si="2"/>
        <v>85.852782764811479</v>
      </c>
      <c r="F75" s="320">
        <f t="shared" si="3"/>
        <v>2391</v>
      </c>
    </row>
    <row r="76" spans="2:6" x14ac:dyDescent="0.3">
      <c r="B76" s="321" t="s">
        <v>140</v>
      </c>
      <c r="C76" s="320">
        <v>116</v>
      </c>
      <c r="D76" s="322">
        <f t="shared" si="2"/>
        <v>90.017953321364459</v>
      </c>
      <c r="F76" s="320">
        <f t="shared" si="3"/>
        <v>2507</v>
      </c>
    </row>
    <row r="77" spans="2:6" ht="27.6" x14ac:dyDescent="0.3">
      <c r="B77" s="321" t="s">
        <v>145</v>
      </c>
      <c r="C77" s="320">
        <v>98</v>
      </c>
      <c r="D77" s="322">
        <f t="shared" si="2"/>
        <v>93.53680430879713</v>
      </c>
      <c r="F77" s="320">
        <f t="shared" si="3"/>
        <v>2605</v>
      </c>
    </row>
    <row r="78" spans="2:6" x14ac:dyDescent="0.3">
      <c r="B78" s="321" t="s">
        <v>149</v>
      </c>
      <c r="C78" s="320">
        <v>76</v>
      </c>
      <c r="D78" s="322">
        <f t="shared" si="2"/>
        <v>96.265709156193893</v>
      </c>
      <c r="F78" s="320">
        <f t="shared" si="3"/>
        <v>2681</v>
      </c>
    </row>
    <row r="79" spans="2:6" ht="41.4" x14ac:dyDescent="0.3">
      <c r="B79" s="321" t="s">
        <v>151</v>
      </c>
      <c r="C79" s="320">
        <v>32</v>
      </c>
      <c r="D79" s="322">
        <f t="shared" si="2"/>
        <v>97.414721723518852</v>
      </c>
      <c r="F79" s="320">
        <f t="shared" si="3"/>
        <v>2713</v>
      </c>
    </row>
    <row r="80" spans="2:6" x14ac:dyDescent="0.3">
      <c r="B80" s="321" t="s">
        <v>152</v>
      </c>
      <c r="C80" s="320">
        <v>30</v>
      </c>
      <c r="D80" s="322">
        <f t="shared" si="2"/>
        <v>98.49192100538599</v>
      </c>
      <c r="F80" s="320">
        <f t="shared" si="3"/>
        <v>2743</v>
      </c>
    </row>
    <row r="81" spans="2:6" x14ac:dyDescent="0.3">
      <c r="B81" s="321" t="s">
        <v>162</v>
      </c>
      <c r="C81" s="320">
        <v>17</v>
      </c>
      <c r="D81" s="322">
        <f t="shared" si="2"/>
        <v>99.10233393177738</v>
      </c>
      <c r="F81" s="320">
        <f t="shared" si="3"/>
        <v>2760</v>
      </c>
    </row>
    <row r="82" spans="2:6" ht="27.6" x14ac:dyDescent="0.3">
      <c r="B82" s="321" t="s">
        <v>144</v>
      </c>
      <c r="C82" s="320">
        <v>8</v>
      </c>
      <c r="D82" s="322">
        <f t="shared" si="2"/>
        <v>99.389587073608624</v>
      </c>
      <c r="F82" s="320">
        <f t="shared" si="3"/>
        <v>2768</v>
      </c>
    </row>
    <row r="83" spans="2:6" x14ac:dyDescent="0.3">
      <c r="B83" s="321" t="s">
        <v>150</v>
      </c>
      <c r="C83" s="320">
        <v>7</v>
      </c>
      <c r="D83" s="322">
        <f t="shared" si="2"/>
        <v>99.640933572710949</v>
      </c>
      <c r="F83" s="320">
        <f t="shared" si="3"/>
        <v>2775</v>
      </c>
    </row>
    <row r="84" spans="2:6" ht="27.6" x14ac:dyDescent="0.3">
      <c r="B84" s="321" t="s">
        <v>148</v>
      </c>
      <c r="C84" s="320">
        <v>6</v>
      </c>
      <c r="D84" s="322">
        <f t="shared" si="2"/>
        <v>99.856373429084371</v>
      </c>
      <c r="F84" s="320">
        <f t="shared" si="3"/>
        <v>2781</v>
      </c>
    </row>
    <row r="85" spans="2:6" ht="27.6" x14ac:dyDescent="0.3">
      <c r="B85" s="321" t="s">
        <v>146</v>
      </c>
      <c r="C85" s="320">
        <v>3</v>
      </c>
      <c r="D85" s="322">
        <f t="shared" si="2"/>
        <v>99.964093357271096</v>
      </c>
      <c r="F85" s="320">
        <f t="shared" si="3"/>
        <v>2784</v>
      </c>
    </row>
    <row r="86" spans="2:6" x14ac:dyDescent="0.3">
      <c r="B86" s="321" t="s">
        <v>155</v>
      </c>
      <c r="C86" s="320">
        <v>1</v>
      </c>
      <c r="D86" s="322">
        <f t="shared" si="2"/>
        <v>100</v>
      </c>
      <c r="F86" s="320">
        <f t="shared" si="3"/>
        <v>2785</v>
      </c>
    </row>
    <row r="87" spans="2:6" x14ac:dyDescent="0.3">
      <c r="B87" s="321" t="s">
        <v>143</v>
      </c>
      <c r="C87" s="320">
        <v>0</v>
      </c>
      <c r="D87" s="322">
        <f t="shared" si="2"/>
        <v>100</v>
      </c>
      <c r="F87" s="320">
        <f t="shared" si="3"/>
        <v>2785</v>
      </c>
    </row>
    <row r="88" spans="2:6" x14ac:dyDescent="0.3">
      <c r="B88" s="321" t="s">
        <v>147</v>
      </c>
      <c r="C88" s="320">
        <v>0</v>
      </c>
      <c r="D88" s="322">
        <f t="shared" si="2"/>
        <v>100</v>
      </c>
      <c r="F88" s="320">
        <f t="shared" si="3"/>
        <v>2785</v>
      </c>
    </row>
    <row r="89" spans="2:6" ht="41.4" x14ac:dyDescent="0.3">
      <c r="B89" s="321" t="s">
        <v>164</v>
      </c>
      <c r="C89" s="320">
        <v>0</v>
      </c>
      <c r="D89" s="322">
        <f t="shared" si="2"/>
        <v>100</v>
      </c>
      <c r="F89" s="320">
        <f t="shared" si="3"/>
        <v>2785</v>
      </c>
    </row>
    <row r="90" spans="2:6" ht="27.6" x14ac:dyDescent="0.3">
      <c r="B90" s="321" t="s">
        <v>154</v>
      </c>
      <c r="C90" s="320">
        <v>0</v>
      </c>
      <c r="D90" s="322">
        <f t="shared" si="2"/>
        <v>100</v>
      </c>
      <c r="F90" s="320">
        <f t="shared" si="3"/>
        <v>2785</v>
      </c>
    </row>
    <row r="91" spans="2:6" ht="27.6" x14ac:dyDescent="0.3">
      <c r="B91" s="321" t="s">
        <v>156</v>
      </c>
      <c r="C91" s="320">
        <v>0</v>
      </c>
      <c r="D91" s="322">
        <f t="shared" si="2"/>
        <v>100</v>
      </c>
      <c r="F91" s="320">
        <f t="shared" si="3"/>
        <v>2785</v>
      </c>
    </row>
    <row r="92" spans="2:6" ht="27.6" x14ac:dyDescent="0.3">
      <c r="B92" s="321" t="s">
        <v>158</v>
      </c>
      <c r="C92" s="320">
        <v>0</v>
      </c>
      <c r="D92" s="322">
        <f t="shared" si="2"/>
        <v>100</v>
      </c>
      <c r="F92" s="320">
        <f t="shared" si="3"/>
        <v>2785</v>
      </c>
    </row>
    <row r="316" spans="4:8" x14ac:dyDescent="0.3">
      <c r="E316" s="108"/>
      <c r="F316" s="108"/>
      <c r="G316" s="19"/>
      <c r="H316" s="19"/>
    </row>
    <row r="317" spans="4:8" x14ac:dyDescent="0.3">
      <c r="D317" s="194"/>
      <c r="E317" s="195"/>
      <c r="F317" s="211"/>
      <c r="G317" s="211"/>
      <c r="H317" s="211"/>
    </row>
    <row r="318" spans="4:8" x14ac:dyDescent="0.3">
      <c r="D318" s="194"/>
      <c r="E318" s="195"/>
      <c r="F318" s="211"/>
      <c r="G318" s="211"/>
      <c r="H318" s="211"/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68:C92">
    <sortCondition descending="1" ref="C68:C92"/>
  </sortState>
  <mergeCells count="2">
    <mergeCell ref="A1:AI1"/>
    <mergeCell ref="A34:B34"/>
  </mergeCells>
  <pageMargins left="0.7" right="0.7" top="0.75" bottom="0.75" header="0.3" footer="0.3"/>
  <pageSetup paperSize="8" scale="46" orientation="landscape" r:id="rId1"/>
  <rowBreaks count="1" manualBreakCount="1">
    <brk id="34" max="16383" man="1"/>
  </rowBreaks>
  <colBreaks count="1" manualBreakCount="1">
    <brk id="26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8">
    <pageSetUpPr fitToPage="1"/>
  </sheetPr>
  <dimension ref="A1:AI318"/>
  <sheetViews>
    <sheetView zoomScale="40" zoomScaleNormal="40" zoomScaleSheetLayoutView="80" workbookViewId="0">
      <selection activeCell="AQ10" sqref="AQ10"/>
    </sheetView>
  </sheetViews>
  <sheetFormatPr defaultColWidth="9.21875" defaultRowHeight="14.4" x14ac:dyDescent="0.3"/>
  <cols>
    <col min="1" max="1" width="9.21875" style="10"/>
    <col min="2" max="2" width="12.44140625" style="18" bestFit="1" customWidth="1"/>
    <col min="3" max="3" width="15.77734375" style="18" customWidth="1"/>
    <col min="4" max="4" width="14.21875" style="18" customWidth="1"/>
    <col min="5" max="5" width="9.77734375" style="10" bestFit="1" customWidth="1"/>
    <col min="6" max="6" width="13.44140625" style="10" customWidth="1"/>
    <col min="7" max="7" width="13" style="18" customWidth="1"/>
    <col min="8" max="8" width="13.21875" style="18" customWidth="1"/>
    <col min="9" max="9" width="13.44140625" style="10" customWidth="1"/>
    <col min="10" max="10" width="13" style="10" customWidth="1"/>
    <col min="11" max="11" width="13.44140625" style="10" customWidth="1"/>
    <col min="12" max="13" width="12.77734375" style="10" customWidth="1"/>
    <col min="14" max="14" width="11.77734375" style="10" customWidth="1"/>
    <col min="15" max="15" width="13.44140625" style="10" customWidth="1"/>
    <col min="16" max="16" width="12.21875" style="10" customWidth="1"/>
    <col min="17" max="17" width="12.44140625" style="10" customWidth="1"/>
    <col min="18" max="32" width="13.44140625" style="10" customWidth="1"/>
    <col min="33" max="33" width="13.44140625" style="10" hidden="1" customWidth="1"/>
    <col min="34" max="16384" width="9.21875" style="10"/>
  </cols>
  <sheetData>
    <row r="1" spans="1:35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</row>
    <row r="2" spans="1:35" s="13" customFormat="1" ht="42.75" customHeight="1" x14ac:dyDescent="0.3">
      <c r="A2" s="11" t="s">
        <v>172</v>
      </c>
      <c r="B2" s="11" t="s">
        <v>173</v>
      </c>
      <c r="C2" s="12" t="s">
        <v>166</v>
      </c>
      <c r="D2" s="12" t="s">
        <v>167</v>
      </c>
      <c r="E2" s="12" t="s">
        <v>168</v>
      </c>
      <c r="F2" s="12" t="s">
        <v>139</v>
      </c>
      <c r="G2" s="12" t="s">
        <v>142</v>
      </c>
      <c r="H2" s="12" t="s">
        <v>141</v>
      </c>
      <c r="I2" s="12" t="s">
        <v>145</v>
      </c>
      <c r="J2" s="12" t="s">
        <v>140</v>
      </c>
      <c r="K2" s="12" t="s">
        <v>163</v>
      </c>
      <c r="L2" s="12" t="s">
        <v>149</v>
      </c>
      <c r="M2" s="12" t="s">
        <v>143</v>
      </c>
      <c r="N2" s="12" t="s">
        <v>153</v>
      </c>
      <c r="O2" s="12" t="s">
        <v>146</v>
      </c>
      <c r="P2" s="12" t="s">
        <v>147</v>
      </c>
      <c r="Q2" s="12" t="s">
        <v>164</v>
      </c>
      <c r="R2" s="12" t="s">
        <v>150</v>
      </c>
      <c r="S2" s="12" t="s">
        <v>151</v>
      </c>
      <c r="T2" s="12" t="s">
        <v>154</v>
      </c>
      <c r="U2" s="12" t="s">
        <v>155</v>
      </c>
      <c r="V2" s="12" t="s">
        <v>157</v>
      </c>
      <c r="W2" s="12" t="s">
        <v>156</v>
      </c>
      <c r="X2" s="12" t="s">
        <v>148</v>
      </c>
      <c r="Y2" s="12" t="s">
        <v>158</v>
      </c>
      <c r="Z2" s="12" t="s">
        <v>152</v>
      </c>
      <c r="AA2" s="12" t="s">
        <v>144</v>
      </c>
      <c r="AB2" s="12" t="s">
        <v>162</v>
      </c>
      <c r="AC2" s="12" t="s">
        <v>165</v>
      </c>
      <c r="AD2" s="12" t="s">
        <v>159</v>
      </c>
      <c r="AE2" s="12"/>
      <c r="AF2" s="12"/>
      <c r="AG2" s="12" t="s">
        <v>160</v>
      </c>
      <c r="AH2" s="10"/>
      <c r="AI2" s="10"/>
    </row>
    <row r="3" spans="1:35" s="32" customFormat="1" ht="46.5" customHeight="1" x14ac:dyDescent="0.3">
      <c r="A3" s="14">
        <v>1</v>
      </c>
      <c r="B3" s="14">
        <v>1</v>
      </c>
      <c r="C3" s="15">
        <f>'1'!F254</f>
        <v>51245</v>
      </c>
      <c r="D3" s="15">
        <f>'1'!G254</f>
        <v>90</v>
      </c>
      <c r="E3" s="79">
        <f>D3/C3*1000000</f>
        <v>1756.2689042833447</v>
      </c>
      <c r="F3" s="15">
        <f>'1'!I254</f>
        <v>0</v>
      </c>
      <c r="G3" s="15">
        <f>'1'!J254</f>
        <v>6</v>
      </c>
      <c r="H3" s="15">
        <f>'1'!K254</f>
        <v>16</v>
      </c>
      <c r="I3" s="15">
        <f>'1'!L254</f>
        <v>1</v>
      </c>
      <c r="J3" s="15">
        <f>'1'!M254</f>
        <v>0</v>
      </c>
      <c r="K3" s="15">
        <f>'1'!N254</f>
        <v>0</v>
      </c>
      <c r="L3" s="15">
        <f>'1'!O254</f>
        <v>8</v>
      </c>
      <c r="M3" s="15">
        <f>'1'!P254</f>
        <v>0</v>
      </c>
      <c r="N3" s="15">
        <f>'1'!Q254</f>
        <v>1</v>
      </c>
      <c r="O3" s="15">
        <f>'1'!R254</f>
        <v>0</v>
      </c>
      <c r="P3" s="15">
        <f>'1'!S254</f>
        <v>0</v>
      </c>
      <c r="Q3" s="15">
        <f>'1'!T254</f>
        <v>0</v>
      </c>
      <c r="R3" s="15">
        <f>'1'!U254</f>
        <v>0</v>
      </c>
      <c r="S3" s="15">
        <f>'1'!V254</f>
        <v>0</v>
      </c>
      <c r="T3" s="15">
        <f>'1'!W254</f>
        <v>0</v>
      </c>
      <c r="U3" s="15">
        <f>'1'!X254</f>
        <v>0</v>
      </c>
      <c r="V3" s="15">
        <f>'1'!Y254</f>
        <v>0</v>
      </c>
      <c r="W3" s="15">
        <f>'1'!Z254</f>
        <v>0</v>
      </c>
      <c r="X3" s="15">
        <f>'1'!AA254</f>
        <v>0</v>
      </c>
      <c r="Y3" s="15">
        <f>'1'!AB254</f>
        <v>0</v>
      </c>
      <c r="Z3" s="15">
        <f>'1'!AC254</f>
        <v>0</v>
      </c>
      <c r="AA3" s="15">
        <f>'1'!AD254</f>
        <v>0</v>
      </c>
      <c r="AB3" s="15">
        <f>'1'!AE254</f>
        <v>0</v>
      </c>
      <c r="AC3" s="15">
        <f>'1'!AF254</f>
        <v>21</v>
      </c>
      <c r="AD3" s="15">
        <f>'1'!AG254</f>
        <v>37</v>
      </c>
      <c r="AE3" s="15">
        <f>'1'!AH254</f>
        <v>0</v>
      </c>
      <c r="AF3" s="15">
        <f>'1'!AI254</f>
        <v>0</v>
      </c>
      <c r="AG3" s="15">
        <f>'1'!AJ254</f>
        <v>0</v>
      </c>
    </row>
    <row r="4" spans="1:35" s="32" customFormat="1" ht="46.5" customHeight="1" x14ac:dyDescent="0.3">
      <c r="A4" s="14">
        <v>2</v>
      </c>
      <c r="B4" s="14">
        <v>2</v>
      </c>
      <c r="C4" s="15">
        <f>'2'!F254</f>
        <v>53413</v>
      </c>
      <c r="D4" s="15">
        <f>'2'!G254</f>
        <v>95</v>
      </c>
      <c r="E4" s="79">
        <f t="shared" ref="E4:E34" si="0">D4/C4*1000000</f>
        <v>1778.5932263681125</v>
      </c>
      <c r="F4" s="15">
        <f>'2'!I254</f>
        <v>2</v>
      </c>
      <c r="G4" s="15">
        <f>'2'!J254</f>
        <v>43</v>
      </c>
      <c r="H4" s="15">
        <f>'2'!K254</f>
        <v>29</v>
      </c>
      <c r="I4" s="15">
        <f>'2'!L254</f>
        <v>1</v>
      </c>
      <c r="J4" s="15">
        <f>'2'!M254</f>
        <v>1</v>
      </c>
      <c r="K4" s="15">
        <f>'2'!N254</f>
        <v>10</v>
      </c>
      <c r="L4" s="15">
        <f>'2'!O254</f>
        <v>0</v>
      </c>
      <c r="M4" s="15">
        <f>'2'!P254</f>
        <v>0</v>
      </c>
      <c r="N4" s="15">
        <f>'2'!Q254</f>
        <v>2</v>
      </c>
      <c r="O4" s="15">
        <f>'2'!R254</f>
        <v>0</v>
      </c>
      <c r="P4" s="15">
        <f>'2'!S254</f>
        <v>0</v>
      </c>
      <c r="Q4" s="15">
        <f>'2'!T254</f>
        <v>0</v>
      </c>
      <c r="R4" s="15">
        <f>'2'!U254</f>
        <v>0</v>
      </c>
      <c r="S4" s="15">
        <f>'2'!V254</f>
        <v>0</v>
      </c>
      <c r="T4" s="15">
        <f>'2'!W254</f>
        <v>0</v>
      </c>
      <c r="U4" s="15">
        <f>'2'!X254</f>
        <v>0</v>
      </c>
      <c r="V4" s="15">
        <f>'2'!Y254</f>
        <v>2</v>
      </c>
      <c r="W4" s="15">
        <f>'2'!Z254</f>
        <v>0</v>
      </c>
      <c r="X4" s="15">
        <f>'2'!AA254</f>
        <v>0</v>
      </c>
      <c r="Y4" s="15">
        <f>'2'!AB254</f>
        <v>0</v>
      </c>
      <c r="Z4" s="15">
        <f>'2'!AC254</f>
        <v>0</v>
      </c>
      <c r="AA4" s="15">
        <f>'2'!AD254</f>
        <v>0</v>
      </c>
      <c r="AB4" s="15">
        <f>'2'!AE254</f>
        <v>0</v>
      </c>
      <c r="AC4" s="15">
        <f>'2'!AF254</f>
        <v>0</v>
      </c>
      <c r="AD4" s="15">
        <f>'2'!AG254</f>
        <v>5</v>
      </c>
      <c r="AE4" s="15">
        <f>'2'!AH254</f>
        <v>0</v>
      </c>
      <c r="AF4" s="15">
        <f>'2'!AI254</f>
        <v>0</v>
      </c>
      <c r="AG4" s="15">
        <f>'2'!AJ254</f>
        <v>0</v>
      </c>
    </row>
    <row r="5" spans="1:35" s="32" customFormat="1" ht="46.5" customHeight="1" x14ac:dyDescent="0.3">
      <c r="A5" s="14">
        <v>3</v>
      </c>
      <c r="B5" s="14">
        <v>3</v>
      </c>
      <c r="C5" s="15">
        <f>' (3)'!F254</f>
        <v>37642</v>
      </c>
      <c r="D5" s="15">
        <f>' (3)'!G254</f>
        <v>88</v>
      </c>
      <c r="E5" s="79">
        <f t="shared" si="0"/>
        <v>2337.8141437755698</v>
      </c>
      <c r="F5" s="15">
        <f>' (3)'!I254</f>
        <v>12</v>
      </c>
      <c r="G5" s="15">
        <f>' (3)'!J254</f>
        <v>1</v>
      </c>
      <c r="H5" s="15">
        <f>' (3)'!K254</f>
        <v>24</v>
      </c>
      <c r="I5" s="15">
        <f>' (3)'!L254</f>
        <v>7</v>
      </c>
      <c r="J5" s="15">
        <f>' (3)'!M254</f>
        <v>5</v>
      </c>
      <c r="K5" s="15">
        <f>' (3)'!N254</f>
        <v>10</v>
      </c>
      <c r="L5" s="15">
        <f>' (3)'!O254</f>
        <v>0</v>
      </c>
      <c r="M5" s="15">
        <f>' (3)'!P254</f>
        <v>0</v>
      </c>
      <c r="N5" s="15">
        <f>' (3)'!Q254</f>
        <v>19</v>
      </c>
      <c r="O5" s="15">
        <f>' (3)'!R254</f>
        <v>0</v>
      </c>
      <c r="P5" s="15">
        <f>' (3)'!S254</f>
        <v>0</v>
      </c>
      <c r="Q5" s="15">
        <f>' (3)'!T254</f>
        <v>0</v>
      </c>
      <c r="R5" s="15">
        <f>' (3)'!U254</f>
        <v>0</v>
      </c>
      <c r="S5" s="15">
        <f>' (3)'!V254</f>
        <v>0</v>
      </c>
      <c r="T5" s="15">
        <f>' (3)'!W254</f>
        <v>0</v>
      </c>
      <c r="U5" s="15">
        <f>' (3)'!X254</f>
        <v>0</v>
      </c>
      <c r="V5" s="15">
        <f>' (3)'!Y254</f>
        <v>0</v>
      </c>
      <c r="W5" s="15">
        <f>' (3)'!Z254</f>
        <v>0</v>
      </c>
      <c r="X5" s="15">
        <f>' (3)'!AA254</f>
        <v>0</v>
      </c>
      <c r="Y5" s="15">
        <f>' (3)'!AB254</f>
        <v>0</v>
      </c>
      <c r="Z5" s="15">
        <f>' (3)'!AC254</f>
        <v>0</v>
      </c>
      <c r="AA5" s="15">
        <f>' (3)'!AD254</f>
        <v>0</v>
      </c>
      <c r="AB5" s="15">
        <f>' (3)'!AE254</f>
        <v>0</v>
      </c>
      <c r="AC5" s="15">
        <f>' (3)'!AF254</f>
        <v>0</v>
      </c>
      <c r="AD5" s="15">
        <f>' (3)'!AG254</f>
        <v>10</v>
      </c>
      <c r="AE5" s="15">
        <f>' (3)'!AH254</f>
        <v>0</v>
      </c>
      <c r="AF5" s="15">
        <f>' (3)'!AI254</f>
        <v>0</v>
      </c>
      <c r="AG5" s="15">
        <f>' (3)'!AJ254</f>
        <v>0</v>
      </c>
    </row>
    <row r="6" spans="1:35" s="32" customFormat="1" ht="46.5" customHeight="1" x14ac:dyDescent="0.3">
      <c r="A6" s="14">
        <v>4</v>
      </c>
      <c r="B6" s="14">
        <v>4</v>
      </c>
      <c r="C6" s="15">
        <f>' (4)'!F254</f>
        <v>54309</v>
      </c>
      <c r="D6" s="15">
        <f>' (4)'!G254</f>
        <v>85</v>
      </c>
      <c r="E6" s="79">
        <f t="shared" si="0"/>
        <v>1565.1181203852032</v>
      </c>
      <c r="F6" s="15">
        <f>' (4)'!I254</f>
        <v>10</v>
      </c>
      <c r="G6" s="15">
        <f>' (4)'!J254</f>
        <v>15</v>
      </c>
      <c r="H6" s="15">
        <f>' (4)'!K254</f>
        <v>24</v>
      </c>
      <c r="I6" s="15">
        <f>' (4)'!L254</f>
        <v>6</v>
      </c>
      <c r="J6" s="15">
        <f>' (4)'!M254</f>
        <v>0</v>
      </c>
      <c r="K6" s="15">
        <f>' (4)'!N254</f>
        <v>16</v>
      </c>
      <c r="L6" s="15">
        <f>' (4)'!O254</f>
        <v>1</v>
      </c>
      <c r="M6" s="15">
        <f>' (4)'!P254</f>
        <v>0</v>
      </c>
      <c r="N6" s="15">
        <f>' (4)'!Q254</f>
        <v>4</v>
      </c>
      <c r="O6" s="15">
        <f>' (4)'!R254</f>
        <v>0</v>
      </c>
      <c r="P6" s="15">
        <f>' (4)'!S254</f>
        <v>0</v>
      </c>
      <c r="Q6" s="15">
        <f>' (4)'!T254</f>
        <v>0</v>
      </c>
      <c r="R6" s="15">
        <f>' (4)'!U254</f>
        <v>2</v>
      </c>
      <c r="S6" s="15">
        <f>' (4)'!V254</f>
        <v>1</v>
      </c>
      <c r="T6" s="15">
        <f>' (4)'!W254</f>
        <v>0</v>
      </c>
      <c r="U6" s="15">
        <f>' (4)'!X254</f>
        <v>0</v>
      </c>
      <c r="V6" s="15">
        <f>' (4)'!Y254</f>
        <v>2</v>
      </c>
      <c r="W6" s="15">
        <f>' (4)'!Z254</f>
        <v>0</v>
      </c>
      <c r="X6" s="15">
        <f>' (4)'!AA254</f>
        <v>0</v>
      </c>
      <c r="Y6" s="15">
        <f>' (4)'!AB254</f>
        <v>0</v>
      </c>
      <c r="Z6" s="15">
        <f>' (4)'!AC254</f>
        <v>0</v>
      </c>
      <c r="AA6" s="15">
        <f>' (4)'!AD254</f>
        <v>4</v>
      </c>
      <c r="AB6" s="15">
        <f>' (4)'!AE254</f>
        <v>0</v>
      </c>
      <c r="AC6" s="15">
        <f>' (4)'!AF254</f>
        <v>0</v>
      </c>
      <c r="AD6" s="15">
        <f>' (4)'!AG254</f>
        <v>0</v>
      </c>
      <c r="AE6" s="15">
        <f>' (4)'!AH254</f>
        <v>0</v>
      </c>
      <c r="AF6" s="15">
        <f>' (4)'!AI254</f>
        <v>0</v>
      </c>
      <c r="AG6" s="15">
        <f>' (4)'!AJ254</f>
        <v>0</v>
      </c>
    </row>
    <row r="7" spans="1:35" s="32" customFormat="1" ht="46.5" customHeight="1" x14ac:dyDescent="0.3">
      <c r="A7" s="14">
        <v>5</v>
      </c>
      <c r="B7" s="14">
        <v>5</v>
      </c>
      <c r="C7" s="15">
        <f>' (5)'!F254</f>
        <v>57829</v>
      </c>
      <c r="D7" s="15">
        <f>' (5)'!G254</f>
        <v>142</v>
      </c>
      <c r="E7" s="79">
        <f t="shared" si="0"/>
        <v>2455.5153988483285</v>
      </c>
      <c r="F7" s="15">
        <f>' (5)'!I254</f>
        <v>30</v>
      </c>
      <c r="G7" s="15">
        <f>' (5)'!J254</f>
        <v>24</v>
      </c>
      <c r="H7" s="15">
        <f>' (5)'!K254</f>
        <v>14</v>
      </c>
      <c r="I7" s="15">
        <f>' (5)'!L254</f>
        <v>15</v>
      </c>
      <c r="J7" s="15">
        <f>' (5)'!M254</f>
        <v>0</v>
      </c>
      <c r="K7" s="15">
        <f>' (5)'!N254</f>
        <v>5</v>
      </c>
      <c r="L7" s="15">
        <f>' (5)'!O254</f>
        <v>0</v>
      </c>
      <c r="M7" s="15">
        <f>' (5)'!P254</f>
        <v>0</v>
      </c>
      <c r="N7" s="15">
        <f>' (5)'!Q254</f>
        <v>11</v>
      </c>
      <c r="O7" s="15">
        <f>' (5)'!R254</f>
        <v>0</v>
      </c>
      <c r="P7" s="15">
        <f>' (5)'!S254</f>
        <v>0</v>
      </c>
      <c r="Q7" s="15">
        <f>' (5)'!T254</f>
        <v>0</v>
      </c>
      <c r="R7" s="15">
        <f>' (5)'!U254</f>
        <v>0</v>
      </c>
      <c r="S7" s="15">
        <f>' (5)'!V254</f>
        <v>3</v>
      </c>
      <c r="T7" s="15">
        <f>' (5)'!W254</f>
        <v>0</v>
      </c>
      <c r="U7" s="15">
        <f>' (5)'!X254</f>
        <v>0</v>
      </c>
      <c r="V7" s="15">
        <f>' (5)'!Y254</f>
        <v>1</v>
      </c>
      <c r="W7" s="15">
        <f>' (5)'!Z254</f>
        <v>0</v>
      </c>
      <c r="X7" s="15">
        <f>' (5)'!AA254</f>
        <v>0</v>
      </c>
      <c r="Y7" s="15">
        <f>' (5)'!AB254</f>
        <v>0</v>
      </c>
      <c r="Z7" s="15">
        <f>' (5)'!AC254</f>
        <v>1</v>
      </c>
      <c r="AA7" s="15">
        <f>' (5)'!AD254</f>
        <v>0</v>
      </c>
      <c r="AB7" s="15">
        <f>' (5)'!AE254</f>
        <v>0</v>
      </c>
      <c r="AC7" s="15">
        <f>' (5)'!AF254</f>
        <v>38</v>
      </c>
      <c r="AD7" s="15">
        <f>' (5)'!AG254</f>
        <v>0</v>
      </c>
      <c r="AE7" s="15">
        <f>' (5)'!AH254</f>
        <v>0</v>
      </c>
      <c r="AF7" s="15">
        <f>' (5)'!AI254</f>
        <v>0</v>
      </c>
      <c r="AG7" s="15">
        <f>' (5)'!AJ254</f>
        <v>0</v>
      </c>
    </row>
    <row r="8" spans="1:35" s="32" customFormat="1" ht="46.5" customHeight="1" x14ac:dyDescent="0.3">
      <c r="A8" s="14">
        <v>6</v>
      </c>
      <c r="B8" s="14">
        <v>6</v>
      </c>
      <c r="C8" s="15">
        <f>' (6)'!F254</f>
        <v>61375</v>
      </c>
      <c r="D8" s="15">
        <f>' (6)'!G254</f>
        <v>50</v>
      </c>
      <c r="E8" s="79">
        <f t="shared" si="0"/>
        <v>814.66395112016301</v>
      </c>
      <c r="F8" s="15">
        <f>' (6)'!I254</f>
        <v>9</v>
      </c>
      <c r="G8" s="15">
        <f>' (6)'!J254</f>
        <v>11</v>
      </c>
      <c r="H8" s="15">
        <f>' (6)'!K254</f>
        <v>17</v>
      </c>
      <c r="I8" s="15">
        <f>' (6)'!L254</f>
        <v>1</v>
      </c>
      <c r="J8" s="15">
        <f>' (6)'!M254</f>
        <v>6</v>
      </c>
      <c r="K8" s="15">
        <f>' (6)'!N254</f>
        <v>0</v>
      </c>
      <c r="L8" s="15">
        <f>' (6)'!O254</f>
        <v>0</v>
      </c>
      <c r="M8" s="15">
        <f>' (6)'!P254</f>
        <v>0</v>
      </c>
      <c r="N8" s="15">
        <f>' (6)'!Q254</f>
        <v>0</v>
      </c>
      <c r="O8" s="15">
        <f>' (6)'!R254</f>
        <v>0</v>
      </c>
      <c r="P8" s="15">
        <f>' (6)'!S254</f>
        <v>0</v>
      </c>
      <c r="Q8" s="15">
        <f>' (6)'!T254</f>
        <v>0</v>
      </c>
      <c r="R8" s="15">
        <f>' (6)'!U254</f>
        <v>0</v>
      </c>
      <c r="S8" s="15">
        <f>' (6)'!V254</f>
        <v>0</v>
      </c>
      <c r="T8" s="15">
        <f>' (6)'!W254</f>
        <v>0</v>
      </c>
      <c r="U8" s="15">
        <f>' (6)'!X254</f>
        <v>0</v>
      </c>
      <c r="V8" s="15">
        <f>' (6)'!Y254</f>
        <v>1</v>
      </c>
      <c r="W8" s="15">
        <f>' (6)'!Z254</f>
        <v>0</v>
      </c>
      <c r="X8" s="15">
        <f>' (6)'!AA254</f>
        <v>0</v>
      </c>
      <c r="Y8" s="15">
        <f>' (6)'!AB254</f>
        <v>0</v>
      </c>
      <c r="Z8" s="15">
        <f>' (6)'!AC254</f>
        <v>0</v>
      </c>
      <c r="AA8" s="15">
        <f>' (6)'!AD254</f>
        <v>0</v>
      </c>
      <c r="AB8" s="15">
        <f>' (6)'!AE254</f>
        <v>0</v>
      </c>
      <c r="AC8" s="15">
        <f>' (6)'!AF254</f>
        <v>0</v>
      </c>
      <c r="AD8" s="15">
        <f>' (6)'!AG254</f>
        <v>5</v>
      </c>
      <c r="AE8" s="15">
        <f>' (6)'!AH254</f>
        <v>0</v>
      </c>
      <c r="AF8" s="15">
        <f>' (6)'!AI254</f>
        <v>0</v>
      </c>
      <c r="AG8" s="15">
        <f>' (6)'!AJ254</f>
        <v>0</v>
      </c>
    </row>
    <row r="9" spans="1:35" s="17" customFormat="1" ht="46.5" customHeight="1" x14ac:dyDescent="0.3">
      <c r="A9" s="14">
        <v>7</v>
      </c>
      <c r="B9" s="14">
        <v>7</v>
      </c>
      <c r="C9" s="16">
        <f>' (7)'!F254</f>
        <v>58311</v>
      </c>
      <c r="D9" s="16">
        <f>' (7)'!G254</f>
        <v>173</v>
      </c>
      <c r="E9" s="79">
        <f t="shared" si="0"/>
        <v>2966.8501654919314</v>
      </c>
      <c r="F9" s="16">
        <f>' (7)'!I254</f>
        <v>5</v>
      </c>
      <c r="G9" s="16">
        <f>' (7)'!J254</f>
        <v>8</v>
      </c>
      <c r="H9" s="16">
        <f>' (7)'!K254</f>
        <v>71</v>
      </c>
      <c r="I9" s="16">
        <f>' (7)'!L254</f>
        <v>0</v>
      </c>
      <c r="J9" s="16">
        <f>' (7)'!M254</f>
        <v>10</v>
      </c>
      <c r="K9" s="16">
        <f>' (7)'!N254</f>
        <v>0</v>
      </c>
      <c r="L9" s="16">
        <f>' (7)'!O254</f>
        <v>0</v>
      </c>
      <c r="M9" s="16">
        <f>' (7)'!P254</f>
        <v>0</v>
      </c>
      <c r="N9" s="16">
        <f>' (7)'!Q254</f>
        <v>3</v>
      </c>
      <c r="O9" s="16">
        <f>' (7)'!R254</f>
        <v>0</v>
      </c>
      <c r="P9" s="16">
        <f>' (7)'!S254</f>
        <v>0</v>
      </c>
      <c r="Q9" s="16">
        <f>' (7)'!T254</f>
        <v>0</v>
      </c>
      <c r="R9" s="16">
        <f>' (7)'!U254</f>
        <v>0</v>
      </c>
      <c r="S9" s="16">
        <f>' (7)'!V254</f>
        <v>0</v>
      </c>
      <c r="T9" s="16">
        <f>' (7)'!W254</f>
        <v>0</v>
      </c>
      <c r="U9" s="16">
        <f>' (7)'!X254</f>
        <v>0</v>
      </c>
      <c r="V9" s="16">
        <f>' (7)'!Y254</f>
        <v>56</v>
      </c>
      <c r="W9" s="16">
        <f>' (7)'!Z254</f>
        <v>0</v>
      </c>
      <c r="X9" s="16">
        <f>' (7)'!AA254</f>
        <v>0</v>
      </c>
      <c r="Y9" s="16">
        <f>' (7)'!AB254</f>
        <v>0</v>
      </c>
      <c r="Z9" s="16">
        <f>' (7)'!AC254</f>
        <v>0</v>
      </c>
      <c r="AA9" s="16">
        <f>' (7)'!AD254</f>
        <v>0</v>
      </c>
      <c r="AB9" s="16">
        <f>' (7)'!AE254</f>
        <v>0</v>
      </c>
      <c r="AC9" s="16">
        <f>' (7)'!AF254</f>
        <v>20</v>
      </c>
      <c r="AD9" s="16">
        <f>' (7)'!AG254</f>
        <v>0</v>
      </c>
      <c r="AE9" s="16">
        <f>' (7)'!AH254</f>
        <v>0</v>
      </c>
      <c r="AF9" s="16">
        <f>' (7)'!AI254</f>
        <v>0</v>
      </c>
      <c r="AG9" s="16">
        <f>' (7)'!AJ254</f>
        <v>0</v>
      </c>
    </row>
    <row r="10" spans="1:35" s="17" customFormat="1" ht="46.5" customHeight="1" x14ac:dyDescent="0.3">
      <c r="A10" s="14">
        <v>8</v>
      </c>
      <c r="B10" s="14">
        <v>8</v>
      </c>
      <c r="C10" s="16">
        <f>'(8)'!F254</f>
        <v>55771</v>
      </c>
      <c r="D10" s="16">
        <f>'(8)'!G254</f>
        <v>80</v>
      </c>
      <c r="E10" s="79">
        <f t="shared" si="0"/>
        <v>1434.4372523354432</v>
      </c>
      <c r="F10" s="16">
        <f>'(8)'!I254</f>
        <v>2</v>
      </c>
      <c r="G10" s="16">
        <f>'(8)'!J254</f>
        <v>11</v>
      </c>
      <c r="H10" s="16">
        <f>'(8)'!K254</f>
        <v>16</v>
      </c>
      <c r="I10" s="16">
        <f>'(8)'!L254</f>
        <v>0</v>
      </c>
      <c r="J10" s="16">
        <f>'(8)'!M254</f>
        <v>8</v>
      </c>
      <c r="K10" s="16">
        <f>'(8)'!N254</f>
        <v>0</v>
      </c>
      <c r="L10" s="16">
        <f>'(8)'!O254</f>
        <v>21</v>
      </c>
      <c r="M10" s="16">
        <f>'(8)'!P254</f>
        <v>0</v>
      </c>
      <c r="N10" s="16">
        <f>'(8)'!Q254</f>
        <v>2</v>
      </c>
      <c r="O10" s="16">
        <f>'(8)'!R254</f>
        <v>0</v>
      </c>
      <c r="P10" s="16">
        <f>'(8)'!S254</f>
        <v>0</v>
      </c>
      <c r="Q10" s="16">
        <f>'(8)'!T254</f>
        <v>0</v>
      </c>
      <c r="R10" s="16">
        <f>'(8)'!U254</f>
        <v>0</v>
      </c>
      <c r="S10" s="16">
        <f>'(8)'!V254</f>
        <v>0</v>
      </c>
      <c r="T10" s="16">
        <f>'(8)'!W254</f>
        <v>0</v>
      </c>
      <c r="U10" s="16">
        <f>'(8)'!X254</f>
        <v>0</v>
      </c>
      <c r="V10" s="16">
        <f>'(8)'!Y254</f>
        <v>20</v>
      </c>
      <c r="W10" s="16">
        <f>'(8)'!Z254</f>
        <v>0</v>
      </c>
      <c r="X10" s="16">
        <f>'(8)'!AA254</f>
        <v>0</v>
      </c>
      <c r="Y10" s="16">
        <f>'(8)'!AB254</f>
        <v>0</v>
      </c>
      <c r="Z10" s="16">
        <f>'(8)'!AC254</f>
        <v>0</v>
      </c>
      <c r="AA10" s="16">
        <f>'(8)'!AD254</f>
        <v>0</v>
      </c>
      <c r="AB10" s="16">
        <f>'(8)'!AE254</f>
        <v>0</v>
      </c>
      <c r="AC10" s="16">
        <f>'(8)'!AF254</f>
        <v>0</v>
      </c>
      <c r="AD10" s="16">
        <f>'(8)'!AG254</f>
        <v>0</v>
      </c>
      <c r="AE10" s="16">
        <f>'(8)'!AH254</f>
        <v>0</v>
      </c>
      <c r="AF10" s="16">
        <f>'(8)'!AI254</f>
        <v>0</v>
      </c>
      <c r="AG10" s="16">
        <f>'(8)'!AJ254</f>
        <v>0</v>
      </c>
    </row>
    <row r="11" spans="1:35" s="17" customFormat="1" ht="46.5" customHeight="1" x14ac:dyDescent="0.3">
      <c r="A11" s="14">
        <v>9</v>
      </c>
      <c r="B11" s="14">
        <v>9</v>
      </c>
      <c r="C11" s="16">
        <f>' (9)'!F254</f>
        <v>51943</v>
      </c>
      <c r="D11" s="16">
        <f>' (9)'!G254</f>
        <v>76</v>
      </c>
      <c r="E11" s="79">
        <f t="shared" si="0"/>
        <v>1463.1422905877598</v>
      </c>
      <c r="F11" s="16">
        <f>' (9)'!I254</f>
        <v>15</v>
      </c>
      <c r="G11" s="16">
        <f>' (9)'!J254</f>
        <v>9</v>
      </c>
      <c r="H11" s="16">
        <f>' (9)'!K254</f>
        <v>32</v>
      </c>
      <c r="I11" s="16">
        <f>' (9)'!L254</f>
        <v>6</v>
      </c>
      <c r="J11" s="16">
        <f>' (9)'!M254</f>
        <v>1</v>
      </c>
      <c r="K11" s="16">
        <f>' (9)'!N254</f>
        <v>5</v>
      </c>
      <c r="L11" s="16">
        <f>' (9)'!O254</f>
        <v>0</v>
      </c>
      <c r="M11" s="16">
        <f>' (9)'!P254</f>
        <v>0</v>
      </c>
      <c r="N11" s="16">
        <f>' (9)'!Q254</f>
        <v>4</v>
      </c>
      <c r="O11" s="16">
        <f>' (9)'!R254</f>
        <v>0</v>
      </c>
      <c r="P11" s="16">
        <f>' (9)'!S254</f>
        <v>0</v>
      </c>
      <c r="Q11" s="16">
        <f>' (9)'!T254</f>
        <v>0</v>
      </c>
      <c r="R11" s="16">
        <f>' (9)'!U254</f>
        <v>0</v>
      </c>
      <c r="S11" s="16">
        <f>' (9)'!V254</f>
        <v>0</v>
      </c>
      <c r="T11" s="16">
        <f>' (9)'!W254</f>
        <v>0</v>
      </c>
      <c r="U11" s="16">
        <f>' (9)'!X254</f>
        <v>0</v>
      </c>
      <c r="V11" s="16">
        <f>' (9)'!Y254</f>
        <v>0</v>
      </c>
      <c r="W11" s="16">
        <f>' (9)'!Z254</f>
        <v>0</v>
      </c>
      <c r="X11" s="16">
        <f>' (9)'!AA254</f>
        <v>0</v>
      </c>
      <c r="Y11" s="16">
        <f>' (9)'!AB254</f>
        <v>0</v>
      </c>
      <c r="Z11" s="16">
        <f>' (9)'!AC254</f>
        <v>0</v>
      </c>
      <c r="AA11" s="16">
        <f>' (9)'!AD254</f>
        <v>4</v>
      </c>
      <c r="AB11" s="16">
        <f>' (9)'!AE254</f>
        <v>0</v>
      </c>
      <c r="AC11" s="16">
        <f>' (9)'!AF254</f>
        <v>0</v>
      </c>
      <c r="AD11" s="16">
        <f>' (9)'!AG254</f>
        <v>0</v>
      </c>
      <c r="AE11" s="16">
        <f>' (9)'!AH254</f>
        <v>0</v>
      </c>
      <c r="AF11" s="16">
        <f>' (9)'!AI254</f>
        <v>0</v>
      </c>
      <c r="AG11" s="16">
        <f>' (9)'!AJ254</f>
        <v>0</v>
      </c>
    </row>
    <row r="12" spans="1:35" s="17" customFormat="1" ht="46.5" customHeight="1" x14ac:dyDescent="0.3">
      <c r="A12" s="14">
        <v>10</v>
      </c>
      <c r="B12" s="14">
        <v>10</v>
      </c>
      <c r="C12" s="16">
        <f>' (10)'!F254</f>
        <v>47299</v>
      </c>
      <c r="D12" s="16">
        <f>' (10)'!G254</f>
        <v>63</v>
      </c>
      <c r="E12" s="79">
        <f t="shared" si="0"/>
        <v>1331.9520497262099</v>
      </c>
      <c r="F12" s="16">
        <f>' (10)'!I254</f>
        <v>3</v>
      </c>
      <c r="G12" s="16">
        <f>' (10)'!J254</f>
        <v>13</v>
      </c>
      <c r="H12" s="16">
        <f>' (10)'!K254</f>
        <v>21</v>
      </c>
      <c r="I12" s="16">
        <f>' (10)'!L254</f>
        <v>12</v>
      </c>
      <c r="J12" s="16">
        <f>' (10)'!M254</f>
        <v>0</v>
      </c>
      <c r="K12" s="16">
        <f>' (10)'!N254</f>
        <v>8</v>
      </c>
      <c r="L12" s="16">
        <f>' (10)'!O254</f>
        <v>0</v>
      </c>
      <c r="M12" s="16">
        <f>' (10)'!P254</f>
        <v>0</v>
      </c>
      <c r="N12" s="16">
        <f>' (10)'!Q254</f>
        <v>4</v>
      </c>
      <c r="O12" s="16">
        <f>' (10)'!R254</f>
        <v>0</v>
      </c>
      <c r="P12" s="16">
        <f>' (10)'!S254</f>
        <v>0</v>
      </c>
      <c r="Q12" s="16">
        <f>' (10)'!T254</f>
        <v>0</v>
      </c>
      <c r="R12" s="16">
        <f>' (10)'!U254</f>
        <v>0</v>
      </c>
      <c r="S12" s="16">
        <f>' (10)'!V254</f>
        <v>0</v>
      </c>
      <c r="T12" s="16">
        <f>' (10)'!W254</f>
        <v>0</v>
      </c>
      <c r="U12" s="16">
        <f>' (10)'!X254</f>
        <v>0</v>
      </c>
      <c r="V12" s="16">
        <f>' (10)'!Y254</f>
        <v>2</v>
      </c>
      <c r="W12" s="16">
        <f>' (10)'!Z254</f>
        <v>0</v>
      </c>
      <c r="X12" s="16">
        <f>' (10)'!AA254</f>
        <v>0</v>
      </c>
      <c r="Y12" s="16">
        <f>' (10)'!AB254</f>
        <v>0</v>
      </c>
      <c r="Z12" s="16">
        <f>' (10)'!AC254</f>
        <v>0</v>
      </c>
      <c r="AA12" s="16">
        <f>' (10)'!AD254</f>
        <v>0</v>
      </c>
      <c r="AB12" s="16">
        <f>' (10)'!AE254</f>
        <v>0</v>
      </c>
      <c r="AC12" s="16">
        <f>' (10)'!AF254</f>
        <v>0</v>
      </c>
      <c r="AD12" s="16">
        <f>' (10)'!AG254</f>
        <v>0</v>
      </c>
      <c r="AE12" s="16">
        <f>' (10)'!AH254</f>
        <v>0</v>
      </c>
      <c r="AF12" s="16">
        <f>' (10)'!AI254</f>
        <v>0</v>
      </c>
      <c r="AG12" s="16">
        <f>' (10)'!AJ254</f>
        <v>0</v>
      </c>
    </row>
    <row r="13" spans="1:35" s="17" customFormat="1" ht="46.5" customHeight="1" x14ac:dyDescent="0.3">
      <c r="A13" s="14">
        <v>11</v>
      </c>
      <c r="B13" s="14">
        <v>11</v>
      </c>
      <c r="C13" s="16">
        <f>' (11)'!F254</f>
        <v>51710</v>
      </c>
      <c r="D13" s="16">
        <f>' (11)'!G254</f>
        <v>184</v>
      </c>
      <c r="E13" s="79">
        <f t="shared" si="0"/>
        <v>3558.305936956101</v>
      </c>
      <c r="F13" s="16">
        <f>' (11)'!I254</f>
        <v>14</v>
      </c>
      <c r="G13" s="16">
        <f>' (11)'!J254</f>
        <v>2</v>
      </c>
      <c r="H13" s="16">
        <f>' (11)'!K254</f>
        <v>155</v>
      </c>
      <c r="I13" s="16">
        <f>' (11)'!L254</f>
        <v>9</v>
      </c>
      <c r="J13" s="16">
        <f>' (11)'!M254</f>
        <v>0</v>
      </c>
      <c r="K13" s="16">
        <f>' (11)'!N254</f>
        <v>1</v>
      </c>
      <c r="L13" s="16">
        <f>' (11)'!O254</f>
        <v>0</v>
      </c>
      <c r="M13" s="16">
        <f>' (11)'!P254</f>
        <v>0</v>
      </c>
      <c r="N13" s="16">
        <f>' (11)'!Q254</f>
        <v>0</v>
      </c>
      <c r="O13" s="16">
        <f>' (11)'!R254</f>
        <v>0</v>
      </c>
      <c r="P13" s="16">
        <f>' (11)'!S254</f>
        <v>0</v>
      </c>
      <c r="Q13" s="16">
        <f>' (11)'!T254</f>
        <v>0</v>
      </c>
      <c r="R13" s="16">
        <f>' (11)'!U254</f>
        <v>0</v>
      </c>
      <c r="S13" s="16">
        <f>' (11)'!V254</f>
        <v>3</v>
      </c>
      <c r="T13" s="16">
        <f>' (11)'!W254</f>
        <v>0</v>
      </c>
      <c r="U13" s="16">
        <f>' (11)'!X254</f>
        <v>0</v>
      </c>
      <c r="V13" s="16">
        <f>' (11)'!Y254</f>
        <v>0</v>
      </c>
      <c r="W13" s="16">
        <f>' (11)'!Z254</f>
        <v>0</v>
      </c>
      <c r="X13" s="16">
        <f>' (11)'!AA254</f>
        <v>0</v>
      </c>
      <c r="Y13" s="16">
        <f>' (11)'!AB254</f>
        <v>0</v>
      </c>
      <c r="Z13" s="16">
        <f>' (11)'!AC254</f>
        <v>0</v>
      </c>
      <c r="AA13" s="16">
        <f>' (11)'!AD254</f>
        <v>0</v>
      </c>
      <c r="AB13" s="16">
        <f>' (11)'!AE254</f>
        <v>0</v>
      </c>
      <c r="AC13" s="16">
        <f>' (11)'!AF254</f>
        <v>0</v>
      </c>
      <c r="AD13" s="16">
        <f>' (11)'!AG254</f>
        <v>0</v>
      </c>
      <c r="AE13" s="16">
        <f>' (11)'!AH254</f>
        <v>0</v>
      </c>
      <c r="AF13" s="16">
        <f>' (11)'!AI254</f>
        <v>0</v>
      </c>
      <c r="AG13" s="16">
        <f>' (11)'!AJ254</f>
        <v>0</v>
      </c>
    </row>
    <row r="14" spans="1:35" s="17" customFormat="1" ht="46.5" customHeight="1" x14ac:dyDescent="0.3">
      <c r="A14" s="14">
        <v>12</v>
      </c>
      <c r="B14" s="14">
        <v>12</v>
      </c>
      <c r="C14" s="16">
        <f>' (12)'!F254</f>
        <v>56183</v>
      </c>
      <c r="D14" s="16">
        <f>' (12)'!G254</f>
        <v>112</v>
      </c>
      <c r="E14" s="79">
        <f t="shared" si="0"/>
        <v>1993.4855739280567</v>
      </c>
      <c r="F14" s="16">
        <f>' (12)'!I254</f>
        <v>26</v>
      </c>
      <c r="G14" s="16">
        <f>' (12)'!J254</f>
        <v>2</v>
      </c>
      <c r="H14" s="16">
        <f>' (12)'!K254</f>
        <v>19</v>
      </c>
      <c r="I14" s="16">
        <f>' (12)'!L254</f>
        <v>1</v>
      </c>
      <c r="J14" s="16">
        <f>' (12)'!M254</f>
        <v>0</v>
      </c>
      <c r="K14" s="16">
        <f>' (12)'!N254</f>
        <v>5</v>
      </c>
      <c r="L14" s="16">
        <f>' (12)'!O254</f>
        <v>0</v>
      </c>
      <c r="M14" s="16">
        <f>' (12)'!P254</f>
        <v>0</v>
      </c>
      <c r="N14" s="16">
        <f>' (12)'!Q254</f>
        <v>14</v>
      </c>
      <c r="O14" s="16">
        <f>' (12)'!R254</f>
        <v>0</v>
      </c>
      <c r="P14" s="16">
        <f>' (12)'!S254</f>
        <v>0</v>
      </c>
      <c r="Q14" s="16">
        <f>' (12)'!T254</f>
        <v>0</v>
      </c>
      <c r="R14" s="16">
        <f>' (12)'!U254</f>
        <v>0</v>
      </c>
      <c r="S14" s="16">
        <f>' (12)'!V254</f>
        <v>0</v>
      </c>
      <c r="T14" s="16">
        <f>' (12)'!W254</f>
        <v>0</v>
      </c>
      <c r="U14" s="16">
        <f>' (12)'!X254</f>
        <v>0</v>
      </c>
      <c r="V14" s="16">
        <f>' (12)'!Y254</f>
        <v>2</v>
      </c>
      <c r="W14" s="16">
        <f>' (12)'!Z254</f>
        <v>0</v>
      </c>
      <c r="X14" s="16">
        <f>' (12)'!AA254</f>
        <v>0</v>
      </c>
      <c r="Y14" s="16">
        <f>' (12)'!AB254</f>
        <v>0</v>
      </c>
      <c r="Z14" s="16">
        <f>' (12)'!AC254</f>
        <v>1</v>
      </c>
      <c r="AA14" s="16">
        <f>' (12)'!AD254</f>
        <v>0</v>
      </c>
      <c r="AB14" s="16">
        <f>' (12)'!AE254</f>
        <v>0</v>
      </c>
      <c r="AC14" s="16">
        <f>' (12)'!AF254</f>
        <v>35</v>
      </c>
      <c r="AD14" s="16">
        <f>' (12)'!AG254</f>
        <v>7</v>
      </c>
      <c r="AE14" s="16">
        <f>' (12)'!AH254</f>
        <v>0</v>
      </c>
      <c r="AF14" s="16">
        <f>' (12)'!AI254</f>
        <v>0</v>
      </c>
      <c r="AG14" s="16">
        <f>' (12)'!AJ254</f>
        <v>0</v>
      </c>
    </row>
    <row r="15" spans="1:35" s="17" customFormat="1" ht="46.5" customHeight="1" x14ac:dyDescent="0.3">
      <c r="A15" s="14">
        <v>13</v>
      </c>
      <c r="B15" s="14">
        <v>13</v>
      </c>
      <c r="C15" s="16">
        <f>'(13)'!F254</f>
        <v>55317</v>
      </c>
      <c r="D15" s="16">
        <f>'(13)'!G254</f>
        <v>163</v>
      </c>
      <c r="E15" s="79">
        <f t="shared" si="0"/>
        <v>2946.6529276714214</v>
      </c>
      <c r="F15" s="16">
        <f>'(13)'!I254</f>
        <v>37</v>
      </c>
      <c r="G15" s="16">
        <f>'(13)'!J254</f>
        <v>11</v>
      </c>
      <c r="H15" s="16">
        <f>'(13)'!K254</f>
        <v>27</v>
      </c>
      <c r="I15" s="16">
        <f>'(13)'!L254</f>
        <v>2</v>
      </c>
      <c r="J15" s="16">
        <f>'(13)'!M254</f>
        <v>0</v>
      </c>
      <c r="K15" s="16">
        <f>'(13)'!N254</f>
        <v>13</v>
      </c>
      <c r="L15" s="16">
        <f>'(13)'!O254</f>
        <v>0</v>
      </c>
      <c r="M15" s="16">
        <f>'(13)'!P254</f>
        <v>0</v>
      </c>
      <c r="N15" s="16">
        <f>'(13)'!Q254</f>
        <v>0</v>
      </c>
      <c r="O15" s="16">
        <f>'(13)'!R254</f>
        <v>0</v>
      </c>
      <c r="P15" s="16">
        <f>'(13)'!S254</f>
        <v>0</v>
      </c>
      <c r="Q15" s="16">
        <f>'(13)'!T254</f>
        <v>0</v>
      </c>
      <c r="R15" s="16">
        <f>'(13)'!U254</f>
        <v>0</v>
      </c>
      <c r="S15" s="16">
        <f>'(13)'!V254</f>
        <v>12</v>
      </c>
      <c r="T15" s="16">
        <f>'(13)'!W254</f>
        <v>0</v>
      </c>
      <c r="U15" s="16">
        <f>'(13)'!X254</f>
        <v>0</v>
      </c>
      <c r="V15" s="16">
        <f>'(13)'!Y254</f>
        <v>0</v>
      </c>
      <c r="W15" s="16">
        <f>'(13)'!Z254</f>
        <v>0</v>
      </c>
      <c r="X15" s="16">
        <f>'(13)'!AA254</f>
        <v>0</v>
      </c>
      <c r="Y15" s="16">
        <f>'(13)'!AB254</f>
        <v>0</v>
      </c>
      <c r="Z15" s="16">
        <f>'(13)'!AC254</f>
        <v>0</v>
      </c>
      <c r="AA15" s="16">
        <f>'(13)'!AD254</f>
        <v>0</v>
      </c>
      <c r="AB15" s="16">
        <f>'(13)'!AE254</f>
        <v>0</v>
      </c>
      <c r="AC15" s="16">
        <f>'(13)'!AF254</f>
        <v>51</v>
      </c>
      <c r="AD15" s="16">
        <f>'(13)'!AG254</f>
        <v>10</v>
      </c>
      <c r="AE15" s="16">
        <f>'(13)'!AH254</f>
        <v>0</v>
      </c>
      <c r="AF15" s="16">
        <f>'(13)'!AI254</f>
        <v>0</v>
      </c>
      <c r="AG15" s="16">
        <f>'(13)'!AJ254</f>
        <v>0</v>
      </c>
    </row>
    <row r="16" spans="1:35" s="17" customFormat="1" ht="46.5" customHeight="1" x14ac:dyDescent="0.3">
      <c r="A16" s="14">
        <v>14</v>
      </c>
      <c r="B16" s="14">
        <v>14</v>
      </c>
      <c r="C16" s="16">
        <f>'(14)'!F254</f>
        <v>59237</v>
      </c>
      <c r="D16" s="16">
        <f>'(14)'!G254</f>
        <v>82</v>
      </c>
      <c r="E16" s="79">
        <f t="shared" si="0"/>
        <v>1384.2699664061313</v>
      </c>
      <c r="F16" s="16">
        <f>'(14)'!I254</f>
        <v>6</v>
      </c>
      <c r="G16" s="16">
        <f>'(14)'!J254</f>
        <v>8</v>
      </c>
      <c r="H16" s="16">
        <f>'(14)'!K254</f>
        <v>50</v>
      </c>
      <c r="I16" s="16">
        <f>'(14)'!L254</f>
        <v>0</v>
      </c>
      <c r="J16" s="16">
        <f>'(14)'!M254</f>
        <v>0</v>
      </c>
      <c r="K16" s="16">
        <f>'(14)'!N254</f>
        <v>1</v>
      </c>
      <c r="L16" s="16">
        <f>'(14)'!O254</f>
        <v>0</v>
      </c>
      <c r="M16" s="16">
        <f>'(14)'!P254</f>
        <v>0</v>
      </c>
      <c r="N16" s="16">
        <f>'(14)'!Q254</f>
        <v>4</v>
      </c>
      <c r="O16" s="16">
        <f>'(14)'!R254</f>
        <v>0</v>
      </c>
      <c r="P16" s="16">
        <f>'(14)'!S254</f>
        <v>0</v>
      </c>
      <c r="Q16" s="16">
        <f>'(14)'!T254</f>
        <v>0</v>
      </c>
      <c r="R16" s="16">
        <f>'(14)'!U254</f>
        <v>0</v>
      </c>
      <c r="S16" s="16">
        <f>'(14)'!V254</f>
        <v>0</v>
      </c>
      <c r="T16" s="16">
        <f>'(14)'!W254</f>
        <v>0</v>
      </c>
      <c r="U16" s="16">
        <f>'(14)'!X254</f>
        <v>0</v>
      </c>
      <c r="V16" s="16">
        <f>'(14)'!Y254</f>
        <v>1</v>
      </c>
      <c r="W16" s="16">
        <f>'(14)'!Z254</f>
        <v>0</v>
      </c>
      <c r="X16" s="16">
        <f>'(14)'!AA254</f>
        <v>0</v>
      </c>
      <c r="Y16" s="16">
        <f>'(14)'!AB254</f>
        <v>0</v>
      </c>
      <c r="Z16" s="16">
        <f>'(14)'!AC254</f>
        <v>0</v>
      </c>
      <c r="AA16" s="16">
        <f>'(14)'!AD254</f>
        <v>0</v>
      </c>
      <c r="AB16" s="16">
        <f>'(14)'!AE254</f>
        <v>0</v>
      </c>
      <c r="AC16" s="16">
        <f>'(14)'!AF254</f>
        <v>0</v>
      </c>
      <c r="AD16" s="16">
        <f>'(14)'!AG254</f>
        <v>12</v>
      </c>
      <c r="AE16" s="16">
        <f>'(14)'!AH254</f>
        <v>0</v>
      </c>
      <c r="AF16" s="16">
        <f>'(14)'!AI254</f>
        <v>0</v>
      </c>
      <c r="AG16" s="16">
        <f>'(14)'!AJ254</f>
        <v>0</v>
      </c>
    </row>
    <row r="17" spans="1:33" s="17" customFormat="1" ht="46.5" customHeight="1" x14ac:dyDescent="0.3">
      <c r="A17" s="14">
        <v>15</v>
      </c>
      <c r="B17" s="14">
        <v>15</v>
      </c>
      <c r="C17" s="16">
        <f>'(15)'!F254</f>
        <v>58909</v>
      </c>
      <c r="D17" s="16">
        <f>'(15)'!G254</f>
        <v>102</v>
      </c>
      <c r="E17" s="79">
        <f t="shared" si="0"/>
        <v>1731.4841535249284</v>
      </c>
      <c r="F17" s="16">
        <f>'(15)'!I254</f>
        <v>51</v>
      </c>
      <c r="G17" s="16">
        <f>'(15)'!J254</f>
        <v>10</v>
      </c>
      <c r="H17" s="16">
        <f>'(15)'!K254</f>
        <v>18</v>
      </c>
      <c r="I17" s="16">
        <f>'(15)'!L254</f>
        <v>0</v>
      </c>
      <c r="J17" s="16">
        <f>'(15)'!M254</f>
        <v>0</v>
      </c>
      <c r="K17" s="16">
        <f>'(15)'!N254</f>
        <v>0</v>
      </c>
      <c r="L17" s="16">
        <f>'(15)'!O254</f>
        <v>10</v>
      </c>
      <c r="M17" s="16">
        <f>'(15)'!P254</f>
        <v>0</v>
      </c>
      <c r="N17" s="16">
        <f>'(15)'!Q254</f>
        <v>2</v>
      </c>
      <c r="O17" s="16">
        <f>'(15)'!R254</f>
        <v>0</v>
      </c>
      <c r="P17" s="16">
        <f>'(15)'!S254</f>
        <v>0</v>
      </c>
      <c r="Q17" s="16">
        <f>'(15)'!T254</f>
        <v>0</v>
      </c>
      <c r="R17" s="16">
        <f>'(15)'!U254</f>
        <v>0</v>
      </c>
      <c r="S17" s="16">
        <f>'(15)'!V254</f>
        <v>0</v>
      </c>
      <c r="T17" s="16">
        <f>'(15)'!W254</f>
        <v>0</v>
      </c>
      <c r="U17" s="16">
        <f>'(15)'!X254</f>
        <v>0</v>
      </c>
      <c r="V17" s="16">
        <f>'(15)'!Y254</f>
        <v>1</v>
      </c>
      <c r="W17" s="16">
        <f>'(15)'!Z254</f>
        <v>0</v>
      </c>
      <c r="X17" s="16">
        <f>'(15)'!AA254</f>
        <v>0</v>
      </c>
      <c r="Y17" s="16">
        <f>'(15)'!AB254</f>
        <v>0</v>
      </c>
      <c r="Z17" s="16">
        <f>'(15)'!AC254</f>
        <v>0</v>
      </c>
      <c r="AA17" s="16">
        <f>'(15)'!AD254</f>
        <v>0</v>
      </c>
      <c r="AB17" s="16">
        <f>'(15)'!AE254</f>
        <v>0</v>
      </c>
      <c r="AC17" s="16">
        <f>'(15)'!AF254</f>
        <v>10</v>
      </c>
      <c r="AD17" s="16">
        <f>'(15)'!AG254</f>
        <v>0</v>
      </c>
      <c r="AE17" s="16">
        <f>'(15)'!AH254</f>
        <v>0</v>
      </c>
      <c r="AF17" s="16">
        <f>'(15)'!AI254</f>
        <v>0</v>
      </c>
      <c r="AG17" s="16">
        <f>'(15)'!AJ254</f>
        <v>0</v>
      </c>
    </row>
    <row r="18" spans="1:33" s="17" customFormat="1" ht="46.5" customHeight="1" x14ac:dyDescent="0.3">
      <c r="A18" s="14">
        <v>16</v>
      </c>
      <c r="B18" s="14">
        <v>16</v>
      </c>
      <c r="C18" s="16">
        <f>'(16)'!F254</f>
        <v>55522</v>
      </c>
      <c r="D18" s="16">
        <f>'(16)'!G254</f>
        <v>89</v>
      </c>
      <c r="E18" s="79">
        <f t="shared" si="0"/>
        <v>1602.9681927884442</v>
      </c>
      <c r="F18" s="16">
        <f>'(16)'!I254</f>
        <v>4</v>
      </c>
      <c r="G18" s="16">
        <f>'(16)'!J254</f>
        <v>6</v>
      </c>
      <c r="H18" s="16">
        <f>'(16)'!K254</f>
        <v>46</v>
      </c>
      <c r="I18" s="16">
        <f>'(16)'!L254</f>
        <v>0</v>
      </c>
      <c r="J18" s="16">
        <f>'(16)'!M254</f>
        <v>1</v>
      </c>
      <c r="K18" s="16">
        <f>'(16)'!N254</f>
        <v>12</v>
      </c>
      <c r="L18" s="16">
        <f>'(16)'!O254</f>
        <v>2</v>
      </c>
      <c r="M18" s="16">
        <f>'(16)'!P254</f>
        <v>0</v>
      </c>
      <c r="N18" s="16">
        <f>'(16)'!Q254</f>
        <v>3</v>
      </c>
      <c r="O18" s="16">
        <f>'(16)'!R254</f>
        <v>0</v>
      </c>
      <c r="P18" s="16">
        <f>'(16)'!S254</f>
        <v>0</v>
      </c>
      <c r="Q18" s="16">
        <f>'(16)'!T254</f>
        <v>0</v>
      </c>
      <c r="R18" s="16">
        <f>'(16)'!U254</f>
        <v>0</v>
      </c>
      <c r="S18" s="16">
        <f>'(16)'!V254</f>
        <v>0</v>
      </c>
      <c r="T18" s="16">
        <f>'(16)'!W254</f>
        <v>0</v>
      </c>
      <c r="U18" s="16">
        <f>'(16)'!X254</f>
        <v>0</v>
      </c>
      <c r="V18" s="16">
        <f>'(16)'!Y254</f>
        <v>0</v>
      </c>
      <c r="W18" s="16">
        <f>'(16)'!Z254</f>
        <v>0</v>
      </c>
      <c r="X18" s="16">
        <f>'(16)'!AA254</f>
        <v>0</v>
      </c>
      <c r="Y18" s="16">
        <f>'(16)'!AB254</f>
        <v>0</v>
      </c>
      <c r="Z18" s="16">
        <f>'(16)'!AC254</f>
        <v>0</v>
      </c>
      <c r="AA18" s="16">
        <f>'(16)'!AD254</f>
        <v>0</v>
      </c>
      <c r="AB18" s="16">
        <f>'(16)'!AE254</f>
        <v>0</v>
      </c>
      <c r="AC18" s="16">
        <f>'(16)'!AF254</f>
        <v>15</v>
      </c>
      <c r="AD18" s="16">
        <f>'(16)'!AG254</f>
        <v>0</v>
      </c>
      <c r="AE18" s="16">
        <f>'(16)'!AH254</f>
        <v>0</v>
      </c>
      <c r="AF18" s="16">
        <f>'(16)'!AI254</f>
        <v>0</v>
      </c>
      <c r="AG18" s="16">
        <f>'(16)'!AJ254</f>
        <v>0</v>
      </c>
    </row>
    <row r="19" spans="1:33" s="17" customFormat="1" ht="46.5" customHeight="1" x14ac:dyDescent="0.3">
      <c r="A19" s="14">
        <v>17</v>
      </c>
      <c r="B19" s="14">
        <v>17</v>
      </c>
      <c r="C19" s="16">
        <f>'(17)'!F254</f>
        <v>41607</v>
      </c>
      <c r="D19" s="16">
        <f>'(17)'!G254</f>
        <v>106</v>
      </c>
      <c r="E19" s="79">
        <f t="shared" si="0"/>
        <v>2547.6482322686084</v>
      </c>
      <c r="F19" s="16">
        <f>'(17)'!I254</f>
        <v>26</v>
      </c>
      <c r="G19" s="16">
        <f>'(17)'!J254</f>
        <v>5</v>
      </c>
      <c r="H19" s="16">
        <f>'(17)'!K254</f>
        <v>32</v>
      </c>
      <c r="I19" s="16">
        <f>'(17)'!L254</f>
        <v>0</v>
      </c>
      <c r="J19" s="16">
        <f>'(17)'!M254</f>
        <v>2</v>
      </c>
      <c r="K19" s="16">
        <f>'(17)'!N254</f>
        <v>13</v>
      </c>
      <c r="L19" s="16">
        <f>'(17)'!O254</f>
        <v>0</v>
      </c>
      <c r="M19" s="16">
        <f>'(17)'!P254</f>
        <v>0</v>
      </c>
      <c r="N19" s="16">
        <f>'(17)'!Q254</f>
        <v>1</v>
      </c>
      <c r="O19" s="16">
        <f>'(17)'!R254</f>
        <v>0</v>
      </c>
      <c r="P19" s="16">
        <f>'(17)'!S254</f>
        <v>0</v>
      </c>
      <c r="Q19" s="16">
        <f>'(17)'!T254</f>
        <v>0</v>
      </c>
      <c r="R19" s="16">
        <f>'(17)'!U254</f>
        <v>3</v>
      </c>
      <c r="S19" s="16">
        <f>'(17)'!V254</f>
        <v>0</v>
      </c>
      <c r="T19" s="16">
        <f>'(17)'!W254</f>
        <v>0</v>
      </c>
      <c r="U19" s="16">
        <f>'(17)'!X254</f>
        <v>0</v>
      </c>
      <c r="V19" s="16">
        <f>'(17)'!Y254</f>
        <v>3</v>
      </c>
      <c r="W19" s="16">
        <f>'(17)'!Z254</f>
        <v>0</v>
      </c>
      <c r="X19" s="16">
        <f>'(17)'!AA254</f>
        <v>6</v>
      </c>
      <c r="Y19" s="16">
        <f>'(17)'!AB254</f>
        <v>0</v>
      </c>
      <c r="Z19" s="16">
        <f>'(17)'!AC254</f>
        <v>0</v>
      </c>
      <c r="AA19" s="16">
        <f>'(17)'!AD254</f>
        <v>0</v>
      </c>
      <c r="AB19" s="16">
        <f>'(17)'!AE254</f>
        <v>15</v>
      </c>
      <c r="AC19" s="16">
        <f>'(17)'!AF254</f>
        <v>0</v>
      </c>
      <c r="AD19" s="16">
        <f>'(17)'!AG254</f>
        <v>0</v>
      </c>
      <c r="AE19" s="16">
        <f>'(17)'!AH254</f>
        <v>0</v>
      </c>
      <c r="AF19" s="16">
        <f>'(17)'!AI254</f>
        <v>0</v>
      </c>
      <c r="AG19" s="16">
        <f>'(17)'!AJ254</f>
        <v>0</v>
      </c>
    </row>
    <row r="20" spans="1:33" s="17" customFormat="1" ht="46.5" customHeight="1" x14ac:dyDescent="0.3">
      <c r="A20" s="14">
        <v>18</v>
      </c>
      <c r="B20" s="14">
        <v>18</v>
      </c>
      <c r="C20" s="16">
        <f>'(18)'!F254</f>
        <v>53991</v>
      </c>
      <c r="D20" s="16">
        <f>'(18)'!G254</f>
        <v>70</v>
      </c>
      <c r="E20" s="79">
        <f t="shared" si="0"/>
        <v>1296.5123816932453</v>
      </c>
      <c r="F20" s="16">
        <f>'(18)'!I254</f>
        <v>3</v>
      </c>
      <c r="G20" s="16">
        <f>'(18)'!J254</f>
        <v>9</v>
      </c>
      <c r="H20" s="16">
        <f>'(18)'!K254</f>
        <v>25</v>
      </c>
      <c r="I20" s="16">
        <f>'(18)'!L254</f>
        <v>7</v>
      </c>
      <c r="J20" s="16">
        <f>'(18)'!M254</f>
        <v>14</v>
      </c>
      <c r="K20" s="16">
        <f>'(18)'!N254</f>
        <v>0</v>
      </c>
      <c r="L20" s="16">
        <f>'(18)'!O254</f>
        <v>2</v>
      </c>
      <c r="M20" s="16">
        <f>'(18)'!P254</f>
        <v>0</v>
      </c>
      <c r="N20" s="16">
        <f>'(18)'!Q254</f>
        <v>9</v>
      </c>
      <c r="O20" s="16">
        <f>'(18)'!R254</f>
        <v>0</v>
      </c>
      <c r="P20" s="16">
        <f>'(18)'!S254</f>
        <v>0</v>
      </c>
      <c r="Q20" s="16">
        <f>'(18)'!T254</f>
        <v>0</v>
      </c>
      <c r="R20" s="16">
        <f>'(18)'!U254</f>
        <v>0</v>
      </c>
      <c r="S20" s="16">
        <f>'(18)'!V254</f>
        <v>1</v>
      </c>
      <c r="T20" s="16">
        <f>'(18)'!W254</f>
        <v>0</v>
      </c>
      <c r="U20" s="16">
        <f>'(18)'!X254</f>
        <v>0</v>
      </c>
      <c r="V20" s="16">
        <f>'(18)'!Y254</f>
        <v>0</v>
      </c>
      <c r="W20" s="16">
        <f>'(18)'!Z254</f>
        <v>0</v>
      </c>
      <c r="X20" s="16">
        <f>'(18)'!AA254</f>
        <v>0</v>
      </c>
      <c r="Y20" s="16">
        <f>'(18)'!AB254</f>
        <v>0</v>
      </c>
      <c r="Z20" s="16">
        <f>'(18)'!AC254</f>
        <v>0</v>
      </c>
      <c r="AA20" s="16">
        <f>'(18)'!AD254</f>
        <v>0</v>
      </c>
      <c r="AB20" s="16">
        <f>'(18)'!AE254</f>
        <v>0</v>
      </c>
      <c r="AC20" s="16">
        <f>'(18)'!AF254</f>
        <v>0</v>
      </c>
      <c r="AD20" s="16">
        <f>'(18)'!AG254</f>
        <v>0</v>
      </c>
      <c r="AE20" s="16">
        <f>'(18)'!AH254</f>
        <v>0</v>
      </c>
      <c r="AF20" s="16">
        <f>'(18)'!AI254</f>
        <v>0</v>
      </c>
      <c r="AG20" s="16">
        <f>'(18)'!AJ254</f>
        <v>0</v>
      </c>
    </row>
    <row r="21" spans="1:33" s="17" customFormat="1" ht="46.5" customHeight="1" x14ac:dyDescent="0.3">
      <c r="A21" s="14">
        <v>19</v>
      </c>
      <c r="B21" s="14">
        <v>19</v>
      </c>
      <c r="C21" s="16">
        <f>'19'!F254</f>
        <v>65142</v>
      </c>
      <c r="D21" s="16">
        <f>'19'!G254</f>
        <v>76</v>
      </c>
      <c r="E21" s="79">
        <f t="shared" si="0"/>
        <v>1166.6820177458476</v>
      </c>
      <c r="F21" s="16">
        <f>'19'!I254</f>
        <v>13</v>
      </c>
      <c r="G21" s="16">
        <f>'19'!J254</f>
        <v>9</v>
      </c>
      <c r="H21" s="16">
        <f>'19'!K254</f>
        <v>11</v>
      </c>
      <c r="I21" s="16">
        <f>'19'!L254</f>
        <v>17</v>
      </c>
      <c r="J21" s="16">
        <f>'19'!M254</f>
        <v>12</v>
      </c>
      <c r="K21" s="16">
        <f>'19'!N254</f>
        <v>0</v>
      </c>
      <c r="L21" s="16">
        <f>'19'!O254</f>
        <v>0</v>
      </c>
      <c r="M21" s="16">
        <f>'19'!P254</f>
        <v>0</v>
      </c>
      <c r="N21" s="16">
        <f>'19'!Q254</f>
        <v>13</v>
      </c>
      <c r="O21" s="16">
        <f>'19'!R254</f>
        <v>0</v>
      </c>
      <c r="P21" s="16">
        <f>'19'!S254</f>
        <v>0</v>
      </c>
      <c r="Q21" s="16">
        <f>'19'!T254</f>
        <v>0</v>
      </c>
      <c r="R21" s="16">
        <f>'19'!U254</f>
        <v>0</v>
      </c>
      <c r="S21" s="16">
        <f>'19'!V254</f>
        <v>1</v>
      </c>
      <c r="T21" s="16">
        <f>'19'!W254</f>
        <v>0</v>
      </c>
      <c r="U21" s="16">
        <f>'19'!X254</f>
        <v>0</v>
      </c>
      <c r="V21" s="16">
        <f>'19'!Y254</f>
        <v>0</v>
      </c>
      <c r="W21" s="16">
        <f>'19'!Z254</f>
        <v>0</v>
      </c>
      <c r="X21" s="16">
        <f>'19'!AA254</f>
        <v>0</v>
      </c>
      <c r="Y21" s="16">
        <f>'19'!AB254</f>
        <v>0</v>
      </c>
      <c r="Z21" s="16">
        <f>'19'!AC254</f>
        <v>0</v>
      </c>
      <c r="AA21" s="16">
        <f>'19'!AD254</f>
        <v>0</v>
      </c>
      <c r="AB21" s="16">
        <f>'19'!AE254</f>
        <v>0</v>
      </c>
      <c r="AC21" s="16">
        <f>'19'!AF254</f>
        <v>0</v>
      </c>
      <c r="AD21" s="16">
        <f>'19'!AG254</f>
        <v>0</v>
      </c>
      <c r="AE21" s="16">
        <f>'19'!AH254</f>
        <v>0</v>
      </c>
      <c r="AF21" s="16">
        <f>'19'!AI254</f>
        <v>0</v>
      </c>
      <c r="AG21" s="16">
        <f>'19'!AJ254</f>
        <v>0</v>
      </c>
    </row>
    <row r="22" spans="1:33" s="17" customFormat="1" ht="46.5" customHeight="1" x14ac:dyDescent="0.3">
      <c r="A22" s="14">
        <v>20</v>
      </c>
      <c r="B22" s="14">
        <v>20</v>
      </c>
      <c r="C22" s="16">
        <f>' (20)'!F254</f>
        <v>59421</v>
      </c>
      <c r="D22" s="16">
        <f>' (20)'!G254</f>
        <v>103</v>
      </c>
      <c r="E22" s="79">
        <f t="shared" si="0"/>
        <v>1733.3939179751267</v>
      </c>
      <c r="F22" s="16">
        <f>' (20)'!I254</f>
        <v>0</v>
      </c>
      <c r="G22" s="16">
        <f>' (20)'!J254</f>
        <v>9</v>
      </c>
      <c r="H22" s="16">
        <f>' (20)'!K254</f>
        <v>20</v>
      </c>
      <c r="I22" s="16">
        <f>' (20)'!L254</f>
        <v>2</v>
      </c>
      <c r="J22" s="16">
        <f>' (20)'!M254</f>
        <v>11</v>
      </c>
      <c r="K22" s="16">
        <f>' (20)'!N254</f>
        <v>5</v>
      </c>
      <c r="L22" s="16">
        <f>' (20)'!O254</f>
        <v>0</v>
      </c>
      <c r="M22" s="16">
        <f>' (20)'!P254</f>
        <v>0</v>
      </c>
      <c r="N22" s="16">
        <f>' (20)'!Q254</f>
        <v>4</v>
      </c>
      <c r="O22" s="16">
        <f>' (20)'!R254</f>
        <v>0</v>
      </c>
      <c r="P22" s="16">
        <f>' (20)'!S254</f>
        <v>0</v>
      </c>
      <c r="Q22" s="16">
        <f>' (20)'!T254</f>
        <v>0</v>
      </c>
      <c r="R22" s="16">
        <f>' (20)'!U254</f>
        <v>0</v>
      </c>
      <c r="S22" s="16">
        <f>' (20)'!V254</f>
        <v>0</v>
      </c>
      <c r="T22" s="16">
        <f>' (20)'!W254</f>
        <v>0</v>
      </c>
      <c r="U22" s="16">
        <f>' (20)'!X254</f>
        <v>0</v>
      </c>
      <c r="V22" s="16">
        <f>' (20)'!Y254</f>
        <v>30</v>
      </c>
      <c r="W22" s="16">
        <f>' (20)'!Z254</f>
        <v>0</v>
      </c>
      <c r="X22" s="16">
        <f>' (20)'!AA254</f>
        <v>0</v>
      </c>
      <c r="Y22" s="16">
        <f>' (20)'!AB254</f>
        <v>0</v>
      </c>
      <c r="Z22" s="16">
        <f>' (20)'!AC254</f>
        <v>6</v>
      </c>
      <c r="AA22" s="16">
        <f>' (20)'!AD254</f>
        <v>0</v>
      </c>
      <c r="AB22" s="16">
        <f>' (20)'!AE254</f>
        <v>0</v>
      </c>
      <c r="AC22" s="16">
        <f>' (20)'!AF254</f>
        <v>16</v>
      </c>
      <c r="AD22" s="16">
        <f>' (20)'!AG254</f>
        <v>0</v>
      </c>
      <c r="AE22" s="16">
        <f>' (20)'!AH254</f>
        <v>0</v>
      </c>
      <c r="AF22" s="16">
        <f>' (20)'!AI254</f>
        <v>0</v>
      </c>
      <c r="AG22" s="16">
        <f>' (20)'!AJ254</f>
        <v>0</v>
      </c>
    </row>
    <row r="23" spans="1:33" s="17" customFormat="1" ht="46.5" customHeight="1" x14ac:dyDescent="0.3">
      <c r="A23" s="14">
        <v>21</v>
      </c>
      <c r="B23" s="14">
        <v>21</v>
      </c>
      <c r="C23" s="16">
        <f>' (21)'!F254</f>
        <v>58885</v>
      </c>
      <c r="D23" s="16">
        <f>' (21)'!G254</f>
        <v>76</v>
      </c>
      <c r="E23" s="79">
        <f t="shared" si="0"/>
        <v>1290.6512694234525</v>
      </c>
      <c r="F23" s="16">
        <f>' (21)'!I254</f>
        <v>4</v>
      </c>
      <c r="G23" s="16">
        <f>' (21)'!J254</f>
        <v>15</v>
      </c>
      <c r="H23" s="16">
        <f>' (21)'!K254</f>
        <v>22</v>
      </c>
      <c r="I23" s="16">
        <f>' (21)'!L254</f>
        <v>0</v>
      </c>
      <c r="J23" s="16">
        <f>' (21)'!M254</f>
        <v>6</v>
      </c>
      <c r="K23" s="16">
        <f>' (21)'!N254</f>
        <v>13</v>
      </c>
      <c r="L23" s="16">
        <f>' (21)'!O254</f>
        <v>0</v>
      </c>
      <c r="M23" s="16">
        <f>' (21)'!P254</f>
        <v>0</v>
      </c>
      <c r="N23" s="16">
        <f>' (21)'!Q254</f>
        <v>14</v>
      </c>
      <c r="O23" s="16">
        <f>' (21)'!R254</f>
        <v>0</v>
      </c>
      <c r="P23" s="16">
        <f>' (21)'!S254</f>
        <v>0</v>
      </c>
      <c r="Q23" s="16">
        <f>' (21)'!T254</f>
        <v>0</v>
      </c>
      <c r="R23" s="16">
        <f>' (21)'!U254</f>
        <v>0</v>
      </c>
      <c r="S23" s="16">
        <f>' (21)'!V254</f>
        <v>2</v>
      </c>
      <c r="T23" s="16">
        <f>' (21)'!W254</f>
        <v>0</v>
      </c>
      <c r="U23" s="16">
        <f>' (21)'!X254</f>
        <v>0</v>
      </c>
      <c r="V23" s="16">
        <f>' (21)'!Y254</f>
        <v>0</v>
      </c>
      <c r="W23" s="16">
        <f>' (21)'!Z254</f>
        <v>0</v>
      </c>
      <c r="X23" s="16">
        <f>' (21)'!AA254</f>
        <v>0</v>
      </c>
      <c r="Y23" s="16">
        <f>' (21)'!AB254</f>
        <v>0</v>
      </c>
      <c r="Z23" s="16">
        <f>' (21)'!AC254</f>
        <v>0</v>
      </c>
      <c r="AA23" s="16">
        <f>' (21)'!AD254</f>
        <v>0</v>
      </c>
      <c r="AB23" s="16">
        <f>' (21)'!AE254</f>
        <v>0</v>
      </c>
      <c r="AC23" s="16">
        <f>' (21)'!AF254</f>
        <v>0</v>
      </c>
      <c r="AD23" s="16">
        <f>' (21)'!AG254</f>
        <v>0</v>
      </c>
      <c r="AE23" s="16">
        <f>' (21)'!AH254</f>
        <v>0</v>
      </c>
      <c r="AF23" s="16">
        <f>' (21)'!AI254</f>
        <v>0</v>
      </c>
      <c r="AG23" s="16">
        <f>' (21)'!AJ254</f>
        <v>0</v>
      </c>
    </row>
    <row r="24" spans="1:33" s="17" customFormat="1" ht="46.5" customHeight="1" x14ac:dyDescent="0.3">
      <c r="A24" s="14">
        <v>22</v>
      </c>
      <c r="B24" s="14">
        <v>22</v>
      </c>
      <c r="C24" s="16">
        <f>' (22)'!F254</f>
        <v>60268</v>
      </c>
      <c r="D24" s="16">
        <f>' (22)'!G254</f>
        <v>133</v>
      </c>
      <c r="E24" s="79">
        <f t="shared" si="0"/>
        <v>2206.8095838587642</v>
      </c>
      <c r="F24" s="16">
        <f>' (22)'!I254</f>
        <v>3</v>
      </c>
      <c r="G24" s="16">
        <f>' (22)'!J254</f>
        <v>9</v>
      </c>
      <c r="H24" s="16">
        <f>' (22)'!K254</f>
        <v>43</v>
      </c>
      <c r="I24" s="16">
        <f>' (22)'!L254</f>
        <v>0</v>
      </c>
      <c r="J24" s="16">
        <f>' (22)'!M254</f>
        <v>5</v>
      </c>
      <c r="K24" s="16">
        <f>' (22)'!N254</f>
        <v>12</v>
      </c>
      <c r="L24" s="16">
        <f>' (22)'!O254</f>
        <v>2</v>
      </c>
      <c r="M24" s="16">
        <f>' (22)'!P254</f>
        <v>0</v>
      </c>
      <c r="N24" s="16">
        <f>' (22)'!Q254</f>
        <v>4</v>
      </c>
      <c r="O24" s="16">
        <f>' (22)'!R254</f>
        <v>0</v>
      </c>
      <c r="P24" s="16">
        <f>' (22)'!S254</f>
        <v>0</v>
      </c>
      <c r="Q24" s="16">
        <f>' (22)'!T254</f>
        <v>0</v>
      </c>
      <c r="R24" s="16">
        <f>' (22)'!U254</f>
        <v>0</v>
      </c>
      <c r="S24" s="16">
        <f>' (22)'!V254</f>
        <v>1</v>
      </c>
      <c r="T24" s="16">
        <f>' (22)'!W254</f>
        <v>0</v>
      </c>
      <c r="U24" s="16">
        <f>' (22)'!X254</f>
        <v>0</v>
      </c>
      <c r="V24" s="16">
        <f>' (22)'!Y254</f>
        <v>42</v>
      </c>
      <c r="W24" s="16">
        <f>' (22)'!Z254</f>
        <v>0</v>
      </c>
      <c r="X24" s="16">
        <f>' (22)'!AA254</f>
        <v>0</v>
      </c>
      <c r="Y24" s="16">
        <f>' (22)'!AB254</f>
        <v>0</v>
      </c>
      <c r="Z24" s="16">
        <f>' (22)'!AC254</f>
        <v>2</v>
      </c>
      <c r="AA24" s="16">
        <f>' (22)'!AD254</f>
        <v>0</v>
      </c>
      <c r="AB24" s="16">
        <f>' (22)'!AE254</f>
        <v>0</v>
      </c>
      <c r="AC24" s="16">
        <f>' (22)'!AF254</f>
        <v>0</v>
      </c>
      <c r="AD24" s="16">
        <f>' (22)'!AG254</f>
        <v>10</v>
      </c>
      <c r="AE24" s="16">
        <f>' (22)'!AH254</f>
        <v>0</v>
      </c>
      <c r="AF24" s="16">
        <f>' (22)'!AI254</f>
        <v>0</v>
      </c>
      <c r="AG24" s="16">
        <f>' (22)'!AJ254</f>
        <v>0</v>
      </c>
    </row>
    <row r="25" spans="1:33" s="17" customFormat="1" ht="46.5" customHeight="1" x14ac:dyDescent="0.3">
      <c r="A25" s="14">
        <v>23</v>
      </c>
      <c r="B25" s="14">
        <v>23</v>
      </c>
      <c r="C25" s="16">
        <f>' (23)'!F254</f>
        <v>59896</v>
      </c>
      <c r="D25" s="16">
        <f>' (23)'!G254</f>
        <v>97</v>
      </c>
      <c r="E25" s="79">
        <f t="shared" si="0"/>
        <v>1619.4737545078135</v>
      </c>
      <c r="F25" s="16">
        <f>' (23)'!I254</f>
        <v>2</v>
      </c>
      <c r="G25" s="16">
        <f>' (23)'!J254</f>
        <v>2</v>
      </c>
      <c r="H25" s="16">
        <f>' (23)'!K254</f>
        <v>36</v>
      </c>
      <c r="I25" s="16">
        <f>' (23)'!L254</f>
        <v>0</v>
      </c>
      <c r="J25" s="16">
        <f>' (23)'!M254</f>
        <v>7</v>
      </c>
      <c r="K25" s="16">
        <f>' (23)'!N254</f>
        <v>12</v>
      </c>
      <c r="L25" s="16">
        <f>' (23)'!O254</f>
        <v>10</v>
      </c>
      <c r="M25" s="16">
        <f>' (23)'!P254</f>
        <v>0</v>
      </c>
      <c r="N25" s="16">
        <f>' (23)'!Q254</f>
        <v>9</v>
      </c>
      <c r="O25" s="16">
        <f>' (23)'!R254</f>
        <v>0</v>
      </c>
      <c r="P25" s="16">
        <f>' (23)'!S254</f>
        <v>0</v>
      </c>
      <c r="Q25" s="16">
        <f>' (23)'!T254</f>
        <v>0</v>
      </c>
      <c r="R25" s="16">
        <f>' (23)'!U254</f>
        <v>0</v>
      </c>
      <c r="S25" s="16">
        <f>' (23)'!V254</f>
        <v>2</v>
      </c>
      <c r="T25" s="16">
        <f>' (23)'!W254</f>
        <v>0</v>
      </c>
      <c r="U25" s="16">
        <f>' (23)'!X254</f>
        <v>0</v>
      </c>
      <c r="V25" s="16">
        <f>' (23)'!Y254</f>
        <v>2</v>
      </c>
      <c r="W25" s="16">
        <f>' (23)'!Z254</f>
        <v>0</v>
      </c>
      <c r="X25" s="16">
        <f>' (23)'!AA254</f>
        <v>0</v>
      </c>
      <c r="Y25" s="16">
        <f>' (23)'!AB254</f>
        <v>0</v>
      </c>
      <c r="Z25" s="16">
        <f>' (23)'!AC254</f>
        <v>2</v>
      </c>
      <c r="AA25" s="16">
        <f>' (23)'!AD254</f>
        <v>0</v>
      </c>
      <c r="AB25" s="16">
        <f>' (23)'!AE254</f>
        <v>0</v>
      </c>
      <c r="AC25" s="16">
        <f>' (23)'!AF254</f>
        <v>13</v>
      </c>
      <c r="AD25" s="16">
        <f>' (23)'!AG254</f>
        <v>0</v>
      </c>
      <c r="AE25" s="16">
        <f>' (23)'!AH254</f>
        <v>0</v>
      </c>
      <c r="AF25" s="16">
        <f>' (23)'!AI254</f>
        <v>0</v>
      </c>
      <c r="AG25" s="16">
        <f>' (23)'!AJ254</f>
        <v>0</v>
      </c>
    </row>
    <row r="26" spans="1:33" s="17" customFormat="1" ht="46.5" customHeight="1" x14ac:dyDescent="0.3">
      <c r="A26" s="14">
        <v>24</v>
      </c>
      <c r="B26" s="14">
        <v>24</v>
      </c>
      <c r="C26" s="16">
        <f>' (24)'!F254</f>
        <v>58398</v>
      </c>
      <c r="D26" s="16">
        <f>' (24)'!G254</f>
        <v>57</v>
      </c>
      <c r="E26" s="79">
        <f t="shared" si="0"/>
        <v>976.06082400082198</v>
      </c>
      <c r="F26" s="16">
        <f>' (24)'!I254</f>
        <v>1</v>
      </c>
      <c r="G26" s="16">
        <f>' (24)'!J254</f>
        <v>8</v>
      </c>
      <c r="H26" s="16">
        <f>' (24)'!K254</f>
        <v>9</v>
      </c>
      <c r="I26" s="16">
        <f>' (24)'!L254</f>
        <v>1</v>
      </c>
      <c r="J26" s="16">
        <f>' (24)'!M254</f>
        <v>0</v>
      </c>
      <c r="K26" s="16">
        <f>' (24)'!N254</f>
        <v>14</v>
      </c>
      <c r="L26" s="16">
        <f>' (24)'!O254</f>
        <v>0</v>
      </c>
      <c r="M26" s="16">
        <f>' (24)'!P254</f>
        <v>0</v>
      </c>
      <c r="N26" s="16">
        <f>' (24)'!Q254</f>
        <v>0</v>
      </c>
      <c r="O26" s="16">
        <f>' (24)'!R254</f>
        <v>0</v>
      </c>
      <c r="P26" s="16">
        <f>' (24)'!S254</f>
        <v>0</v>
      </c>
      <c r="Q26" s="16">
        <f>' (24)'!T254</f>
        <v>0</v>
      </c>
      <c r="R26" s="16">
        <f>' (24)'!U254</f>
        <v>0</v>
      </c>
      <c r="S26" s="16">
        <f>' (24)'!V254</f>
        <v>3</v>
      </c>
      <c r="T26" s="16">
        <f>' (24)'!W254</f>
        <v>0</v>
      </c>
      <c r="U26" s="16">
        <f>' (24)'!X254</f>
        <v>0</v>
      </c>
      <c r="V26" s="16">
        <f>' (24)'!Y254</f>
        <v>0</v>
      </c>
      <c r="W26" s="16">
        <f>' (24)'!Z254</f>
        <v>0</v>
      </c>
      <c r="X26" s="16">
        <f>' (24)'!AA254</f>
        <v>0</v>
      </c>
      <c r="Y26" s="16">
        <f>' (24)'!AB254</f>
        <v>0</v>
      </c>
      <c r="Z26" s="16">
        <f>' (24)'!AC254</f>
        <v>0</v>
      </c>
      <c r="AA26" s="16">
        <f>' (24)'!AD254</f>
        <v>0</v>
      </c>
      <c r="AB26" s="16">
        <f>' (24)'!AE254</f>
        <v>2</v>
      </c>
      <c r="AC26" s="16">
        <f>' (24)'!AF254</f>
        <v>19</v>
      </c>
      <c r="AD26" s="16">
        <f>' (24)'!AG254</f>
        <v>0</v>
      </c>
      <c r="AE26" s="16">
        <f>' (24)'!AH254</f>
        <v>0</v>
      </c>
      <c r="AF26" s="16">
        <f>' (24)'!AI254</f>
        <v>0</v>
      </c>
      <c r="AG26" s="16">
        <f>' (24)'!AJ254</f>
        <v>0</v>
      </c>
    </row>
    <row r="27" spans="1:33" s="17" customFormat="1" ht="46.5" customHeight="1" x14ac:dyDescent="0.3">
      <c r="A27" s="14">
        <v>25</v>
      </c>
      <c r="B27" s="14">
        <v>25</v>
      </c>
      <c r="C27" s="16">
        <f>' (25)'!F254</f>
        <v>59244</v>
      </c>
      <c r="D27" s="16">
        <f>' (25)'!G254</f>
        <v>78</v>
      </c>
      <c r="E27" s="79">
        <f t="shared" si="0"/>
        <v>1316.5890216730809</v>
      </c>
      <c r="F27" s="16">
        <f>' (25)'!I254</f>
        <v>5</v>
      </c>
      <c r="G27" s="16">
        <f>' (25)'!J254</f>
        <v>8</v>
      </c>
      <c r="H27" s="16">
        <f>' (25)'!K254</f>
        <v>11</v>
      </c>
      <c r="I27" s="16">
        <f>' (25)'!L254</f>
        <v>0</v>
      </c>
      <c r="J27" s="16">
        <f>' (25)'!M254</f>
        <v>0</v>
      </c>
      <c r="K27" s="16">
        <f>' (25)'!N254</f>
        <v>4</v>
      </c>
      <c r="L27" s="16">
        <f>' (25)'!O254</f>
        <v>12</v>
      </c>
      <c r="M27" s="16">
        <f>' (25)'!P254</f>
        <v>0</v>
      </c>
      <c r="N27" s="16">
        <f>' (25)'!Q254</f>
        <v>9</v>
      </c>
      <c r="O27" s="16">
        <f>' (25)'!R254</f>
        <v>0</v>
      </c>
      <c r="P27" s="16">
        <f>' (25)'!S254</f>
        <v>0</v>
      </c>
      <c r="Q27" s="16">
        <f>' (25)'!T254</f>
        <v>0</v>
      </c>
      <c r="R27" s="16">
        <f>' (25)'!U254</f>
        <v>0</v>
      </c>
      <c r="S27" s="16">
        <f>' (25)'!V254</f>
        <v>0</v>
      </c>
      <c r="T27" s="16">
        <f>' (25)'!W254</f>
        <v>0</v>
      </c>
      <c r="U27" s="16">
        <f>' (25)'!X254</f>
        <v>0</v>
      </c>
      <c r="V27" s="16">
        <f>' (25)'!Y254</f>
        <v>1</v>
      </c>
      <c r="W27" s="16">
        <f>' (25)'!Z254</f>
        <v>0</v>
      </c>
      <c r="X27" s="16">
        <f>' (25)'!AA254</f>
        <v>0</v>
      </c>
      <c r="Y27" s="16">
        <f>' (25)'!AB254</f>
        <v>0</v>
      </c>
      <c r="Z27" s="16">
        <f>' (25)'!AC254</f>
        <v>3</v>
      </c>
      <c r="AA27" s="16">
        <f>' (25)'!AD254</f>
        <v>0</v>
      </c>
      <c r="AB27" s="16">
        <f>' (25)'!AE254</f>
        <v>0</v>
      </c>
      <c r="AC27" s="16">
        <f>' (25)'!AF254</f>
        <v>0</v>
      </c>
      <c r="AD27" s="16">
        <f>' (25)'!AG254</f>
        <v>25</v>
      </c>
      <c r="AE27" s="16">
        <f>' (25)'!AH254</f>
        <v>0</v>
      </c>
      <c r="AF27" s="16">
        <f>' (25)'!AI254</f>
        <v>0</v>
      </c>
      <c r="AG27" s="16">
        <f>' (25)'!AJ254</f>
        <v>0</v>
      </c>
    </row>
    <row r="28" spans="1:33" s="17" customFormat="1" ht="46.5" customHeight="1" x14ac:dyDescent="0.3">
      <c r="A28" s="14">
        <v>26</v>
      </c>
      <c r="B28" s="14">
        <v>26</v>
      </c>
      <c r="C28" s="16">
        <f>' (26)'!F254</f>
        <v>66897</v>
      </c>
      <c r="D28" s="16">
        <f>' (26)'!G254</f>
        <v>35</v>
      </c>
      <c r="E28" s="79">
        <f t="shared" si="0"/>
        <v>523.19237036040477</v>
      </c>
      <c r="F28" s="16">
        <f>' (26)'!I254</f>
        <v>3</v>
      </c>
      <c r="G28" s="16">
        <f>' (26)'!J254</f>
        <v>9</v>
      </c>
      <c r="H28" s="16">
        <f>' (26)'!K254</f>
        <v>15</v>
      </c>
      <c r="I28" s="16">
        <f>' (26)'!L254</f>
        <v>0</v>
      </c>
      <c r="J28" s="16">
        <f>' (26)'!M254</f>
        <v>0</v>
      </c>
      <c r="K28" s="16">
        <f>' (26)'!N254</f>
        <v>0</v>
      </c>
      <c r="L28" s="16">
        <f>' (26)'!O254</f>
        <v>0</v>
      </c>
      <c r="M28" s="16">
        <f>' (26)'!P254</f>
        <v>0</v>
      </c>
      <c r="N28" s="16">
        <f>' (26)'!Q254</f>
        <v>2</v>
      </c>
      <c r="O28" s="16">
        <f>' (26)'!R254</f>
        <v>0</v>
      </c>
      <c r="P28" s="16">
        <f>' (26)'!S254</f>
        <v>0</v>
      </c>
      <c r="Q28" s="16">
        <f>' (26)'!T254</f>
        <v>0</v>
      </c>
      <c r="R28" s="16">
        <f>' (26)'!U254</f>
        <v>0</v>
      </c>
      <c r="S28" s="16">
        <f>' (26)'!V254</f>
        <v>1</v>
      </c>
      <c r="T28" s="16">
        <f>' (26)'!W254</f>
        <v>0</v>
      </c>
      <c r="U28" s="16">
        <f>' (26)'!X254</f>
        <v>0</v>
      </c>
      <c r="V28" s="16">
        <f>' (26)'!Y254</f>
        <v>1</v>
      </c>
      <c r="W28" s="16">
        <f>' (26)'!Z254</f>
        <v>0</v>
      </c>
      <c r="X28" s="16">
        <f>' (26)'!AA254</f>
        <v>0</v>
      </c>
      <c r="Y28" s="16">
        <f>' (26)'!AB254</f>
        <v>0</v>
      </c>
      <c r="Z28" s="16">
        <f>' (26)'!AC254</f>
        <v>1</v>
      </c>
      <c r="AA28" s="16">
        <f>' (26)'!AD254</f>
        <v>0</v>
      </c>
      <c r="AB28" s="16">
        <f>' (26)'!AE254</f>
        <v>0</v>
      </c>
      <c r="AC28" s="16">
        <f>' (26)'!AF254</f>
        <v>3</v>
      </c>
      <c r="AD28" s="16">
        <f>' (26)'!AG254</f>
        <v>0</v>
      </c>
      <c r="AE28" s="16">
        <f>' (26)'!AH254</f>
        <v>0</v>
      </c>
      <c r="AF28" s="16">
        <f>' (26)'!AI254</f>
        <v>0</v>
      </c>
      <c r="AG28" s="16">
        <f>' (26)'!AJ254</f>
        <v>0</v>
      </c>
    </row>
    <row r="29" spans="1:33" s="17" customFormat="1" ht="46.5" customHeight="1" x14ac:dyDescent="0.3">
      <c r="A29" s="14">
        <v>27</v>
      </c>
      <c r="B29" s="14">
        <v>27</v>
      </c>
      <c r="C29" s="16">
        <f>' (27)'!F254</f>
        <v>59013</v>
      </c>
      <c r="D29" s="16">
        <f>' (27)'!G254</f>
        <v>52</v>
      </c>
      <c r="E29" s="79">
        <f t="shared" si="0"/>
        <v>881.1617779133411</v>
      </c>
      <c r="F29" s="16">
        <f>' (27)'!I254</f>
        <v>0</v>
      </c>
      <c r="G29" s="16">
        <f>' (27)'!J254</f>
        <v>10</v>
      </c>
      <c r="H29" s="16">
        <f>' (27)'!K254</f>
        <v>16</v>
      </c>
      <c r="I29" s="16">
        <f>' (27)'!L254</f>
        <v>4</v>
      </c>
      <c r="J29" s="16">
        <f>' (27)'!M254</f>
        <v>0</v>
      </c>
      <c r="K29" s="16">
        <f>' (27)'!N254</f>
        <v>10</v>
      </c>
      <c r="L29" s="16">
        <f>' (27)'!O254</f>
        <v>0</v>
      </c>
      <c r="M29" s="16">
        <f>' (27)'!P254</f>
        <v>0</v>
      </c>
      <c r="N29" s="16">
        <f>' (27)'!Q254</f>
        <v>1</v>
      </c>
      <c r="O29" s="16">
        <f>' (27)'!R254</f>
        <v>3</v>
      </c>
      <c r="P29" s="16">
        <f>' (27)'!S254</f>
        <v>0</v>
      </c>
      <c r="Q29" s="16">
        <f>' (27)'!T254</f>
        <v>0</v>
      </c>
      <c r="R29" s="16">
        <f>' (27)'!U254</f>
        <v>0</v>
      </c>
      <c r="S29" s="16">
        <f>' (27)'!V254</f>
        <v>0</v>
      </c>
      <c r="T29" s="16">
        <f>' (27)'!W254</f>
        <v>0</v>
      </c>
      <c r="U29" s="16">
        <f>' (27)'!X254</f>
        <v>1</v>
      </c>
      <c r="V29" s="16">
        <f>' (27)'!Y254</f>
        <v>0</v>
      </c>
      <c r="W29" s="16">
        <f>' (27)'!Z254</f>
        <v>0</v>
      </c>
      <c r="X29" s="16">
        <f>' (27)'!AA254</f>
        <v>0</v>
      </c>
      <c r="Y29" s="16">
        <f>' (27)'!AB254</f>
        <v>0</v>
      </c>
      <c r="Z29" s="16">
        <f>' (27)'!AC254</f>
        <v>0</v>
      </c>
      <c r="AA29" s="16">
        <f>' (27)'!AD254</f>
        <v>0</v>
      </c>
      <c r="AB29" s="16">
        <f>' (27)'!AE254</f>
        <v>0</v>
      </c>
      <c r="AC29" s="16">
        <f>' (27)'!AF254</f>
        <v>7</v>
      </c>
      <c r="AD29" s="16">
        <f>' (27)'!AG254</f>
        <v>0</v>
      </c>
      <c r="AE29" s="16">
        <f>' (27)'!AH254</f>
        <v>0</v>
      </c>
      <c r="AF29" s="16">
        <f>' (27)'!AI254</f>
        <v>0</v>
      </c>
      <c r="AG29" s="16">
        <f>' (27)'!AJ254</f>
        <v>0</v>
      </c>
    </row>
    <row r="30" spans="1:33" s="17" customFormat="1" ht="46.5" customHeight="1" x14ac:dyDescent="0.3">
      <c r="A30" s="14">
        <v>28</v>
      </c>
      <c r="B30" s="14">
        <v>28</v>
      </c>
      <c r="C30" s="16">
        <f>'(28)'!F254</f>
        <v>59272</v>
      </c>
      <c r="D30" s="16">
        <f>'(28)'!G254</f>
        <v>35</v>
      </c>
      <c r="E30" s="79">
        <f t="shared" si="0"/>
        <v>590.49804292077204</v>
      </c>
      <c r="F30" s="16">
        <f>'(28)'!I254</f>
        <v>6</v>
      </c>
      <c r="G30" s="16">
        <f>'(28)'!J254</f>
        <v>5</v>
      </c>
      <c r="H30" s="16">
        <f>'(28)'!K254</f>
        <v>5</v>
      </c>
      <c r="I30" s="16">
        <f>'(28)'!L254</f>
        <v>0</v>
      </c>
      <c r="J30" s="16">
        <f>'(28)'!M254</f>
        <v>6</v>
      </c>
      <c r="K30" s="16">
        <f>'(28)'!N254</f>
        <v>0</v>
      </c>
      <c r="L30" s="16">
        <f>'(28)'!O254</f>
        <v>0</v>
      </c>
      <c r="M30" s="16">
        <f>'(28)'!P254</f>
        <v>0</v>
      </c>
      <c r="N30" s="16">
        <f>'(28)'!Q254</f>
        <v>0</v>
      </c>
      <c r="O30" s="16">
        <f>'(28)'!R254</f>
        <v>0</v>
      </c>
      <c r="P30" s="16">
        <f>'(28)'!S254</f>
        <v>0</v>
      </c>
      <c r="Q30" s="16">
        <f>'(28)'!T254</f>
        <v>0</v>
      </c>
      <c r="R30" s="16">
        <f>'(28)'!U254</f>
        <v>0</v>
      </c>
      <c r="S30" s="16">
        <f>'(28)'!V254</f>
        <v>0</v>
      </c>
      <c r="T30" s="16">
        <f>'(28)'!W254</f>
        <v>0</v>
      </c>
      <c r="U30" s="16">
        <f>'(28)'!X254</f>
        <v>0</v>
      </c>
      <c r="V30" s="16">
        <f>'(28)'!Y254</f>
        <v>0</v>
      </c>
      <c r="W30" s="16">
        <f>'(28)'!Z254</f>
        <v>0</v>
      </c>
      <c r="X30" s="16">
        <f>'(28)'!AA254</f>
        <v>0</v>
      </c>
      <c r="Y30" s="16">
        <f>'(28)'!AB254</f>
        <v>0</v>
      </c>
      <c r="Z30" s="16">
        <f>'(28)'!AC254</f>
        <v>10</v>
      </c>
      <c r="AA30" s="16">
        <f>'(28)'!AD254</f>
        <v>0</v>
      </c>
      <c r="AB30" s="16">
        <f>'(28)'!AE254</f>
        <v>0</v>
      </c>
      <c r="AC30" s="16">
        <f>'(28)'!AF254</f>
        <v>3</v>
      </c>
      <c r="AD30" s="16">
        <f>'(28)'!AG254</f>
        <v>0</v>
      </c>
      <c r="AE30" s="16">
        <f>'(28)'!AH254</f>
        <v>0</v>
      </c>
      <c r="AF30" s="16">
        <f>'(28)'!AI254</f>
        <v>0</v>
      </c>
      <c r="AG30" s="16">
        <f>'(28)'!AJ254</f>
        <v>0</v>
      </c>
    </row>
    <row r="31" spans="1:33" s="17" customFormat="1" ht="46.5" customHeight="1" x14ac:dyDescent="0.3">
      <c r="A31" s="14">
        <v>29</v>
      </c>
      <c r="B31" s="14">
        <v>29</v>
      </c>
      <c r="C31" s="16">
        <f>' (29)'!F254</f>
        <v>59950</v>
      </c>
      <c r="D31" s="16">
        <f>' (29)'!G254</f>
        <v>52</v>
      </c>
      <c r="E31" s="79">
        <f t="shared" si="0"/>
        <v>867.38949124270221</v>
      </c>
      <c r="F31" s="16">
        <f>' (29)'!I254</f>
        <v>8</v>
      </c>
      <c r="G31" s="16">
        <f>' (29)'!J254</f>
        <v>7</v>
      </c>
      <c r="H31" s="16">
        <f>' (29)'!K254</f>
        <v>9</v>
      </c>
      <c r="I31" s="16">
        <f>' (29)'!L254</f>
        <v>0</v>
      </c>
      <c r="J31" s="16">
        <f>' (29)'!M254</f>
        <v>17</v>
      </c>
      <c r="K31" s="16">
        <f>' (29)'!N254</f>
        <v>0</v>
      </c>
      <c r="L31" s="16">
        <f>' (29)'!O254</f>
        <v>4</v>
      </c>
      <c r="M31" s="16">
        <f>' (29)'!P254</f>
        <v>0</v>
      </c>
      <c r="N31" s="16">
        <f>' (29)'!Q254</f>
        <v>4</v>
      </c>
      <c r="O31" s="16">
        <f>' (29)'!R254</f>
        <v>0</v>
      </c>
      <c r="P31" s="16">
        <f>' (29)'!S254</f>
        <v>0</v>
      </c>
      <c r="Q31" s="16">
        <f>' (29)'!T254</f>
        <v>0</v>
      </c>
      <c r="R31" s="16">
        <f>' (29)'!U254</f>
        <v>2</v>
      </c>
      <c r="S31" s="16">
        <f>' (29)'!V254</f>
        <v>0</v>
      </c>
      <c r="T31" s="16">
        <f>' (29)'!W254</f>
        <v>0</v>
      </c>
      <c r="U31" s="16">
        <f>' (29)'!X254</f>
        <v>0</v>
      </c>
      <c r="V31" s="16">
        <f>' (29)'!Y254</f>
        <v>0</v>
      </c>
      <c r="W31" s="16">
        <f>' (29)'!Z254</f>
        <v>0</v>
      </c>
      <c r="X31" s="16">
        <f>' (29)'!AA254</f>
        <v>0</v>
      </c>
      <c r="Y31" s="16">
        <f>' (29)'!AB254</f>
        <v>0</v>
      </c>
      <c r="Z31" s="16">
        <f>' (29)'!AC254</f>
        <v>1</v>
      </c>
      <c r="AA31" s="16">
        <f>' (29)'!AD254</f>
        <v>0</v>
      </c>
      <c r="AB31" s="16">
        <f>' (29)'!AE254</f>
        <v>0</v>
      </c>
      <c r="AC31" s="16">
        <f>' (29)'!AF254</f>
        <v>0</v>
      </c>
      <c r="AD31" s="16">
        <f>' (29)'!AG254</f>
        <v>0</v>
      </c>
      <c r="AE31" s="16">
        <f>' (29)'!AH254</f>
        <v>0</v>
      </c>
      <c r="AF31" s="16">
        <f>' (29)'!AI254</f>
        <v>0</v>
      </c>
      <c r="AG31" s="16">
        <f>' (29)'!AJ254</f>
        <v>0</v>
      </c>
    </row>
    <row r="32" spans="1:33" s="17" customFormat="1" ht="46.5" customHeight="1" x14ac:dyDescent="0.3">
      <c r="A32" s="14">
        <v>30</v>
      </c>
      <c r="B32" s="14">
        <v>30</v>
      </c>
      <c r="C32" s="16">
        <f>' (30)'!F254</f>
        <v>58496</v>
      </c>
      <c r="D32" s="16">
        <f>' (30)'!G254</f>
        <v>105</v>
      </c>
      <c r="E32" s="79">
        <f t="shared" si="0"/>
        <v>1794.9945295404814</v>
      </c>
      <c r="F32" s="16">
        <f>' (30)'!I254</f>
        <v>0</v>
      </c>
      <c r="G32" s="16">
        <f>' (30)'!J254</f>
        <v>19</v>
      </c>
      <c r="H32" s="16">
        <f>' (30)'!K254</f>
        <v>15</v>
      </c>
      <c r="I32" s="16">
        <f>' (30)'!L254</f>
        <v>3</v>
      </c>
      <c r="J32" s="16">
        <f>' (30)'!M254</f>
        <v>0</v>
      </c>
      <c r="K32" s="16">
        <f>' (30)'!N254</f>
        <v>0</v>
      </c>
      <c r="L32" s="16">
        <f>' (30)'!O254</f>
        <v>4</v>
      </c>
      <c r="M32" s="16">
        <f>' (30)'!P254</f>
        <v>0</v>
      </c>
      <c r="N32" s="16">
        <f>' (30)'!Q254</f>
        <v>15</v>
      </c>
      <c r="O32" s="16">
        <f>' (30)'!R254</f>
        <v>0</v>
      </c>
      <c r="P32" s="16">
        <f>' (30)'!S254</f>
        <v>0</v>
      </c>
      <c r="Q32" s="16">
        <f>' (30)'!T254</f>
        <v>0</v>
      </c>
      <c r="R32" s="16">
        <f>' (30)'!U254</f>
        <v>0</v>
      </c>
      <c r="S32" s="16">
        <f>' (30)'!V254</f>
        <v>0</v>
      </c>
      <c r="T32" s="16">
        <f>' (30)'!W254</f>
        <v>0</v>
      </c>
      <c r="U32" s="16">
        <f>' (30)'!X254</f>
        <v>0</v>
      </c>
      <c r="V32" s="16">
        <f>' (30)'!Y254</f>
        <v>0</v>
      </c>
      <c r="W32" s="16">
        <f>' (30)'!Z254</f>
        <v>0</v>
      </c>
      <c r="X32" s="16">
        <f>' (30)'!AA254</f>
        <v>0</v>
      </c>
      <c r="Y32" s="16">
        <f>' (30)'!AB254</f>
        <v>0</v>
      </c>
      <c r="Z32" s="16">
        <f>' (30)'!AC254</f>
        <v>3</v>
      </c>
      <c r="AA32" s="16">
        <f>' (30)'!AD254</f>
        <v>0</v>
      </c>
      <c r="AB32" s="16">
        <f>' (30)'!AE254</f>
        <v>0</v>
      </c>
      <c r="AC32" s="16">
        <f>' (30)'!AF254</f>
        <v>31</v>
      </c>
      <c r="AD32" s="16">
        <f>' (30)'!AG254</f>
        <v>15</v>
      </c>
      <c r="AE32" s="16">
        <f>' (30)'!AH254</f>
        <v>0</v>
      </c>
      <c r="AF32" s="16">
        <f>' (30)'!AI254</f>
        <v>0</v>
      </c>
      <c r="AG32" s="16">
        <f>' (30)'!AJ254</f>
        <v>0</v>
      </c>
    </row>
    <row r="33" spans="1:33" s="17" customFormat="1" ht="46.5" customHeight="1" x14ac:dyDescent="0.3">
      <c r="A33" s="14">
        <v>31</v>
      </c>
      <c r="B33" s="14">
        <v>31</v>
      </c>
      <c r="C33" s="16">
        <f>'(31)'!F254</f>
        <v>34689</v>
      </c>
      <c r="D33" s="16">
        <f>'(31)'!G254</f>
        <v>36</v>
      </c>
      <c r="E33" s="79">
        <f t="shared" si="0"/>
        <v>1037.7929603044195</v>
      </c>
      <c r="F33" s="16">
        <f>'(31)'!I254</f>
        <v>0</v>
      </c>
      <c r="G33" s="16">
        <f>'(31)'!J254</f>
        <v>4</v>
      </c>
      <c r="H33" s="16">
        <f>'(31)'!K254</f>
        <v>11</v>
      </c>
      <c r="I33" s="16">
        <f>'(31)'!L254</f>
        <v>3</v>
      </c>
      <c r="J33" s="16">
        <f>'(31)'!M254</f>
        <v>4</v>
      </c>
      <c r="K33" s="16">
        <f>'(31)'!N254</f>
        <v>0</v>
      </c>
      <c r="L33" s="16">
        <f>'(31)'!O254</f>
        <v>0</v>
      </c>
      <c r="M33" s="16">
        <f>'(31)'!P254</f>
        <v>0</v>
      </c>
      <c r="N33" s="16">
        <f>'(31)'!Q254</f>
        <v>9</v>
      </c>
      <c r="O33" s="16">
        <f>'(31)'!R254</f>
        <v>0</v>
      </c>
      <c r="P33" s="16">
        <f>'(31)'!S254</f>
        <v>0</v>
      </c>
      <c r="Q33" s="16">
        <f>'(31)'!T254</f>
        <v>0</v>
      </c>
      <c r="R33" s="16">
        <f>'(31)'!U254</f>
        <v>0</v>
      </c>
      <c r="S33" s="16">
        <f>'(31)'!V254</f>
        <v>2</v>
      </c>
      <c r="T33" s="16">
        <f>'(31)'!W254</f>
        <v>0</v>
      </c>
      <c r="U33" s="16">
        <f>'(31)'!X254</f>
        <v>0</v>
      </c>
      <c r="V33" s="16">
        <f>'(31)'!Y254</f>
        <v>0</v>
      </c>
      <c r="W33" s="16">
        <f>'(31)'!Z254</f>
        <v>0</v>
      </c>
      <c r="X33" s="16">
        <f>'(31)'!AA254</f>
        <v>0</v>
      </c>
      <c r="Y33" s="16">
        <f>'(31)'!AB254</f>
        <v>0</v>
      </c>
      <c r="Z33" s="16">
        <f>'(31)'!AC254</f>
        <v>0</v>
      </c>
      <c r="AA33" s="16">
        <f>'(31)'!AD254</f>
        <v>0</v>
      </c>
      <c r="AB33" s="16">
        <f>'(31)'!AE254</f>
        <v>0</v>
      </c>
      <c r="AC33" s="16">
        <f>'(31)'!AF254</f>
        <v>3</v>
      </c>
      <c r="AD33" s="16">
        <f>'(31)'!AG254</f>
        <v>0</v>
      </c>
      <c r="AE33" s="16">
        <f>'(31)'!AH254</f>
        <v>0</v>
      </c>
      <c r="AF33" s="16">
        <f>'(31)'!AI254</f>
        <v>0</v>
      </c>
      <c r="AG33" s="16">
        <f>'(31)'!AJ254</f>
        <v>0</v>
      </c>
    </row>
    <row r="34" spans="1:33" s="18" customFormat="1" ht="46.5" customHeight="1" x14ac:dyDescent="0.3">
      <c r="A34" s="326" t="s">
        <v>169</v>
      </c>
      <c r="B34" s="326"/>
      <c r="C34" s="15">
        <f>SUM(C3:C33)</f>
        <v>1721184</v>
      </c>
      <c r="D34" s="15">
        <f>SUM(D3:D33)</f>
        <v>2785</v>
      </c>
      <c r="E34" s="79">
        <f t="shared" si="0"/>
        <v>1618.0722107572462</v>
      </c>
      <c r="F34" s="15">
        <f t="shared" ref="F34:AG34" si="1">SUM(F3:F33)</f>
        <v>300</v>
      </c>
      <c r="G34" s="15">
        <f t="shared" si="1"/>
        <v>308</v>
      </c>
      <c r="H34" s="15">
        <f t="shared" si="1"/>
        <v>859</v>
      </c>
      <c r="I34" s="15">
        <f t="shared" si="1"/>
        <v>98</v>
      </c>
      <c r="J34" s="15">
        <f t="shared" si="1"/>
        <v>116</v>
      </c>
      <c r="K34" s="15">
        <f t="shared" si="1"/>
        <v>169</v>
      </c>
      <c r="L34" s="15">
        <f t="shared" si="1"/>
        <v>76</v>
      </c>
      <c r="M34" s="15">
        <f t="shared" si="1"/>
        <v>0</v>
      </c>
      <c r="N34" s="15">
        <f t="shared" si="1"/>
        <v>167</v>
      </c>
      <c r="O34" s="15">
        <f t="shared" si="1"/>
        <v>3</v>
      </c>
      <c r="P34" s="15">
        <f t="shared" si="1"/>
        <v>0</v>
      </c>
      <c r="Q34" s="15">
        <f t="shared" si="1"/>
        <v>0</v>
      </c>
      <c r="R34" s="15">
        <f t="shared" si="1"/>
        <v>7</v>
      </c>
      <c r="S34" s="15">
        <f t="shared" si="1"/>
        <v>32</v>
      </c>
      <c r="T34" s="15">
        <f t="shared" si="1"/>
        <v>0</v>
      </c>
      <c r="U34" s="15">
        <f t="shared" si="1"/>
        <v>1</v>
      </c>
      <c r="V34" s="15">
        <f t="shared" si="1"/>
        <v>167</v>
      </c>
      <c r="W34" s="15">
        <f t="shared" si="1"/>
        <v>0</v>
      </c>
      <c r="X34" s="15">
        <f t="shared" si="1"/>
        <v>6</v>
      </c>
      <c r="Y34" s="15">
        <f t="shared" si="1"/>
        <v>0</v>
      </c>
      <c r="Z34" s="15">
        <f t="shared" si="1"/>
        <v>30</v>
      </c>
      <c r="AA34" s="15">
        <f t="shared" si="1"/>
        <v>8</v>
      </c>
      <c r="AB34" s="15">
        <f t="shared" si="1"/>
        <v>17</v>
      </c>
      <c r="AC34" s="15">
        <f t="shared" si="1"/>
        <v>285</v>
      </c>
      <c r="AD34" s="15">
        <f t="shared" si="1"/>
        <v>136</v>
      </c>
      <c r="AE34" s="15">
        <f t="shared" si="1"/>
        <v>0</v>
      </c>
      <c r="AF34" s="15">
        <f t="shared" si="1"/>
        <v>0</v>
      </c>
      <c r="AG34" s="15">
        <f t="shared" si="1"/>
        <v>0</v>
      </c>
    </row>
    <row r="316" spans="4:8" x14ac:dyDescent="0.3">
      <c r="E316" s="108"/>
      <c r="F316" s="108"/>
      <c r="G316" s="19"/>
      <c r="H316" s="19"/>
    </row>
    <row r="317" spans="4:8" x14ac:dyDescent="0.3">
      <c r="D317" s="194"/>
      <c r="E317" s="195"/>
      <c r="F317" s="211"/>
      <c r="G317" s="211"/>
      <c r="H317" s="211"/>
    </row>
    <row r="318" spans="4:8" x14ac:dyDescent="0.3">
      <c r="D318" s="194"/>
      <c r="E318" s="195"/>
      <c r="F318" s="211"/>
      <c r="G318" s="211"/>
      <c r="H318" s="211"/>
    </row>
  </sheetData>
  <sheetProtection formatCells="0" formatColumns="0" formatRows="0" insertColumns="0" insertRows="0" insertHyperlinks="0" deleteColumns="0" deleteRows="0" sort="0" autoFilter="0" pivotTables="0"/>
  <mergeCells count="2">
    <mergeCell ref="A34:B34"/>
    <mergeCell ref="A1:AI1"/>
  </mergeCells>
  <pageMargins left="0.7" right="0.7" top="0.75" bottom="0.75" header="0.3" footer="0.3"/>
  <pageSetup paperSize="8" scale="46" orientation="landscape" r:id="rId1"/>
  <rowBreaks count="1" manualBreakCount="1">
    <brk id="34" max="16383" man="1"/>
  </rowBreaks>
  <colBreaks count="1" manualBreakCount="1">
    <brk id="2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5ABE-D4EF-4102-812F-94155347E684}">
  <dimension ref="A1"/>
  <sheetViews>
    <sheetView workbookViewId="0">
      <selection activeCell="A5" sqref="A5:B5"/>
    </sheetView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84FBC-9B48-48B9-B349-785ECE728462}">
  <dimension ref="B2:C29"/>
  <sheetViews>
    <sheetView workbookViewId="0">
      <selection activeCell="A5" sqref="A5:B5"/>
    </sheetView>
  </sheetViews>
  <sheetFormatPr defaultRowHeight="14.4" x14ac:dyDescent="0.3"/>
  <cols>
    <col min="2" max="2" width="14" customWidth="1"/>
    <col min="3" max="3" width="11.21875" customWidth="1"/>
  </cols>
  <sheetData>
    <row r="2" spans="2:3" x14ac:dyDescent="0.3">
      <c r="B2" s="12" t="s">
        <v>141</v>
      </c>
      <c r="C2">
        <v>391</v>
      </c>
    </row>
    <row r="3" spans="2:3" x14ac:dyDescent="0.3">
      <c r="B3" s="12" t="s">
        <v>165</v>
      </c>
      <c r="C3">
        <v>319</v>
      </c>
    </row>
    <row r="4" spans="2:3" x14ac:dyDescent="0.3">
      <c r="B4" s="12" t="s">
        <v>142</v>
      </c>
      <c r="C4">
        <v>252</v>
      </c>
    </row>
    <row r="5" spans="2:3" hidden="1" x14ac:dyDescent="0.3">
      <c r="B5" s="12" t="s">
        <v>145</v>
      </c>
      <c r="C5">
        <v>29</v>
      </c>
    </row>
    <row r="6" spans="2:3" x14ac:dyDescent="0.3">
      <c r="B6" s="12" t="s">
        <v>163</v>
      </c>
      <c r="C6">
        <v>236</v>
      </c>
    </row>
    <row r="7" spans="2:3" x14ac:dyDescent="0.3">
      <c r="B7" s="12" t="s">
        <v>153</v>
      </c>
      <c r="C7">
        <v>147</v>
      </c>
    </row>
    <row r="8" spans="2:3" x14ac:dyDescent="0.3">
      <c r="B8" s="12" t="s">
        <v>139</v>
      </c>
      <c r="C8">
        <v>97</v>
      </c>
    </row>
    <row r="9" spans="2:3" x14ac:dyDescent="0.3">
      <c r="B9" s="12" t="s">
        <v>159</v>
      </c>
      <c r="C9">
        <v>97</v>
      </c>
    </row>
    <row r="10" spans="2:3" x14ac:dyDescent="0.3">
      <c r="B10" s="12" t="s">
        <v>140</v>
      </c>
      <c r="C10">
        <v>94</v>
      </c>
    </row>
    <row r="11" spans="2:3" ht="27.6" x14ac:dyDescent="0.3">
      <c r="B11" s="12" t="s">
        <v>157</v>
      </c>
      <c r="C11">
        <v>86</v>
      </c>
    </row>
    <row r="12" spans="2:3" x14ac:dyDescent="0.3">
      <c r="B12" s="12" t="s">
        <v>151</v>
      </c>
      <c r="C12">
        <v>63</v>
      </c>
    </row>
    <row r="13" spans="2:3" x14ac:dyDescent="0.3">
      <c r="B13" s="12" t="s">
        <v>148</v>
      </c>
      <c r="C13">
        <v>20</v>
      </c>
    </row>
    <row r="14" spans="2:3" x14ac:dyDescent="0.3">
      <c r="B14" s="12" t="s">
        <v>152</v>
      </c>
      <c r="C14">
        <v>19</v>
      </c>
    </row>
    <row r="15" spans="2:3" x14ac:dyDescent="0.3">
      <c r="B15" s="12" t="s">
        <v>144</v>
      </c>
      <c r="C15">
        <v>18</v>
      </c>
    </row>
    <row r="16" spans="2:3" x14ac:dyDescent="0.3">
      <c r="B16" s="12" t="s">
        <v>149</v>
      </c>
      <c r="C16">
        <v>10</v>
      </c>
    </row>
    <row r="17" spans="2:3" x14ac:dyDescent="0.3">
      <c r="B17" s="12" t="s">
        <v>150</v>
      </c>
      <c r="C17">
        <v>1</v>
      </c>
    </row>
    <row r="18" spans="2:3" x14ac:dyDescent="0.3">
      <c r="B18" s="12" t="s">
        <v>143</v>
      </c>
      <c r="C18">
        <v>0</v>
      </c>
    </row>
    <row r="19" spans="2:3" x14ac:dyDescent="0.3">
      <c r="B19" s="12" t="s">
        <v>146</v>
      </c>
      <c r="C19">
        <v>0</v>
      </c>
    </row>
    <row r="20" spans="2:3" x14ac:dyDescent="0.3">
      <c r="B20" s="12" t="s">
        <v>147</v>
      </c>
      <c r="C20">
        <v>0</v>
      </c>
    </row>
    <row r="21" spans="2:3" ht="27.6" x14ac:dyDescent="0.3">
      <c r="B21" s="12" t="s">
        <v>164</v>
      </c>
      <c r="C21">
        <v>0</v>
      </c>
    </row>
    <row r="22" spans="2:3" x14ac:dyDescent="0.3">
      <c r="B22" s="12" t="s">
        <v>154</v>
      </c>
      <c r="C22">
        <v>0</v>
      </c>
    </row>
    <row r="23" spans="2:3" x14ac:dyDescent="0.3">
      <c r="B23" s="12" t="s">
        <v>155</v>
      </c>
      <c r="C23">
        <v>0</v>
      </c>
    </row>
    <row r="24" spans="2:3" x14ac:dyDescent="0.3">
      <c r="B24" s="12" t="s">
        <v>156</v>
      </c>
      <c r="C24">
        <v>0</v>
      </c>
    </row>
    <row r="25" spans="2:3" ht="27.6" x14ac:dyDescent="0.3">
      <c r="B25" s="12" t="s">
        <v>158</v>
      </c>
      <c r="C25">
        <v>0</v>
      </c>
    </row>
    <row r="26" spans="2:3" ht="27.6" x14ac:dyDescent="0.3">
      <c r="B26" s="12" t="s">
        <v>162</v>
      </c>
      <c r="C26">
        <v>0</v>
      </c>
    </row>
    <row r="27" spans="2:3" x14ac:dyDescent="0.3">
      <c r="C27">
        <v>0</v>
      </c>
    </row>
    <row r="28" spans="2:3" x14ac:dyDescent="0.3">
      <c r="C28">
        <v>0</v>
      </c>
    </row>
    <row r="29" spans="2:3" x14ac:dyDescent="0.3">
      <c r="C29">
        <v>0</v>
      </c>
    </row>
  </sheetData>
  <sortState xmlns:xlrd2="http://schemas.microsoft.com/office/spreadsheetml/2017/richdata2" ref="B2:C29">
    <sortCondition descending="1" ref="C2:C29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I311"/>
  <sheetViews>
    <sheetView zoomScaleNormal="100" workbookViewId="0">
      <selection activeCell="A5" sqref="A5:B5"/>
    </sheetView>
  </sheetViews>
  <sheetFormatPr defaultColWidth="9.21875" defaultRowHeight="14.4" x14ac:dyDescent="0.3"/>
  <cols>
    <col min="1" max="1" width="16" style="18" customWidth="1"/>
    <col min="2" max="12" width="10.77734375" style="10" customWidth="1"/>
    <col min="13" max="13" width="11.21875" style="10" customWidth="1"/>
    <col min="14" max="30" width="10.77734375" style="10" customWidth="1"/>
    <col min="31" max="16384" width="9.21875" style="10"/>
  </cols>
  <sheetData>
    <row r="1" spans="1:35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</row>
    <row r="2" spans="1:35" ht="42" customHeight="1" x14ac:dyDescent="0.3">
      <c r="A2" s="12" t="s">
        <v>170</v>
      </c>
      <c r="B2" s="12" t="s">
        <v>139</v>
      </c>
      <c r="C2" s="12" t="s">
        <v>142</v>
      </c>
      <c r="D2" s="12" t="s">
        <v>141</v>
      </c>
      <c r="E2" s="12" t="s">
        <v>145</v>
      </c>
      <c r="F2" s="12" t="s">
        <v>140</v>
      </c>
      <c r="G2" s="12" t="s">
        <v>163</v>
      </c>
      <c r="H2" s="12" t="s">
        <v>149</v>
      </c>
      <c r="I2" s="12" t="s">
        <v>143</v>
      </c>
      <c r="J2" s="12" t="s">
        <v>153</v>
      </c>
      <c r="K2" s="12" t="s">
        <v>146</v>
      </c>
      <c r="L2" s="12" t="s">
        <v>147</v>
      </c>
      <c r="M2" s="12" t="s">
        <v>164</v>
      </c>
      <c r="N2" s="12" t="s">
        <v>150</v>
      </c>
      <c r="O2" s="12" t="s">
        <v>151</v>
      </c>
      <c r="P2" s="12" t="s">
        <v>154</v>
      </c>
      <c r="Q2" s="12" t="s">
        <v>155</v>
      </c>
      <c r="R2" s="12" t="s">
        <v>157</v>
      </c>
      <c r="S2" s="12" t="s">
        <v>156</v>
      </c>
      <c r="T2" s="12" t="s">
        <v>148</v>
      </c>
      <c r="U2" s="12" t="s">
        <v>158</v>
      </c>
      <c r="V2" s="12" t="s">
        <v>152</v>
      </c>
      <c r="W2" s="12" t="s">
        <v>144</v>
      </c>
      <c r="X2" s="12" t="s">
        <v>162</v>
      </c>
      <c r="Y2" s="12" t="s">
        <v>165</v>
      </c>
      <c r="Z2" s="12" t="s">
        <v>159</v>
      </c>
      <c r="AA2" s="12"/>
      <c r="AB2" s="12"/>
      <c r="AC2" s="12" t="s">
        <v>160</v>
      </c>
      <c r="AD2" s="12" t="s">
        <v>169</v>
      </c>
    </row>
    <row r="3" spans="1:35" s="18" customFormat="1" x14ac:dyDescent="0.3">
      <c r="A3" s="19" t="s">
        <v>171</v>
      </c>
      <c r="B3" s="19" t="e">
        <f>SUM(#REF!)</f>
        <v>#REF!</v>
      </c>
      <c r="C3" s="19" t="e">
        <f>SUM(#REF!)</f>
        <v>#REF!</v>
      </c>
      <c r="D3" s="19" t="e">
        <f>SUM(#REF!)</f>
        <v>#REF!</v>
      </c>
      <c r="E3" s="19" t="e">
        <f>SUM(#REF!)</f>
        <v>#REF!</v>
      </c>
      <c r="F3" s="19" t="e">
        <f>SUM(#REF!)</f>
        <v>#REF!</v>
      </c>
      <c r="G3" s="19" t="e">
        <f>SUM(#REF!)</f>
        <v>#REF!</v>
      </c>
      <c r="H3" s="19" t="e">
        <f>SUM(#REF!)</f>
        <v>#REF!</v>
      </c>
      <c r="I3" s="19" t="e">
        <f>SUM(#REF!)</f>
        <v>#REF!</v>
      </c>
      <c r="J3" s="19" t="e">
        <f>SUM(#REF!)</f>
        <v>#REF!</v>
      </c>
      <c r="K3" s="19" t="e">
        <f>SUM(#REF!)</f>
        <v>#REF!</v>
      </c>
      <c r="L3" s="19" t="e">
        <f>SUM(#REF!)</f>
        <v>#REF!</v>
      </c>
      <c r="M3" s="19" t="e">
        <f>SUM(#REF!)</f>
        <v>#REF!</v>
      </c>
      <c r="N3" s="19" t="e">
        <f>SUM(#REF!)</f>
        <v>#REF!</v>
      </c>
      <c r="O3" s="19" t="e">
        <f>SUM(#REF!)</f>
        <v>#REF!</v>
      </c>
      <c r="P3" s="19" t="e">
        <f>SUM(#REF!)</f>
        <v>#REF!</v>
      </c>
      <c r="Q3" s="19" t="e">
        <f>SUM(#REF!)</f>
        <v>#REF!</v>
      </c>
      <c r="R3" s="19" t="e">
        <f>SUM(#REF!)</f>
        <v>#REF!</v>
      </c>
      <c r="S3" s="19" t="e">
        <f>SUM(#REF!)</f>
        <v>#REF!</v>
      </c>
      <c r="T3" s="19" t="e">
        <f>SUM(#REF!)</f>
        <v>#REF!</v>
      </c>
      <c r="U3" s="19" t="e">
        <f>SUM(#REF!)</f>
        <v>#REF!</v>
      </c>
      <c r="V3" s="19" t="e">
        <f>SUM(#REF!)</f>
        <v>#REF!</v>
      </c>
      <c r="W3" s="19" t="e">
        <f>SUM(#REF!)</f>
        <v>#REF!</v>
      </c>
      <c r="X3" s="19" t="e">
        <f>SUM(#REF!)</f>
        <v>#REF!</v>
      </c>
      <c r="Y3" s="19" t="e">
        <f>SUM(#REF!)</f>
        <v>#REF!</v>
      </c>
      <c r="Z3" s="19" t="e">
        <f>SUM(#REF!)</f>
        <v>#REF!</v>
      </c>
      <c r="AA3" s="19" t="e">
        <f>SUM(#REF!)</f>
        <v>#REF!</v>
      </c>
      <c r="AB3" s="19" t="e">
        <f>SUM(#REF!)</f>
        <v>#REF!</v>
      </c>
      <c r="AC3" s="19" t="e">
        <f>SUM(#REF!)</f>
        <v>#REF!</v>
      </c>
      <c r="AD3" s="19" t="e">
        <f>SUM(B3:AC3)</f>
        <v>#REF!</v>
      </c>
    </row>
    <row r="4" spans="1:35" s="18" customFormat="1" x14ac:dyDescent="0.3">
      <c r="A4" s="19" t="s">
        <v>84</v>
      </c>
      <c r="B4" s="19" t="e">
        <f>SUM(#REF!)</f>
        <v>#REF!</v>
      </c>
      <c r="C4" s="19" t="e">
        <f>SUM(#REF!)</f>
        <v>#REF!</v>
      </c>
      <c r="D4" s="19" t="e">
        <f>SUM(#REF!)</f>
        <v>#REF!</v>
      </c>
      <c r="E4" s="19" t="e">
        <f>SUM(#REF!)</f>
        <v>#REF!</v>
      </c>
      <c r="F4" s="19" t="e">
        <f>SUM(#REF!)</f>
        <v>#REF!</v>
      </c>
      <c r="G4" s="19" t="e">
        <f>SUM(#REF!)</f>
        <v>#REF!</v>
      </c>
      <c r="H4" s="19" t="e">
        <f>SUM(#REF!)</f>
        <v>#REF!</v>
      </c>
      <c r="I4" s="19" t="e">
        <f>SUM(#REF!)</f>
        <v>#REF!</v>
      </c>
      <c r="J4" s="19" t="e">
        <f>SUM(#REF!)</f>
        <v>#REF!</v>
      </c>
      <c r="K4" s="19" t="e">
        <f>SUM(#REF!)</f>
        <v>#REF!</v>
      </c>
      <c r="L4" s="19" t="e">
        <f>SUM(#REF!)</f>
        <v>#REF!</v>
      </c>
      <c r="M4" s="19" t="e">
        <f>SUM(#REF!)</f>
        <v>#REF!</v>
      </c>
      <c r="N4" s="19" t="e">
        <f>SUM(#REF!)</f>
        <v>#REF!</v>
      </c>
      <c r="O4" s="19" t="e">
        <f>SUM(#REF!)</f>
        <v>#REF!</v>
      </c>
      <c r="P4" s="19" t="e">
        <f>SUM(#REF!)</f>
        <v>#REF!</v>
      </c>
      <c r="Q4" s="19" t="e">
        <f>SUM(#REF!)</f>
        <v>#REF!</v>
      </c>
      <c r="R4" s="19" t="e">
        <f>SUM(#REF!)</f>
        <v>#REF!</v>
      </c>
      <c r="S4" s="19" t="e">
        <f>SUM(#REF!)</f>
        <v>#REF!</v>
      </c>
      <c r="T4" s="19" t="e">
        <f>SUM(#REF!)</f>
        <v>#REF!</v>
      </c>
      <c r="U4" s="19" t="e">
        <f>SUM(#REF!)</f>
        <v>#REF!</v>
      </c>
      <c r="V4" s="19" t="e">
        <f>SUM(#REF!)</f>
        <v>#REF!</v>
      </c>
      <c r="W4" s="19" t="e">
        <f>SUM(#REF!)</f>
        <v>#REF!</v>
      </c>
      <c r="X4" s="19" t="e">
        <f>SUM(#REF!)</f>
        <v>#REF!</v>
      </c>
      <c r="Y4" s="19" t="e">
        <f>SUM(#REF!)</f>
        <v>#REF!</v>
      </c>
      <c r="Z4" s="19" t="e">
        <f>SUM(#REF!)</f>
        <v>#REF!</v>
      </c>
      <c r="AA4" s="19" t="e">
        <f>SUM(#REF!)</f>
        <v>#REF!</v>
      </c>
      <c r="AB4" s="19" t="e">
        <f>SUM(#REF!)</f>
        <v>#REF!</v>
      </c>
      <c r="AC4" s="19" t="e">
        <f>SUM(#REF!)</f>
        <v>#REF!</v>
      </c>
      <c r="AD4" s="19" t="e">
        <f t="shared" ref="AD4:AD19" si="0">SUM(B4:AC4)</f>
        <v>#REF!</v>
      </c>
    </row>
    <row r="5" spans="1:35" s="18" customFormat="1" x14ac:dyDescent="0.3">
      <c r="A5" s="20" t="s">
        <v>81</v>
      </c>
      <c r="B5" s="19" t="e">
        <f>SUM(#REF!,#REF!)</f>
        <v>#REF!</v>
      </c>
      <c r="C5" s="19" t="e">
        <f>SUM(#REF!,#REF!)</f>
        <v>#REF!</v>
      </c>
      <c r="D5" s="19" t="e">
        <f>SUM(#REF!,#REF!)</f>
        <v>#REF!</v>
      </c>
      <c r="E5" s="19" t="e">
        <f>SUM(#REF!,#REF!)</f>
        <v>#REF!</v>
      </c>
      <c r="F5" s="19" t="e">
        <f>SUM(#REF!,#REF!)</f>
        <v>#REF!</v>
      </c>
      <c r="G5" s="19" t="e">
        <f>SUM(#REF!,#REF!)</f>
        <v>#REF!</v>
      </c>
      <c r="H5" s="19" t="e">
        <f>SUM(#REF!,#REF!)</f>
        <v>#REF!</v>
      </c>
      <c r="I5" s="19" t="e">
        <f>SUM(#REF!,#REF!)</f>
        <v>#REF!</v>
      </c>
      <c r="J5" s="19" t="e">
        <f>SUM(#REF!,#REF!)</f>
        <v>#REF!</v>
      </c>
      <c r="K5" s="19" t="e">
        <f>SUM(#REF!,#REF!)</f>
        <v>#REF!</v>
      </c>
      <c r="L5" s="19" t="e">
        <f>SUM(#REF!,#REF!)</f>
        <v>#REF!</v>
      </c>
      <c r="M5" s="19" t="e">
        <f>SUM(#REF!,#REF!)</f>
        <v>#REF!</v>
      </c>
      <c r="N5" s="19" t="e">
        <f>SUM(#REF!,#REF!)</f>
        <v>#REF!</v>
      </c>
      <c r="O5" s="19" t="e">
        <f>SUM(#REF!,#REF!)</f>
        <v>#REF!</v>
      </c>
      <c r="P5" s="19" t="e">
        <f>SUM(#REF!,#REF!)</f>
        <v>#REF!</v>
      </c>
      <c r="Q5" s="19" t="e">
        <f>SUM(#REF!,#REF!)</f>
        <v>#REF!</v>
      </c>
      <c r="R5" s="19" t="e">
        <f>SUM(#REF!,#REF!)</f>
        <v>#REF!</v>
      </c>
      <c r="S5" s="19" t="e">
        <f>SUM(#REF!,#REF!)</f>
        <v>#REF!</v>
      </c>
      <c r="T5" s="19" t="e">
        <f>SUM(#REF!,#REF!)</f>
        <v>#REF!</v>
      </c>
      <c r="U5" s="19" t="e">
        <f>SUM(#REF!,#REF!)</f>
        <v>#REF!</v>
      </c>
      <c r="V5" s="19" t="e">
        <f>SUM(#REF!,#REF!)</f>
        <v>#REF!</v>
      </c>
      <c r="W5" s="19" t="e">
        <f>SUM(#REF!,#REF!)</f>
        <v>#REF!</v>
      </c>
      <c r="X5" s="19" t="e">
        <f>SUM(#REF!,#REF!)</f>
        <v>#REF!</v>
      </c>
      <c r="Y5" s="19" t="e">
        <f>SUM(#REF!,#REF!)</f>
        <v>#REF!</v>
      </c>
      <c r="Z5" s="19" t="e">
        <f>SUM(#REF!,#REF!)</f>
        <v>#REF!</v>
      </c>
      <c r="AA5" s="19" t="e">
        <f>SUM(#REF!,#REF!)</f>
        <v>#REF!</v>
      </c>
      <c r="AB5" s="19" t="e">
        <f>SUM(#REF!,#REF!)</f>
        <v>#REF!</v>
      </c>
      <c r="AC5" s="19" t="e">
        <f>SUM(#REF!,#REF!)</f>
        <v>#REF!</v>
      </c>
      <c r="AD5" s="19" t="e">
        <f t="shared" ref="AD5" si="1">SUM(B5:AC5)</f>
        <v>#REF!</v>
      </c>
    </row>
    <row r="6" spans="1:35" s="18" customFormat="1" x14ac:dyDescent="0.3">
      <c r="A6" s="20" t="s">
        <v>82</v>
      </c>
      <c r="B6" s="19" t="e">
        <f>SUM(#REF!,#REF!,#REF!,#REF!,#REF!,#REF!,#REF!)</f>
        <v>#REF!</v>
      </c>
      <c r="C6" s="19" t="e">
        <f>SUM(#REF!,#REF!,#REF!,#REF!,#REF!,#REF!,#REF!)</f>
        <v>#REF!</v>
      </c>
      <c r="D6" s="19" t="e">
        <f>SUM(#REF!,#REF!,#REF!,#REF!,#REF!,#REF!,#REF!)</f>
        <v>#REF!</v>
      </c>
      <c r="E6" s="19" t="e">
        <f>SUM(#REF!,#REF!,#REF!,#REF!,#REF!,#REF!,#REF!)</f>
        <v>#REF!</v>
      </c>
      <c r="F6" s="19" t="e">
        <f>SUM(#REF!,#REF!,#REF!,#REF!,#REF!,#REF!,#REF!)</f>
        <v>#REF!</v>
      </c>
      <c r="G6" s="19" t="e">
        <f>SUM(#REF!,#REF!,#REF!,#REF!,#REF!,#REF!,#REF!)</f>
        <v>#REF!</v>
      </c>
      <c r="H6" s="19" t="e">
        <f>SUM(#REF!,#REF!,#REF!,#REF!,#REF!,#REF!,#REF!)</f>
        <v>#REF!</v>
      </c>
      <c r="I6" s="19" t="e">
        <f>SUM(#REF!,#REF!,#REF!,#REF!,#REF!,#REF!,#REF!)</f>
        <v>#REF!</v>
      </c>
      <c r="J6" s="19" t="e">
        <f>SUM(#REF!,#REF!,#REF!,#REF!,#REF!,#REF!,#REF!)</f>
        <v>#REF!</v>
      </c>
      <c r="K6" s="19" t="e">
        <f>SUM(#REF!,#REF!,#REF!,#REF!,#REF!,#REF!,#REF!)</f>
        <v>#REF!</v>
      </c>
      <c r="L6" s="19" t="e">
        <f>SUM(#REF!,#REF!,#REF!,#REF!,#REF!,#REF!,#REF!)</f>
        <v>#REF!</v>
      </c>
      <c r="M6" s="19" t="e">
        <f>SUM(#REF!,#REF!,#REF!,#REF!,#REF!,#REF!,#REF!)</f>
        <v>#REF!</v>
      </c>
      <c r="N6" s="19" t="e">
        <f>SUM(#REF!,#REF!,#REF!,#REF!,#REF!,#REF!,#REF!)</f>
        <v>#REF!</v>
      </c>
      <c r="O6" s="19" t="e">
        <f>SUM(#REF!,#REF!,#REF!,#REF!,#REF!,#REF!,#REF!)</f>
        <v>#REF!</v>
      </c>
      <c r="P6" s="19" t="e">
        <f>SUM(#REF!,#REF!,#REF!,#REF!,#REF!,#REF!,#REF!)</f>
        <v>#REF!</v>
      </c>
      <c r="Q6" s="19" t="e">
        <f>SUM(#REF!,#REF!,#REF!,#REF!,#REF!,#REF!,#REF!)</f>
        <v>#REF!</v>
      </c>
      <c r="R6" s="19" t="e">
        <f>SUM(#REF!,#REF!,#REF!,#REF!,#REF!,#REF!,#REF!)</f>
        <v>#REF!</v>
      </c>
      <c r="S6" s="19" t="e">
        <f>SUM(#REF!,#REF!,#REF!,#REF!,#REF!,#REF!,#REF!)</f>
        <v>#REF!</v>
      </c>
      <c r="T6" s="19" t="e">
        <f>SUM(#REF!,#REF!,#REF!,#REF!,#REF!,#REF!,#REF!)</f>
        <v>#REF!</v>
      </c>
      <c r="U6" s="19" t="e">
        <f>SUM(#REF!,#REF!,#REF!,#REF!,#REF!,#REF!,#REF!)</f>
        <v>#REF!</v>
      </c>
      <c r="V6" s="19" t="e">
        <f>SUM(#REF!,#REF!,#REF!,#REF!,#REF!,#REF!,#REF!)</f>
        <v>#REF!</v>
      </c>
      <c r="W6" s="19" t="e">
        <f>SUM(#REF!,#REF!,#REF!,#REF!,#REF!,#REF!,#REF!)</f>
        <v>#REF!</v>
      </c>
      <c r="X6" s="19" t="e">
        <f>SUM(#REF!,#REF!,#REF!,#REF!,#REF!,#REF!,#REF!)</f>
        <v>#REF!</v>
      </c>
      <c r="Y6" s="19" t="e">
        <f>SUM(#REF!,#REF!,#REF!,#REF!,#REF!,#REF!,#REF!)</f>
        <v>#REF!</v>
      </c>
      <c r="Z6" s="19" t="e">
        <f>SUM(#REF!,#REF!,#REF!,#REF!,#REF!,#REF!,#REF!)</f>
        <v>#REF!</v>
      </c>
      <c r="AA6" s="19" t="e">
        <f>SUM(#REF!,#REF!,#REF!,#REF!,#REF!,#REF!,#REF!)</f>
        <v>#REF!</v>
      </c>
      <c r="AB6" s="19" t="e">
        <f>SUM(#REF!,#REF!,#REF!,#REF!,#REF!,#REF!,#REF!)</f>
        <v>#REF!</v>
      </c>
      <c r="AC6" s="19" t="e">
        <f>SUM(#REF!,#REF!,#REF!,#REF!,#REF!,#REF!,#REF!)</f>
        <v>#REF!</v>
      </c>
      <c r="AD6" s="19" t="e">
        <f t="shared" si="0"/>
        <v>#REF!</v>
      </c>
    </row>
    <row r="7" spans="1:35" s="18" customFormat="1" x14ac:dyDescent="0.3">
      <c r="A7" s="20" t="s">
        <v>4</v>
      </c>
      <c r="B7" s="19" t="e">
        <f>SUM(#REF!,#REF!,#REF!,#REF!)</f>
        <v>#REF!</v>
      </c>
      <c r="C7" s="19" t="e">
        <f>SUM(#REF!,#REF!,#REF!,#REF!)</f>
        <v>#REF!</v>
      </c>
      <c r="D7" s="19" t="e">
        <f>SUM(#REF!,#REF!,#REF!,#REF!)</f>
        <v>#REF!</v>
      </c>
      <c r="E7" s="19" t="e">
        <f>SUM(#REF!,#REF!,#REF!,#REF!)</f>
        <v>#REF!</v>
      </c>
      <c r="F7" s="19" t="e">
        <f>SUM(#REF!,#REF!,#REF!,#REF!)</f>
        <v>#REF!</v>
      </c>
      <c r="G7" s="19" t="e">
        <f>SUM(#REF!,#REF!,#REF!,#REF!)</f>
        <v>#REF!</v>
      </c>
      <c r="H7" s="19" t="e">
        <f>SUM(#REF!,#REF!,#REF!,#REF!)</f>
        <v>#REF!</v>
      </c>
      <c r="I7" s="19" t="e">
        <f>SUM(#REF!,#REF!,#REF!,#REF!)</f>
        <v>#REF!</v>
      </c>
      <c r="J7" s="19" t="e">
        <f>SUM(#REF!,#REF!,#REF!,#REF!)</f>
        <v>#REF!</v>
      </c>
      <c r="K7" s="19" t="e">
        <f>SUM(#REF!,#REF!,#REF!,#REF!)</f>
        <v>#REF!</v>
      </c>
      <c r="L7" s="19" t="e">
        <f>SUM(#REF!,#REF!,#REF!,#REF!)</f>
        <v>#REF!</v>
      </c>
      <c r="M7" s="19" t="e">
        <f>SUM(#REF!,#REF!,#REF!,#REF!)</f>
        <v>#REF!</v>
      </c>
      <c r="N7" s="19" t="e">
        <f>SUM(#REF!,#REF!,#REF!,#REF!)</f>
        <v>#REF!</v>
      </c>
      <c r="O7" s="19" t="e">
        <f>SUM(#REF!,#REF!,#REF!,#REF!)</f>
        <v>#REF!</v>
      </c>
      <c r="P7" s="19" t="e">
        <f>SUM(#REF!,#REF!,#REF!,#REF!)</f>
        <v>#REF!</v>
      </c>
      <c r="Q7" s="19" t="e">
        <f>SUM(#REF!,#REF!,#REF!,#REF!)</f>
        <v>#REF!</v>
      </c>
      <c r="R7" s="19" t="e">
        <f>SUM(#REF!,#REF!,#REF!,#REF!)</f>
        <v>#REF!</v>
      </c>
      <c r="S7" s="19" t="e">
        <f>SUM(#REF!,#REF!,#REF!,#REF!)</f>
        <v>#REF!</v>
      </c>
      <c r="T7" s="19" t="e">
        <f>SUM(#REF!,#REF!,#REF!,#REF!)</f>
        <v>#REF!</v>
      </c>
      <c r="U7" s="19" t="e">
        <f>SUM(#REF!,#REF!,#REF!,#REF!)</f>
        <v>#REF!</v>
      </c>
      <c r="V7" s="19" t="e">
        <f>SUM(#REF!,#REF!,#REF!,#REF!)</f>
        <v>#REF!</v>
      </c>
      <c r="W7" s="19" t="e">
        <f>SUM(#REF!,#REF!,#REF!,#REF!)</f>
        <v>#REF!</v>
      </c>
      <c r="X7" s="19" t="e">
        <f>SUM(#REF!,#REF!,#REF!,#REF!)</f>
        <v>#REF!</v>
      </c>
      <c r="Y7" s="19" t="e">
        <f>SUM(#REF!,#REF!,#REF!,#REF!)</f>
        <v>#REF!</v>
      </c>
      <c r="Z7" s="19" t="e">
        <f>SUM(#REF!,#REF!,#REF!,#REF!)</f>
        <v>#REF!</v>
      </c>
      <c r="AA7" s="19" t="e">
        <f>SUM(#REF!,#REF!,#REF!,#REF!)</f>
        <v>#REF!</v>
      </c>
      <c r="AB7" s="19" t="e">
        <f>SUM(#REF!,#REF!,#REF!,#REF!)</f>
        <v>#REF!</v>
      </c>
      <c r="AC7" s="19" t="e">
        <f>SUM(#REF!,#REF!,#REF!,#REF!)</f>
        <v>#REF!</v>
      </c>
      <c r="AD7" s="19" t="e">
        <f t="shared" si="0"/>
        <v>#REF!</v>
      </c>
    </row>
    <row r="8" spans="1:35" s="18" customFormat="1" x14ac:dyDescent="0.3">
      <c r="A8" s="20" t="s">
        <v>57</v>
      </c>
      <c r="B8" s="19" t="e">
        <f>SUM(#REF!)</f>
        <v>#REF!</v>
      </c>
      <c r="C8" s="19" t="e">
        <f>SUM(#REF!)</f>
        <v>#REF!</v>
      </c>
      <c r="D8" s="19" t="e">
        <f>SUM(#REF!)</f>
        <v>#REF!</v>
      </c>
      <c r="E8" s="19" t="e">
        <f>SUM(#REF!)</f>
        <v>#REF!</v>
      </c>
      <c r="F8" s="19" t="e">
        <f>SUM(#REF!)</f>
        <v>#REF!</v>
      </c>
      <c r="G8" s="19" t="e">
        <f>SUM(#REF!)</f>
        <v>#REF!</v>
      </c>
      <c r="H8" s="19" t="e">
        <f>SUM(#REF!)</f>
        <v>#REF!</v>
      </c>
      <c r="I8" s="19" t="e">
        <f>SUM(#REF!)</f>
        <v>#REF!</v>
      </c>
      <c r="J8" s="19" t="e">
        <f>SUM(#REF!)</f>
        <v>#REF!</v>
      </c>
      <c r="K8" s="19" t="e">
        <f>SUM(#REF!)</f>
        <v>#REF!</v>
      </c>
      <c r="L8" s="19" t="e">
        <f>SUM(#REF!)</f>
        <v>#REF!</v>
      </c>
      <c r="M8" s="19" t="e">
        <f>SUM(#REF!)</f>
        <v>#REF!</v>
      </c>
      <c r="N8" s="19" t="e">
        <f>SUM(#REF!)</f>
        <v>#REF!</v>
      </c>
      <c r="O8" s="19" t="e">
        <f>SUM(#REF!)</f>
        <v>#REF!</v>
      </c>
      <c r="P8" s="19" t="e">
        <f>SUM(#REF!)</f>
        <v>#REF!</v>
      </c>
      <c r="Q8" s="19" t="e">
        <f>SUM(#REF!)</f>
        <v>#REF!</v>
      </c>
      <c r="R8" s="19" t="e">
        <f>SUM(#REF!)</f>
        <v>#REF!</v>
      </c>
      <c r="S8" s="19" t="e">
        <f>SUM(#REF!)</f>
        <v>#REF!</v>
      </c>
      <c r="T8" s="19" t="e">
        <f>SUM(#REF!)</f>
        <v>#REF!</v>
      </c>
      <c r="U8" s="19" t="e">
        <f>SUM(#REF!)</f>
        <v>#REF!</v>
      </c>
      <c r="V8" s="19" t="e">
        <f>SUM(#REF!)</f>
        <v>#REF!</v>
      </c>
      <c r="W8" s="19" t="e">
        <f>SUM(#REF!)</f>
        <v>#REF!</v>
      </c>
      <c r="X8" s="19" t="e">
        <f>SUM(#REF!)</f>
        <v>#REF!</v>
      </c>
      <c r="Y8" s="19" t="e">
        <f>SUM(#REF!)</f>
        <v>#REF!</v>
      </c>
      <c r="Z8" s="19" t="e">
        <f>SUM(#REF!)</f>
        <v>#REF!</v>
      </c>
      <c r="AA8" s="19" t="e">
        <f>SUM(#REF!)</f>
        <v>#REF!</v>
      </c>
      <c r="AB8" s="19" t="e">
        <f>SUM(#REF!)</f>
        <v>#REF!</v>
      </c>
      <c r="AC8" s="19" t="e">
        <f>SUM(#REF!)</f>
        <v>#REF!</v>
      </c>
      <c r="AD8" s="19" t="e">
        <f t="shared" si="0"/>
        <v>#REF!</v>
      </c>
    </row>
    <row r="9" spans="1:35" s="18" customFormat="1" x14ac:dyDescent="0.3">
      <c r="A9" s="20" t="s">
        <v>30</v>
      </c>
      <c r="B9" s="19" t="e">
        <f>SUM(#REF!)</f>
        <v>#REF!</v>
      </c>
      <c r="C9" s="19" t="e">
        <f>SUM(#REF!)</f>
        <v>#REF!</v>
      </c>
      <c r="D9" s="19" t="e">
        <f>SUM(#REF!)</f>
        <v>#REF!</v>
      </c>
      <c r="E9" s="19" t="e">
        <f>SUM(#REF!)</f>
        <v>#REF!</v>
      </c>
      <c r="F9" s="19" t="e">
        <f>SUM(#REF!)</f>
        <v>#REF!</v>
      </c>
      <c r="G9" s="19" t="e">
        <f>SUM(#REF!)</f>
        <v>#REF!</v>
      </c>
      <c r="H9" s="19" t="e">
        <f>SUM(#REF!)</f>
        <v>#REF!</v>
      </c>
      <c r="I9" s="19" t="e">
        <f>SUM(#REF!)</f>
        <v>#REF!</v>
      </c>
      <c r="J9" s="19" t="e">
        <f>SUM(#REF!)</f>
        <v>#REF!</v>
      </c>
      <c r="K9" s="19" t="e">
        <f>SUM(#REF!)</f>
        <v>#REF!</v>
      </c>
      <c r="L9" s="19" t="e">
        <f>SUM(#REF!)</f>
        <v>#REF!</v>
      </c>
      <c r="M9" s="19" t="e">
        <f>SUM(#REF!)</f>
        <v>#REF!</v>
      </c>
      <c r="N9" s="19" t="e">
        <f>SUM(#REF!)</f>
        <v>#REF!</v>
      </c>
      <c r="O9" s="19" t="e">
        <f>SUM(#REF!)</f>
        <v>#REF!</v>
      </c>
      <c r="P9" s="19" t="e">
        <f>SUM(#REF!)</f>
        <v>#REF!</v>
      </c>
      <c r="Q9" s="19" t="e">
        <f>SUM(#REF!)</f>
        <v>#REF!</v>
      </c>
      <c r="R9" s="19" t="e">
        <f>SUM(#REF!)</f>
        <v>#REF!</v>
      </c>
      <c r="S9" s="19" t="e">
        <f>SUM(#REF!)</f>
        <v>#REF!</v>
      </c>
      <c r="T9" s="19" t="e">
        <f>SUM(#REF!)</f>
        <v>#REF!</v>
      </c>
      <c r="U9" s="19" t="e">
        <f>SUM(#REF!)</f>
        <v>#REF!</v>
      </c>
      <c r="V9" s="19" t="e">
        <f>SUM(#REF!)</f>
        <v>#REF!</v>
      </c>
      <c r="W9" s="19" t="e">
        <f>SUM(#REF!)</f>
        <v>#REF!</v>
      </c>
      <c r="X9" s="19" t="e">
        <f>SUM(#REF!)</f>
        <v>#REF!</v>
      </c>
      <c r="Y9" s="19" t="e">
        <f>SUM(#REF!)</f>
        <v>#REF!</v>
      </c>
      <c r="Z9" s="19" t="e">
        <f>SUM(#REF!)</f>
        <v>#REF!</v>
      </c>
      <c r="AA9" s="19" t="e">
        <f>SUM(#REF!)</f>
        <v>#REF!</v>
      </c>
      <c r="AB9" s="19" t="e">
        <f>SUM(#REF!)</f>
        <v>#REF!</v>
      </c>
      <c r="AC9" s="19" t="e">
        <f>SUM(#REF!)</f>
        <v>#REF!</v>
      </c>
      <c r="AD9" s="19" t="e">
        <f t="shared" si="0"/>
        <v>#REF!</v>
      </c>
    </row>
    <row r="10" spans="1:35" s="18" customFormat="1" x14ac:dyDescent="0.3">
      <c r="A10" s="20" t="s">
        <v>35</v>
      </c>
      <c r="B10" s="19" t="e">
        <f>SUM(#REF!)</f>
        <v>#REF!</v>
      </c>
      <c r="C10" s="19" t="e">
        <f>SUM(#REF!)</f>
        <v>#REF!</v>
      </c>
      <c r="D10" s="19" t="e">
        <f>SUM(#REF!)</f>
        <v>#REF!</v>
      </c>
      <c r="E10" s="19" t="e">
        <f>SUM(#REF!)</f>
        <v>#REF!</v>
      </c>
      <c r="F10" s="19" t="e">
        <f>SUM(#REF!)</f>
        <v>#REF!</v>
      </c>
      <c r="G10" s="19" t="e">
        <f>SUM(#REF!)</f>
        <v>#REF!</v>
      </c>
      <c r="H10" s="19" t="e">
        <f>SUM(#REF!)</f>
        <v>#REF!</v>
      </c>
      <c r="I10" s="19" t="e">
        <f>SUM(#REF!)</f>
        <v>#REF!</v>
      </c>
      <c r="J10" s="19" t="e">
        <f>SUM(#REF!)</f>
        <v>#REF!</v>
      </c>
      <c r="K10" s="19" t="e">
        <f>SUM(#REF!)</f>
        <v>#REF!</v>
      </c>
      <c r="L10" s="19" t="e">
        <f>SUM(#REF!)</f>
        <v>#REF!</v>
      </c>
      <c r="M10" s="19" t="e">
        <f>SUM(#REF!)</f>
        <v>#REF!</v>
      </c>
      <c r="N10" s="19" t="e">
        <f>SUM(#REF!)</f>
        <v>#REF!</v>
      </c>
      <c r="O10" s="19" t="e">
        <f>SUM(#REF!)</f>
        <v>#REF!</v>
      </c>
      <c r="P10" s="19" t="e">
        <f>SUM(#REF!)</f>
        <v>#REF!</v>
      </c>
      <c r="Q10" s="19" t="e">
        <f>SUM(#REF!)</f>
        <v>#REF!</v>
      </c>
      <c r="R10" s="19" t="e">
        <f>SUM(#REF!)</f>
        <v>#REF!</v>
      </c>
      <c r="S10" s="19" t="e">
        <f>SUM(#REF!)</f>
        <v>#REF!</v>
      </c>
      <c r="T10" s="19" t="e">
        <f>SUM(#REF!)</f>
        <v>#REF!</v>
      </c>
      <c r="U10" s="19" t="e">
        <f>SUM(#REF!)</f>
        <v>#REF!</v>
      </c>
      <c r="V10" s="19" t="e">
        <f>SUM(#REF!)</f>
        <v>#REF!</v>
      </c>
      <c r="W10" s="19" t="e">
        <f>SUM(#REF!)</f>
        <v>#REF!</v>
      </c>
      <c r="X10" s="19" t="e">
        <f>SUM(#REF!)</f>
        <v>#REF!</v>
      </c>
      <c r="Y10" s="19" t="e">
        <f>SUM(#REF!)</f>
        <v>#REF!</v>
      </c>
      <c r="Z10" s="19" t="e">
        <f>SUM(#REF!)</f>
        <v>#REF!</v>
      </c>
      <c r="AA10" s="19" t="e">
        <f>SUM(#REF!)</f>
        <v>#REF!</v>
      </c>
      <c r="AB10" s="19" t="e">
        <f>SUM(#REF!)</f>
        <v>#REF!</v>
      </c>
      <c r="AC10" s="19" t="e">
        <f>SUM(#REF!)</f>
        <v>#REF!</v>
      </c>
      <c r="AD10" s="19" t="e">
        <f t="shared" si="0"/>
        <v>#REF!</v>
      </c>
    </row>
    <row r="11" spans="1:35" s="18" customFormat="1" x14ac:dyDescent="0.3">
      <c r="A11" s="20" t="s">
        <v>14</v>
      </c>
      <c r="B11" s="19" t="e">
        <f>SUM(#REF!,#REF!,#REF!,#REF!)</f>
        <v>#REF!</v>
      </c>
      <c r="C11" s="19" t="e">
        <f>SUM(#REF!,#REF!,#REF!,#REF!)</f>
        <v>#REF!</v>
      </c>
      <c r="D11" s="19" t="e">
        <f>SUM(#REF!,#REF!,#REF!,#REF!)</f>
        <v>#REF!</v>
      </c>
      <c r="E11" s="19" t="e">
        <f>SUM(#REF!,#REF!,#REF!,#REF!)</f>
        <v>#REF!</v>
      </c>
      <c r="F11" s="19" t="e">
        <f>SUM(#REF!,#REF!,#REF!,#REF!)</f>
        <v>#REF!</v>
      </c>
      <c r="G11" s="19" t="e">
        <f>SUM(#REF!,#REF!,#REF!,#REF!)</f>
        <v>#REF!</v>
      </c>
      <c r="H11" s="19" t="e">
        <f>SUM(#REF!,#REF!,#REF!,#REF!)</f>
        <v>#REF!</v>
      </c>
      <c r="I11" s="19" t="e">
        <f>SUM(#REF!,#REF!,#REF!,#REF!)</f>
        <v>#REF!</v>
      </c>
      <c r="J11" s="19" t="e">
        <f>SUM(#REF!,#REF!,#REF!,#REF!)</f>
        <v>#REF!</v>
      </c>
      <c r="K11" s="19" t="e">
        <f>SUM(#REF!,#REF!,#REF!,#REF!)</f>
        <v>#REF!</v>
      </c>
      <c r="L11" s="19" t="e">
        <f>SUM(#REF!,#REF!,#REF!,#REF!)</f>
        <v>#REF!</v>
      </c>
      <c r="M11" s="19" t="e">
        <f>SUM(#REF!,#REF!,#REF!,#REF!)</f>
        <v>#REF!</v>
      </c>
      <c r="N11" s="19" t="e">
        <f>SUM(#REF!,#REF!,#REF!,#REF!)</f>
        <v>#REF!</v>
      </c>
      <c r="O11" s="19" t="e">
        <f>SUM(#REF!,#REF!,#REF!,#REF!)</f>
        <v>#REF!</v>
      </c>
      <c r="P11" s="19" t="e">
        <f>SUM(#REF!,#REF!,#REF!,#REF!)</f>
        <v>#REF!</v>
      </c>
      <c r="Q11" s="19" t="e">
        <f>SUM(#REF!,#REF!,#REF!,#REF!)</f>
        <v>#REF!</v>
      </c>
      <c r="R11" s="19" t="e">
        <f>SUM(#REF!,#REF!,#REF!,#REF!)</f>
        <v>#REF!</v>
      </c>
      <c r="S11" s="19" t="e">
        <f>SUM(#REF!,#REF!,#REF!,#REF!)</f>
        <v>#REF!</v>
      </c>
      <c r="T11" s="19" t="e">
        <f>SUM(#REF!,#REF!,#REF!,#REF!)</f>
        <v>#REF!</v>
      </c>
      <c r="U11" s="19" t="e">
        <f>SUM(#REF!,#REF!,#REF!,#REF!)</f>
        <v>#REF!</v>
      </c>
      <c r="V11" s="19" t="e">
        <f>SUM(#REF!,#REF!,#REF!,#REF!)</f>
        <v>#REF!</v>
      </c>
      <c r="W11" s="19" t="e">
        <f>SUM(#REF!,#REF!,#REF!,#REF!)</f>
        <v>#REF!</v>
      </c>
      <c r="X11" s="19" t="e">
        <f>SUM(#REF!,#REF!,#REF!,#REF!)</f>
        <v>#REF!</v>
      </c>
      <c r="Y11" s="19" t="e">
        <f>SUM(#REF!,#REF!,#REF!,#REF!)</f>
        <v>#REF!</v>
      </c>
      <c r="Z11" s="19" t="e">
        <f>SUM(#REF!,#REF!,#REF!,#REF!)</f>
        <v>#REF!</v>
      </c>
      <c r="AA11" s="19" t="e">
        <f>SUM(#REF!,#REF!,#REF!,#REF!)</f>
        <v>#REF!</v>
      </c>
      <c r="AB11" s="19" t="e">
        <f>SUM(#REF!,#REF!,#REF!,#REF!)</f>
        <v>#REF!</v>
      </c>
      <c r="AC11" s="19" t="e">
        <f>SUM(#REF!,#REF!,#REF!,#REF!)</f>
        <v>#REF!</v>
      </c>
      <c r="AD11" s="19" t="e">
        <f t="shared" si="0"/>
        <v>#REF!</v>
      </c>
    </row>
    <row r="12" spans="1:35" s="18" customFormat="1" x14ac:dyDescent="0.3">
      <c r="A12" s="20" t="s">
        <v>23</v>
      </c>
      <c r="B12" s="19" t="e">
        <f>SUM(#REF!)</f>
        <v>#REF!</v>
      </c>
      <c r="C12" s="19" t="e">
        <f>SUM(#REF!)</f>
        <v>#REF!</v>
      </c>
      <c r="D12" s="19" t="e">
        <f>SUM(#REF!)</f>
        <v>#REF!</v>
      </c>
      <c r="E12" s="19" t="e">
        <f>SUM(#REF!)</f>
        <v>#REF!</v>
      </c>
      <c r="F12" s="19" t="e">
        <f>SUM(#REF!)</f>
        <v>#REF!</v>
      </c>
      <c r="G12" s="19" t="e">
        <f>SUM(#REF!)</f>
        <v>#REF!</v>
      </c>
      <c r="H12" s="19" t="e">
        <f>SUM(#REF!)</f>
        <v>#REF!</v>
      </c>
      <c r="I12" s="19" t="e">
        <f>SUM(#REF!)</f>
        <v>#REF!</v>
      </c>
      <c r="J12" s="19" t="e">
        <f>SUM(#REF!)</f>
        <v>#REF!</v>
      </c>
      <c r="K12" s="19" t="e">
        <f>SUM(#REF!)</f>
        <v>#REF!</v>
      </c>
      <c r="L12" s="19" t="e">
        <f>SUM(#REF!)</f>
        <v>#REF!</v>
      </c>
      <c r="M12" s="19" t="e">
        <f>SUM(#REF!)</f>
        <v>#REF!</v>
      </c>
      <c r="N12" s="19" t="e">
        <f>SUM(#REF!)</f>
        <v>#REF!</v>
      </c>
      <c r="O12" s="19" t="e">
        <f>SUM(#REF!)</f>
        <v>#REF!</v>
      </c>
      <c r="P12" s="19" t="e">
        <f>SUM(#REF!)</f>
        <v>#REF!</v>
      </c>
      <c r="Q12" s="19" t="e">
        <f>SUM(#REF!)</f>
        <v>#REF!</v>
      </c>
      <c r="R12" s="19" t="e">
        <f>SUM(#REF!)</f>
        <v>#REF!</v>
      </c>
      <c r="S12" s="19" t="e">
        <f>SUM(#REF!)</f>
        <v>#REF!</v>
      </c>
      <c r="T12" s="19" t="e">
        <f>SUM(#REF!)</f>
        <v>#REF!</v>
      </c>
      <c r="U12" s="19" t="e">
        <f>SUM(#REF!)</f>
        <v>#REF!</v>
      </c>
      <c r="V12" s="19" t="e">
        <f>SUM(#REF!)</f>
        <v>#REF!</v>
      </c>
      <c r="W12" s="19" t="e">
        <f>SUM(#REF!)</f>
        <v>#REF!</v>
      </c>
      <c r="X12" s="19" t="e">
        <f>SUM(#REF!)</f>
        <v>#REF!</v>
      </c>
      <c r="Y12" s="19" t="e">
        <f>SUM(#REF!)</f>
        <v>#REF!</v>
      </c>
      <c r="Z12" s="19" t="e">
        <f>SUM(#REF!)</f>
        <v>#REF!</v>
      </c>
      <c r="AA12" s="19" t="e">
        <f>SUM(#REF!)</f>
        <v>#REF!</v>
      </c>
      <c r="AB12" s="19" t="e">
        <f>SUM(#REF!)</f>
        <v>#REF!</v>
      </c>
      <c r="AC12" s="19" t="e">
        <f>SUM(#REF!)</f>
        <v>#REF!</v>
      </c>
      <c r="AD12" s="19" t="e">
        <f t="shared" si="0"/>
        <v>#REF!</v>
      </c>
    </row>
    <row r="13" spans="1:35" s="18" customFormat="1" x14ac:dyDescent="0.3">
      <c r="A13" s="20" t="s">
        <v>41</v>
      </c>
      <c r="B13" s="19" t="e">
        <f>SUM(#REF!,#REF!,#REF!,#REF!,#REF!)</f>
        <v>#REF!</v>
      </c>
      <c r="C13" s="19" t="e">
        <f>SUM(#REF!,#REF!,#REF!,#REF!,#REF!)</f>
        <v>#REF!</v>
      </c>
      <c r="D13" s="19" t="e">
        <f>SUM(#REF!,#REF!,#REF!,#REF!,#REF!)</f>
        <v>#REF!</v>
      </c>
      <c r="E13" s="19" t="e">
        <f>SUM(#REF!,#REF!,#REF!,#REF!,#REF!)</f>
        <v>#REF!</v>
      </c>
      <c r="F13" s="19" t="e">
        <f>SUM(#REF!,#REF!,#REF!,#REF!,#REF!)</f>
        <v>#REF!</v>
      </c>
      <c r="G13" s="19" t="e">
        <f>SUM(#REF!,#REF!,#REF!,#REF!,#REF!)</f>
        <v>#REF!</v>
      </c>
      <c r="H13" s="19" t="e">
        <f>SUM(#REF!,#REF!,#REF!,#REF!,#REF!)</f>
        <v>#REF!</v>
      </c>
      <c r="I13" s="19" t="e">
        <f>SUM(#REF!,#REF!,#REF!,#REF!,#REF!)</f>
        <v>#REF!</v>
      </c>
      <c r="J13" s="19" t="e">
        <f>SUM(#REF!,#REF!,#REF!,#REF!,#REF!)</f>
        <v>#REF!</v>
      </c>
      <c r="K13" s="19" t="e">
        <f>SUM(#REF!,#REF!,#REF!,#REF!,#REF!)</f>
        <v>#REF!</v>
      </c>
      <c r="L13" s="19" t="e">
        <f>SUM(#REF!,#REF!,#REF!,#REF!,#REF!)</f>
        <v>#REF!</v>
      </c>
      <c r="M13" s="19" t="e">
        <f>SUM(#REF!,#REF!,#REF!,#REF!,#REF!)</f>
        <v>#REF!</v>
      </c>
      <c r="N13" s="19" t="e">
        <f>SUM(#REF!,#REF!,#REF!,#REF!,#REF!)</f>
        <v>#REF!</v>
      </c>
      <c r="O13" s="19" t="e">
        <f>SUM(#REF!,#REF!,#REF!,#REF!,#REF!)</f>
        <v>#REF!</v>
      </c>
      <c r="P13" s="19" t="e">
        <f>SUM(#REF!,#REF!,#REF!,#REF!,#REF!)</f>
        <v>#REF!</v>
      </c>
      <c r="Q13" s="19" t="e">
        <f>SUM(#REF!,#REF!,#REF!,#REF!,#REF!)</f>
        <v>#REF!</v>
      </c>
      <c r="R13" s="19" t="e">
        <f>SUM(#REF!,#REF!,#REF!,#REF!,#REF!)</f>
        <v>#REF!</v>
      </c>
      <c r="S13" s="19" t="e">
        <f>SUM(#REF!,#REF!,#REF!,#REF!,#REF!)</f>
        <v>#REF!</v>
      </c>
      <c r="T13" s="19" t="e">
        <f>SUM(#REF!,#REF!,#REF!,#REF!,#REF!)</f>
        <v>#REF!</v>
      </c>
      <c r="U13" s="19" t="e">
        <f>SUM(#REF!,#REF!,#REF!,#REF!,#REF!)</f>
        <v>#REF!</v>
      </c>
      <c r="V13" s="19" t="e">
        <f>SUM(#REF!,#REF!,#REF!,#REF!,#REF!)</f>
        <v>#REF!</v>
      </c>
      <c r="W13" s="19" t="e">
        <f>SUM(#REF!,#REF!,#REF!,#REF!,#REF!)</f>
        <v>#REF!</v>
      </c>
      <c r="X13" s="19" t="e">
        <f>SUM(#REF!,#REF!,#REF!,#REF!,#REF!)</f>
        <v>#REF!</v>
      </c>
      <c r="Y13" s="19" t="e">
        <f>SUM(#REF!,#REF!,#REF!,#REF!,#REF!)</f>
        <v>#REF!</v>
      </c>
      <c r="Z13" s="19" t="e">
        <f>SUM(#REF!,#REF!,#REF!,#REF!,#REF!)</f>
        <v>#REF!</v>
      </c>
      <c r="AA13" s="19" t="e">
        <f>SUM(#REF!,#REF!,#REF!,#REF!,#REF!)</f>
        <v>#REF!</v>
      </c>
      <c r="AB13" s="19" t="e">
        <f>SUM(#REF!,#REF!,#REF!,#REF!,#REF!)</f>
        <v>#REF!</v>
      </c>
      <c r="AC13" s="19" t="e">
        <f>SUM(#REF!,#REF!,#REF!,#REF!,#REF!)</f>
        <v>#REF!</v>
      </c>
      <c r="AD13" s="19" t="e">
        <f t="shared" si="0"/>
        <v>#REF!</v>
      </c>
    </row>
    <row r="14" spans="1:35" s="18" customFormat="1" x14ac:dyDescent="0.3">
      <c r="A14" s="20" t="s">
        <v>308</v>
      </c>
      <c r="B14" s="19" t="e">
        <f>SUM(#REF!,#REF!,#REF!)</f>
        <v>#REF!</v>
      </c>
      <c r="C14" s="19" t="e">
        <f>SUM(#REF!,#REF!,#REF!)</f>
        <v>#REF!</v>
      </c>
      <c r="D14" s="19" t="e">
        <f>SUM(#REF!,#REF!,#REF!)</f>
        <v>#REF!</v>
      </c>
      <c r="E14" s="19" t="e">
        <f>SUM(#REF!,#REF!,#REF!)</f>
        <v>#REF!</v>
      </c>
      <c r="F14" s="19" t="e">
        <f>SUM(#REF!,#REF!,#REF!)</f>
        <v>#REF!</v>
      </c>
      <c r="G14" s="19" t="e">
        <f>SUM(#REF!,#REF!,#REF!)</f>
        <v>#REF!</v>
      </c>
      <c r="H14" s="19" t="e">
        <f>SUM(#REF!,#REF!,#REF!)</f>
        <v>#REF!</v>
      </c>
      <c r="I14" s="19" t="e">
        <f>SUM(#REF!,#REF!,#REF!)</f>
        <v>#REF!</v>
      </c>
      <c r="J14" s="19" t="e">
        <f>SUM(#REF!,#REF!,#REF!)</f>
        <v>#REF!</v>
      </c>
      <c r="K14" s="19" t="e">
        <f>SUM(#REF!,#REF!,#REF!)</f>
        <v>#REF!</v>
      </c>
      <c r="L14" s="19" t="e">
        <f>SUM(#REF!,#REF!,#REF!)</f>
        <v>#REF!</v>
      </c>
      <c r="M14" s="19" t="e">
        <f>SUM(#REF!,#REF!,#REF!)</f>
        <v>#REF!</v>
      </c>
      <c r="N14" s="19" t="e">
        <f>SUM(#REF!,#REF!,#REF!)</f>
        <v>#REF!</v>
      </c>
      <c r="O14" s="19" t="e">
        <f>SUM(#REF!,#REF!,#REF!)</f>
        <v>#REF!</v>
      </c>
      <c r="P14" s="19" t="e">
        <f>SUM(#REF!,#REF!,#REF!)</f>
        <v>#REF!</v>
      </c>
      <c r="Q14" s="19" t="e">
        <f>SUM(#REF!,#REF!,#REF!)</f>
        <v>#REF!</v>
      </c>
      <c r="R14" s="19" t="e">
        <f>SUM(#REF!,#REF!,#REF!)</f>
        <v>#REF!</v>
      </c>
      <c r="S14" s="19" t="e">
        <f>SUM(#REF!,#REF!,#REF!)</f>
        <v>#REF!</v>
      </c>
      <c r="T14" s="19" t="e">
        <f>SUM(#REF!,#REF!,#REF!)</f>
        <v>#REF!</v>
      </c>
      <c r="U14" s="19" t="e">
        <f>SUM(#REF!,#REF!,#REF!)</f>
        <v>#REF!</v>
      </c>
      <c r="V14" s="19" t="e">
        <f>SUM(#REF!,#REF!,#REF!)</f>
        <v>#REF!</v>
      </c>
      <c r="W14" s="19" t="e">
        <f>SUM(#REF!,#REF!,#REF!)</f>
        <v>#REF!</v>
      </c>
      <c r="X14" s="19" t="e">
        <f>SUM(#REF!,#REF!,#REF!)</f>
        <v>#REF!</v>
      </c>
      <c r="Y14" s="19" t="e">
        <f>SUM(#REF!,#REF!,#REF!)</f>
        <v>#REF!</v>
      </c>
      <c r="Z14" s="19" t="e">
        <f>SUM(#REF!,#REF!,#REF!)</f>
        <v>#REF!</v>
      </c>
      <c r="AA14" s="19" t="e">
        <f>SUM(#REF!,#REF!,#REF!)</f>
        <v>#REF!</v>
      </c>
      <c r="AB14" s="19" t="e">
        <f>SUM(#REF!,#REF!,#REF!)</f>
        <v>#REF!</v>
      </c>
      <c r="AC14" s="19" t="e">
        <f>SUM(#REF!,#REF!,#REF!)</f>
        <v>#REF!</v>
      </c>
      <c r="AD14" s="19" t="e">
        <f t="shared" si="0"/>
        <v>#REF!</v>
      </c>
    </row>
    <row r="15" spans="1:35" s="18" customFormat="1" x14ac:dyDescent="0.3">
      <c r="A15" s="20" t="s">
        <v>341</v>
      </c>
      <c r="B15" s="19" t="e">
        <f>SUM(#REF!)</f>
        <v>#REF!</v>
      </c>
      <c r="C15" s="19" t="e">
        <f>SUM(#REF!)</f>
        <v>#REF!</v>
      </c>
      <c r="D15" s="19" t="e">
        <f>SUM(#REF!)</f>
        <v>#REF!</v>
      </c>
      <c r="E15" s="19" t="e">
        <f>SUM(#REF!)</f>
        <v>#REF!</v>
      </c>
      <c r="F15" s="19" t="e">
        <f>SUM(#REF!)</f>
        <v>#REF!</v>
      </c>
      <c r="G15" s="19" t="e">
        <f>SUM(#REF!)</f>
        <v>#REF!</v>
      </c>
      <c r="H15" s="19" t="e">
        <f>SUM(#REF!)</f>
        <v>#REF!</v>
      </c>
      <c r="I15" s="19" t="e">
        <f>SUM(#REF!)</f>
        <v>#REF!</v>
      </c>
      <c r="J15" s="19" t="e">
        <f>SUM(#REF!)</f>
        <v>#REF!</v>
      </c>
      <c r="K15" s="19" t="e">
        <f>SUM(#REF!)</f>
        <v>#REF!</v>
      </c>
      <c r="L15" s="19" t="e">
        <f>SUM(#REF!)</f>
        <v>#REF!</v>
      </c>
      <c r="M15" s="19" t="e">
        <f>SUM(#REF!)</f>
        <v>#REF!</v>
      </c>
      <c r="N15" s="19" t="e">
        <f>SUM(#REF!)</f>
        <v>#REF!</v>
      </c>
      <c r="O15" s="19" t="e">
        <f>SUM(#REF!)</f>
        <v>#REF!</v>
      </c>
      <c r="P15" s="19" t="e">
        <f>SUM(#REF!)</f>
        <v>#REF!</v>
      </c>
      <c r="Q15" s="19" t="e">
        <f>SUM(#REF!)</f>
        <v>#REF!</v>
      </c>
      <c r="R15" s="19" t="e">
        <f>SUM(#REF!)</f>
        <v>#REF!</v>
      </c>
      <c r="S15" s="19" t="e">
        <f>SUM(#REF!)</f>
        <v>#REF!</v>
      </c>
      <c r="T15" s="19" t="e">
        <f>SUM(#REF!)</f>
        <v>#REF!</v>
      </c>
      <c r="U15" s="19" t="e">
        <f>SUM(#REF!)</f>
        <v>#REF!</v>
      </c>
      <c r="V15" s="19" t="e">
        <f>SUM(#REF!)</f>
        <v>#REF!</v>
      </c>
      <c r="W15" s="19" t="e">
        <f>SUM(#REF!)</f>
        <v>#REF!</v>
      </c>
      <c r="X15" s="19" t="e">
        <f>SUM(#REF!)</f>
        <v>#REF!</v>
      </c>
      <c r="Y15" s="19" t="e">
        <f>SUM(#REF!)</f>
        <v>#REF!</v>
      </c>
      <c r="Z15" s="19" t="e">
        <f>SUM(#REF!)</f>
        <v>#REF!</v>
      </c>
      <c r="AA15" s="19" t="e">
        <f>SUM(#REF!)</f>
        <v>#REF!</v>
      </c>
      <c r="AB15" s="19" t="e">
        <f>SUM(#REF!)</f>
        <v>#REF!</v>
      </c>
      <c r="AC15" s="19" t="e">
        <f>SUM(#REF!)</f>
        <v>#REF!</v>
      </c>
      <c r="AD15" s="19" t="e">
        <f t="shared" si="0"/>
        <v>#REF!</v>
      </c>
    </row>
    <row r="16" spans="1:35" s="18" customFormat="1" x14ac:dyDescent="0.3">
      <c r="A16" s="20" t="s">
        <v>442</v>
      </c>
      <c r="B16" s="19" t="e">
        <f>SUM(#REF!)</f>
        <v>#REF!</v>
      </c>
      <c r="C16" s="19" t="e">
        <f>SUM(#REF!)</f>
        <v>#REF!</v>
      </c>
      <c r="D16" s="19" t="e">
        <f>SUM(#REF!)</f>
        <v>#REF!</v>
      </c>
      <c r="E16" s="19" t="e">
        <f>SUM(#REF!)</f>
        <v>#REF!</v>
      </c>
      <c r="F16" s="19" t="e">
        <f>SUM(#REF!)</f>
        <v>#REF!</v>
      </c>
      <c r="G16" s="19" t="e">
        <f>SUM(#REF!)</f>
        <v>#REF!</v>
      </c>
      <c r="H16" s="19" t="e">
        <f>SUM(#REF!)</f>
        <v>#REF!</v>
      </c>
      <c r="I16" s="19" t="e">
        <f>SUM(#REF!)</f>
        <v>#REF!</v>
      </c>
      <c r="J16" s="19" t="e">
        <f>SUM(#REF!)</f>
        <v>#REF!</v>
      </c>
      <c r="K16" s="19" t="e">
        <f>SUM(#REF!)</f>
        <v>#REF!</v>
      </c>
      <c r="L16" s="19" t="e">
        <f>SUM(#REF!)</f>
        <v>#REF!</v>
      </c>
      <c r="M16" s="19" t="e">
        <f>SUM(#REF!)</f>
        <v>#REF!</v>
      </c>
      <c r="N16" s="19" t="e">
        <f>SUM(#REF!)</f>
        <v>#REF!</v>
      </c>
      <c r="O16" s="19" t="e">
        <f>SUM(#REF!)</f>
        <v>#REF!</v>
      </c>
      <c r="P16" s="19" t="e">
        <f>SUM(#REF!)</f>
        <v>#REF!</v>
      </c>
      <c r="Q16" s="19" t="e">
        <f>SUM(#REF!)</f>
        <v>#REF!</v>
      </c>
      <c r="R16" s="19" t="e">
        <f>SUM(#REF!)</f>
        <v>#REF!</v>
      </c>
      <c r="S16" s="19" t="e">
        <f>SUM(#REF!)</f>
        <v>#REF!</v>
      </c>
      <c r="T16" s="19" t="e">
        <f>SUM(#REF!)</f>
        <v>#REF!</v>
      </c>
      <c r="U16" s="19" t="e">
        <f>SUM(#REF!)</f>
        <v>#REF!</v>
      </c>
      <c r="V16" s="19" t="e">
        <f>SUM(#REF!)</f>
        <v>#REF!</v>
      </c>
      <c r="W16" s="19" t="e">
        <f>SUM(#REF!)</f>
        <v>#REF!</v>
      </c>
      <c r="X16" s="19" t="e">
        <f>SUM(#REF!)</f>
        <v>#REF!</v>
      </c>
      <c r="Y16" s="19" t="e">
        <f>SUM(#REF!)</f>
        <v>#REF!</v>
      </c>
      <c r="Z16" s="19" t="e">
        <f>SUM(#REF!)</f>
        <v>#REF!</v>
      </c>
      <c r="AA16" s="19" t="e">
        <f>SUM(#REF!)</f>
        <v>#REF!</v>
      </c>
      <c r="AB16" s="19" t="e">
        <f>SUM(#REF!)</f>
        <v>#REF!</v>
      </c>
      <c r="AC16" s="19" t="e">
        <f>SUM(#REF!)</f>
        <v>#REF!</v>
      </c>
      <c r="AD16" s="19" t="e">
        <f t="shared" si="0"/>
        <v>#REF!</v>
      </c>
    </row>
    <row r="17" spans="1:30" s="18" customFormat="1" x14ac:dyDescent="0.3">
      <c r="A17" s="20" t="s">
        <v>445</v>
      </c>
      <c r="B17" s="19" t="e">
        <f>SUM(#REF!,#REF!)</f>
        <v>#REF!</v>
      </c>
      <c r="C17" s="19" t="e">
        <f>SUM(#REF!,#REF!)</f>
        <v>#REF!</v>
      </c>
      <c r="D17" s="19" t="e">
        <f>SUM(#REF!,#REF!)</f>
        <v>#REF!</v>
      </c>
      <c r="E17" s="19" t="e">
        <f>SUM(#REF!,#REF!)</f>
        <v>#REF!</v>
      </c>
      <c r="F17" s="19" t="e">
        <f>SUM(#REF!,#REF!)</f>
        <v>#REF!</v>
      </c>
      <c r="G17" s="19" t="e">
        <f>SUM(#REF!,#REF!)</f>
        <v>#REF!</v>
      </c>
      <c r="H17" s="19" t="e">
        <f>SUM(#REF!,#REF!)</f>
        <v>#REF!</v>
      </c>
      <c r="I17" s="19" t="e">
        <f>SUM(#REF!,#REF!)</f>
        <v>#REF!</v>
      </c>
      <c r="J17" s="19" t="e">
        <f>SUM(#REF!,#REF!)</f>
        <v>#REF!</v>
      </c>
      <c r="K17" s="19" t="e">
        <f>SUM(#REF!,#REF!)</f>
        <v>#REF!</v>
      </c>
      <c r="L17" s="19" t="e">
        <f>SUM(#REF!,#REF!)</f>
        <v>#REF!</v>
      </c>
      <c r="M17" s="19" t="e">
        <f>SUM(#REF!,#REF!)</f>
        <v>#REF!</v>
      </c>
      <c r="N17" s="19" t="e">
        <f>SUM(#REF!,#REF!)</f>
        <v>#REF!</v>
      </c>
      <c r="O17" s="19" t="e">
        <f>SUM(#REF!,#REF!)</f>
        <v>#REF!</v>
      </c>
      <c r="P17" s="19" t="e">
        <f>SUM(#REF!,#REF!)</f>
        <v>#REF!</v>
      </c>
      <c r="Q17" s="19" t="e">
        <f>SUM(#REF!,#REF!)</f>
        <v>#REF!</v>
      </c>
      <c r="R17" s="19" t="e">
        <f>SUM(#REF!,#REF!)</f>
        <v>#REF!</v>
      </c>
      <c r="S17" s="19" t="e">
        <f>SUM(#REF!,#REF!)</f>
        <v>#REF!</v>
      </c>
      <c r="T17" s="19" t="e">
        <f>SUM(#REF!,#REF!)</f>
        <v>#REF!</v>
      </c>
      <c r="U17" s="19" t="e">
        <f>SUM(#REF!,#REF!)</f>
        <v>#REF!</v>
      </c>
      <c r="V17" s="19" t="e">
        <f>SUM(#REF!,#REF!)</f>
        <v>#REF!</v>
      </c>
      <c r="W17" s="19" t="e">
        <f>SUM(#REF!,#REF!)</f>
        <v>#REF!</v>
      </c>
      <c r="X17" s="19" t="e">
        <f>SUM(#REF!,#REF!)</f>
        <v>#REF!</v>
      </c>
      <c r="Y17" s="19" t="e">
        <f>SUM(#REF!,#REF!)</f>
        <v>#REF!</v>
      </c>
      <c r="Z17" s="19" t="e">
        <f>SUM(#REF!,#REF!)</f>
        <v>#REF!</v>
      </c>
      <c r="AA17" s="19" t="e">
        <f>SUM(#REF!,#REF!)</f>
        <v>#REF!</v>
      </c>
      <c r="AB17" s="19" t="e">
        <f>SUM(#REF!,#REF!)</f>
        <v>#REF!</v>
      </c>
      <c r="AC17" s="19" t="e">
        <f>SUM(#REF!,#REF!)</f>
        <v>#REF!</v>
      </c>
      <c r="AD17" s="19" t="e">
        <f t="shared" si="0"/>
        <v>#REF!</v>
      </c>
    </row>
    <row r="18" spans="1:30" s="18" customFormat="1" x14ac:dyDescent="0.3">
      <c r="A18" s="20" t="s">
        <v>446</v>
      </c>
      <c r="B18" s="19" t="e">
        <f>SUM(#REF!,#REF!,#REF!,#REF!)</f>
        <v>#REF!</v>
      </c>
      <c r="C18" s="19" t="e">
        <f>SUM(#REF!,#REF!,#REF!,#REF!)</f>
        <v>#REF!</v>
      </c>
      <c r="D18" s="19" t="e">
        <f>SUM(#REF!,#REF!,#REF!,#REF!)</f>
        <v>#REF!</v>
      </c>
      <c r="E18" s="19" t="e">
        <f>SUM(#REF!,#REF!,#REF!,#REF!)</f>
        <v>#REF!</v>
      </c>
      <c r="F18" s="19" t="e">
        <f>SUM(#REF!,#REF!,#REF!,#REF!)</f>
        <v>#REF!</v>
      </c>
      <c r="G18" s="19" t="e">
        <f>SUM(#REF!,#REF!,#REF!,#REF!)</f>
        <v>#REF!</v>
      </c>
      <c r="H18" s="19" t="e">
        <f>SUM(#REF!,#REF!,#REF!,#REF!)</f>
        <v>#REF!</v>
      </c>
      <c r="I18" s="19" t="e">
        <f>SUM(#REF!,#REF!,#REF!,#REF!)</f>
        <v>#REF!</v>
      </c>
      <c r="J18" s="19" t="e">
        <f>SUM(#REF!,#REF!,#REF!,#REF!)</f>
        <v>#REF!</v>
      </c>
      <c r="K18" s="19" t="e">
        <f>SUM(#REF!,#REF!,#REF!,#REF!)</f>
        <v>#REF!</v>
      </c>
      <c r="L18" s="19" t="e">
        <f>SUM(#REF!,#REF!,#REF!,#REF!)</f>
        <v>#REF!</v>
      </c>
      <c r="M18" s="19" t="e">
        <f>SUM(#REF!,#REF!,#REF!,#REF!)</f>
        <v>#REF!</v>
      </c>
      <c r="N18" s="19" t="e">
        <f>SUM(#REF!,#REF!,#REF!,#REF!)</f>
        <v>#REF!</v>
      </c>
      <c r="O18" s="19" t="e">
        <f>SUM(#REF!,#REF!,#REF!,#REF!)</f>
        <v>#REF!</v>
      </c>
      <c r="P18" s="19" t="e">
        <f>SUM(#REF!,#REF!,#REF!,#REF!)</f>
        <v>#REF!</v>
      </c>
      <c r="Q18" s="19" t="e">
        <f>SUM(#REF!,#REF!,#REF!,#REF!)</f>
        <v>#REF!</v>
      </c>
      <c r="R18" s="19" t="e">
        <f>SUM(#REF!,#REF!,#REF!,#REF!)</f>
        <v>#REF!</v>
      </c>
      <c r="S18" s="19" t="e">
        <f>SUM(#REF!,#REF!,#REF!,#REF!)</f>
        <v>#REF!</v>
      </c>
      <c r="T18" s="19" t="e">
        <f>SUM(#REF!,#REF!,#REF!,#REF!)</f>
        <v>#REF!</v>
      </c>
      <c r="U18" s="19" t="e">
        <f>SUM(#REF!,#REF!,#REF!,#REF!)</f>
        <v>#REF!</v>
      </c>
      <c r="V18" s="19" t="e">
        <f>SUM(#REF!,#REF!,#REF!,#REF!)</f>
        <v>#REF!</v>
      </c>
      <c r="W18" s="19" t="e">
        <f>SUM(#REF!,#REF!,#REF!,#REF!)</f>
        <v>#REF!</v>
      </c>
      <c r="X18" s="19" t="e">
        <f>SUM(#REF!,#REF!,#REF!,#REF!)</f>
        <v>#REF!</v>
      </c>
      <c r="Y18" s="19" t="e">
        <f>SUM(#REF!,#REF!,#REF!,#REF!)</f>
        <v>#REF!</v>
      </c>
      <c r="Z18" s="19" t="e">
        <f>SUM(#REF!,#REF!,#REF!,#REF!)</f>
        <v>#REF!</v>
      </c>
      <c r="AA18" s="19" t="e">
        <f>SUM(#REF!,#REF!,#REF!,#REF!)</f>
        <v>#REF!</v>
      </c>
      <c r="AB18" s="19" t="e">
        <f>SUM(#REF!,#REF!,#REF!,#REF!)</f>
        <v>#REF!</v>
      </c>
      <c r="AC18" s="19" t="e">
        <f>SUM(#REF!,#REF!,#REF!,#REF!)</f>
        <v>#REF!</v>
      </c>
      <c r="AD18" s="19" t="e">
        <f t="shared" si="0"/>
        <v>#REF!</v>
      </c>
    </row>
    <row r="19" spans="1:30" s="18" customFormat="1" x14ac:dyDescent="0.3">
      <c r="A19" s="20" t="s">
        <v>387</v>
      </c>
      <c r="B19" s="19" t="e">
        <f>SUM(#REF!,#REF!,#REF!)</f>
        <v>#REF!</v>
      </c>
      <c r="C19" s="19" t="e">
        <f>SUM(#REF!,#REF!,#REF!)</f>
        <v>#REF!</v>
      </c>
      <c r="D19" s="19" t="e">
        <f>SUM(#REF!,#REF!,#REF!)</f>
        <v>#REF!</v>
      </c>
      <c r="E19" s="19" t="e">
        <f>SUM(#REF!,#REF!,#REF!)</f>
        <v>#REF!</v>
      </c>
      <c r="F19" s="19" t="e">
        <f>SUM(#REF!,#REF!,#REF!)</f>
        <v>#REF!</v>
      </c>
      <c r="G19" s="19" t="e">
        <f>SUM(#REF!,#REF!,#REF!)</f>
        <v>#REF!</v>
      </c>
      <c r="H19" s="19" t="e">
        <f>SUM(#REF!,#REF!,#REF!)</f>
        <v>#REF!</v>
      </c>
      <c r="I19" s="19" t="e">
        <f>SUM(#REF!,#REF!,#REF!)</f>
        <v>#REF!</v>
      </c>
      <c r="J19" s="19" t="e">
        <f>SUM(#REF!,#REF!,#REF!)</f>
        <v>#REF!</v>
      </c>
      <c r="K19" s="19" t="e">
        <f>SUM(#REF!,#REF!,#REF!)</f>
        <v>#REF!</v>
      </c>
      <c r="L19" s="19" t="e">
        <f>SUM(#REF!,#REF!,#REF!)</f>
        <v>#REF!</v>
      </c>
      <c r="M19" s="19" t="e">
        <f>SUM(#REF!,#REF!,#REF!)</f>
        <v>#REF!</v>
      </c>
      <c r="N19" s="19" t="e">
        <f>SUM(#REF!,#REF!,#REF!)</f>
        <v>#REF!</v>
      </c>
      <c r="O19" s="19" t="e">
        <f>SUM(#REF!,#REF!,#REF!)</f>
        <v>#REF!</v>
      </c>
      <c r="P19" s="19" t="e">
        <f>SUM(#REF!,#REF!,#REF!)</f>
        <v>#REF!</v>
      </c>
      <c r="Q19" s="19" t="e">
        <f>SUM(#REF!,#REF!,#REF!)</f>
        <v>#REF!</v>
      </c>
      <c r="R19" s="19" t="e">
        <f>SUM(#REF!,#REF!,#REF!)</f>
        <v>#REF!</v>
      </c>
      <c r="S19" s="19" t="e">
        <f>SUM(#REF!,#REF!,#REF!)</f>
        <v>#REF!</v>
      </c>
      <c r="T19" s="19" t="e">
        <f>SUM(#REF!,#REF!,#REF!)</f>
        <v>#REF!</v>
      </c>
      <c r="U19" s="19" t="e">
        <f>SUM(#REF!,#REF!,#REF!)</f>
        <v>#REF!</v>
      </c>
      <c r="V19" s="19" t="e">
        <f>SUM(#REF!,#REF!,#REF!)</f>
        <v>#REF!</v>
      </c>
      <c r="W19" s="19" t="e">
        <f>SUM(#REF!,#REF!,#REF!)</f>
        <v>#REF!</v>
      </c>
      <c r="X19" s="19" t="e">
        <f>SUM(#REF!,#REF!,#REF!)</f>
        <v>#REF!</v>
      </c>
      <c r="Y19" s="19" t="e">
        <f>SUM(#REF!,#REF!,#REF!)</f>
        <v>#REF!</v>
      </c>
      <c r="Z19" s="19" t="e">
        <f>SUM(#REF!,#REF!,#REF!)</f>
        <v>#REF!</v>
      </c>
      <c r="AA19" s="19" t="e">
        <f>SUM(#REF!,#REF!,#REF!)</f>
        <v>#REF!</v>
      </c>
      <c r="AB19" s="19" t="e">
        <f>SUM(#REF!,#REF!,#REF!)</f>
        <v>#REF!</v>
      </c>
      <c r="AC19" s="19" t="e">
        <f>SUM(#REF!,#REF!,#REF!)</f>
        <v>#REF!</v>
      </c>
      <c r="AD19" s="19" t="e">
        <f t="shared" si="0"/>
        <v>#REF!</v>
      </c>
    </row>
    <row r="20" spans="1:30" s="18" customFormat="1" x14ac:dyDescent="0.3">
      <c r="A20" s="18" t="s">
        <v>169</v>
      </c>
      <c r="B20" s="19" t="e">
        <f>SUM(B3:B19)</f>
        <v>#REF!</v>
      </c>
      <c r="C20" s="19" t="e">
        <f t="shared" ref="C20:AC20" si="2">SUM(C3:C19)</f>
        <v>#REF!</v>
      </c>
      <c r="D20" s="19" t="e">
        <f t="shared" si="2"/>
        <v>#REF!</v>
      </c>
      <c r="E20" s="19" t="e">
        <f t="shared" si="2"/>
        <v>#REF!</v>
      </c>
      <c r="F20" s="19" t="e">
        <f t="shared" si="2"/>
        <v>#REF!</v>
      </c>
      <c r="G20" s="19" t="e">
        <f t="shared" si="2"/>
        <v>#REF!</v>
      </c>
      <c r="H20" s="19" t="e">
        <f t="shared" si="2"/>
        <v>#REF!</v>
      </c>
      <c r="I20" s="19" t="e">
        <f t="shared" si="2"/>
        <v>#REF!</v>
      </c>
      <c r="J20" s="19" t="e">
        <f t="shared" si="2"/>
        <v>#REF!</v>
      </c>
      <c r="K20" s="19" t="e">
        <f t="shared" si="2"/>
        <v>#REF!</v>
      </c>
      <c r="L20" s="19" t="e">
        <f t="shared" si="2"/>
        <v>#REF!</v>
      </c>
      <c r="M20" s="19" t="e">
        <f t="shared" si="2"/>
        <v>#REF!</v>
      </c>
      <c r="N20" s="19" t="e">
        <f t="shared" si="2"/>
        <v>#REF!</v>
      </c>
      <c r="O20" s="19" t="e">
        <f t="shared" si="2"/>
        <v>#REF!</v>
      </c>
      <c r="P20" s="19" t="e">
        <f t="shared" si="2"/>
        <v>#REF!</v>
      </c>
      <c r="Q20" s="19" t="e">
        <f t="shared" si="2"/>
        <v>#REF!</v>
      </c>
      <c r="R20" s="19" t="e">
        <f t="shared" si="2"/>
        <v>#REF!</v>
      </c>
      <c r="S20" s="19" t="e">
        <f t="shared" si="2"/>
        <v>#REF!</v>
      </c>
      <c r="T20" s="19" t="e">
        <f t="shared" si="2"/>
        <v>#REF!</v>
      </c>
      <c r="U20" s="19" t="e">
        <f t="shared" si="2"/>
        <v>#REF!</v>
      </c>
      <c r="V20" s="19" t="e">
        <f t="shared" si="2"/>
        <v>#REF!</v>
      </c>
      <c r="W20" s="19" t="e">
        <f t="shared" si="2"/>
        <v>#REF!</v>
      </c>
      <c r="X20" s="19" t="e">
        <f t="shared" si="2"/>
        <v>#REF!</v>
      </c>
      <c r="Y20" s="19" t="e">
        <f t="shared" si="2"/>
        <v>#REF!</v>
      </c>
      <c r="Z20" s="19" t="e">
        <f t="shared" si="2"/>
        <v>#REF!</v>
      </c>
      <c r="AA20" s="19" t="e">
        <f t="shared" si="2"/>
        <v>#REF!</v>
      </c>
      <c r="AB20" s="19" t="e">
        <f t="shared" si="2"/>
        <v>#REF!</v>
      </c>
      <c r="AC20" s="19" t="e">
        <f t="shared" si="2"/>
        <v>#REF!</v>
      </c>
      <c r="AD20" s="19" t="e">
        <f>SUM(AD3:AD19)</f>
        <v>#REF!</v>
      </c>
    </row>
    <row r="62" spans="2:2" x14ac:dyDescent="0.3">
      <c r="B62" s="10">
        <v>15022951</v>
      </c>
    </row>
    <row r="210" spans="6:6" x14ac:dyDescent="0.3">
      <c r="F210" s="10">
        <v>200</v>
      </c>
    </row>
    <row r="263" spans="1:35" s="9" customFormat="1" ht="22.5" customHeight="1" x14ac:dyDescent="0.3">
      <c r="A263" s="3">
        <v>265</v>
      </c>
      <c r="B263" s="74">
        <v>15017134</v>
      </c>
      <c r="C263" s="3" t="s">
        <v>304</v>
      </c>
      <c r="D263" s="3" t="s">
        <v>305</v>
      </c>
      <c r="E263" s="8"/>
      <c r="F263" s="8"/>
      <c r="G263" s="8" t="e">
        <f t="shared" ref="G263" si="3">F263/E263*1000000</f>
        <v>#DIV/0!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</row>
    <row r="302" spans="5:5" x14ac:dyDescent="0.3">
      <c r="E302" s="10" t="s">
        <v>410</v>
      </c>
    </row>
    <row r="303" spans="5:5" x14ac:dyDescent="0.3">
      <c r="E303" s="10" t="s">
        <v>407</v>
      </c>
    </row>
    <row r="309" spans="2:5" x14ac:dyDescent="0.3">
      <c r="B309" s="10">
        <v>15031405</v>
      </c>
      <c r="D309" s="10" t="s">
        <v>411</v>
      </c>
      <c r="E309" s="10" t="s">
        <v>407</v>
      </c>
    </row>
    <row r="310" spans="2:5" x14ac:dyDescent="0.3">
      <c r="D310" s="10" t="s">
        <v>412</v>
      </c>
      <c r="E310" s="10" t="s">
        <v>410</v>
      </c>
    </row>
    <row r="311" spans="2:5" x14ac:dyDescent="0.3">
      <c r="B311" s="10">
        <v>15031404</v>
      </c>
      <c r="D311" s="10" t="s">
        <v>413</v>
      </c>
      <c r="E311" s="10" t="s">
        <v>407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A1:A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AJ260"/>
  <sheetViews>
    <sheetView zoomScale="85" zoomScaleNormal="85" workbookViewId="0">
      <pane ySplit="2" topLeftCell="A3" activePane="bottomLeft" state="frozen"/>
      <selection activeCell="A5" sqref="A5:B5"/>
      <selection pane="bottomLeft" activeCell="A5" sqref="A5:B5"/>
    </sheetView>
  </sheetViews>
  <sheetFormatPr defaultColWidth="9.21875" defaultRowHeight="14.4" x14ac:dyDescent="0.3"/>
  <cols>
    <col min="1" max="1" width="9.21875" style="21"/>
    <col min="2" max="2" width="14.21875" style="30" customWidth="1"/>
    <col min="3" max="3" width="13.44140625" style="30" customWidth="1"/>
    <col min="4" max="4" width="59.77734375" style="21" bestFit="1" customWidth="1"/>
    <col min="5" max="5" width="15.21875" style="30" customWidth="1"/>
    <col min="6" max="6" width="13.5546875" style="28" customWidth="1"/>
    <col min="7" max="8" width="13.77734375" style="30" customWidth="1"/>
    <col min="9" max="9" width="9.77734375" style="21" bestFit="1" customWidth="1"/>
    <col min="10" max="10" width="9.77734375" style="21" customWidth="1"/>
    <col min="11" max="11" width="9.21875" style="30"/>
    <col min="12" max="12" width="10.21875" style="30" bestFit="1" customWidth="1"/>
    <col min="13" max="13" width="9.21875" style="21"/>
    <col min="14" max="14" width="11.21875" style="21" bestFit="1" customWidth="1"/>
    <col min="15" max="17" width="9.21875" style="21"/>
    <col min="18" max="18" width="10.21875" style="21" customWidth="1"/>
    <col min="19" max="19" width="9.21875" style="21"/>
    <col min="20" max="20" width="10.21875" style="21" bestFit="1" customWidth="1"/>
    <col min="21" max="22" width="10.21875" style="21" customWidth="1"/>
    <col min="23" max="24" width="9.21875" style="21"/>
    <col min="25" max="25" width="10.21875" style="21" bestFit="1" customWidth="1"/>
    <col min="26" max="16384" width="9.21875" style="21"/>
  </cols>
  <sheetData>
    <row r="1" spans="1:36" ht="30.75" customHeight="1" x14ac:dyDescent="0.3">
      <c r="A1" s="111" t="s">
        <v>453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</row>
    <row r="2" spans="1:36" ht="42" customHeight="1" x14ac:dyDescent="0.3">
      <c r="A2" s="22" t="s">
        <v>161</v>
      </c>
      <c r="B2" s="23" t="s">
        <v>371</v>
      </c>
      <c r="C2" s="23" t="s">
        <v>351</v>
      </c>
      <c r="D2" s="24" t="s">
        <v>1</v>
      </c>
      <c r="E2" s="24" t="s">
        <v>2</v>
      </c>
      <c r="F2" s="25" t="s">
        <v>166</v>
      </c>
      <c r="G2" s="25" t="s">
        <v>167</v>
      </c>
      <c r="H2" s="25" t="s">
        <v>168</v>
      </c>
      <c r="I2" s="25" t="s">
        <v>139</v>
      </c>
      <c r="J2" s="25" t="s">
        <v>142</v>
      </c>
      <c r="K2" s="25" t="s">
        <v>141</v>
      </c>
      <c r="L2" s="25" t="s">
        <v>145</v>
      </c>
      <c r="M2" s="25" t="s">
        <v>140</v>
      </c>
      <c r="N2" s="25" t="s">
        <v>163</v>
      </c>
      <c r="O2" s="25" t="s">
        <v>149</v>
      </c>
      <c r="P2" s="25" t="s">
        <v>143</v>
      </c>
      <c r="Q2" s="25" t="s">
        <v>153</v>
      </c>
      <c r="R2" s="25" t="s">
        <v>146</v>
      </c>
      <c r="S2" s="25" t="s">
        <v>147</v>
      </c>
      <c r="T2" s="25" t="s">
        <v>164</v>
      </c>
      <c r="U2" s="25" t="s">
        <v>150</v>
      </c>
      <c r="V2" s="25" t="s">
        <v>151</v>
      </c>
      <c r="W2" s="25" t="s">
        <v>154</v>
      </c>
      <c r="X2" s="25" t="s">
        <v>155</v>
      </c>
      <c r="Y2" s="25" t="s">
        <v>157</v>
      </c>
      <c r="Z2" s="25" t="s">
        <v>156</v>
      </c>
      <c r="AA2" s="25" t="s">
        <v>148</v>
      </c>
      <c r="AB2" s="25" t="s">
        <v>158</v>
      </c>
      <c r="AC2" s="25" t="s">
        <v>152</v>
      </c>
      <c r="AD2" s="25" t="s">
        <v>144</v>
      </c>
      <c r="AE2" s="25" t="s">
        <v>162</v>
      </c>
      <c r="AF2" s="25" t="s">
        <v>165</v>
      </c>
      <c r="AG2" s="25" t="s">
        <v>159</v>
      </c>
      <c r="AH2" s="25"/>
      <c r="AI2" s="25"/>
      <c r="AJ2" s="25" t="s">
        <v>160</v>
      </c>
    </row>
    <row r="3" spans="1:36" s="28" customFormat="1" x14ac:dyDescent="0.3">
      <c r="A3" s="85">
        <v>1</v>
      </c>
      <c r="B3" s="136">
        <v>15017132</v>
      </c>
      <c r="C3" s="85" t="s">
        <v>356</v>
      </c>
      <c r="D3" s="85" t="s">
        <v>87</v>
      </c>
      <c r="E3" s="228" t="s">
        <v>171</v>
      </c>
      <c r="F3" s="26"/>
      <c r="G3" s="27">
        <f>SUM(I3:AJ3)</f>
        <v>0</v>
      </c>
      <c r="H3" s="27" t="e">
        <f>G3/F3*1000000</f>
        <v>#DIV/0!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</row>
    <row r="4" spans="1:36" s="28" customFormat="1" x14ac:dyDescent="0.3">
      <c r="A4" s="85">
        <v>2</v>
      </c>
      <c r="B4" s="136">
        <v>15017133</v>
      </c>
      <c r="C4" s="85" t="s">
        <v>356</v>
      </c>
      <c r="D4" s="85" t="s">
        <v>88</v>
      </c>
      <c r="E4" s="228" t="s">
        <v>171</v>
      </c>
      <c r="F4" s="26"/>
      <c r="G4" s="27">
        <f t="shared" ref="G4:G66" si="0">SUM(I4:AJ4)</f>
        <v>0</v>
      </c>
      <c r="H4" s="27" t="e">
        <f t="shared" ref="H4:H66" si="1">G4/F4*1000000</f>
        <v>#DIV/0!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</row>
    <row r="5" spans="1:36" s="28" customFormat="1" x14ac:dyDescent="0.3">
      <c r="A5" s="26">
        <v>3</v>
      </c>
      <c r="B5" s="136">
        <v>15018331</v>
      </c>
      <c r="C5" s="85" t="s">
        <v>354</v>
      </c>
      <c r="D5" s="85" t="s">
        <v>177</v>
      </c>
      <c r="E5" s="231" t="s">
        <v>84</v>
      </c>
      <c r="F5" s="26"/>
      <c r="G5" s="27">
        <f t="shared" si="0"/>
        <v>0</v>
      </c>
      <c r="H5" s="27" t="e">
        <f t="shared" si="1"/>
        <v>#DIV/0!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</row>
    <row r="6" spans="1:36" s="28" customFormat="1" x14ac:dyDescent="0.3">
      <c r="A6" s="26">
        <v>4</v>
      </c>
      <c r="B6" s="136">
        <v>15017449</v>
      </c>
      <c r="C6" s="85" t="s">
        <v>354</v>
      </c>
      <c r="D6" s="87" t="s">
        <v>175</v>
      </c>
      <c r="E6" s="231" t="s">
        <v>84</v>
      </c>
      <c r="F6" s="26">
        <f>VLOOKUP(B6,'[1]Daily production report'!$C$43:$J$96,8,0)</f>
        <v>800</v>
      </c>
      <c r="G6" s="27">
        <f t="shared" si="0"/>
        <v>0</v>
      </c>
      <c r="H6" s="27">
        <f t="shared" si="1"/>
        <v>0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</row>
    <row r="7" spans="1:36" s="28" customFormat="1" x14ac:dyDescent="0.3">
      <c r="A7" s="26">
        <v>5</v>
      </c>
      <c r="B7" s="136">
        <v>15017450</v>
      </c>
      <c r="C7" s="85" t="s">
        <v>354</v>
      </c>
      <c r="D7" s="87" t="s">
        <v>176</v>
      </c>
      <c r="E7" s="231" t="s">
        <v>84</v>
      </c>
      <c r="F7" s="26">
        <f>VLOOKUP(B7,'[1]Daily production report'!$C$43:$J$96,8,0)</f>
        <v>800</v>
      </c>
      <c r="G7" s="27">
        <f t="shared" si="0"/>
        <v>1</v>
      </c>
      <c r="H7" s="27">
        <f t="shared" si="1"/>
        <v>1250</v>
      </c>
      <c r="I7" s="26"/>
      <c r="J7" s="26"/>
      <c r="K7" s="26">
        <v>1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</row>
    <row r="8" spans="1:36" s="28" customFormat="1" x14ac:dyDescent="0.3">
      <c r="A8" s="85">
        <v>6</v>
      </c>
      <c r="B8" s="136">
        <v>15017143</v>
      </c>
      <c r="C8" s="85" t="s">
        <v>353</v>
      </c>
      <c r="D8" s="85" t="s">
        <v>89</v>
      </c>
      <c r="E8" s="231" t="s">
        <v>84</v>
      </c>
      <c r="F8" s="26"/>
      <c r="G8" s="27">
        <f t="shared" si="0"/>
        <v>0</v>
      </c>
      <c r="H8" s="27" t="e">
        <f t="shared" si="1"/>
        <v>#DIV/0!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</row>
    <row r="9" spans="1:36" s="28" customFormat="1" x14ac:dyDescent="0.3">
      <c r="A9" s="26">
        <v>7</v>
      </c>
      <c r="B9" s="136">
        <v>15025379</v>
      </c>
      <c r="C9" s="85" t="s">
        <v>352</v>
      </c>
      <c r="D9" s="85" t="s">
        <v>90</v>
      </c>
      <c r="E9" s="231" t="s">
        <v>84</v>
      </c>
      <c r="F9" s="26"/>
      <c r="G9" s="27">
        <f t="shared" si="0"/>
        <v>0</v>
      </c>
      <c r="H9" s="27" t="e">
        <f t="shared" si="1"/>
        <v>#DIV/0!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</row>
    <row r="10" spans="1:36" s="28" customFormat="1" x14ac:dyDescent="0.3">
      <c r="A10" s="26">
        <v>8</v>
      </c>
      <c r="B10" s="134">
        <v>15025378</v>
      </c>
      <c r="C10" s="85" t="s">
        <v>352</v>
      </c>
      <c r="D10" s="85" t="s">
        <v>91</v>
      </c>
      <c r="E10" s="231" t="s">
        <v>84</v>
      </c>
      <c r="F10" s="26"/>
      <c r="G10" s="27">
        <f t="shared" si="0"/>
        <v>0</v>
      </c>
      <c r="H10" s="27" t="e">
        <f t="shared" si="1"/>
        <v>#DIV/0!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</row>
    <row r="11" spans="1:36" s="28" customFormat="1" x14ac:dyDescent="0.3">
      <c r="A11" s="85">
        <v>9</v>
      </c>
      <c r="B11" s="134">
        <v>15027116</v>
      </c>
      <c r="C11" s="85" t="s">
        <v>353</v>
      </c>
      <c r="D11" s="85" t="s">
        <v>92</v>
      </c>
      <c r="E11" s="231" t="s">
        <v>84</v>
      </c>
      <c r="F11" s="26">
        <f>VLOOKUP(B11,'[1]Daily production report'!$C$43:$J$96,8,0)</f>
        <v>1262</v>
      </c>
      <c r="G11" s="27">
        <f t="shared" si="0"/>
        <v>0</v>
      </c>
      <c r="H11" s="27">
        <f t="shared" si="1"/>
        <v>0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</row>
    <row r="12" spans="1:36" s="28" customFormat="1" x14ac:dyDescent="0.3">
      <c r="A12" s="85">
        <v>10</v>
      </c>
      <c r="B12" s="134">
        <v>15027117</v>
      </c>
      <c r="C12" s="85" t="s">
        <v>353</v>
      </c>
      <c r="D12" s="85" t="s">
        <v>93</v>
      </c>
      <c r="E12" s="231" t="s">
        <v>84</v>
      </c>
      <c r="F12" s="26">
        <f>VLOOKUP(B12,'[1]Daily production report'!$C$43:$J$96,8,0)</f>
        <v>1262</v>
      </c>
      <c r="G12" s="27">
        <f t="shared" si="0"/>
        <v>0</v>
      </c>
      <c r="H12" s="27">
        <f t="shared" si="1"/>
        <v>0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</row>
    <row r="13" spans="1:36" s="28" customFormat="1" x14ac:dyDescent="0.3">
      <c r="A13" s="26">
        <v>11</v>
      </c>
      <c r="B13" s="136">
        <v>15017140</v>
      </c>
      <c r="C13" s="85" t="s">
        <v>352</v>
      </c>
      <c r="D13" s="85" t="s">
        <v>94</v>
      </c>
      <c r="E13" s="231" t="s">
        <v>84</v>
      </c>
      <c r="F13" s="26">
        <f>VLOOKUP(B13,'[1]Daily production report'!$C$43:$J$96,8,0)</f>
        <v>350</v>
      </c>
      <c r="G13" s="27">
        <f t="shared" si="0"/>
        <v>1</v>
      </c>
      <c r="H13" s="27">
        <f t="shared" si="1"/>
        <v>2857.1428571428573</v>
      </c>
      <c r="I13" s="26"/>
      <c r="J13" s="26"/>
      <c r="K13" s="26">
        <v>1</v>
      </c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</row>
    <row r="14" spans="1:36" s="28" customFormat="1" x14ac:dyDescent="0.3">
      <c r="A14" s="26">
        <v>12</v>
      </c>
      <c r="B14" s="136">
        <v>15017141</v>
      </c>
      <c r="C14" s="85" t="s">
        <v>352</v>
      </c>
      <c r="D14" s="85" t="s">
        <v>95</v>
      </c>
      <c r="E14" s="231" t="s">
        <v>84</v>
      </c>
      <c r="F14" s="26">
        <f>VLOOKUP(B14,'[1]Daily production report'!$C$43:$J$96,8,0)</f>
        <v>350</v>
      </c>
      <c r="G14" s="27">
        <f t="shared" si="0"/>
        <v>1</v>
      </c>
      <c r="H14" s="27">
        <f t="shared" si="1"/>
        <v>2857.1428571428573</v>
      </c>
      <c r="I14" s="26"/>
      <c r="J14" s="26"/>
      <c r="K14" s="26">
        <v>1</v>
      </c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</row>
    <row r="15" spans="1:36" s="28" customFormat="1" x14ac:dyDescent="0.3">
      <c r="A15" s="85">
        <v>13</v>
      </c>
      <c r="B15" s="136">
        <v>15017142</v>
      </c>
      <c r="C15" s="85" t="s">
        <v>353</v>
      </c>
      <c r="D15" s="85" t="s">
        <v>96</v>
      </c>
      <c r="E15" s="231" t="s">
        <v>84</v>
      </c>
      <c r="F15" s="26"/>
      <c r="G15" s="27">
        <f t="shared" si="0"/>
        <v>0</v>
      </c>
      <c r="H15" s="27" t="e">
        <f t="shared" si="1"/>
        <v>#DIV/0!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</row>
    <row r="16" spans="1:36" s="28" customFormat="1" x14ac:dyDescent="0.3">
      <c r="A16" s="26">
        <v>14</v>
      </c>
      <c r="B16" s="136">
        <v>15017144</v>
      </c>
      <c r="C16" s="85" t="s">
        <v>354</v>
      </c>
      <c r="D16" s="85" t="s">
        <v>97</v>
      </c>
      <c r="E16" s="231" t="s">
        <v>84</v>
      </c>
      <c r="F16" s="26"/>
      <c r="G16" s="27">
        <f t="shared" si="0"/>
        <v>0</v>
      </c>
      <c r="H16" s="27" t="e">
        <f t="shared" si="1"/>
        <v>#DIV/0!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</row>
    <row r="17" spans="1:36" s="28" customFormat="1" x14ac:dyDescent="0.3">
      <c r="A17" s="26">
        <v>15</v>
      </c>
      <c r="B17" s="136">
        <v>15017145</v>
      </c>
      <c r="C17" s="85" t="s">
        <v>354</v>
      </c>
      <c r="D17" s="85" t="s">
        <v>98</v>
      </c>
      <c r="E17" s="231" t="s">
        <v>84</v>
      </c>
      <c r="F17" s="26"/>
      <c r="G17" s="27">
        <f t="shared" si="0"/>
        <v>0</v>
      </c>
      <c r="H17" s="27" t="e">
        <f t="shared" si="1"/>
        <v>#DIV/0!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</row>
    <row r="18" spans="1:36" s="28" customFormat="1" x14ac:dyDescent="0.3">
      <c r="A18" s="85">
        <v>16</v>
      </c>
      <c r="B18" s="136">
        <v>15017146</v>
      </c>
      <c r="C18" s="85" t="s">
        <v>353</v>
      </c>
      <c r="D18" s="85" t="s">
        <v>99</v>
      </c>
      <c r="E18" s="231" t="s">
        <v>84</v>
      </c>
      <c r="F18" s="26">
        <f>VLOOKUP(B18,'[1]Daily production report'!$C$43:$J$96,8,0)</f>
        <v>1729</v>
      </c>
      <c r="G18" s="27">
        <f t="shared" si="0"/>
        <v>0</v>
      </c>
      <c r="H18" s="27">
        <f t="shared" si="1"/>
        <v>0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</row>
    <row r="19" spans="1:36" s="28" customFormat="1" x14ac:dyDescent="0.3">
      <c r="A19" s="85">
        <v>17</v>
      </c>
      <c r="B19" s="136">
        <v>15017147</v>
      </c>
      <c r="C19" s="85" t="s">
        <v>353</v>
      </c>
      <c r="D19" s="85" t="s">
        <v>100</v>
      </c>
      <c r="E19" s="231" t="s">
        <v>84</v>
      </c>
      <c r="F19" s="26">
        <f>VLOOKUP(B19,'[1]Daily production report'!$C$43:$J$96,8,0)</f>
        <v>1729</v>
      </c>
      <c r="G19" s="27">
        <f t="shared" si="0"/>
        <v>0</v>
      </c>
      <c r="H19" s="27">
        <f t="shared" si="1"/>
        <v>0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</row>
    <row r="20" spans="1:36" s="28" customFormat="1" x14ac:dyDescent="0.3">
      <c r="A20" s="85">
        <v>18</v>
      </c>
      <c r="B20" s="136">
        <v>15017148</v>
      </c>
      <c r="C20" s="85" t="s">
        <v>355</v>
      </c>
      <c r="D20" s="85" t="s">
        <v>101</v>
      </c>
      <c r="E20" s="231" t="s">
        <v>84</v>
      </c>
      <c r="F20" s="26"/>
      <c r="G20" s="27">
        <f t="shared" si="0"/>
        <v>0</v>
      </c>
      <c r="H20" s="27" t="e">
        <f t="shared" si="1"/>
        <v>#DIV/0!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</row>
    <row r="21" spans="1:36" s="28" customFormat="1" x14ac:dyDescent="0.3">
      <c r="A21" s="85">
        <v>19</v>
      </c>
      <c r="B21" s="136">
        <v>15017149</v>
      </c>
      <c r="C21" s="85" t="s">
        <v>355</v>
      </c>
      <c r="D21" s="85" t="s">
        <v>102</v>
      </c>
      <c r="E21" s="231" t="s">
        <v>84</v>
      </c>
      <c r="F21" s="26"/>
      <c r="G21" s="27">
        <f t="shared" si="0"/>
        <v>0</v>
      </c>
      <c r="H21" s="27" t="e">
        <f t="shared" si="1"/>
        <v>#DIV/0!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</row>
    <row r="22" spans="1:36" s="28" customFormat="1" x14ac:dyDescent="0.3">
      <c r="A22" s="85">
        <v>20</v>
      </c>
      <c r="B22" s="136">
        <v>15017150</v>
      </c>
      <c r="C22" s="85" t="s">
        <v>353</v>
      </c>
      <c r="D22" s="85" t="s">
        <v>103</v>
      </c>
      <c r="E22" s="231" t="s">
        <v>84</v>
      </c>
      <c r="F22" s="26"/>
      <c r="G22" s="27">
        <f t="shared" si="0"/>
        <v>0</v>
      </c>
      <c r="H22" s="27" t="e">
        <f t="shared" si="1"/>
        <v>#DIV/0!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</row>
    <row r="23" spans="1:36" s="28" customFormat="1" x14ac:dyDescent="0.3">
      <c r="A23" s="85">
        <v>21</v>
      </c>
      <c r="B23" s="136">
        <v>15017151</v>
      </c>
      <c r="C23" s="85" t="s">
        <v>353</v>
      </c>
      <c r="D23" s="85" t="s">
        <v>104</v>
      </c>
      <c r="E23" s="231" t="s">
        <v>84</v>
      </c>
      <c r="F23" s="26"/>
      <c r="G23" s="27">
        <f t="shared" si="0"/>
        <v>0</v>
      </c>
      <c r="H23" s="27" t="e">
        <f t="shared" si="1"/>
        <v>#DIV/0!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</row>
    <row r="24" spans="1:36" s="28" customFormat="1" x14ac:dyDescent="0.3">
      <c r="A24" s="26">
        <v>22</v>
      </c>
      <c r="B24" s="136">
        <v>15017152</v>
      </c>
      <c r="C24" s="85" t="s">
        <v>354</v>
      </c>
      <c r="D24" s="85" t="s">
        <v>105</v>
      </c>
      <c r="E24" s="231" t="s">
        <v>84</v>
      </c>
      <c r="F24" s="26"/>
      <c r="G24" s="27">
        <f t="shared" si="0"/>
        <v>0</v>
      </c>
      <c r="H24" s="27" t="e">
        <f t="shared" si="1"/>
        <v>#DIV/0!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</row>
    <row r="25" spans="1:36" s="28" customFormat="1" x14ac:dyDescent="0.3">
      <c r="A25" s="26">
        <v>23</v>
      </c>
      <c r="B25" s="136">
        <v>15017153</v>
      </c>
      <c r="C25" s="85" t="s">
        <v>354</v>
      </c>
      <c r="D25" s="85" t="s">
        <v>106</v>
      </c>
      <c r="E25" s="231" t="s">
        <v>84</v>
      </c>
      <c r="F25" s="26"/>
      <c r="G25" s="27">
        <f t="shared" si="0"/>
        <v>0</v>
      </c>
      <c r="H25" s="27" t="e">
        <f t="shared" si="1"/>
        <v>#DIV/0!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</row>
    <row r="26" spans="1:36" s="28" customFormat="1" x14ac:dyDescent="0.3">
      <c r="A26" s="85">
        <v>24</v>
      </c>
      <c r="B26" s="136">
        <v>15017154</v>
      </c>
      <c r="C26" s="85" t="s">
        <v>355</v>
      </c>
      <c r="D26" s="85" t="s">
        <v>107</v>
      </c>
      <c r="E26" s="231" t="s">
        <v>84</v>
      </c>
      <c r="F26" s="26"/>
      <c r="G26" s="27">
        <f t="shared" si="0"/>
        <v>0</v>
      </c>
      <c r="H26" s="27" t="e">
        <f t="shared" si="1"/>
        <v>#DIV/0!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</row>
    <row r="27" spans="1:36" s="28" customFormat="1" x14ac:dyDescent="0.3">
      <c r="A27" s="85">
        <v>25</v>
      </c>
      <c r="B27" s="136">
        <v>15017155</v>
      </c>
      <c r="C27" s="85" t="s">
        <v>355</v>
      </c>
      <c r="D27" s="85" t="s">
        <v>108</v>
      </c>
      <c r="E27" s="231" t="s">
        <v>84</v>
      </c>
      <c r="F27" s="26"/>
      <c r="G27" s="27">
        <f t="shared" si="0"/>
        <v>0</v>
      </c>
      <c r="H27" s="27" t="e">
        <f t="shared" si="1"/>
        <v>#DIV/0!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</row>
    <row r="28" spans="1:36" s="28" customFormat="1" x14ac:dyDescent="0.3">
      <c r="A28" s="85">
        <v>26</v>
      </c>
      <c r="B28" s="136">
        <v>15027104</v>
      </c>
      <c r="C28" s="85" t="s">
        <v>353</v>
      </c>
      <c r="D28" s="85" t="s">
        <v>109</v>
      </c>
      <c r="E28" s="231" t="s">
        <v>84</v>
      </c>
      <c r="F28" s="26"/>
      <c r="G28" s="27">
        <f t="shared" si="0"/>
        <v>0</v>
      </c>
      <c r="H28" s="27" t="e">
        <f t="shared" si="1"/>
        <v>#DIV/0!</v>
      </c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</row>
    <row r="29" spans="1:36" s="28" customFormat="1" x14ac:dyDescent="0.3">
      <c r="A29" s="85">
        <v>27</v>
      </c>
      <c r="B29" s="136">
        <v>15017157</v>
      </c>
      <c r="C29" s="85" t="s">
        <v>353</v>
      </c>
      <c r="D29" s="85" t="s">
        <v>110</v>
      </c>
      <c r="E29" s="231" t="s">
        <v>84</v>
      </c>
      <c r="F29" s="26"/>
      <c r="G29" s="27">
        <f t="shared" si="0"/>
        <v>0</v>
      </c>
      <c r="H29" s="27" t="e">
        <f t="shared" si="1"/>
        <v>#DIV/0!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</row>
    <row r="30" spans="1:36" s="28" customFormat="1" x14ac:dyDescent="0.3">
      <c r="A30" s="85">
        <v>28</v>
      </c>
      <c r="B30" s="136">
        <v>15017158</v>
      </c>
      <c r="C30" s="85" t="s">
        <v>353</v>
      </c>
      <c r="D30" s="85" t="s">
        <v>111</v>
      </c>
      <c r="E30" s="231" t="s">
        <v>84</v>
      </c>
      <c r="F30" s="26"/>
      <c r="G30" s="27">
        <f t="shared" si="0"/>
        <v>0</v>
      </c>
      <c r="H30" s="27" t="e">
        <f t="shared" si="1"/>
        <v>#DIV/0!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</row>
    <row r="31" spans="1:36" s="28" customFormat="1" x14ac:dyDescent="0.3">
      <c r="A31" s="85">
        <v>29</v>
      </c>
      <c r="B31" s="136">
        <v>15017159</v>
      </c>
      <c r="C31" s="85" t="s">
        <v>353</v>
      </c>
      <c r="D31" s="85" t="s">
        <v>112</v>
      </c>
      <c r="E31" s="231" t="s">
        <v>84</v>
      </c>
      <c r="F31" s="26"/>
      <c r="G31" s="27">
        <f t="shared" si="0"/>
        <v>2</v>
      </c>
      <c r="H31" s="27" t="e">
        <f t="shared" si="1"/>
        <v>#DIV/0!</v>
      </c>
      <c r="I31" s="26"/>
      <c r="J31" s="26">
        <v>2</v>
      </c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</row>
    <row r="32" spans="1:36" s="28" customFormat="1" x14ac:dyDescent="0.3">
      <c r="A32" s="26">
        <v>30</v>
      </c>
      <c r="B32" s="136">
        <v>15017160</v>
      </c>
      <c r="C32" s="85" t="s">
        <v>352</v>
      </c>
      <c r="D32" s="85" t="s">
        <v>113</v>
      </c>
      <c r="E32" s="231" t="s">
        <v>84</v>
      </c>
      <c r="F32" s="26"/>
      <c r="G32" s="27">
        <f t="shared" si="0"/>
        <v>0</v>
      </c>
      <c r="H32" s="27" t="e">
        <f t="shared" si="1"/>
        <v>#DIV/0!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</row>
    <row r="33" spans="1:36" s="28" customFormat="1" x14ac:dyDescent="0.3">
      <c r="A33" s="26">
        <v>31</v>
      </c>
      <c r="B33" s="136">
        <v>15017161</v>
      </c>
      <c r="C33" s="85" t="s">
        <v>352</v>
      </c>
      <c r="D33" s="85" t="s">
        <v>114</v>
      </c>
      <c r="E33" s="231" t="s">
        <v>84</v>
      </c>
      <c r="F33" s="26"/>
      <c r="G33" s="27">
        <f t="shared" si="0"/>
        <v>0</v>
      </c>
      <c r="H33" s="27" t="e">
        <f t="shared" si="1"/>
        <v>#DIV/0!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</row>
    <row r="34" spans="1:36" s="28" customFormat="1" x14ac:dyDescent="0.3">
      <c r="A34" s="85">
        <v>32</v>
      </c>
      <c r="B34" s="136">
        <v>15017162</v>
      </c>
      <c r="C34" s="85" t="s">
        <v>353</v>
      </c>
      <c r="D34" s="85" t="s">
        <v>115</v>
      </c>
      <c r="E34" s="231" t="s">
        <v>84</v>
      </c>
      <c r="F34" s="26">
        <f>VLOOKUP(B34,'[1]Daily production report'!$C$43:$J$96,8,0)</f>
        <v>847</v>
      </c>
      <c r="G34" s="27">
        <f t="shared" si="0"/>
        <v>8</v>
      </c>
      <c r="H34" s="27">
        <f t="shared" si="1"/>
        <v>9445.1003541912632</v>
      </c>
      <c r="I34" s="26"/>
      <c r="J34" s="26"/>
      <c r="K34" s="26">
        <v>8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</row>
    <row r="35" spans="1:36" s="28" customFormat="1" x14ac:dyDescent="0.3">
      <c r="A35" s="85">
        <v>33</v>
      </c>
      <c r="B35" s="136">
        <v>15020546</v>
      </c>
      <c r="C35" s="85" t="s">
        <v>353</v>
      </c>
      <c r="D35" s="85" t="s">
        <v>116</v>
      </c>
      <c r="E35" s="231" t="s">
        <v>84</v>
      </c>
      <c r="F35" s="26">
        <f>VLOOKUP(B35,'[1]Daily production report'!$C$43:$J$96,8,0)</f>
        <v>1588</v>
      </c>
      <c r="G35" s="27">
        <f t="shared" si="0"/>
        <v>8</v>
      </c>
      <c r="H35" s="27">
        <f t="shared" si="1"/>
        <v>5037.7833753148616</v>
      </c>
      <c r="I35" s="26"/>
      <c r="J35" s="26"/>
      <c r="K35" s="26"/>
      <c r="L35" s="26"/>
      <c r="M35" s="26"/>
      <c r="N35" s="26"/>
      <c r="O35" s="26">
        <v>8</v>
      </c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</row>
    <row r="36" spans="1:36" s="28" customFormat="1" x14ac:dyDescent="0.3">
      <c r="A36" s="85">
        <v>34</v>
      </c>
      <c r="B36" s="109">
        <v>15030388</v>
      </c>
      <c r="C36" s="85" t="s">
        <v>356</v>
      </c>
      <c r="D36" s="201" t="s">
        <v>388</v>
      </c>
      <c r="E36" s="231" t="s">
        <v>390</v>
      </c>
      <c r="F36" s="26"/>
      <c r="G36" s="27">
        <f t="shared" si="0"/>
        <v>0</v>
      </c>
      <c r="H36" s="27" t="e">
        <f t="shared" si="1"/>
        <v>#DIV/0!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</row>
    <row r="37" spans="1:36" s="28" customFormat="1" x14ac:dyDescent="0.3">
      <c r="A37" s="85">
        <v>35</v>
      </c>
      <c r="B37" s="109">
        <v>15030389</v>
      </c>
      <c r="C37" s="85" t="s">
        <v>356</v>
      </c>
      <c r="D37" s="201" t="s">
        <v>389</v>
      </c>
      <c r="E37" s="231" t="s">
        <v>390</v>
      </c>
      <c r="F37" s="26"/>
      <c r="G37" s="27">
        <f t="shared" si="0"/>
        <v>0</v>
      </c>
      <c r="H37" s="27" t="e">
        <f t="shared" si="1"/>
        <v>#DIV/0!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</row>
    <row r="38" spans="1:36" s="28" customFormat="1" x14ac:dyDescent="0.3">
      <c r="A38" s="26">
        <v>36</v>
      </c>
      <c r="B38" s="136">
        <v>15017166</v>
      </c>
      <c r="C38" s="85" t="s">
        <v>354</v>
      </c>
      <c r="D38" s="85" t="s">
        <v>117</v>
      </c>
      <c r="E38" s="231" t="s">
        <v>84</v>
      </c>
      <c r="F38" s="26"/>
      <c r="G38" s="27">
        <f t="shared" si="0"/>
        <v>0</v>
      </c>
      <c r="H38" s="27" t="e">
        <f t="shared" si="1"/>
        <v>#DIV/0!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</row>
    <row r="39" spans="1:36" s="28" customFormat="1" x14ac:dyDescent="0.3">
      <c r="A39" s="26">
        <v>37</v>
      </c>
      <c r="B39" s="136">
        <v>15017167</v>
      </c>
      <c r="C39" s="85" t="s">
        <v>354</v>
      </c>
      <c r="D39" s="85" t="s">
        <v>118</v>
      </c>
      <c r="E39" s="231" t="s">
        <v>84</v>
      </c>
      <c r="F39" s="26"/>
      <c r="G39" s="27">
        <f t="shared" si="0"/>
        <v>0</v>
      </c>
      <c r="H39" s="27" t="e">
        <f t="shared" si="1"/>
        <v>#DIV/0!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</row>
    <row r="40" spans="1:36" s="28" customFormat="1" x14ac:dyDescent="0.3">
      <c r="A40" s="26">
        <v>38</v>
      </c>
      <c r="B40" s="136">
        <v>15017168</v>
      </c>
      <c r="C40" s="85" t="s">
        <v>354</v>
      </c>
      <c r="D40" s="85" t="s">
        <v>119</v>
      </c>
      <c r="E40" s="231" t="s">
        <v>84</v>
      </c>
      <c r="F40" s="26"/>
      <c r="G40" s="27">
        <f t="shared" si="0"/>
        <v>0</v>
      </c>
      <c r="H40" s="27" t="e">
        <f t="shared" si="1"/>
        <v>#DIV/0!</v>
      </c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</row>
    <row r="41" spans="1:36" s="28" customFormat="1" x14ac:dyDescent="0.3">
      <c r="A41" s="85">
        <v>39</v>
      </c>
      <c r="B41" s="136">
        <v>15017169</v>
      </c>
      <c r="C41" s="85" t="s">
        <v>353</v>
      </c>
      <c r="D41" s="85" t="s">
        <v>120</v>
      </c>
      <c r="E41" s="231" t="s">
        <v>84</v>
      </c>
      <c r="F41" s="26"/>
      <c r="G41" s="27">
        <f t="shared" si="0"/>
        <v>0</v>
      </c>
      <c r="H41" s="27" t="e">
        <f t="shared" si="1"/>
        <v>#DIV/0!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</row>
    <row r="42" spans="1:36" s="28" customFormat="1" x14ac:dyDescent="0.3">
      <c r="A42" s="85">
        <v>40</v>
      </c>
      <c r="B42" s="136">
        <v>15026244</v>
      </c>
      <c r="C42" s="85" t="s">
        <v>356</v>
      </c>
      <c r="D42" s="85" t="s">
        <v>121</v>
      </c>
      <c r="E42" s="231" t="s">
        <v>84</v>
      </c>
      <c r="F42" s="26"/>
      <c r="G42" s="27">
        <f t="shared" si="0"/>
        <v>0</v>
      </c>
      <c r="H42" s="27" t="e">
        <f t="shared" si="1"/>
        <v>#DIV/0!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</row>
    <row r="43" spans="1:36" s="28" customFormat="1" x14ac:dyDescent="0.3">
      <c r="A43" s="85">
        <v>41</v>
      </c>
      <c r="B43" s="105">
        <v>15026247</v>
      </c>
      <c r="C43" s="85" t="s">
        <v>356</v>
      </c>
      <c r="D43" s="85" t="s">
        <v>122</v>
      </c>
      <c r="E43" s="231" t="s">
        <v>84</v>
      </c>
      <c r="F43" s="26"/>
      <c r="G43" s="27">
        <f t="shared" si="0"/>
        <v>0</v>
      </c>
      <c r="H43" s="27" t="e">
        <f t="shared" si="1"/>
        <v>#DIV/0!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</row>
    <row r="44" spans="1:36" s="28" customFormat="1" x14ac:dyDescent="0.3">
      <c r="A44" s="85">
        <v>42</v>
      </c>
      <c r="B44" s="136">
        <v>15017172</v>
      </c>
      <c r="C44" s="85" t="s">
        <v>356</v>
      </c>
      <c r="D44" s="85" t="s">
        <v>123</v>
      </c>
      <c r="E44" s="231" t="s">
        <v>84</v>
      </c>
      <c r="F44" s="26"/>
      <c r="G44" s="27">
        <f t="shared" si="0"/>
        <v>0</v>
      </c>
      <c r="H44" s="27" t="e">
        <f t="shared" si="1"/>
        <v>#DIV/0!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</row>
    <row r="45" spans="1:36" s="28" customFormat="1" x14ac:dyDescent="0.3">
      <c r="A45" s="85">
        <v>43</v>
      </c>
      <c r="B45" s="136">
        <v>15017173</v>
      </c>
      <c r="C45" s="85" t="s">
        <v>356</v>
      </c>
      <c r="D45" s="85" t="s">
        <v>124</v>
      </c>
      <c r="E45" s="231" t="s">
        <v>84</v>
      </c>
      <c r="F45" s="26"/>
      <c r="G45" s="27">
        <f t="shared" si="0"/>
        <v>0</v>
      </c>
      <c r="H45" s="27" t="e">
        <f t="shared" si="1"/>
        <v>#DIV/0!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</row>
    <row r="46" spans="1:36" s="28" customFormat="1" x14ac:dyDescent="0.3">
      <c r="A46" s="85">
        <v>44</v>
      </c>
      <c r="B46" s="136">
        <v>15026245</v>
      </c>
      <c r="C46" s="85" t="s">
        <v>356</v>
      </c>
      <c r="D46" s="85" t="s">
        <v>125</v>
      </c>
      <c r="E46" s="231" t="s">
        <v>84</v>
      </c>
      <c r="F46" s="26"/>
      <c r="G46" s="27">
        <f t="shared" si="0"/>
        <v>0</v>
      </c>
      <c r="H46" s="27" t="e">
        <f t="shared" si="1"/>
        <v>#DIV/0!</v>
      </c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</row>
    <row r="47" spans="1:36" s="28" customFormat="1" x14ac:dyDescent="0.3">
      <c r="A47" s="26">
        <v>45</v>
      </c>
      <c r="B47" s="136">
        <v>15017175</v>
      </c>
      <c r="C47" s="85" t="s">
        <v>354</v>
      </c>
      <c r="D47" s="85" t="s">
        <v>126</v>
      </c>
      <c r="E47" s="231" t="s">
        <v>84</v>
      </c>
      <c r="F47" s="26"/>
      <c r="G47" s="27">
        <f t="shared" si="0"/>
        <v>0</v>
      </c>
      <c r="H47" s="27" t="e">
        <f t="shared" si="1"/>
        <v>#DIV/0!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</row>
    <row r="48" spans="1:36" s="28" customFormat="1" x14ac:dyDescent="0.3">
      <c r="A48" s="85">
        <v>46</v>
      </c>
      <c r="B48" s="136">
        <v>15017176</v>
      </c>
      <c r="C48" s="85" t="s">
        <v>356</v>
      </c>
      <c r="D48" s="85" t="s">
        <v>127</v>
      </c>
      <c r="E48" s="231" t="s">
        <v>84</v>
      </c>
      <c r="F48" s="26"/>
      <c r="G48" s="27">
        <f t="shared" si="0"/>
        <v>0</v>
      </c>
      <c r="H48" s="27" t="e">
        <f t="shared" si="1"/>
        <v>#DIV/0!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</row>
    <row r="49" spans="1:36" s="28" customFormat="1" x14ac:dyDescent="0.3">
      <c r="A49" s="26">
        <v>47</v>
      </c>
      <c r="B49" s="136">
        <v>15017177</v>
      </c>
      <c r="C49" s="85" t="s">
        <v>354</v>
      </c>
      <c r="D49" s="85" t="s">
        <v>128</v>
      </c>
      <c r="E49" s="231" t="s">
        <v>84</v>
      </c>
      <c r="F49" s="26"/>
      <c r="G49" s="27">
        <f t="shared" si="0"/>
        <v>0</v>
      </c>
      <c r="H49" s="27" t="e">
        <f t="shared" si="1"/>
        <v>#DIV/0!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</row>
    <row r="50" spans="1:36" s="28" customFormat="1" x14ac:dyDescent="0.3">
      <c r="A50" s="26">
        <v>48</v>
      </c>
      <c r="B50" s="136">
        <v>15017178</v>
      </c>
      <c r="C50" s="85" t="s">
        <v>354</v>
      </c>
      <c r="D50" s="85" t="s">
        <v>129</v>
      </c>
      <c r="E50" s="231" t="s">
        <v>84</v>
      </c>
      <c r="F50" s="26"/>
      <c r="G50" s="27">
        <f t="shared" si="0"/>
        <v>0</v>
      </c>
      <c r="H50" s="27" t="e">
        <f t="shared" si="1"/>
        <v>#DIV/0!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</row>
    <row r="51" spans="1:36" s="28" customFormat="1" x14ac:dyDescent="0.3">
      <c r="A51" s="85">
        <v>49</v>
      </c>
      <c r="B51" s="136">
        <v>15017179</v>
      </c>
      <c r="C51" s="85" t="s">
        <v>356</v>
      </c>
      <c r="D51" s="85" t="s">
        <v>130</v>
      </c>
      <c r="E51" s="231" t="s">
        <v>84</v>
      </c>
      <c r="F51" s="26"/>
      <c r="G51" s="27">
        <f t="shared" si="0"/>
        <v>0</v>
      </c>
      <c r="H51" s="27" t="e">
        <f t="shared" si="1"/>
        <v>#DIV/0!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</row>
    <row r="52" spans="1:36" s="28" customFormat="1" x14ac:dyDescent="0.3">
      <c r="A52" s="85">
        <v>50</v>
      </c>
      <c r="B52" s="136">
        <v>15017180</v>
      </c>
      <c r="C52" s="85" t="s">
        <v>356</v>
      </c>
      <c r="D52" s="85" t="s">
        <v>131</v>
      </c>
      <c r="E52" s="231" t="s">
        <v>84</v>
      </c>
      <c r="F52" s="26"/>
      <c r="G52" s="27">
        <f t="shared" si="0"/>
        <v>0</v>
      </c>
      <c r="H52" s="27" t="e">
        <f t="shared" si="1"/>
        <v>#DIV/0!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</row>
    <row r="53" spans="1:36" s="28" customFormat="1" x14ac:dyDescent="0.3">
      <c r="A53" s="26">
        <v>51</v>
      </c>
      <c r="B53" s="136">
        <v>15017181</v>
      </c>
      <c r="C53" s="85" t="s">
        <v>354</v>
      </c>
      <c r="D53" s="85" t="s">
        <v>132</v>
      </c>
      <c r="E53" s="231" t="s">
        <v>84</v>
      </c>
      <c r="F53" s="26"/>
      <c r="G53" s="27">
        <f t="shared" si="0"/>
        <v>0</v>
      </c>
      <c r="H53" s="27" t="e">
        <f t="shared" si="1"/>
        <v>#DIV/0!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</row>
    <row r="54" spans="1:36" s="28" customFormat="1" x14ac:dyDescent="0.3">
      <c r="A54" s="26">
        <v>52</v>
      </c>
      <c r="B54" s="136">
        <v>15017182</v>
      </c>
      <c r="C54" s="85" t="s">
        <v>354</v>
      </c>
      <c r="D54" s="85" t="s">
        <v>133</v>
      </c>
      <c r="E54" s="231" t="s">
        <v>84</v>
      </c>
      <c r="F54" s="26"/>
      <c r="G54" s="27">
        <f t="shared" si="0"/>
        <v>0</v>
      </c>
      <c r="H54" s="27" t="e">
        <f t="shared" si="1"/>
        <v>#DIV/0!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</row>
    <row r="55" spans="1:36" s="28" customFormat="1" x14ac:dyDescent="0.3">
      <c r="A55" s="26">
        <v>53</v>
      </c>
      <c r="B55" s="136">
        <v>15017183</v>
      </c>
      <c r="C55" s="85" t="s">
        <v>354</v>
      </c>
      <c r="D55" s="85" t="s">
        <v>134</v>
      </c>
      <c r="E55" s="231" t="s">
        <v>84</v>
      </c>
      <c r="F55" s="26"/>
      <c r="G55" s="27">
        <f t="shared" si="0"/>
        <v>0</v>
      </c>
      <c r="H55" s="27" t="e">
        <f t="shared" si="1"/>
        <v>#DIV/0!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</row>
    <row r="56" spans="1:36" s="28" customFormat="1" x14ac:dyDescent="0.3">
      <c r="A56" s="26">
        <v>54</v>
      </c>
      <c r="B56" s="136">
        <v>15017184</v>
      </c>
      <c r="C56" s="85" t="s">
        <v>354</v>
      </c>
      <c r="D56" s="85" t="s">
        <v>135</v>
      </c>
      <c r="E56" s="231" t="s">
        <v>84</v>
      </c>
      <c r="F56" s="26"/>
      <c r="G56" s="27">
        <f t="shared" si="0"/>
        <v>0</v>
      </c>
      <c r="H56" s="27" t="e">
        <f t="shared" si="1"/>
        <v>#DIV/0!</v>
      </c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</row>
    <row r="57" spans="1:36" s="28" customFormat="1" x14ac:dyDescent="0.3">
      <c r="A57" s="85">
        <v>55</v>
      </c>
      <c r="B57" s="136">
        <v>15017185</v>
      </c>
      <c r="C57" s="85" t="s">
        <v>356</v>
      </c>
      <c r="D57" s="85" t="s">
        <v>136</v>
      </c>
      <c r="E57" s="231" t="s">
        <v>84</v>
      </c>
      <c r="F57" s="26">
        <f>VLOOKUP(B57,'[1]Daily production report'!$C$43:$J$96,8,0)</f>
        <v>712</v>
      </c>
      <c r="G57" s="27">
        <f t="shared" si="0"/>
        <v>1</v>
      </c>
      <c r="H57" s="27">
        <f t="shared" si="1"/>
        <v>1404.4943820224719</v>
      </c>
      <c r="I57" s="26"/>
      <c r="J57" s="26">
        <v>1</v>
      </c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</row>
    <row r="58" spans="1:36" s="28" customFormat="1" x14ac:dyDescent="0.3">
      <c r="A58" s="85">
        <v>56</v>
      </c>
      <c r="B58" s="136">
        <v>15017186</v>
      </c>
      <c r="C58" s="85" t="s">
        <v>356</v>
      </c>
      <c r="D58" s="85" t="s">
        <v>137</v>
      </c>
      <c r="E58" s="231" t="s">
        <v>84</v>
      </c>
      <c r="F58" s="26">
        <f>VLOOKUP(B58,'[1]Daily production report'!$C$43:$J$96,8,0)</f>
        <v>712</v>
      </c>
      <c r="G58" s="27">
        <f t="shared" si="0"/>
        <v>0</v>
      </c>
      <c r="H58" s="27">
        <f t="shared" si="1"/>
        <v>0</v>
      </c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</row>
    <row r="59" spans="1:36" s="28" customFormat="1" x14ac:dyDescent="0.3">
      <c r="A59" s="26">
        <v>57</v>
      </c>
      <c r="B59" s="136">
        <v>15026206</v>
      </c>
      <c r="C59" s="85" t="s">
        <v>354</v>
      </c>
      <c r="D59" s="85" t="s">
        <v>339</v>
      </c>
      <c r="E59" s="231" t="s">
        <v>84</v>
      </c>
      <c r="F59" s="26"/>
      <c r="G59" s="27">
        <f t="shared" si="0"/>
        <v>15</v>
      </c>
      <c r="H59" s="27" t="e">
        <f t="shared" si="1"/>
        <v>#DIV/0!</v>
      </c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>
        <v>15</v>
      </c>
      <c r="AH59" s="26"/>
      <c r="AI59" s="26"/>
      <c r="AJ59" s="26"/>
    </row>
    <row r="60" spans="1:36" s="28" customFormat="1" x14ac:dyDescent="0.3">
      <c r="A60" s="26">
        <v>58</v>
      </c>
      <c r="B60" s="138">
        <v>15017934</v>
      </c>
      <c r="C60" s="85" t="s">
        <v>354</v>
      </c>
      <c r="D60" s="85" t="s">
        <v>178</v>
      </c>
      <c r="E60" s="231" t="s">
        <v>84</v>
      </c>
      <c r="F60" s="26">
        <f>VLOOKUP(B60,'[1]Daily production report'!$C$43:$J$96,8,0)</f>
        <v>1270</v>
      </c>
      <c r="G60" s="27">
        <f t="shared" si="0"/>
        <v>1</v>
      </c>
      <c r="H60" s="27">
        <f t="shared" si="1"/>
        <v>787.40157480314963</v>
      </c>
      <c r="I60" s="26"/>
      <c r="J60" s="26">
        <v>1</v>
      </c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</row>
    <row r="61" spans="1:36" s="28" customFormat="1" x14ac:dyDescent="0.3">
      <c r="A61" s="26">
        <v>59</v>
      </c>
      <c r="B61" s="136">
        <v>15026219</v>
      </c>
      <c r="C61" s="85" t="s">
        <v>354</v>
      </c>
      <c r="D61" s="85" t="s">
        <v>338</v>
      </c>
      <c r="E61" s="283" t="s">
        <v>81</v>
      </c>
      <c r="F61" s="26">
        <f>VLOOKUP(B61,'[1]Daily production report'!$C$43:$J$96,8,0)</f>
        <v>1210</v>
      </c>
      <c r="G61" s="27">
        <f t="shared" si="0"/>
        <v>2</v>
      </c>
      <c r="H61" s="27">
        <f t="shared" si="1"/>
        <v>1652.8925619834711</v>
      </c>
      <c r="I61" s="26"/>
      <c r="J61" s="26"/>
      <c r="K61" s="26">
        <v>2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</row>
    <row r="62" spans="1:36" s="28" customFormat="1" x14ac:dyDescent="0.3">
      <c r="A62" s="26">
        <v>60</v>
      </c>
      <c r="B62" s="136">
        <v>15026218</v>
      </c>
      <c r="C62" s="85" t="s">
        <v>354</v>
      </c>
      <c r="D62" s="85" t="s">
        <v>340</v>
      </c>
      <c r="E62" s="283" t="s">
        <v>81</v>
      </c>
      <c r="F62" s="26"/>
      <c r="G62" s="27">
        <f t="shared" si="0"/>
        <v>0</v>
      </c>
      <c r="H62" s="27" t="e">
        <f t="shared" si="1"/>
        <v>#DIV/0!</v>
      </c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</row>
    <row r="63" spans="1:36" s="28" customFormat="1" ht="13.5" customHeight="1" x14ac:dyDescent="0.3">
      <c r="A63" s="26">
        <v>61</v>
      </c>
      <c r="B63" s="136">
        <v>16006525</v>
      </c>
      <c r="C63" s="85" t="s">
        <v>354</v>
      </c>
      <c r="D63" s="85" t="s">
        <v>75</v>
      </c>
      <c r="E63" s="283" t="s">
        <v>81</v>
      </c>
      <c r="F63" s="26"/>
      <c r="G63" s="27">
        <f t="shared" si="0"/>
        <v>0</v>
      </c>
      <c r="H63" s="27" t="e">
        <f t="shared" si="1"/>
        <v>#DIV/0!</v>
      </c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</row>
    <row r="64" spans="1:36" s="28" customFormat="1" x14ac:dyDescent="0.3">
      <c r="A64" s="26">
        <v>62</v>
      </c>
      <c r="B64" s="136">
        <v>16006627</v>
      </c>
      <c r="C64" s="85" t="s">
        <v>357</v>
      </c>
      <c r="D64" s="85" t="s">
        <v>78</v>
      </c>
      <c r="E64" s="283" t="s">
        <v>81</v>
      </c>
      <c r="F64" s="26">
        <f>VLOOKUP(B64,'[1]Daily production report'!$C$43:$J$96,8,0)</f>
        <v>1692</v>
      </c>
      <c r="G64" s="27">
        <f t="shared" si="0"/>
        <v>2</v>
      </c>
      <c r="H64" s="27">
        <f t="shared" si="1"/>
        <v>1182.0330969267138</v>
      </c>
      <c r="I64" s="26"/>
      <c r="J64" s="26">
        <v>1</v>
      </c>
      <c r="K64" s="26">
        <v>1</v>
      </c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</row>
    <row r="65" spans="1:36" s="28" customFormat="1" x14ac:dyDescent="0.3">
      <c r="A65" s="26">
        <v>63</v>
      </c>
      <c r="B65" s="136">
        <v>16006628</v>
      </c>
      <c r="C65" s="85" t="s">
        <v>357</v>
      </c>
      <c r="D65" s="85" t="s">
        <v>79</v>
      </c>
      <c r="E65" s="283" t="s">
        <v>81</v>
      </c>
      <c r="F65" s="26">
        <f>VLOOKUP(B65,'[1]Daily production report'!$C$43:$J$96,8,0)</f>
        <v>475</v>
      </c>
      <c r="G65" s="27">
        <f t="shared" si="0"/>
        <v>0</v>
      </c>
      <c r="H65" s="27">
        <f t="shared" si="1"/>
        <v>0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</row>
    <row r="66" spans="1:36" s="28" customFormat="1" x14ac:dyDescent="0.3">
      <c r="A66" s="85">
        <v>64</v>
      </c>
      <c r="B66" s="139">
        <v>15026220</v>
      </c>
      <c r="C66" s="85" t="s">
        <v>443</v>
      </c>
      <c r="D66" s="85" t="s">
        <v>76</v>
      </c>
      <c r="E66" s="235" t="s">
        <v>82</v>
      </c>
      <c r="F66" s="26">
        <f>VLOOKUP(B66,'[1]Daily production report'!$C$43:$J$96,8,0)</f>
        <v>850</v>
      </c>
      <c r="G66" s="27">
        <f t="shared" si="0"/>
        <v>0</v>
      </c>
      <c r="H66" s="27">
        <f t="shared" si="1"/>
        <v>0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</row>
    <row r="67" spans="1:36" s="28" customFormat="1" x14ac:dyDescent="0.3">
      <c r="A67" s="26">
        <v>65</v>
      </c>
      <c r="B67" s="136">
        <v>15000213</v>
      </c>
      <c r="C67" s="85"/>
      <c r="D67" s="85" t="s">
        <v>65</v>
      </c>
      <c r="E67" s="238" t="s">
        <v>64</v>
      </c>
      <c r="F67" s="26"/>
      <c r="G67" s="27">
        <f t="shared" ref="G67:G103" si="2">SUM(I67:AJ67)</f>
        <v>0</v>
      </c>
      <c r="H67" s="27" t="e">
        <f t="shared" ref="H67:H103" si="3">G67/F67*1000000</f>
        <v>#DIV/0!</v>
      </c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</row>
    <row r="68" spans="1:36" s="28" customFormat="1" x14ac:dyDescent="0.3">
      <c r="A68" s="26">
        <v>66</v>
      </c>
      <c r="B68" s="136">
        <v>15000212</v>
      </c>
      <c r="C68" s="85"/>
      <c r="D68" s="85" t="s">
        <v>66</v>
      </c>
      <c r="E68" s="238" t="s">
        <v>64</v>
      </c>
      <c r="F68" s="26"/>
      <c r="G68" s="27">
        <f t="shared" si="2"/>
        <v>0</v>
      </c>
      <c r="H68" s="27" t="e">
        <f t="shared" si="3"/>
        <v>#DIV/0!</v>
      </c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</row>
    <row r="69" spans="1:36" s="28" customFormat="1" x14ac:dyDescent="0.3">
      <c r="A69" s="26">
        <v>67</v>
      </c>
      <c r="B69" s="136">
        <v>15000215</v>
      </c>
      <c r="C69" s="85"/>
      <c r="D69" s="85" t="s">
        <v>67</v>
      </c>
      <c r="E69" s="238" t="s">
        <v>64</v>
      </c>
      <c r="F69" s="26"/>
      <c r="G69" s="27">
        <f t="shared" si="2"/>
        <v>0</v>
      </c>
      <c r="H69" s="27" t="e">
        <f t="shared" si="3"/>
        <v>#DIV/0!</v>
      </c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</row>
    <row r="70" spans="1:36" s="28" customFormat="1" x14ac:dyDescent="0.3">
      <c r="A70" s="26">
        <v>68</v>
      </c>
      <c r="B70" s="136">
        <v>15000214</v>
      </c>
      <c r="C70" s="85"/>
      <c r="D70" s="85" t="s">
        <v>68</v>
      </c>
      <c r="E70" s="238" t="s">
        <v>64</v>
      </c>
      <c r="F70" s="26"/>
      <c r="G70" s="27">
        <f t="shared" si="2"/>
        <v>0</v>
      </c>
      <c r="H70" s="27" t="e">
        <f t="shared" si="3"/>
        <v>#DIV/0!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</row>
    <row r="71" spans="1:36" s="28" customFormat="1" x14ac:dyDescent="0.3">
      <c r="A71" s="26">
        <v>69</v>
      </c>
      <c r="B71" s="136">
        <v>15000217</v>
      </c>
      <c r="C71" s="85"/>
      <c r="D71" s="85" t="s">
        <v>70</v>
      </c>
      <c r="E71" s="238" t="s">
        <v>64</v>
      </c>
      <c r="F71" s="26"/>
      <c r="G71" s="27">
        <f t="shared" si="2"/>
        <v>0</v>
      </c>
      <c r="H71" s="27" t="e">
        <f t="shared" si="3"/>
        <v>#DIV/0!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</row>
    <row r="72" spans="1:36" s="28" customFormat="1" x14ac:dyDescent="0.3">
      <c r="A72" s="26">
        <v>70</v>
      </c>
      <c r="B72" s="136">
        <v>15000216</v>
      </c>
      <c r="C72" s="85"/>
      <c r="D72" s="85" t="s">
        <v>71</v>
      </c>
      <c r="E72" s="238" t="s">
        <v>64</v>
      </c>
      <c r="F72" s="26"/>
      <c r="G72" s="27">
        <f t="shared" si="2"/>
        <v>0</v>
      </c>
      <c r="H72" s="27" t="e">
        <f t="shared" si="3"/>
        <v>#DIV/0!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</row>
    <row r="73" spans="1:36" s="28" customFormat="1" x14ac:dyDescent="0.25">
      <c r="A73" s="26">
        <v>71</v>
      </c>
      <c r="B73" s="140">
        <v>15023956</v>
      </c>
      <c r="C73" s="85"/>
      <c r="D73" s="85" t="s">
        <v>69</v>
      </c>
      <c r="E73" s="238" t="s">
        <v>64</v>
      </c>
      <c r="F73" s="26"/>
      <c r="G73" s="27">
        <f t="shared" si="2"/>
        <v>0</v>
      </c>
      <c r="H73" s="27" t="e">
        <f t="shared" si="3"/>
        <v>#DIV/0!</v>
      </c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</row>
    <row r="74" spans="1:36" s="28" customFormat="1" x14ac:dyDescent="0.3">
      <c r="A74" s="26">
        <v>72</v>
      </c>
      <c r="B74" s="136">
        <v>15000211</v>
      </c>
      <c r="C74" s="85" t="s">
        <v>352</v>
      </c>
      <c r="D74" s="85" t="s">
        <v>72</v>
      </c>
      <c r="E74" s="238" t="s">
        <v>64</v>
      </c>
      <c r="F74" s="26"/>
      <c r="G74" s="27">
        <f t="shared" si="2"/>
        <v>0</v>
      </c>
      <c r="H74" s="27" t="e">
        <f t="shared" si="3"/>
        <v>#DIV/0!</v>
      </c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</row>
    <row r="75" spans="1:36" s="28" customFormat="1" x14ac:dyDescent="0.3">
      <c r="A75" s="26">
        <v>73</v>
      </c>
      <c r="B75" s="136">
        <v>15000210</v>
      </c>
      <c r="C75" s="85" t="s">
        <v>352</v>
      </c>
      <c r="D75" s="85" t="s">
        <v>63</v>
      </c>
      <c r="E75" s="238" t="s">
        <v>64</v>
      </c>
      <c r="F75" s="26">
        <f>VLOOKUP(B75,'[1]Daily production report'!$C$43:$J$96,8,0)</f>
        <v>1664</v>
      </c>
      <c r="G75" s="27">
        <f t="shared" si="2"/>
        <v>0</v>
      </c>
      <c r="H75" s="27">
        <f t="shared" si="3"/>
        <v>0</v>
      </c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</row>
    <row r="76" spans="1:36" s="28" customFormat="1" x14ac:dyDescent="0.3">
      <c r="A76" s="26">
        <v>74</v>
      </c>
      <c r="B76" s="136">
        <v>15014437</v>
      </c>
      <c r="C76" s="85"/>
      <c r="D76" s="85" t="s">
        <v>6</v>
      </c>
      <c r="E76" s="241" t="s">
        <v>4</v>
      </c>
      <c r="F76" s="26"/>
      <c r="G76" s="27">
        <f t="shared" si="2"/>
        <v>0</v>
      </c>
      <c r="H76" s="27" t="e">
        <f t="shared" si="3"/>
        <v>#DIV/0!</v>
      </c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</row>
    <row r="77" spans="1:36" s="28" customFormat="1" x14ac:dyDescent="0.3">
      <c r="A77" s="26">
        <v>75</v>
      </c>
      <c r="B77" s="136">
        <v>15014436</v>
      </c>
      <c r="C77" s="85"/>
      <c r="D77" s="85" t="s">
        <v>7</v>
      </c>
      <c r="E77" s="241" t="s">
        <v>4</v>
      </c>
      <c r="F77" s="26"/>
      <c r="G77" s="27">
        <f t="shared" si="2"/>
        <v>0</v>
      </c>
      <c r="H77" s="27" t="e">
        <f t="shared" si="3"/>
        <v>#DIV/0!</v>
      </c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</row>
    <row r="78" spans="1:36" s="28" customFormat="1" x14ac:dyDescent="0.3">
      <c r="A78" s="26">
        <v>76</v>
      </c>
      <c r="B78" s="136">
        <v>15014439</v>
      </c>
      <c r="C78" s="85"/>
      <c r="D78" s="85" t="s">
        <v>10</v>
      </c>
      <c r="E78" s="241" t="s">
        <v>4</v>
      </c>
      <c r="F78" s="26"/>
      <c r="G78" s="27">
        <f t="shared" si="2"/>
        <v>0</v>
      </c>
      <c r="H78" s="27" t="e">
        <f t="shared" si="3"/>
        <v>#DIV/0!</v>
      </c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</row>
    <row r="79" spans="1:36" s="28" customFormat="1" x14ac:dyDescent="0.3">
      <c r="A79" s="26">
        <v>77</v>
      </c>
      <c r="B79" s="136">
        <v>15014438</v>
      </c>
      <c r="C79" s="85"/>
      <c r="D79" s="85" t="s">
        <v>11</v>
      </c>
      <c r="E79" s="241" t="s">
        <v>4</v>
      </c>
      <c r="F79" s="26"/>
      <c r="G79" s="27">
        <f t="shared" si="2"/>
        <v>0</v>
      </c>
      <c r="H79" s="27" t="e">
        <f t="shared" si="3"/>
        <v>#DIV/0!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</row>
    <row r="80" spans="1:36" s="28" customFormat="1" x14ac:dyDescent="0.3">
      <c r="A80" s="85">
        <v>78</v>
      </c>
      <c r="B80" s="136">
        <v>15014430</v>
      </c>
      <c r="C80" s="85" t="s">
        <v>353</v>
      </c>
      <c r="D80" s="85" t="s">
        <v>3</v>
      </c>
      <c r="E80" s="241" t="s">
        <v>4</v>
      </c>
      <c r="F80" s="26"/>
      <c r="G80" s="27">
        <f t="shared" si="2"/>
        <v>0</v>
      </c>
      <c r="H80" s="27" t="e">
        <f t="shared" si="3"/>
        <v>#DIV/0!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</row>
    <row r="81" spans="1:36" s="28" customFormat="1" x14ac:dyDescent="0.3">
      <c r="A81" s="85">
        <v>79</v>
      </c>
      <c r="B81" s="136">
        <v>15014431</v>
      </c>
      <c r="C81" s="85" t="s">
        <v>353</v>
      </c>
      <c r="D81" s="85" t="s">
        <v>8</v>
      </c>
      <c r="E81" s="241" t="s">
        <v>4</v>
      </c>
      <c r="F81" s="26"/>
      <c r="G81" s="27">
        <f t="shared" si="2"/>
        <v>0</v>
      </c>
      <c r="H81" s="27" t="e">
        <f t="shared" si="3"/>
        <v>#DIV/0!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</row>
    <row r="82" spans="1:36" s="28" customFormat="1" x14ac:dyDescent="0.3">
      <c r="A82" s="26">
        <v>80</v>
      </c>
      <c r="B82" s="136"/>
      <c r="C82" s="85"/>
      <c r="D82" s="85" t="s">
        <v>5</v>
      </c>
      <c r="E82" s="241" t="s">
        <v>4</v>
      </c>
      <c r="F82" s="26"/>
      <c r="G82" s="27">
        <f t="shared" si="2"/>
        <v>0</v>
      </c>
      <c r="H82" s="27" t="e">
        <f t="shared" si="3"/>
        <v>#DIV/0!</v>
      </c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</row>
    <row r="83" spans="1:36" s="28" customFormat="1" x14ac:dyDescent="0.3">
      <c r="A83" s="26">
        <v>81</v>
      </c>
      <c r="B83" s="105">
        <v>15023955</v>
      </c>
      <c r="C83" s="85"/>
      <c r="D83" s="85" t="s">
        <v>9</v>
      </c>
      <c r="E83" s="241" t="s">
        <v>4</v>
      </c>
      <c r="F83" s="26"/>
      <c r="G83" s="27">
        <f t="shared" si="2"/>
        <v>0</v>
      </c>
      <c r="H83" s="27" t="e">
        <f t="shared" si="3"/>
        <v>#DIV/0!</v>
      </c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</row>
    <row r="84" spans="1:36" s="28" customFormat="1" x14ac:dyDescent="0.3">
      <c r="A84" s="26">
        <v>82</v>
      </c>
      <c r="B84" s="136">
        <v>15014426</v>
      </c>
      <c r="C84" s="85"/>
      <c r="D84" s="85" t="s">
        <v>12</v>
      </c>
      <c r="E84" s="241" t="s">
        <v>4</v>
      </c>
      <c r="F84" s="26"/>
      <c r="G84" s="27">
        <f t="shared" si="2"/>
        <v>0</v>
      </c>
      <c r="H84" s="27" t="e">
        <f t="shared" si="3"/>
        <v>#DIV/0!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</row>
    <row r="85" spans="1:36" s="28" customFormat="1" x14ac:dyDescent="0.3">
      <c r="A85" s="26">
        <v>83</v>
      </c>
      <c r="B85" s="136">
        <v>15014427</v>
      </c>
      <c r="C85" s="85"/>
      <c r="D85" s="85" t="s">
        <v>13</v>
      </c>
      <c r="E85" s="241" t="s">
        <v>4</v>
      </c>
      <c r="F85" s="26"/>
      <c r="G85" s="27">
        <f t="shared" si="2"/>
        <v>0</v>
      </c>
      <c r="H85" s="27" t="e">
        <f t="shared" si="3"/>
        <v>#DIV/0!</v>
      </c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</row>
    <row r="86" spans="1:36" s="28" customFormat="1" x14ac:dyDescent="0.3">
      <c r="A86" s="26">
        <v>84</v>
      </c>
      <c r="B86" s="136">
        <v>15015253</v>
      </c>
      <c r="C86" s="85" t="s">
        <v>354</v>
      </c>
      <c r="D86" s="85" t="s">
        <v>56</v>
      </c>
      <c r="E86" s="247" t="s">
        <v>57</v>
      </c>
      <c r="F86" s="26"/>
      <c r="G86" s="27">
        <f t="shared" si="2"/>
        <v>0</v>
      </c>
      <c r="H86" s="27" t="e">
        <f t="shared" si="3"/>
        <v>#DIV/0!</v>
      </c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</row>
    <row r="87" spans="1:36" s="28" customFormat="1" x14ac:dyDescent="0.3">
      <c r="A87" s="26">
        <v>85</v>
      </c>
      <c r="B87" s="136">
        <v>15015254</v>
      </c>
      <c r="C87" s="85" t="s">
        <v>354</v>
      </c>
      <c r="D87" s="85" t="s">
        <v>60</v>
      </c>
      <c r="E87" s="247" t="s">
        <v>57</v>
      </c>
      <c r="F87" s="26"/>
      <c r="G87" s="27">
        <f t="shared" si="2"/>
        <v>0</v>
      </c>
      <c r="H87" s="27" t="e">
        <f t="shared" si="3"/>
        <v>#DIV/0!</v>
      </c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</row>
    <row r="88" spans="1:36" s="28" customFormat="1" x14ac:dyDescent="0.3">
      <c r="A88" s="85">
        <v>86</v>
      </c>
      <c r="B88" s="136">
        <v>15007401</v>
      </c>
      <c r="C88" s="85" t="s">
        <v>356</v>
      </c>
      <c r="D88" s="85" t="s">
        <v>58</v>
      </c>
      <c r="E88" s="247" t="s">
        <v>57</v>
      </c>
      <c r="F88" s="26"/>
      <c r="G88" s="27">
        <f t="shared" si="2"/>
        <v>0</v>
      </c>
      <c r="H88" s="27" t="e">
        <f t="shared" si="3"/>
        <v>#DIV/0!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</row>
    <row r="89" spans="1:36" s="28" customFormat="1" x14ac:dyDescent="0.3">
      <c r="A89" s="85">
        <v>87</v>
      </c>
      <c r="B89" s="136">
        <v>15007402</v>
      </c>
      <c r="C89" s="85" t="s">
        <v>356</v>
      </c>
      <c r="D89" s="85" t="s">
        <v>59</v>
      </c>
      <c r="E89" s="247" t="s">
        <v>57</v>
      </c>
      <c r="F89" s="26"/>
      <c r="G89" s="27">
        <f t="shared" si="2"/>
        <v>0</v>
      </c>
      <c r="H89" s="27" t="e">
        <f t="shared" si="3"/>
        <v>#DIV/0!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</row>
    <row r="90" spans="1:36" s="28" customFormat="1" x14ac:dyDescent="0.3">
      <c r="A90" s="26">
        <v>88</v>
      </c>
      <c r="B90" s="136">
        <v>16001296</v>
      </c>
      <c r="C90" s="85"/>
      <c r="D90" s="85" t="s">
        <v>46</v>
      </c>
      <c r="E90" s="250" t="s">
        <v>47</v>
      </c>
      <c r="F90" s="26"/>
      <c r="G90" s="27">
        <f t="shared" si="2"/>
        <v>0</v>
      </c>
      <c r="H90" s="27" t="e">
        <f t="shared" si="3"/>
        <v>#DIV/0!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</row>
    <row r="91" spans="1:36" s="28" customFormat="1" x14ac:dyDescent="0.3">
      <c r="A91" s="26">
        <v>89</v>
      </c>
      <c r="B91" s="136">
        <v>16001853</v>
      </c>
      <c r="C91" s="85"/>
      <c r="D91" s="85" t="s">
        <v>50</v>
      </c>
      <c r="E91" s="250" t="s">
        <v>47</v>
      </c>
      <c r="F91" s="26"/>
      <c r="G91" s="27">
        <f t="shared" si="2"/>
        <v>0</v>
      </c>
      <c r="H91" s="27" t="e">
        <f t="shared" si="3"/>
        <v>#DIV/0!</v>
      </c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</row>
    <row r="92" spans="1:36" s="28" customFormat="1" x14ac:dyDescent="0.3">
      <c r="A92" s="26">
        <v>90</v>
      </c>
      <c r="B92" s="136">
        <v>16000901</v>
      </c>
      <c r="C92" s="85"/>
      <c r="D92" s="85" t="s">
        <v>48</v>
      </c>
      <c r="E92" s="250" t="s">
        <v>47</v>
      </c>
      <c r="F92" s="26"/>
      <c r="G92" s="27">
        <f t="shared" si="2"/>
        <v>0</v>
      </c>
      <c r="H92" s="27" t="e">
        <f t="shared" si="3"/>
        <v>#DIV/0!</v>
      </c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</row>
    <row r="93" spans="1:36" s="28" customFormat="1" x14ac:dyDescent="0.3">
      <c r="A93" s="26">
        <v>91</v>
      </c>
      <c r="B93" s="136">
        <v>15007399</v>
      </c>
      <c r="C93" s="85"/>
      <c r="D93" s="85" t="s">
        <v>49</v>
      </c>
      <c r="E93" s="250" t="s">
        <v>47</v>
      </c>
      <c r="F93" s="26"/>
      <c r="G93" s="27">
        <f t="shared" si="2"/>
        <v>0</v>
      </c>
      <c r="H93" s="27" t="e">
        <f t="shared" si="3"/>
        <v>#DIV/0!</v>
      </c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</row>
    <row r="94" spans="1:36" s="28" customFormat="1" x14ac:dyDescent="0.3">
      <c r="A94" s="26">
        <v>92</v>
      </c>
      <c r="B94" s="136">
        <v>15007400</v>
      </c>
      <c r="C94" s="85"/>
      <c r="D94" s="85" t="s">
        <v>51</v>
      </c>
      <c r="E94" s="250" t="s">
        <v>47</v>
      </c>
      <c r="F94" s="26"/>
      <c r="G94" s="27">
        <f t="shared" si="2"/>
        <v>0</v>
      </c>
      <c r="H94" s="27" t="e">
        <f t="shared" si="3"/>
        <v>#DIV/0!</v>
      </c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</row>
    <row r="95" spans="1:36" s="28" customFormat="1" x14ac:dyDescent="0.3">
      <c r="A95" s="26">
        <v>93</v>
      </c>
      <c r="B95" s="136">
        <v>16001389</v>
      </c>
      <c r="C95" s="85"/>
      <c r="D95" s="85" t="s">
        <v>52</v>
      </c>
      <c r="E95" s="250" t="s">
        <v>47</v>
      </c>
      <c r="F95" s="26"/>
      <c r="G95" s="27">
        <f t="shared" si="2"/>
        <v>0</v>
      </c>
      <c r="H95" s="27" t="e">
        <f t="shared" si="3"/>
        <v>#DIV/0!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</row>
    <row r="96" spans="1:36" s="28" customFormat="1" x14ac:dyDescent="0.3">
      <c r="A96" s="26">
        <v>94</v>
      </c>
      <c r="B96" s="136">
        <v>16001385</v>
      </c>
      <c r="C96" s="85"/>
      <c r="D96" s="85" t="s">
        <v>53</v>
      </c>
      <c r="E96" s="250" t="s">
        <v>47</v>
      </c>
      <c r="F96" s="26"/>
      <c r="G96" s="27">
        <f t="shared" si="2"/>
        <v>0</v>
      </c>
      <c r="H96" s="27" t="e">
        <f t="shared" si="3"/>
        <v>#DIV/0!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</row>
    <row r="97" spans="1:36" s="28" customFormat="1" x14ac:dyDescent="0.3">
      <c r="A97" s="26">
        <v>95</v>
      </c>
      <c r="B97" s="136">
        <v>16003463</v>
      </c>
      <c r="C97" s="85"/>
      <c r="D97" s="85" t="s">
        <v>54</v>
      </c>
      <c r="E97" s="250" t="s">
        <v>80</v>
      </c>
      <c r="F97" s="26"/>
      <c r="G97" s="27">
        <f t="shared" si="2"/>
        <v>0</v>
      </c>
      <c r="H97" s="27" t="e">
        <f t="shared" si="3"/>
        <v>#DIV/0!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</row>
    <row r="98" spans="1:36" s="28" customFormat="1" x14ac:dyDescent="0.3">
      <c r="A98" s="26">
        <v>96</v>
      </c>
      <c r="B98" s="136">
        <v>16003464</v>
      </c>
      <c r="C98" s="85"/>
      <c r="D98" s="85" t="s">
        <v>55</v>
      </c>
      <c r="E98" s="250" t="s">
        <v>80</v>
      </c>
      <c r="F98" s="26"/>
      <c r="G98" s="27">
        <f t="shared" si="2"/>
        <v>0</v>
      </c>
      <c r="H98" s="27" t="e">
        <f t="shared" si="3"/>
        <v>#DIV/0!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</row>
    <row r="99" spans="1:36" s="28" customFormat="1" x14ac:dyDescent="0.3">
      <c r="A99" s="26">
        <v>97</v>
      </c>
      <c r="B99" s="136">
        <v>16003465</v>
      </c>
      <c r="C99" s="85"/>
      <c r="D99" s="85" t="s">
        <v>73</v>
      </c>
      <c r="E99" s="250" t="s">
        <v>80</v>
      </c>
      <c r="F99" s="26"/>
      <c r="G99" s="27">
        <f t="shared" si="2"/>
        <v>0</v>
      </c>
      <c r="H99" s="27" t="e">
        <f t="shared" si="3"/>
        <v>#DIV/0!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</row>
    <row r="100" spans="1:36" s="28" customFormat="1" x14ac:dyDescent="0.3">
      <c r="A100" s="26">
        <v>98</v>
      </c>
      <c r="B100" s="136">
        <v>16003466</v>
      </c>
      <c r="C100" s="85"/>
      <c r="D100" s="85" t="s">
        <v>74</v>
      </c>
      <c r="E100" s="250" t="s">
        <v>80</v>
      </c>
      <c r="F100" s="26"/>
      <c r="G100" s="27">
        <f t="shared" si="2"/>
        <v>0</v>
      </c>
      <c r="H100" s="27" t="e">
        <f t="shared" si="3"/>
        <v>#DIV/0!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</row>
    <row r="101" spans="1:36" s="28" customFormat="1" x14ac:dyDescent="0.3">
      <c r="A101" s="26">
        <v>99</v>
      </c>
      <c r="B101" s="136">
        <v>15017135</v>
      </c>
      <c r="C101" s="85"/>
      <c r="D101" s="85" t="s">
        <v>77</v>
      </c>
      <c r="E101" s="250" t="s">
        <v>80</v>
      </c>
      <c r="F101" s="26"/>
      <c r="G101" s="27">
        <f t="shared" si="2"/>
        <v>0</v>
      </c>
      <c r="H101" s="27" t="e">
        <f t="shared" si="3"/>
        <v>#DIV/0!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</row>
    <row r="102" spans="1:36" s="28" customFormat="1" x14ac:dyDescent="0.3">
      <c r="A102" s="26">
        <v>100</v>
      </c>
      <c r="B102" s="136">
        <v>15015262</v>
      </c>
      <c r="C102" s="85" t="s">
        <v>354</v>
      </c>
      <c r="D102" s="85" t="s">
        <v>29</v>
      </c>
      <c r="E102" s="253" t="s">
        <v>30</v>
      </c>
      <c r="F102" s="26"/>
      <c r="G102" s="27">
        <f t="shared" si="2"/>
        <v>0</v>
      </c>
      <c r="H102" s="27" t="e">
        <f t="shared" si="3"/>
        <v>#DIV/0!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</row>
    <row r="103" spans="1:36" s="28" customFormat="1" x14ac:dyDescent="0.3">
      <c r="A103" s="26">
        <v>101</v>
      </c>
      <c r="B103" s="136">
        <v>15015263</v>
      </c>
      <c r="C103" s="85" t="s">
        <v>354</v>
      </c>
      <c r="D103" s="85" t="s">
        <v>33</v>
      </c>
      <c r="E103" s="253" t="s">
        <v>30</v>
      </c>
      <c r="F103" s="26"/>
      <c r="G103" s="27">
        <f t="shared" si="2"/>
        <v>0</v>
      </c>
      <c r="H103" s="27" t="e">
        <f t="shared" si="3"/>
        <v>#DIV/0!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</row>
    <row r="104" spans="1:36" s="28" customFormat="1" x14ac:dyDescent="0.3">
      <c r="A104" s="26">
        <v>102</v>
      </c>
      <c r="B104" s="136">
        <v>15014722</v>
      </c>
      <c r="C104" s="85"/>
      <c r="D104" s="85" t="s">
        <v>31</v>
      </c>
      <c r="E104" s="253" t="s">
        <v>30</v>
      </c>
      <c r="F104" s="26"/>
      <c r="G104" s="27">
        <f t="shared" ref="G104:G110" si="4">SUM(I104:AJ104)</f>
        <v>0</v>
      </c>
      <c r="H104" s="27" t="e">
        <f t="shared" ref="H104:H110" si="5">G104/F104*1000000</f>
        <v>#DIV/0!</v>
      </c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</row>
    <row r="105" spans="1:36" s="28" customFormat="1" x14ac:dyDescent="0.3">
      <c r="A105" s="26">
        <v>103</v>
      </c>
      <c r="B105" s="136">
        <v>15014721</v>
      </c>
      <c r="C105" s="85"/>
      <c r="D105" s="85" t="s">
        <v>32</v>
      </c>
      <c r="E105" s="253" t="s">
        <v>30</v>
      </c>
      <c r="F105" s="26"/>
      <c r="G105" s="27">
        <f t="shared" si="4"/>
        <v>0</v>
      </c>
      <c r="H105" s="27" t="e">
        <f t="shared" si="5"/>
        <v>#DIV/0!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</row>
    <row r="106" spans="1:36" s="28" customFormat="1" x14ac:dyDescent="0.3">
      <c r="A106" s="26">
        <v>104</v>
      </c>
      <c r="B106" s="136">
        <v>15026685</v>
      </c>
      <c r="C106" s="85"/>
      <c r="D106" s="85" t="s">
        <v>34</v>
      </c>
      <c r="E106" s="253" t="s">
        <v>35</v>
      </c>
      <c r="F106" s="26"/>
      <c r="G106" s="27">
        <f t="shared" si="4"/>
        <v>0</v>
      </c>
      <c r="H106" s="27" t="e">
        <f t="shared" si="5"/>
        <v>#DIV/0!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</row>
    <row r="107" spans="1:36" s="28" customFormat="1" x14ac:dyDescent="0.3">
      <c r="A107" s="26">
        <v>105</v>
      </c>
      <c r="B107" s="136">
        <v>15012708</v>
      </c>
      <c r="C107" s="85"/>
      <c r="D107" s="85" t="s">
        <v>36</v>
      </c>
      <c r="E107" s="253" t="s">
        <v>35</v>
      </c>
      <c r="F107" s="26"/>
      <c r="G107" s="27">
        <f t="shared" si="4"/>
        <v>0</v>
      </c>
      <c r="H107" s="27" t="e">
        <f t="shared" si="5"/>
        <v>#DIV/0!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</row>
    <row r="108" spans="1:36" s="28" customFormat="1" x14ac:dyDescent="0.3">
      <c r="A108" s="26">
        <v>106</v>
      </c>
      <c r="B108" s="136">
        <v>15012707</v>
      </c>
      <c r="C108" s="85"/>
      <c r="D108" s="85" t="s">
        <v>37</v>
      </c>
      <c r="E108" s="253" t="s">
        <v>35</v>
      </c>
      <c r="F108" s="26"/>
      <c r="G108" s="27">
        <f t="shared" si="4"/>
        <v>0</v>
      </c>
      <c r="H108" s="27" t="e">
        <f t="shared" si="5"/>
        <v>#DIV/0!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</row>
    <row r="109" spans="1:36" s="28" customFormat="1" x14ac:dyDescent="0.3">
      <c r="A109" s="26">
        <v>107</v>
      </c>
      <c r="B109" s="136">
        <v>15012710</v>
      </c>
      <c r="C109" s="85"/>
      <c r="D109" s="85" t="s">
        <v>38</v>
      </c>
      <c r="E109" s="253" t="s">
        <v>35</v>
      </c>
      <c r="F109" s="26"/>
      <c r="G109" s="27">
        <f t="shared" si="4"/>
        <v>0</v>
      </c>
      <c r="H109" s="27" t="e">
        <f t="shared" si="5"/>
        <v>#DIV/0!</v>
      </c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</row>
    <row r="110" spans="1:36" s="28" customFormat="1" x14ac:dyDescent="0.3">
      <c r="A110" s="26">
        <v>108</v>
      </c>
      <c r="B110" s="136">
        <v>15012709</v>
      </c>
      <c r="C110" s="85"/>
      <c r="D110" s="85" t="s">
        <v>39</v>
      </c>
      <c r="E110" s="253" t="s">
        <v>35</v>
      </c>
      <c r="F110" s="26"/>
      <c r="G110" s="27">
        <f t="shared" si="4"/>
        <v>0</v>
      </c>
      <c r="H110" s="27" t="e">
        <f t="shared" si="5"/>
        <v>#DIV/0!</v>
      </c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</row>
    <row r="111" spans="1:36" s="28" customFormat="1" x14ac:dyDescent="0.3">
      <c r="A111" s="26">
        <v>109</v>
      </c>
      <c r="B111" s="136">
        <v>15000177</v>
      </c>
      <c r="C111" s="85" t="s">
        <v>352</v>
      </c>
      <c r="D111" s="85" t="s">
        <v>15</v>
      </c>
      <c r="E111" s="244" t="s">
        <v>14</v>
      </c>
      <c r="F111" s="26"/>
      <c r="G111" s="27">
        <f t="shared" ref="G111:G141" si="6">SUM(I111:AJ111)</f>
        <v>0</v>
      </c>
      <c r="H111" s="27" t="e">
        <f t="shared" ref="H111:H140" si="7">G111/F111*1000000</f>
        <v>#DIV/0!</v>
      </c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</row>
    <row r="112" spans="1:36" s="28" customFormat="1" x14ac:dyDescent="0.3">
      <c r="A112" s="26">
        <v>110</v>
      </c>
      <c r="B112" s="136">
        <v>15013445</v>
      </c>
      <c r="C112" s="85" t="s">
        <v>352</v>
      </c>
      <c r="D112" s="85" t="s">
        <v>138</v>
      </c>
      <c r="E112" s="244" t="s">
        <v>14</v>
      </c>
      <c r="F112" s="26"/>
      <c r="G112" s="27">
        <f t="shared" si="6"/>
        <v>0</v>
      </c>
      <c r="H112" s="27" t="e">
        <f t="shared" si="7"/>
        <v>#DIV/0!</v>
      </c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</row>
    <row r="113" spans="1:36" s="28" customFormat="1" x14ac:dyDescent="0.3">
      <c r="A113" s="26">
        <v>111</v>
      </c>
      <c r="B113" s="136">
        <v>15024939</v>
      </c>
      <c r="C113" s="85" t="s">
        <v>352</v>
      </c>
      <c r="D113" s="85" t="s">
        <v>409</v>
      </c>
      <c r="E113" s="244" t="s">
        <v>14</v>
      </c>
      <c r="F113" s="26"/>
      <c r="G113" s="27"/>
      <c r="H113" s="27" t="e">
        <f t="shared" si="7"/>
        <v>#DIV/0!</v>
      </c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</row>
    <row r="114" spans="1:36" s="28" customFormat="1" x14ac:dyDescent="0.3">
      <c r="A114" s="26">
        <v>112</v>
      </c>
      <c r="B114" s="136">
        <v>15008261</v>
      </c>
      <c r="C114" s="85" t="s">
        <v>352</v>
      </c>
      <c r="D114" s="85" t="s">
        <v>16</v>
      </c>
      <c r="E114" s="244" t="s">
        <v>14</v>
      </c>
      <c r="F114" s="26"/>
      <c r="G114" s="27">
        <f t="shared" si="6"/>
        <v>0</v>
      </c>
      <c r="H114" s="27" t="e">
        <f t="shared" si="7"/>
        <v>#DIV/0!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</row>
    <row r="115" spans="1:36" s="28" customFormat="1" x14ac:dyDescent="0.3">
      <c r="A115" s="26">
        <v>113</v>
      </c>
      <c r="B115" s="105">
        <v>15011886</v>
      </c>
      <c r="C115" s="85" t="s">
        <v>352</v>
      </c>
      <c r="D115" s="84" t="s">
        <v>321</v>
      </c>
      <c r="E115" s="244" t="s">
        <v>322</v>
      </c>
      <c r="F115" s="26"/>
      <c r="G115" s="27">
        <f t="shared" si="6"/>
        <v>0</v>
      </c>
      <c r="H115" s="27" t="e">
        <f t="shared" si="7"/>
        <v>#DIV/0!</v>
      </c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</row>
    <row r="116" spans="1:36" s="28" customFormat="1" x14ac:dyDescent="0.3">
      <c r="A116" s="85">
        <v>114</v>
      </c>
      <c r="B116" s="136">
        <v>15000148</v>
      </c>
      <c r="C116" s="85" t="s">
        <v>356</v>
      </c>
      <c r="D116" s="85" t="s">
        <v>22</v>
      </c>
      <c r="E116" s="244" t="s">
        <v>23</v>
      </c>
      <c r="F116" s="26"/>
      <c r="G116" s="27">
        <f t="shared" si="6"/>
        <v>0</v>
      </c>
      <c r="H116" s="27" t="e">
        <f t="shared" si="7"/>
        <v>#DIV/0!</v>
      </c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</row>
    <row r="117" spans="1:36" s="28" customFormat="1" x14ac:dyDescent="0.3">
      <c r="A117" s="85">
        <v>115</v>
      </c>
      <c r="B117" s="136">
        <v>15000146</v>
      </c>
      <c r="C117" s="85" t="s">
        <v>356</v>
      </c>
      <c r="D117" s="85" t="s">
        <v>24</v>
      </c>
      <c r="E117" s="244" t="s">
        <v>23</v>
      </c>
      <c r="F117" s="26"/>
      <c r="G117" s="27">
        <f t="shared" si="6"/>
        <v>0</v>
      </c>
      <c r="H117" s="27" t="e">
        <f t="shared" si="7"/>
        <v>#DIV/0!</v>
      </c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</row>
    <row r="118" spans="1:36" s="28" customFormat="1" x14ac:dyDescent="0.3">
      <c r="A118" s="85">
        <v>116</v>
      </c>
      <c r="B118" s="105">
        <v>15020560</v>
      </c>
      <c r="C118" s="85" t="s">
        <v>356</v>
      </c>
      <c r="D118" s="84" t="s">
        <v>320</v>
      </c>
      <c r="E118" s="244" t="s">
        <v>23</v>
      </c>
      <c r="F118" s="26"/>
      <c r="G118" s="27">
        <f t="shared" si="6"/>
        <v>0</v>
      </c>
      <c r="H118" s="27" t="e">
        <f t="shared" si="7"/>
        <v>#DIV/0!</v>
      </c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</row>
    <row r="119" spans="1:36" s="28" customFormat="1" x14ac:dyDescent="0.3">
      <c r="A119" s="26">
        <v>117</v>
      </c>
      <c r="B119" s="136">
        <v>15000144</v>
      </c>
      <c r="C119" s="85" t="s">
        <v>364</v>
      </c>
      <c r="D119" s="85" t="s">
        <v>25</v>
      </c>
      <c r="E119" s="244" t="s">
        <v>23</v>
      </c>
      <c r="F119" s="26"/>
      <c r="G119" s="27">
        <f t="shared" si="6"/>
        <v>0</v>
      </c>
      <c r="H119" s="27" t="e">
        <f t="shared" si="7"/>
        <v>#DIV/0!</v>
      </c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</row>
    <row r="120" spans="1:36" s="28" customFormat="1" x14ac:dyDescent="0.3">
      <c r="A120" s="85">
        <v>118</v>
      </c>
      <c r="B120" s="136">
        <v>15020558</v>
      </c>
      <c r="C120" s="85" t="s">
        <v>356</v>
      </c>
      <c r="D120" s="85" t="s">
        <v>298</v>
      </c>
      <c r="E120" s="244" t="s">
        <v>299</v>
      </c>
      <c r="F120" s="26"/>
      <c r="G120" s="27">
        <f t="shared" si="6"/>
        <v>0</v>
      </c>
      <c r="H120" s="27" t="e">
        <f t="shared" si="7"/>
        <v>#DIV/0!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</row>
    <row r="121" spans="1:36" s="28" customFormat="1" x14ac:dyDescent="0.3">
      <c r="A121" s="85">
        <v>119</v>
      </c>
      <c r="B121" s="105">
        <v>15020561</v>
      </c>
      <c r="C121" s="85" t="s">
        <v>356</v>
      </c>
      <c r="D121" s="84" t="s">
        <v>319</v>
      </c>
      <c r="E121" s="244" t="s">
        <v>23</v>
      </c>
      <c r="F121" s="26"/>
      <c r="G121" s="27">
        <f t="shared" si="6"/>
        <v>0</v>
      </c>
      <c r="H121" s="27" t="e">
        <f t="shared" si="7"/>
        <v>#DIV/0!</v>
      </c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</row>
    <row r="122" spans="1:36" s="28" customFormat="1" x14ac:dyDescent="0.3">
      <c r="A122" s="85">
        <v>120</v>
      </c>
      <c r="B122" s="105">
        <v>15020562</v>
      </c>
      <c r="C122" s="85" t="s">
        <v>356</v>
      </c>
      <c r="D122" s="86" t="s">
        <v>318</v>
      </c>
      <c r="E122" s="244" t="s">
        <v>23</v>
      </c>
      <c r="F122" s="26"/>
      <c r="G122" s="27">
        <f t="shared" si="6"/>
        <v>0</v>
      </c>
      <c r="H122" s="27" t="e">
        <f t="shared" si="7"/>
        <v>#DIV/0!</v>
      </c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</row>
    <row r="123" spans="1:36" s="28" customFormat="1" x14ac:dyDescent="0.3">
      <c r="A123" s="26">
        <v>121</v>
      </c>
      <c r="B123" s="136">
        <v>15004648</v>
      </c>
      <c r="C123" s="85"/>
      <c r="D123" s="85" t="s">
        <v>40</v>
      </c>
      <c r="E123" s="259" t="s">
        <v>41</v>
      </c>
      <c r="F123" s="26"/>
      <c r="G123" s="27">
        <f t="shared" si="6"/>
        <v>0</v>
      </c>
      <c r="H123" s="27" t="e">
        <f t="shared" si="7"/>
        <v>#DIV/0!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</row>
    <row r="124" spans="1:36" s="28" customFormat="1" x14ac:dyDescent="0.3">
      <c r="A124" s="26">
        <v>122</v>
      </c>
      <c r="B124" s="136">
        <v>15004647</v>
      </c>
      <c r="C124" s="85"/>
      <c r="D124" s="85" t="s">
        <v>42</v>
      </c>
      <c r="E124" s="259" t="s">
        <v>41</v>
      </c>
      <c r="F124" s="26"/>
      <c r="G124" s="27">
        <f t="shared" si="6"/>
        <v>0</v>
      </c>
      <c r="H124" s="27" t="e">
        <f t="shared" si="7"/>
        <v>#DIV/0!</v>
      </c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</row>
    <row r="125" spans="1:36" s="28" customFormat="1" x14ac:dyDescent="0.3">
      <c r="A125" s="26">
        <v>123</v>
      </c>
      <c r="B125" s="136">
        <v>15004452</v>
      </c>
      <c r="C125" s="85" t="s">
        <v>354</v>
      </c>
      <c r="D125" s="85" t="s">
        <v>43</v>
      </c>
      <c r="E125" s="259" t="s">
        <v>41</v>
      </c>
      <c r="F125" s="26"/>
      <c r="G125" s="27">
        <f t="shared" si="6"/>
        <v>0</v>
      </c>
      <c r="H125" s="27" t="e">
        <f t="shared" si="7"/>
        <v>#DIV/0!</v>
      </c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</row>
    <row r="126" spans="1:36" s="28" customFormat="1" x14ac:dyDescent="0.3">
      <c r="A126" s="26">
        <v>124</v>
      </c>
      <c r="B126" s="136">
        <v>15031402</v>
      </c>
      <c r="C126" s="85" t="s">
        <v>354</v>
      </c>
      <c r="D126" s="85" t="s">
        <v>44</v>
      </c>
      <c r="E126" s="259" t="s">
        <v>41</v>
      </c>
      <c r="F126" s="26"/>
      <c r="G126" s="27">
        <f t="shared" si="6"/>
        <v>0</v>
      </c>
      <c r="H126" s="27" t="e">
        <f t="shared" si="7"/>
        <v>#DIV/0!</v>
      </c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</row>
    <row r="127" spans="1:36" s="28" customFormat="1" x14ac:dyDescent="0.3">
      <c r="A127" s="26">
        <v>125</v>
      </c>
      <c r="B127" s="136">
        <v>15003987</v>
      </c>
      <c r="C127" s="85" t="s">
        <v>354</v>
      </c>
      <c r="D127" s="85" t="s">
        <v>45</v>
      </c>
      <c r="E127" s="259" t="s">
        <v>41</v>
      </c>
      <c r="F127" s="26">
        <f>VLOOKUP(B127,'[1]Daily production report'!$C$43:$J$96,8,0)</f>
        <v>353</v>
      </c>
      <c r="G127" s="27">
        <f t="shared" si="6"/>
        <v>0</v>
      </c>
      <c r="H127" s="27">
        <f t="shared" si="7"/>
        <v>0</v>
      </c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</row>
    <row r="128" spans="1:36" s="28" customFormat="1" x14ac:dyDescent="0.3">
      <c r="A128" s="26">
        <v>126</v>
      </c>
      <c r="B128" s="105">
        <v>16008968</v>
      </c>
      <c r="C128" s="85"/>
      <c r="D128" s="85" t="s">
        <v>18</v>
      </c>
      <c r="E128" s="262" t="s">
        <v>17</v>
      </c>
      <c r="F128" s="26"/>
      <c r="G128" s="27">
        <f t="shared" si="6"/>
        <v>0</v>
      </c>
      <c r="H128" s="27" t="e">
        <f t="shared" si="7"/>
        <v>#DIV/0!</v>
      </c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</row>
    <row r="129" spans="1:36" s="28" customFormat="1" x14ac:dyDescent="0.3">
      <c r="A129" s="26">
        <v>127</v>
      </c>
      <c r="B129" s="105">
        <v>16008969</v>
      </c>
      <c r="C129" s="85"/>
      <c r="D129" s="85" t="s">
        <v>19</v>
      </c>
      <c r="E129" s="262" t="s">
        <v>17</v>
      </c>
      <c r="F129" s="26"/>
      <c r="G129" s="27">
        <f t="shared" si="6"/>
        <v>0</v>
      </c>
      <c r="H129" s="27" t="e">
        <f t="shared" si="7"/>
        <v>#DIV/0!</v>
      </c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</row>
    <row r="130" spans="1:36" s="28" customFormat="1" x14ac:dyDescent="0.3">
      <c r="A130" s="26">
        <v>128</v>
      </c>
      <c r="B130" s="136">
        <v>16000260</v>
      </c>
      <c r="C130" s="85"/>
      <c r="D130" s="85" t="s">
        <v>20</v>
      </c>
      <c r="E130" s="262" t="s">
        <v>17</v>
      </c>
      <c r="F130" s="26"/>
      <c r="G130" s="27">
        <f t="shared" si="6"/>
        <v>0</v>
      </c>
      <c r="H130" s="27" t="e">
        <f t="shared" si="7"/>
        <v>#DIV/0!</v>
      </c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</row>
    <row r="131" spans="1:36" s="28" customFormat="1" x14ac:dyDescent="0.3">
      <c r="A131" s="26">
        <v>129</v>
      </c>
      <c r="B131" s="136">
        <v>15026221</v>
      </c>
      <c r="C131" s="85"/>
      <c r="D131" s="85" t="s">
        <v>350</v>
      </c>
      <c r="E131" s="265" t="s">
        <v>349</v>
      </c>
      <c r="F131" s="26"/>
      <c r="G131" s="27">
        <f t="shared" si="6"/>
        <v>0</v>
      </c>
      <c r="H131" s="27" t="e">
        <f t="shared" si="7"/>
        <v>#DIV/0!</v>
      </c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</row>
    <row r="132" spans="1:36" s="28" customFormat="1" x14ac:dyDescent="0.3">
      <c r="A132" s="26">
        <v>130</v>
      </c>
      <c r="B132" s="136">
        <v>16008476</v>
      </c>
      <c r="C132" s="85"/>
      <c r="D132" s="85" t="s">
        <v>83</v>
      </c>
      <c r="E132" s="262" t="s">
        <v>17</v>
      </c>
      <c r="F132" s="26"/>
      <c r="G132" s="27">
        <f t="shared" si="6"/>
        <v>0</v>
      </c>
      <c r="H132" s="27" t="e">
        <f t="shared" si="7"/>
        <v>#DIV/0!</v>
      </c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</row>
    <row r="133" spans="1:36" s="28" customFormat="1" x14ac:dyDescent="0.3">
      <c r="A133" s="26">
        <v>131</v>
      </c>
      <c r="B133" s="136">
        <v>16008477</v>
      </c>
      <c r="C133" s="85"/>
      <c r="D133" s="85" t="s">
        <v>21</v>
      </c>
      <c r="E133" s="262" t="s">
        <v>17</v>
      </c>
      <c r="F133" s="26"/>
      <c r="G133" s="27">
        <f t="shared" si="6"/>
        <v>0</v>
      </c>
      <c r="H133" s="27" t="e">
        <f t="shared" si="7"/>
        <v>#DIV/0!</v>
      </c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</row>
    <row r="134" spans="1:36" s="28" customFormat="1" x14ac:dyDescent="0.3">
      <c r="A134" s="26">
        <v>132</v>
      </c>
      <c r="B134" s="136">
        <v>16001917</v>
      </c>
      <c r="C134" s="85"/>
      <c r="D134" s="85" t="s">
        <v>27</v>
      </c>
      <c r="E134" s="85" t="s">
        <v>26</v>
      </c>
      <c r="F134" s="26"/>
      <c r="G134" s="27">
        <f t="shared" si="6"/>
        <v>0</v>
      </c>
      <c r="H134" s="27" t="e">
        <f t="shared" si="7"/>
        <v>#DIV/0!</v>
      </c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</row>
    <row r="135" spans="1:36" s="28" customFormat="1" x14ac:dyDescent="0.3">
      <c r="A135" s="26">
        <v>133</v>
      </c>
      <c r="B135" s="136">
        <v>16001918</v>
      </c>
      <c r="C135" s="85"/>
      <c r="D135" s="85" t="s">
        <v>28</v>
      </c>
      <c r="E135" s="85" t="s">
        <v>26</v>
      </c>
      <c r="F135" s="26"/>
      <c r="G135" s="27">
        <f t="shared" si="6"/>
        <v>0</v>
      </c>
      <c r="H135" s="27" t="e">
        <f t="shared" si="7"/>
        <v>#DIV/0!</v>
      </c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</row>
    <row r="136" spans="1:36" s="28" customFormat="1" x14ac:dyDescent="0.3">
      <c r="A136" s="26">
        <v>134</v>
      </c>
      <c r="B136" s="136">
        <v>15000175</v>
      </c>
      <c r="C136" s="85" t="s">
        <v>354</v>
      </c>
      <c r="D136" s="85" t="s">
        <v>279</v>
      </c>
      <c r="E136" s="244" t="s">
        <v>14</v>
      </c>
      <c r="F136" s="26"/>
      <c r="G136" s="27">
        <f t="shared" si="6"/>
        <v>0</v>
      </c>
      <c r="H136" s="27" t="e">
        <f t="shared" si="7"/>
        <v>#DIV/0!</v>
      </c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</row>
    <row r="137" spans="1:36" s="28" customFormat="1" x14ac:dyDescent="0.25">
      <c r="A137" s="26">
        <v>135</v>
      </c>
      <c r="B137" s="136">
        <v>15018100</v>
      </c>
      <c r="C137" s="85"/>
      <c r="D137" s="85" t="str">
        <f>VLOOKUP(B137,'[2]MAR-2020'!$B$2:$D$343,2,0)</f>
        <v>PRS_MBR. RADI. SUPPORT UPR._71111-85S00</v>
      </c>
      <c r="E137" s="50" t="s">
        <v>280</v>
      </c>
      <c r="F137" s="26"/>
      <c r="G137" s="27">
        <f t="shared" si="6"/>
        <v>0</v>
      </c>
      <c r="H137" s="27" t="e">
        <f t="shared" si="7"/>
        <v>#DIV/0!</v>
      </c>
      <c r="I137" s="50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</row>
    <row r="138" spans="1:36" s="28" customFormat="1" x14ac:dyDescent="0.3">
      <c r="A138" s="26">
        <v>136</v>
      </c>
      <c r="B138" s="148">
        <v>15012865</v>
      </c>
      <c r="C138" s="85" t="s">
        <v>352</v>
      </c>
      <c r="D138" s="85" t="s">
        <v>281</v>
      </c>
      <c r="E138" s="259" t="s">
        <v>41</v>
      </c>
      <c r="F138" s="26">
        <f>VLOOKUP(B138,'[1]Daily production report'!$C$43:$J$96,8,0)</f>
        <v>515</v>
      </c>
      <c r="G138" s="27">
        <f t="shared" si="6"/>
        <v>0</v>
      </c>
      <c r="H138" s="27">
        <f t="shared" si="7"/>
        <v>0</v>
      </c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</row>
    <row r="139" spans="1:36" s="28" customFormat="1" x14ac:dyDescent="0.25">
      <c r="A139" s="26">
        <v>137</v>
      </c>
      <c r="B139" s="132">
        <v>15012864</v>
      </c>
      <c r="C139" s="85" t="s">
        <v>352</v>
      </c>
      <c r="D139" s="85" t="s">
        <v>282</v>
      </c>
      <c r="E139" s="259" t="s">
        <v>41</v>
      </c>
      <c r="F139" s="26">
        <f>VLOOKUP(B139,'[1]Daily production report'!$C$43:$J$96,8,0)</f>
        <v>390</v>
      </c>
      <c r="G139" s="27">
        <f t="shared" si="6"/>
        <v>0</v>
      </c>
      <c r="H139" s="27">
        <f t="shared" si="7"/>
        <v>0</v>
      </c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</row>
    <row r="140" spans="1:36" s="28" customFormat="1" x14ac:dyDescent="0.3">
      <c r="A140" s="26">
        <v>138</v>
      </c>
      <c r="B140" s="58">
        <v>15018101</v>
      </c>
      <c r="C140" s="85" t="s">
        <v>354</v>
      </c>
      <c r="D140" s="85" t="s">
        <v>284</v>
      </c>
      <c r="E140" s="256" t="s">
        <v>286</v>
      </c>
      <c r="F140" s="26"/>
      <c r="G140" s="27">
        <f t="shared" si="6"/>
        <v>0</v>
      </c>
      <c r="H140" s="27" t="e">
        <f t="shared" si="7"/>
        <v>#DIV/0!</v>
      </c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</row>
    <row r="141" spans="1:36" s="28" customFormat="1" x14ac:dyDescent="0.3">
      <c r="A141" s="26">
        <v>139</v>
      </c>
      <c r="B141" s="58">
        <v>15018102</v>
      </c>
      <c r="C141" s="85" t="s">
        <v>354</v>
      </c>
      <c r="D141" s="85" t="s">
        <v>285</v>
      </c>
      <c r="E141" s="256" t="s">
        <v>286</v>
      </c>
      <c r="F141" s="26"/>
      <c r="G141" s="27">
        <f t="shared" si="6"/>
        <v>0</v>
      </c>
      <c r="H141" s="27" t="e">
        <f t="shared" ref="H141:H198" si="8">G141/F141*1000000</f>
        <v>#DIV/0!</v>
      </c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</row>
    <row r="142" spans="1:36" s="28" customFormat="1" x14ac:dyDescent="0.3">
      <c r="A142" s="26">
        <v>140</v>
      </c>
      <c r="B142" s="150">
        <v>15012866</v>
      </c>
      <c r="C142" s="85"/>
      <c r="D142" s="85" t="s">
        <v>287</v>
      </c>
      <c r="E142" s="259" t="s">
        <v>41</v>
      </c>
      <c r="F142" s="26"/>
      <c r="G142" s="27">
        <f t="shared" ref="G142:G198" si="9">SUM(I142:AJ142)</f>
        <v>0</v>
      </c>
      <c r="H142" s="27" t="e">
        <f t="shared" si="8"/>
        <v>#DIV/0!</v>
      </c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</row>
    <row r="143" spans="1:36" s="28" customFormat="1" x14ac:dyDescent="0.3">
      <c r="A143" s="26">
        <v>141</v>
      </c>
      <c r="B143" s="150">
        <v>15012867</v>
      </c>
      <c r="C143" s="85"/>
      <c r="D143" s="85" t="s">
        <v>288</v>
      </c>
      <c r="E143" s="259" t="s">
        <v>41</v>
      </c>
      <c r="F143" s="26"/>
      <c r="G143" s="27">
        <f t="shared" si="9"/>
        <v>0</v>
      </c>
      <c r="H143" s="27" t="e">
        <f t="shared" si="8"/>
        <v>#DIV/0!</v>
      </c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</row>
    <row r="144" spans="1:36" s="28" customFormat="1" x14ac:dyDescent="0.3">
      <c r="A144" s="26">
        <v>142</v>
      </c>
      <c r="B144" s="143" t="e">
        <f>#REF!</f>
        <v>#REF!</v>
      </c>
      <c r="C144" s="85"/>
      <c r="D144" s="85" t="s">
        <v>291</v>
      </c>
      <c r="E144" s="256" t="s">
        <v>290</v>
      </c>
      <c r="F144" s="26"/>
      <c r="G144" s="27">
        <f t="shared" si="9"/>
        <v>0</v>
      </c>
      <c r="H144" s="27" t="e">
        <f t="shared" si="8"/>
        <v>#DIV/0!</v>
      </c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</row>
    <row r="145" spans="1:36" s="28" customFormat="1" x14ac:dyDescent="0.3">
      <c r="A145" s="26">
        <v>143</v>
      </c>
      <c r="B145" s="143">
        <v>15023958</v>
      </c>
      <c r="C145" s="85" t="s">
        <v>354</v>
      </c>
      <c r="D145" s="85">
        <v>61532</v>
      </c>
      <c r="E145" s="231" t="s">
        <v>84</v>
      </c>
      <c r="F145" s="26"/>
      <c r="G145" s="27">
        <f t="shared" si="9"/>
        <v>0</v>
      </c>
      <c r="H145" s="27" t="e">
        <f t="shared" si="8"/>
        <v>#DIV/0!</v>
      </c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</row>
    <row r="146" spans="1:36" s="28" customFormat="1" x14ac:dyDescent="0.3">
      <c r="A146" s="26">
        <v>144</v>
      </c>
      <c r="B146" s="105">
        <v>15026523</v>
      </c>
      <c r="C146" s="85" t="s">
        <v>352</v>
      </c>
      <c r="D146" s="48" t="s">
        <v>296</v>
      </c>
      <c r="E146" s="265" t="s">
        <v>82</v>
      </c>
      <c r="F146" s="26"/>
      <c r="G146" s="27">
        <f t="shared" si="9"/>
        <v>0</v>
      </c>
      <c r="H146" s="27" t="e">
        <f t="shared" si="8"/>
        <v>#DIV/0!</v>
      </c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</row>
    <row r="147" spans="1:36" s="28" customFormat="1" x14ac:dyDescent="0.3">
      <c r="A147" s="26">
        <v>145</v>
      </c>
      <c r="B147" s="110">
        <v>15026524</v>
      </c>
      <c r="C147" s="85" t="s">
        <v>352</v>
      </c>
      <c r="D147" s="48" t="s">
        <v>297</v>
      </c>
      <c r="E147" s="265" t="s">
        <v>82</v>
      </c>
      <c r="F147" s="26"/>
      <c r="G147" s="27">
        <f t="shared" si="9"/>
        <v>0</v>
      </c>
      <c r="H147" s="27" t="e">
        <f t="shared" si="8"/>
        <v>#DIV/0!</v>
      </c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</row>
    <row r="148" spans="1:36" s="28" customFormat="1" x14ac:dyDescent="0.3">
      <c r="A148" s="26">
        <v>146</v>
      </c>
      <c r="B148" s="144">
        <v>15021311</v>
      </c>
      <c r="C148" s="85" t="s">
        <v>354</v>
      </c>
      <c r="D148" s="85" t="s">
        <v>292</v>
      </c>
      <c r="E148" s="244" t="s">
        <v>294</v>
      </c>
      <c r="F148" s="26"/>
      <c r="G148" s="27">
        <f t="shared" si="9"/>
        <v>0</v>
      </c>
      <c r="H148" s="27" t="e">
        <f t="shared" si="8"/>
        <v>#DIV/0!</v>
      </c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</row>
    <row r="149" spans="1:36" s="28" customFormat="1" x14ac:dyDescent="0.3">
      <c r="A149" s="26">
        <v>147</v>
      </c>
      <c r="B149" s="144">
        <v>15022332</v>
      </c>
      <c r="C149" s="85" t="s">
        <v>354</v>
      </c>
      <c r="D149" s="85" t="s">
        <v>293</v>
      </c>
      <c r="E149" s="244" t="s">
        <v>294</v>
      </c>
      <c r="F149" s="26"/>
      <c r="G149" s="27">
        <f t="shared" si="9"/>
        <v>0</v>
      </c>
      <c r="H149" s="27" t="e">
        <f t="shared" si="8"/>
        <v>#DIV/0!</v>
      </c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</row>
    <row r="150" spans="1:36" s="28" customFormat="1" x14ac:dyDescent="0.3">
      <c r="A150" s="26">
        <v>148</v>
      </c>
      <c r="B150" s="224">
        <v>15027000</v>
      </c>
      <c r="C150" s="85" t="s">
        <v>352</v>
      </c>
      <c r="D150" s="85" t="s">
        <v>408</v>
      </c>
      <c r="E150" s="244" t="s">
        <v>294</v>
      </c>
      <c r="F150" s="26"/>
      <c r="G150" s="27"/>
      <c r="H150" s="27" t="e">
        <f t="shared" si="8"/>
        <v>#DIV/0!</v>
      </c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</row>
    <row r="151" spans="1:36" s="28" customFormat="1" x14ac:dyDescent="0.3">
      <c r="A151" s="26">
        <v>149</v>
      </c>
      <c r="B151" s="102">
        <v>15017454</v>
      </c>
      <c r="C151" s="85"/>
      <c r="D151" s="85" t="s">
        <v>300</v>
      </c>
      <c r="E151" s="85" t="s">
        <v>80</v>
      </c>
      <c r="F151" s="26"/>
      <c r="G151" s="27">
        <f t="shared" si="9"/>
        <v>0</v>
      </c>
      <c r="H151" s="27" t="e">
        <f t="shared" si="8"/>
        <v>#DIV/0!</v>
      </c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</row>
    <row r="152" spans="1:36" s="28" customFormat="1" x14ac:dyDescent="0.3">
      <c r="A152" s="26">
        <v>150</v>
      </c>
      <c r="B152" s="102">
        <v>15011581</v>
      </c>
      <c r="C152" s="85"/>
      <c r="D152" s="85" t="s">
        <v>301</v>
      </c>
      <c r="E152" s="85" t="s">
        <v>80</v>
      </c>
      <c r="F152" s="26"/>
      <c r="G152" s="27">
        <f t="shared" si="9"/>
        <v>0</v>
      </c>
      <c r="H152" s="27" t="e">
        <f t="shared" si="8"/>
        <v>#DIV/0!</v>
      </c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</row>
    <row r="153" spans="1:36" s="28" customFormat="1" x14ac:dyDescent="0.3">
      <c r="A153" s="26">
        <v>151</v>
      </c>
      <c r="B153" s="102">
        <v>15020470</v>
      </c>
      <c r="C153" s="85" t="s">
        <v>354</v>
      </c>
      <c r="D153" s="85" t="s">
        <v>302</v>
      </c>
      <c r="E153" s="85" t="s">
        <v>303</v>
      </c>
      <c r="F153" s="26"/>
      <c r="G153" s="27">
        <f t="shared" si="9"/>
        <v>0</v>
      </c>
      <c r="H153" s="27" t="e">
        <f t="shared" si="8"/>
        <v>#DIV/0!</v>
      </c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</row>
    <row r="154" spans="1:36" s="9" customFormat="1" ht="22.5" customHeight="1" x14ac:dyDescent="0.3">
      <c r="A154" s="26">
        <v>152</v>
      </c>
      <c r="B154" s="105">
        <v>15017134</v>
      </c>
      <c r="C154" s="85"/>
      <c r="D154" s="87" t="s">
        <v>304</v>
      </c>
      <c r="E154" s="87" t="s">
        <v>305</v>
      </c>
      <c r="F154" s="26"/>
      <c r="G154" s="27">
        <f t="shared" si="9"/>
        <v>0</v>
      </c>
      <c r="H154" s="27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26">
        <v>153</v>
      </c>
      <c r="B155" s="102">
        <v>15024383</v>
      </c>
      <c r="C155" s="85"/>
      <c r="D155" s="87" t="s">
        <v>307</v>
      </c>
      <c r="E155" s="87" t="s">
        <v>306</v>
      </c>
      <c r="F155" s="26"/>
      <c r="G155" s="27">
        <f t="shared" si="9"/>
        <v>0</v>
      </c>
      <c r="H155" s="27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85">
        <v>154</v>
      </c>
      <c r="B156" s="292">
        <v>15024930</v>
      </c>
      <c r="C156" s="85" t="s">
        <v>355</v>
      </c>
      <c r="D156" s="93" t="s">
        <v>309</v>
      </c>
      <c r="E156" s="271" t="s">
        <v>308</v>
      </c>
      <c r="F156" s="26"/>
      <c r="G156" s="27">
        <f t="shared" si="9"/>
        <v>0</v>
      </c>
      <c r="H156" s="27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85">
        <v>155</v>
      </c>
      <c r="B157" s="292">
        <v>15024931</v>
      </c>
      <c r="C157" s="85" t="s">
        <v>355</v>
      </c>
      <c r="D157" s="93" t="s">
        <v>310</v>
      </c>
      <c r="E157" s="271" t="s">
        <v>308</v>
      </c>
      <c r="F157" s="26"/>
      <c r="G157" s="27">
        <f t="shared" si="9"/>
        <v>0</v>
      </c>
      <c r="H157" s="27" t="e">
        <f t="shared" si="8"/>
        <v>#DIV/0!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85">
        <v>156</v>
      </c>
      <c r="B158" s="292">
        <v>15024932</v>
      </c>
      <c r="C158" s="85" t="s">
        <v>355</v>
      </c>
      <c r="D158" s="93" t="s">
        <v>311</v>
      </c>
      <c r="E158" s="271" t="s">
        <v>308</v>
      </c>
      <c r="F158" s="26"/>
      <c r="G158" s="27">
        <f t="shared" si="9"/>
        <v>0</v>
      </c>
      <c r="H158" s="27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85">
        <v>157</v>
      </c>
      <c r="B159" s="292">
        <v>15024933</v>
      </c>
      <c r="C159" s="85" t="s">
        <v>355</v>
      </c>
      <c r="D159" s="93" t="s">
        <v>312</v>
      </c>
      <c r="E159" s="271" t="s">
        <v>308</v>
      </c>
      <c r="F159" s="26"/>
      <c r="G159" s="27">
        <f t="shared" si="9"/>
        <v>0</v>
      </c>
      <c r="H159" s="27" t="e">
        <f t="shared" si="8"/>
        <v>#DIV/0!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26">
        <v>158</v>
      </c>
      <c r="B160" s="292">
        <v>15024928</v>
      </c>
      <c r="C160" s="85" t="s">
        <v>354</v>
      </c>
      <c r="D160" s="93" t="s">
        <v>313</v>
      </c>
      <c r="E160" s="271" t="s">
        <v>308</v>
      </c>
      <c r="F160" s="26"/>
      <c r="G160" s="27">
        <f t="shared" si="9"/>
        <v>0</v>
      </c>
      <c r="H160" s="27" t="e">
        <f t="shared" si="8"/>
        <v>#DIV/0!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85">
        <v>159</v>
      </c>
      <c r="B161" s="292">
        <v>15024929</v>
      </c>
      <c r="C161" s="85" t="s">
        <v>353</v>
      </c>
      <c r="D161" s="93" t="s">
        <v>314</v>
      </c>
      <c r="E161" s="271" t="s">
        <v>308</v>
      </c>
      <c r="F161" s="26"/>
      <c r="G161" s="27">
        <f t="shared" si="9"/>
        <v>0</v>
      </c>
      <c r="H161" s="27" t="e">
        <f t="shared" si="8"/>
        <v>#DIV/0!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85">
        <v>160</v>
      </c>
      <c r="B162" s="292">
        <v>15024934</v>
      </c>
      <c r="C162" s="85" t="s">
        <v>356</v>
      </c>
      <c r="D162" s="93" t="s">
        <v>315</v>
      </c>
      <c r="E162" s="271" t="s">
        <v>308</v>
      </c>
      <c r="F162" s="26">
        <f>VLOOKUP(B162,'[1]Daily production report'!$C$43:$J$96,8,0)</f>
        <v>1514</v>
      </c>
      <c r="G162" s="27">
        <f t="shared" si="9"/>
        <v>6</v>
      </c>
      <c r="H162" s="27">
        <f t="shared" si="8"/>
        <v>3963.0118890356671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>
        <v>6</v>
      </c>
      <c r="AG162" s="88"/>
      <c r="AH162" s="88"/>
      <c r="AI162" s="88"/>
      <c r="AJ162" s="88"/>
    </row>
    <row r="163" spans="1:36" s="89" customFormat="1" ht="19.5" customHeight="1" x14ac:dyDescent="0.3">
      <c r="A163" s="26">
        <v>161</v>
      </c>
      <c r="B163" s="292">
        <v>15024935</v>
      </c>
      <c r="C163" s="85"/>
      <c r="D163" s="93" t="s">
        <v>316</v>
      </c>
      <c r="E163" s="271" t="s">
        <v>308</v>
      </c>
      <c r="F163" s="26"/>
      <c r="G163" s="27">
        <f t="shared" si="9"/>
        <v>0</v>
      </c>
      <c r="H163" s="27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26">
        <v>162</v>
      </c>
      <c r="B164" s="104">
        <v>15025671</v>
      </c>
      <c r="C164" s="85" t="s">
        <v>352</v>
      </c>
      <c r="D164" s="93" t="s">
        <v>317</v>
      </c>
      <c r="E164" s="265" t="s">
        <v>82</v>
      </c>
      <c r="F164" s="26">
        <f>VLOOKUP(B164,'[1]Daily production report'!$C$43:$J$96,8,0)</f>
        <v>1488</v>
      </c>
      <c r="G164" s="27">
        <f t="shared" si="9"/>
        <v>0</v>
      </c>
      <c r="H164" s="27">
        <f t="shared" si="8"/>
        <v>0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26">
        <v>163</v>
      </c>
      <c r="B165" s="289">
        <v>15026207</v>
      </c>
      <c r="C165" s="85" t="s">
        <v>354</v>
      </c>
      <c r="D165" s="93" t="s">
        <v>323</v>
      </c>
      <c r="E165" s="268" t="s">
        <v>341</v>
      </c>
      <c r="F165" s="26"/>
      <c r="G165" s="27">
        <f t="shared" si="9"/>
        <v>0</v>
      </c>
      <c r="H165" s="27" t="e">
        <f t="shared" si="8"/>
        <v>#DIV/0!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26">
        <v>164</v>
      </c>
      <c r="B166" s="289">
        <v>15026208</v>
      </c>
      <c r="C166" s="85" t="s">
        <v>354</v>
      </c>
      <c r="D166" s="93" t="s">
        <v>342</v>
      </c>
      <c r="E166" s="268" t="s">
        <v>341</v>
      </c>
      <c r="F166" s="26"/>
      <c r="G166" s="27">
        <f t="shared" si="9"/>
        <v>0</v>
      </c>
      <c r="H166" s="27" t="e">
        <f t="shared" si="8"/>
        <v>#DIV/0!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85">
        <v>165</v>
      </c>
      <c r="B167" s="289">
        <v>15026209</v>
      </c>
      <c r="C167" s="85" t="s">
        <v>353</v>
      </c>
      <c r="D167" s="93" t="s">
        <v>324</v>
      </c>
      <c r="E167" s="268" t="s">
        <v>341</v>
      </c>
      <c r="F167" s="26"/>
      <c r="G167" s="27">
        <f t="shared" si="9"/>
        <v>0</v>
      </c>
      <c r="H167" s="27" t="e">
        <f t="shared" si="8"/>
        <v>#DIV/0!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85">
        <v>166</v>
      </c>
      <c r="B168" s="289">
        <v>15026210</v>
      </c>
      <c r="C168" s="85" t="s">
        <v>353</v>
      </c>
      <c r="D168" s="93" t="s">
        <v>325</v>
      </c>
      <c r="E168" s="268" t="s">
        <v>341</v>
      </c>
      <c r="F168" s="26"/>
      <c r="G168" s="27">
        <f t="shared" si="9"/>
        <v>0</v>
      </c>
      <c r="H168" s="27" t="e">
        <f t="shared" si="8"/>
        <v>#DIV/0!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26">
        <v>167</v>
      </c>
      <c r="B169" s="289">
        <v>15026216</v>
      </c>
      <c r="C169" s="85" t="s">
        <v>354</v>
      </c>
      <c r="D169" s="93" t="s">
        <v>326</v>
      </c>
      <c r="E169" s="268" t="s">
        <v>341</v>
      </c>
      <c r="F169" s="26">
        <f>VLOOKUP(B169,'[1]Daily production report'!$C$43:$J$96,8,0)</f>
        <v>210</v>
      </c>
      <c r="G169" s="27">
        <f t="shared" si="9"/>
        <v>10</v>
      </c>
      <c r="H169" s="27">
        <f t="shared" si="8"/>
        <v>47619.047619047618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>
        <v>10</v>
      </c>
      <c r="AH169" s="88"/>
      <c r="AI169" s="88"/>
      <c r="AJ169" s="88"/>
    </row>
    <row r="170" spans="1:36" s="89" customFormat="1" ht="20.25" customHeight="1" x14ac:dyDescent="0.3">
      <c r="A170" s="26">
        <v>168</v>
      </c>
      <c r="B170" s="289">
        <v>15026217</v>
      </c>
      <c r="C170" s="85" t="s">
        <v>354</v>
      </c>
      <c r="D170" s="93" t="s">
        <v>327</v>
      </c>
      <c r="E170" s="268" t="s">
        <v>341</v>
      </c>
      <c r="F170" s="26">
        <f>VLOOKUP(B170,'[1]Daily production report'!$C$43:$J$96,8,0)</f>
        <v>210</v>
      </c>
      <c r="G170" s="27">
        <f t="shared" si="9"/>
        <v>1</v>
      </c>
      <c r="H170" s="27">
        <f t="shared" si="8"/>
        <v>4761.9047619047624</v>
      </c>
      <c r="I170" s="88"/>
      <c r="J170" s="88">
        <v>1</v>
      </c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85">
        <v>169</v>
      </c>
      <c r="B171" s="289">
        <v>15025364</v>
      </c>
      <c r="C171" s="85" t="s">
        <v>356</v>
      </c>
      <c r="D171" s="93" t="s">
        <v>328</v>
      </c>
      <c r="E171" s="268" t="s">
        <v>341</v>
      </c>
      <c r="F171" s="26"/>
      <c r="G171" s="27">
        <f t="shared" si="9"/>
        <v>0</v>
      </c>
      <c r="H171" s="27" t="e">
        <f t="shared" si="8"/>
        <v>#DIV/0!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85">
        <v>170</v>
      </c>
      <c r="B172" s="289">
        <v>15025365</v>
      </c>
      <c r="C172" s="85" t="s">
        <v>356</v>
      </c>
      <c r="D172" s="93" t="s">
        <v>329</v>
      </c>
      <c r="E172" s="268" t="s">
        <v>341</v>
      </c>
      <c r="F172" s="26"/>
      <c r="G172" s="27">
        <f t="shared" si="9"/>
        <v>0</v>
      </c>
      <c r="H172" s="27" t="e">
        <f t="shared" si="8"/>
        <v>#DIV/0!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85">
        <v>171</v>
      </c>
      <c r="B173" s="289">
        <v>15025366</v>
      </c>
      <c r="C173" s="85" t="s">
        <v>356</v>
      </c>
      <c r="D173" s="93" t="s">
        <v>330</v>
      </c>
      <c r="E173" s="268" t="s">
        <v>341</v>
      </c>
      <c r="F173" s="26">
        <f>VLOOKUP(B173,'[1]Daily production report'!$C$43:$J$96,8,0)</f>
        <v>870</v>
      </c>
      <c r="G173" s="27">
        <f t="shared" si="9"/>
        <v>0</v>
      </c>
      <c r="H173" s="27">
        <f t="shared" si="8"/>
        <v>0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85">
        <v>172</v>
      </c>
      <c r="B174" s="289">
        <v>15025367</v>
      </c>
      <c r="C174" s="85" t="s">
        <v>356</v>
      </c>
      <c r="D174" s="93" t="s">
        <v>331</v>
      </c>
      <c r="E174" s="268" t="s">
        <v>341</v>
      </c>
      <c r="F174" s="26">
        <f>VLOOKUP(B174,'[1]Daily production report'!$C$43:$J$96,8,0)</f>
        <v>870</v>
      </c>
      <c r="G174" s="27">
        <f t="shared" si="9"/>
        <v>0</v>
      </c>
      <c r="H174" s="27">
        <f t="shared" si="8"/>
        <v>0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85">
        <v>173</v>
      </c>
      <c r="B175" s="289">
        <v>15026212</v>
      </c>
      <c r="C175" s="85" t="s">
        <v>355</v>
      </c>
      <c r="D175" s="93" t="s">
        <v>332</v>
      </c>
      <c r="E175" s="268" t="s">
        <v>341</v>
      </c>
      <c r="F175" s="26"/>
      <c r="G175" s="27">
        <f t="shared" si="9"/>
        <v>0</v>
      </c>
      <c r="H175" s="27" t="e">
        <f t="shared" si="8"/>
        <v>#DIV/0!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85">
        <v>174</v>
      </c>
      <c r="B176" s="290">
        <v>15026213</v>
      </c>
      <c r="C176" s="85" t="s">
        <v>355</v>
      </c>
      <c r="D176" s="93" t="s">
        <v>333</v>
      </c>
      <c r="E176" s="268" t="s">
        <v>341</v>
      </c>
      <c r="F176" s="26"/>
      <c r="G176" s="27">
        <f t="shared" si="9"/>
        <v>0</v>
      </c>
      <c r="H176" s="27" t="e">
        <f t="shared" si="8"/>
        <v>#DIV/0!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85">
        <v>175</v>
      </c>
      <c r="B177" s="290">
        <v>15026214</v>
      </c>
      <c r="C177" s="85" t="s">
        <v>355</v>
      </c>
      <c r="D177" s="93" t="s">
        <v>334</v>
      </c>
      <c r="E177" s="268" t="s">
        <v>341</v>
      </c>
      <c r="F177" s="26"/>
      <c r="G177" s="27">
        <f t="shared" si="9"/>
        <v>0</v>
      </c>
      <c r="H177" s="27" t="e">
        <f t="shared" si="8"/>
        <v>#DIV/0!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85">
        <v>176</v>
      </c>
      <c r="B178" s="290">
        <v>15026214</v>
      </c>
      <c r="C178" s="85" t="s">
        <v>355</v>
      </c>
      <c r="D178" s="93" t="s">
        <v>335</v>
      </c>
      <c r="E178" s="268" t="s">
        <v>341</v>
      </c>
      <c r="F178" s="26"/>
      <c r="G178" s="27">
        <f t="shared" si="9"/>
        <v>0</v>
      </c>
      <c r="H178" s="27" t="e">
        <f t="shared" si="8"/>
        <v>#DIV/0!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26">
        <v>177</v>
      </c>
      <c r="B179" s="290">
        <v>15025368</v>
      </c>
      <c r="C179" s="85"/>
      <c r="D179" s="93" t="s">
        <v>336</v>
      </c>
      <c r="E179" s="268" t="s">
        <v>341</v>
      </c>
      <c r="F179" s="26"/>
      <c r="G179" s="27">
        <f t="shared" si="9"/>
        <v>0</v>
      </c>
      <c r="H179" s="27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26">
        <v>178</v>
      </c>
      <c r="B180" s="290">
        <v>15025369</v>
      </c>
      <c r="C180" s="85"/>
      <c r="D180" s="93" t="s">
        <v>337</v>
      </c>
      <c r="E180" s="268" t="s">
        <v>341</v>
      </c>
      <c r="F180" s="26"/>
      <c r="G180" s="27">
        <f t="shared" si="9"/>
        <v>0</v>
      </c>
      <c r="H180" s="27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26">
        <v>179</v>
      </c>
      <c r="B181" s="291">
        <v>15025362</v>
      </c>
      <c r="C181" s="85" t="s">
        <v>354</v>
      </c>
      <c r="D181" s="93" t="s">
        <v>343</v>
      </c>
      <c r="E181" s="268" t="s">
        <v>341</v>
      </c>
      <c r="F181" s="26"/>
      <c r="G181" s="27">
        <f t="shared" si="9"/>
        <v>0</v>
      </c>
      <c r="H181" s="27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26">
        <v>180</v>
      </c>
      <c r="B182" s="291">
        <v>15025363</v>
      </c>
      <c r="C182" s="85" t="s">
        <v>354</v>
      </c>
      <c r="D182" s="93" t="s">
        <v>344</v>
      </c>
      <c r="E182" s="268" t="s">
        <v>341</v>
      </c>
      <c r="F182" s="26"/>
      <c r="G182" s="27">
        <f t="shared" si="9"/>
        <v>0</v>
      </c>
      <c r="H182" s="27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85">
        <v>181</v>
      </c>
      <c r="B183" s="113">
        <v>15031406</v>
      </c>
      <c r="C183" s="85" t="s">
        <v>356</v>
      </c>
      <c r="D183" s="3" t="s">
        <v>414</v>
      </c>
      <c r="E183" s="265" t="s">
        <v>410</v>
      </c>
      <c r="F183" s="26"/>
      <c r="G183" s="27">
        <f t="shared" si="9"/>
        <v>0</v>
      </c>
      <c r="H183" s="27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85">
        <v>182</v>
      </c>
      <c r="B184" s="113">
        <v>15031407</v>
      </c>
      <c r="C184" s="85" t="s">
        <v>356</v>
      </c>
      <c r="D184" s="3" t="s">
        <v>415</v>
      </c>
      <c r="E184" s="265" t="s">
        <v>407</v>
      </c>
      <c r="F184" s="26"/>
      <c r="G184" s="27">
        <f t="shared" si="9"/>
        <v>0</v>
      </c>
      <c r="H184" s="27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26">
        <v>183</v>
      </c>
      <c r="B185" s="134">
        <v>15026241</v>
      </c>
      <c r="C185" s="85" t="s">
        <v>354</v>
      </c>
      <c r="D185" s="3" t="s">
        <v>345</v>
      </c>
      <c r="E185" s="259" t="s">
        <v>41</v>
      </c>
      <c r="F185" s="26"/>
      <c r="G185" s="27">
        <f t="shared" si="9"/>
        <v>0</v>
      </c>
      <c r="H185" s="27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26">
        <v>184</v>
      </c>
      <c r="B186" s="134">
        <v>15026242</v>
      </c>
      <c r="C186" s="85" t="s">
        <v>354</v>
      </c>
      <c r="D186" s="3" t="s">
        <v>346</v>
      </c>
      <c r="E186" s="259" t="s">
        <v>41</v>
      </c>
      <c r="F186" s="26"/>
      <c r="G186" s="27">
        <f t="shared" si="9"/>
        <v>0</v>
      </c>
      <c r="H186" s="27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85">
        <v>185</v>
      </c>
      <c r="B187" s="89">
        <v>36004481</v>
      </c>
      <c r="C187" s="85" t="s">
        <v>355</v>
      </c>
      <c r="D187" s="209" t="s">
        <v>348</v>
      </c>
      <c r="E187" s="93" t="s">
        <v>347</v>
      </c>
      <c r="F187" s="26"/>
      <c r="G187" s="27">
        <f t="shared" si="9"/>
        <v>0</v>
      </c>
      <c r="H187" s="27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85">
        <v>186</v>
      </c>
      <c r="B188" s="182">
        <v>15031405</v>
      </c>
      <c r="C188" s="85" t="s">
        <v>356</v>
      </c>
      <c r="D188" s="209" t="s">
        <v>411</v>
      </c>
      <c r="E188" s="265" t="s">
        <v>407</v>
      </c>
      <c r="F188" s="26"/>
      <c r="G188" s="27">
        <f t="shared" si="9"/>
        <v>0</v>
      </c>
      <c r="H188" s="27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85">
        <v>187</v>
      </c>
      <c r="B189" s="182">
        <v>15025788</v>
      </c>
      <c r="C189" s="85" t="s">
        <v>356</v>
      </c>
      <c r="D189" s="209" t="s">
        <v>412</v>
      </c>
      <c r="E189" s="265" t="s">
        <v>410</v>
      </c>
      <c r="F189" s="26"/>
      <c r="G189" s="27">
        <f t="shared" si="9"/>
        <v>0</v>
      </c>
      <c r="H189" s="27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85">
        <v>188</v>
      </c>
      <c r="B190" s="135">
        <v>15031404</v>
      </c>
      <c r="C190" s="85" t="s">
        <v>356</v>
      </c>
      <c r="D190" s="209" t="s">
        <v>413</v>
      </c>
      <c r="E190" s="265" t="s">
        <v>407</v>
      </c>
      <c r="F190" s="26"/>
      <c r="G190" s="27">
        <f t="shared" si="9"/>
        <v>0</v>
      </c>
      <c r="H190" s="27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26">
        <v>189</v>
      </c>
      <c r="B191" s="74">
        <v>15031433</v>
      </c>
      <c r="C191" s="85" t="s">
        <v>368</v>
      </c>
      <c r="D191" s="209" t="s">
        <v>416</v>
      </c>
      <c r="E191" s="265" t="s">
        <v>407</v>
      </c>
      <c r="F191" s="26">
        <f>VLOOKUP(B191,'[1]Daily production report'!$C$43:$J$96,8,0)</f>
        <v>1000</v>
      </c>
      <c r="G191" s="27">
        <f t="shared" si="9"/>
        <v>0</v>
      </c>
      <c r="H191" s="27">
        <f t="shared" si="8"/>
        <v>0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26">
        <v>190</v>
      </c>
      <c r="B192" s="74">
        <v>15031434</v>
      </c>
      <c r="C192" s="85" t="s">
        <v>368</v>
      </c>
      <c r="D192" s="209" t="s">
        <v>417</v>
      </c>
      <c r="E192" s="265" t="s">
        <v>407</v>
      </c>
      <c r="F192" s="26">
        <f>VLOOKUP(B192,'[1]Daily production report'!$C$43:$J$96,8,0)</f>
        <v>1000</v>
      </c>
      <c r="G192" s="27">
        <f t="shared" si="9"/>
        <v>0</v>
      </c>
      <c r="H192" s="27">
        <f t="shared" si="8"/>
        <v>0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26">
        <v>191</v>
      </c>
      <c r="B193" s="135">
        <v>15027021</v>
      </c>
      <c r="C193" s="85"/>
      <c r="D193" s="3" t="s">
        <v>358</v>
      </c>
      <c r="E193" s="271" t="s">
        <v>308</v>
      </c>
      <c r="F193" s="26"/>
      <c r="G193" s="27">
        <f t="shared" si="9"/>
        <v>0</v>
      </c>
      <c r="H193" s="27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26">
        <v>192</v>
      </c>
      <c r="B194" s="135">
        <v>15027022</v>
      </c>
      <c r="C194" s="85"/>
      <c r="D194" s="3" t="s">
        <v>359</v>
      </c>
      <c r="E194" s="271" t="s">
        <v>308</v>
      </c>
      <c r="F194" s="26"/>
      <c r="G194" s="27">
        <f t="shared" si="9"/>
        <v>0</v>
      </c>
      <c r="H194" s="27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85">
        <v>193</v>
      </c>
      <c r="B195" s="135">
        <v>16009789</v>
      </c>
      <c r="C195" s="85" t="s">
        <v>361</v>
      </c>
      <c r="D195" s="3" t="s">
        <v>360</v>
      </c>
      <c r="E195" s="3" t="s">
        <v>347</v>
      </c>
      <c r="F195" s="26"/>
      <c r="G195" s="27">
        <f t="shared" si="9"/>
        <v>0</v>
      </c>
      <c r="H195" s="27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26">
        <v>194</v>
      </c>
      <c r="B196" s="134">
        <v>15027906</v>
      </c>
      <c r="C196" s="85" t="s">
        <v>354</v>
      </c>
      <c r="D196" s="52" t="s">
        <v>362</v>
      </c>
      <c r="E196" s="271" t="s">
        <v>308</v>
      </c>
      <c r="F196" s="26"/>
      <c r="G196" s="27">
        <f t="shared" si="9"/>
        <v>0</v>
      </c>
      <c r="H196" s="27" t="e">
        <f t="shared" si="8"/>
        <v>#DIV/0!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26">
        <v>195</v>
      </c>
      <c r="B197" s="185">
        <v>15027907</v>
      </c>
      <c r="C197" s="85" t="s">
        <v>354</v>
      </c>
      <c r="D197" s="52" t="s">
        <v>363</v>
      </c>
      <c r="E197" s="271" t="s">
        <v>308</v>
      </c>
      <c r="F197" s="26"/>
      <c r="G197" s="27">
        <f t="shared" si="9"/>
        <v>0</v>
      </c>
      <c r="H197" s="27" t="e">
        <f t="shared" si="8"/>
        <v>#DIV/0!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85">
        <v>196</v>
      </c>
      <c r="B198" s="187">
        <v>16010374</v>
      </c>
      <c r="C198" s="85" t="s">
        <v>365</v>
      </c>
      <c r="D198" s="52" t="s">
        <v>366</v>
      </c>
      <c r="E198" s="273" t="s">
        <v>367</v>
      </c>
      <c r="F198" s="26">
        <f>VLOOKUP(B198,'[1]Daily production report'!$C$43:$J$96,8,0)</f>
        <v>1275</v>
      </c>
      <c r="G198" s="27">
        <f t="shared" si="9"/>
        <v>15</v>
      </c>
      <c r="H198" s="27">
        <f t="shared" si="8"/>
        <v>11764.705882352941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>
        <v>15</v>
      </c>
      <c r="AG198" s="26"/>
      <c r="AH198" s="26"/>
      <c r="AI198" s="26"/>
      <c r="AJ198" s="26"/>
    </row>
    <row r="199" spans="1:36" s="28" customFormat="1" x14ac:dyDescent="0.3">
      <c r="A199" s="26">
        <v>197</v>
      </c>
      <c r="B199" s="75">
        <v>15028935</v>
      </c>
      <c r="C199" s="85" t="s">
        <v>354</v>
      </c>
      <c r="D199" s="210" t="s">
        <v>369</v>
      </c>
      <c r="E199" s="259" t="s">
        <v>41</v>
      </c>
      <c r="F199" s="26"/>
      <c r="G199" s="27">
        <f t="shared" ref="G199:G201" si="10">SUM(I199:AJ199)</f>
        <v>0</v>
      </c>
      <c r="H199" s="27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26">
        <v>198</v>
      </c>
      <c r="B200" s="75">
        <v>15028936</v>
      </c>
      <c r="C200" s="85" t="s">
        <v>354</v>
      </c>
      <c r="D200" s="210" t="s">
        <v>370</v>
      </c>
      <c r="E200" s="259" t="s">
        <v>41</v>
      </c>
      <c r="F200" s="26"/>
      <c r="G200" s="27">
        <f t="shared" si="10"/>
        <v>0</v>
      </c>
      <c r="H200" s="27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85">
        <v>199</v>
      </c>
      <c r="B201" s="75"/>
      <c r="C201" s="85" t="s">
        <v>355</v>
      </c>
      <c r="D201" s="210" t="s">
        <v>372</v>
      </c>
      <c r="E201" s="259" t="s">
        <v>373</v>
      </c>
      <c r="F201" s="26"/>
      <c r="G201" s="27">
        <f t="shared" si="10"/>
        <v>0</v>
      </c>
      <c r="H201" s="27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26">
        <v>200</v>
      </c>
      <c r="B202" s="288">
        <v>15030025</v>
      </c>
      <c r="C202" s="85" t="s">
        <v>368</v>
      </c>
      <c r="D202" s="122" t="s">
        <v>374</v>
      </c>
      <c r="E202" s="275" t="s">
        <v>387</v>
      </c>
      <c r="F202" s="26">
        <f>VLOOKUP(B202,'[1]Daily production report'!$C$43:$J$96,8,0)</f>
        <v>1040</v>
      </c>
      <c r="G202" s="27">
        <f t="shared" ref="G202:G214" si="12">SUM(I202:AJ202)</f>
        <v>2</v>
      </c>
      <c r="H202" s="27">
        <f t="shared" si="11"/>
        <v>1923.0769230769231</v>
      </c>
      <c r="I202" s="26"/>
      <c r="J202" s="26"/>
      <c r="K202" s="26">
        <v>2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26">
        <v>201</v>
      </c>
      <c r="B203" s="288">
        <v>15030024</v>
      </c>
      <c r="C203" s="85" t="s">
        <v>368</v>
      </c>
      <c r="D203" s="122" t="s">
        <v>375</v>
      </c>
      <c r="E203" s="275" t="s">
        <v>387</v>
      </c>
      <c r="F203" s="26"/>
      <c r="G203" s="27">
        <f t="shared" si="12"/>
        <v>0</v>
      </c>
      <c r="H203" s="27" t="e">
        <f t="shared" si="11"/>
        <v>#DIV/0!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26">
        <v>202</v>
      </c>
      <c r="B204" s="288">
        <v>15030023</v>
      </c>
      <c r="C204" s="85" t="s">
        <v>368</v>
      </c>
      <c r="D204" s="122" t="s">
        <v>376</v>
      </c>
      <c r="E204" s="275" t="s">
        <v>387</v>
      </c>
      <c r="F204" s="26">
        <f>VLOOKUP(B204,'[1]Daily production report'!$C$43:$J$96,8,0)</f>
        <v>210</v>
      </c>
      <c r="G204" s="27">
        <f t="shared" si="12"/>
        <v>0</v>
      </c>
      <c r="H204" s="27">
        <f t="shared" si="11"/>
        <v>0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26">
        <v>203</v>
      </c>
      <c r="B205" s="288">
        <v>15030001</v>
      </c>
      <c r="C205" s="85" t="s">
        <v>354</v>
      </c>
      <c r="D205" s="122" t="s">
        <v>377</v>
      </c>
      <c r="E205" s="275" t="s">
        <v>387</v>
      </c>
      <c r="F205" s="26">
        <f>VLOOKUP(B205,'[1]Daily production report'!$C$43:$J$96,8,0)</f>
        <v>930</v>
      </c>
      <c r="G205" s="27">
        <f t="shared" si="12"/>
        <v>0</v>
      </c>
      <c r="H205" s="27">
        <f t="shared" si="11"/>
        <v>0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26">
        <v>204</v>
      </c>
      <c r="B206" s="288">
        <v>15030027</v>
      </c>
      <c r="C206" s="85" t="s">
        <v>354</v>
      </c>
      <c r="D206" s="122" t="s">
        <v>378</v>
      </c>
      <c r="E206" s="275" t="s">
        <v>387</v>
      </c>
      <c r="F206" s="26">
        <f>VLOOKUP(B206,'[1]Daily production report'!$C$43:$J$96,8,0)</f>
        <v>581</v>
      </c>
      <c r="G206" s="27">
        <f t="shared" si="12"/>
        <v>0</v>
      </c>
      <c r="H206" s="27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26">
        <v>205</v>
      </c>
      <c r="B207" s="288">
        <v>15030022</v>
      </c>
      <c r="C207" s="85" t="s">
        <v>354</v>
      </c>
      <c r="D207" s="122" t="s">
        <v>379</v>
      </c>
      <c r="E207" s="275" t="s">
        <v>387</v>
      </c>
      <c r="F207" s="26"/>
      <c r="G207" s="27">
        <f t="shared" si="12"/>
        <v>12</v>
      </c>
      <c r="H207" s="27" t="e">
        <f t="shared" si="11"/>
        <v>#DIV/0!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>
        <v>12</v>
      </c>
      <c r="AH207" s="26"/>
      <c r="AI207" s="26"/>
      <c r="AJ207" s="26"/>
    </row>
    <row r="208" spans="1:36" s="28" customFormat="1" x14ac:dyDescent="0.3">
      <c r="A208" s="26">
        <v>206</v>
      </c>
      <c r="B208" s="288">
        <v>15030030</v>
      </c>
      <c r="C208" s="85" t="s">
        <v>368</v>
      </c>
      <c r="D208" s="122" t="s">
        <v>380</v>
      </c>
      <c r="E208" s="275" t="s">
        <v>387</v>
      </c>
      <c r="F208" s="26"/>
      <c r="G208" s="27">
        <f t="shared" si="12"/>
        <v>0</v>
      </c>
      <c r="H208" s="27" t="e">
        <f t="shared" si="11"/>
        <v>#DIV/0!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85">
        <v>207</v>
      </c>
      <c r="B209" s="288">
        <v>15030029</v>
      </c>
      <c r="C209" s="85" t="s">
        <v>353</v>
      </c>
      <c r="D209" s="287" t="s">
        <v>381</v>
      </c>
      <c r="E209" s="275" t="s">
        <v>387</v>
      </c>
      <c r="F209" s="26">
        <f>VLOOKUP(B209,'[1]Daily production report'!$C$43:$J$96,8,0)</f>
        <v>1730</v>
      </c>
      <c r="G209" s="27">
        <f t="shared" si="12"/>
        <v>0</v>
      </c>
      <c r="H209" s="27">
        <f t="shared" si="11"/>
        <v>0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85">
        <v>208</v>
      </c>
      <c r="B210" s="288">
        <v>15030026</v>
      </c>
      <c r="C210" s="85" t="s">
        <v>355</v>
      </c>
      <c r="D210" s="287" t="s">
        <v>382</v>
      </c>
      <c r="E210" s="275" t="s">
        <v>387</v>
      </c>
      <c r="F210" s="26">
        <f>VLOOKUP(B210,'[1]Daily production report'!$C$43:$J$96,8,0)</f>
        <v>200</v>
      </c>
      <c r="G210" s="27">
        <f t="shared" si="12"/>
        <v>0</v>
      </c>
      <c r="H210" s="27">
        <f t="shared" si="11"/>
        <v>0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26">
        <v>209</v>
      </c>
      <c r="B211" s="288">
        <v>15030028</v>
      </c>
      <c r="C211" s="85"/>
      <c r="D211" s="122" t="s">
        <v>383</v>
      </c>
      <c r="E211" s="275" t="s">
        <v>387</v>
      </c>
      <c r="F211" s="26"/>
      <c r="G211" s="27">
        <f t="shared" si="12"/>
        <v>0</v>
      </c>
      <c r="H211" s="27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26">
        <v>210</v>
      </c>
      <c r="B212" s="288">
        <v>15030031</v>
      </c>
      <c r="C212" s="85" t="s">
        <v>354</v>
      </c>
      <c r="D212" s="122" t="s">
        <v>384</v>
      </c>
      <c r="E212" s="275" t="s">
        <v>387</v>
      </c>
      <c r="F212" s="26">
        <f>VLOOKUP(B212,'[1]Daily production report'!$C$43:$J$96,8,0)</f>
        <v>595</v>
      </c>
      <c r="G212" s="27">
        <f t="shared" si="12"/>
        <v>0</v>
      </c>
      <c r="H212" s="27">
        <f t="shared" si="11"/>
        <v>0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26">
        <v>211</v>
      </c>
      <c r="B213" s="288">
        <v>15030069</v>
      </c>
      <c r="C213" s="85"/>
      <c r="D213" s="122" t="s">
        <v>385</v>
      </c>
      <c r="E213" s="275" t="s">
        <v>387</v>
      </c>
      <c r="F213" s="26"/>
      <c r="G213" s="27">
        <f t="shared" si="12"/>
        <v>0</v>
      </c>
      <c r="H213" s="27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26">
        <v>212</v>
      </c>
      <c r="B214" s="288">
        <v>15030032</v>
      </c>
      <c r="C214" s="85" t="s">
        <v>354</v>
      </c>
      <c r="D214" s="122" t="s">
        <v>386</v>
      </c>
      <c r="E214" s="275" t="s">
        <v>387</v>
      </c>
      <c r="F214" s="26">
        <f>VLOOKUP(B214,'[1]Daily production report'!$C$43:$J$96,8,0)</f>
        <v>595</v>
      </c>
      <c r="G214" s="27">
        <f t="shared" si="12"/>
        <v>0</v>
      </c>
      <c r="H214" s="27">
        <f t="shared" si="11"/>
        <v>0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85">
        <v>213</v>
      </c>
      <c r="B215" s="74">
        <v>16010842</v>
      </c>
      <c r="C215" s="85" t="s">
        <v>355</v>
      </c>
      <c r="D215" s="122" t="s">
        <v>392</v>
      </c>
      <c r="E215" s="228" t="s">
        <v>391</v>
      </c>
      <c r="F215" s="26"/>
      <c r="G215" s="27">
        <f t="shared" ref="G215" si="13">SUM(I215:AJ215)</f>
        <v>0</v>
      </c>
      <c r="H215" s="27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26">
        <v>214</v>
      </c>
      <c r="B216" s="74">
        <v>16010846</v>
      </c>
      <c r="C216" s="85" t="s">
        <v>368</v>
      </c>
      <c r="D216" s="122" t="s">
        <v>393</v>
      </c>
      <c r="E216" s="278" t="s">
        <v>303</v>
      </c>
      <c r="F216" s="26"/>
      <c r="G216" s="27">
        <f t="shared" ref="G216:G219" si="14">SUM(I216:AJ216)</f>
        <v>0</v>
      </c>
      <c r="H216" s="27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26">
        <v>215</v>
      </c>
      <c r="B217" s="74">
        <v>16010847</v>
      </c>
      <c r="C217" s="85" t="s">
        <v>368</v>
      </c>
      <c r="D217" s="122" t="s">
        <v>394</v>
      </c>
      <c r="E217" s="278" t="s">
        <v>303</v>
      </c>
      <c r="F217" s="26"/>
      <c r="G217" s="27">
        <f t="shared" si="14"/>
        <v>0</v>
      </c>
      <c r="H217" s="27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26">
        <v>216</v>
      </c>
      <c r="B218" s="288">
        <v>16009976</v>
      </c>
      <c r="C218" s="85" t="s">
        <v>354</v>
      </c>
      <c r="D218" s="122" t="s">
        <v>395</v>
      </c>
      <c r="E218" s="275" t="s">
        <v>387</v>
      </c>
      <c r="F218" s="26">
        <f>VLOOKUP(B218,'[1]Daily production report'!$C$43:$J$96,8,0)</f>
        <v>1540</v>
      </c>
      <c r="G218" s="27">
        <f t="shared" si="14"/>
        <v>0</v>
      </c>
      <c r="H218" s="27">
        <f t="shared" si="11"/>
        <v>0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26">
        <v>217</v>
      </c>
      <c r="B219" s="288">
        <v>16009977</v>
      </c>
      <c r="C219" s="85" t="s">
        <v>354</v>
      </c>
      <c r="D219" s="122" t="s">
        <v>396</v>
      </c>
      <c r="E219" s="275" t="s">
        <v>387</v>
      </c>
      <c r="F219" s="26">
        <f>VLOOKUP(B219,'[1]Daily production report'!$C$43:$J$96,8,0)</f>
        <v>1540</v>
      </c>
      <c r="G219" s="27">
        <f t="shared" si="14"/>
        <v>0</v>
      </c>
      <c r="H219" s="27">
        <f t="shared" si="11"/>
        <v>0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85">
        <v>218</v>
      </c>
      <c r="B220" s="74">
        <v>16010843</v>
      </c>
      <c r="C220" s="85" t="s">
        <v>355</v>
      </c>
      <c r="D220" s="122" t="s">
        <v>397</v>
      </c>
      <c r="E220" s="228" t="s">
        <v>391</v>
      </c>
      <c r="F220" s="26"/>
      <c r="G220" s="27">
        <f t="shared" ref="G220:G227" si="15">SUM(I220:AJ220)</f>
        <v>0</v>
      </c>
      <c r="H220" s="27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85">
        <v>219</v>
      </c>
      <c r="B221" s="74">
        <v>15029927</v>
      </c>
      <c r="C221" s="85" t="s">
        <v>356</v>
      </c>
      <c r="D221" s="122" t="s">
        <v>398</v>
      </c>
      <c r="E221" s="273" t="s">
        <v>400</v>
      </c>
      <c r="F221" s="26">
        <f>VLOOKUP(B221,'[1]Daily production report'!$C$43:$J$96,8,0)</f>
        <v>529</v>
      </c>
      <c r="G221" s="27">
        <f t="shared" si="15"/>
        <v>0</v>
      </c>
      <c r="H221" s="27">
        <f t="shared" si="11"/>
        <v>0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85">
        <v>220</v>
      </c>
      <c r="B222" s="74">
        <v>15029928</v>
      </c>
      <c r="C222" s="85" t="s">
        <v>356</v>
      </c>
      <c r="D222" s="122" t="s">
        <v>399</v>
      </c>
      <c r="E222" s="273" t="s">
        <v>400</v>
      </c>
      <c r="F222" s="26">
        <f>VLOOKUP(B222,'[1]Daily production report'!$C$43:$J$96,8,0)</f>
        <v>1514</v>
      </c>
      <c r="G222" s="27">
        <f t="shared" si="15"/>
        <v>0</v>
      </c>
      <c r="H222" s="27">
        <f t="shared" si="11"/>
        <v>0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26">
        <v>221</v>
      </c>
      <c r="B223" s="74">
        <v>15030489</v>
      </c>
      <c r="C223" s="85" t="s">
        <v>368</v>
      </c>
      <c r="D223" s="122" t="s">
        <v>401</v>
      </c>
      <c r="E223" s="273" t="s">
        <v>400</v>
      </c>
      <c r="F223" s="26"/>
      <c r="G223" s="27">
        <f t="shared" si="15"/>
        <v>0</v>
      </c>
      <c r="H223" s="27" t="e">
        <f t="shared" si="11"/>
        <v>#DIV/0!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26">
        <v>222</v>
      </c>
      <c r="B224" s="74">
        <v>15030490</v>
      </c>
      <c r="C224" s="85" t="s">
        <v>368</v>
      </c>
      <c r="D224" s="122" t="s">
        <v>402</v>
      </c>
      <c r="E224" s="273" t="s">
        <v>400</v>
      </c>
      <c r="F224" s="26"/>
      <c r="G224" s="216">
        <f t="shared" si="15"/>
        <v>0</v>
      </c>
      <c r="H224" s="27" t="e">
        <f t="shared" si="11"/>
        <v>#DIV/0!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26">
        <v>223</v>
      </c>
      <c r="B225" s="74">
        <v>16011180</v>
      </c>
      <c r="C225" s="85"/>
      <c r="D225" s="194" t="s">
        <v>404</v>
      </c>
      <c r="E225" s="228" t="s">
        <v>391</v>
      </c>
      <c r="F225" s="26"/>
      <c r="G225" s="27">
        <f t="shared" si="15"/>
        <v>0</v>
      </c>
      <c r="H225" s="27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26">
        <v>224</v>
      </c>
      <c r="B226" s="74">
        <v>16011130</v>
      </c>
      <c r="C226" s="85" t="s">
        <v>368</v>
      </c>
      <c r="D226" s="194" t="s">
        <v>405</v>
      </c>
      <c r="E226" s="278" t="s">
        <v>303</v>
      </c>
      <c r="F226" s="26"/>
      <c r="G226" s="27">
        <f t="shared" si="15"/>
        <v>0</v>
      </c>
      <c r="H226" s="27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26">
        <v>225</v>
      </c>
      <c r="B227" s="74">
        <v>16011131</v>
      </c>
      <c r="C227" s="85" t="s">
        <v>368</v>
      </c>
      <c r="D227" s="194" t="s">
        <v>406</v>
      </c>
      <c r="E227" s="278" t="s">
        <v>303</v>
      </c>
      <c r="F227" s="26"/>
      <c r="G227" s="27">
        <f t="shared" si="15"/>
        <v>0</v>
      </c>
      <c r="H227" s="27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26">
        <v>226</v>
      </c>
      <c r="B228" s="225">
        <v>15031483</v>
      </c>
      <c r="C228" s="85" t="s">
        <v>354</v>
      </c>
      <c r="D228" s="226" t="s">
        <v>418</v>
      </c>
      <c r="E228" s="278" t="s">
        <v>81</v>
      </c>
      <c r="F228" s="26"/>
      <c r="G228" s="27">
        <f t="shared" ref="G228:G251" si="16">SUM(I228:AJ228)</f>
        <v>0</v>
      </c>
      <c r="H228" s="27" t="e">
        <f t="shared" ref="H228:H251" si="17">G228/F228*1000000</f>
        <v>#DIV/0!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26">
        <v>227</v>
      </c>
      <c r="B229" s="225">
        <v>15031484</v>
      </c>
      <c r="C229" s="85" t="s">
        <v>354</v>
      </c>
      <c r="D229" s="226" t="s">
        <v>419</v>
      </c>
      <c r="E229" s="278" t="s">
        <v>81</v>
      </c>
      <c r="F229" s="26"/>
      <c r="G229" s="27">
        <f t="shared" si="16"/>
        <v>0</v>
      </c>
      <c r="H229" s="27" t="e">
        <f t="shared" si="17"/>
        <v>#DIV/0!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26">
        <v>228</v>
      </c>
      <c r="B230" s="288">
        <v>16011316</v>
      </c>
      <c r="C230" s="85" t="s">
        <v>368</v>
      </c>
      <c r="D230" s="194" t="s">
        <v>421</v>
      </c>
      <c r="E230" s="276" t="s">
        <v>442</v>
      </c>
      <c r="F230" s="26">
        <f>VLOOKUP(B230,'[1]Daily production report'!$C$43:$J$96,8,0)</f>
        <v>748</v>
      </c>
      <c r="G230" s="27">
        <f t="shared" si="16"/>
        <v>2</v>
      </c>
      <c r="H230" s="27">
        <f t="shared" si="17"/>
        <v>2673.79679144385</v>
      </c>
      <c r="I230" s="214"/>
      <c r="J230" s="26"/>
      <c r="K230" s="26"/>
      <c r="L230" s="26">
        <v>1</v>
      </c>
      <c r="M230" s="26"/>
      <c r="N230" s="26"/>
      <c r="O230" s="26"/>
      <c r="P230" s="26"/>
      <c r="Q230" s="26">
        <v>1</v>
      </c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26">
        <v>229</v>
      </c>
      <c r="B231" s="288">
        <v>16011315</v>
      </c>
      <c r="C231" s="85" t="s">
        <v>368</v>
      </c>
      <c r="D231" s="194" t="s">
        <v>422</v>
      </c>
      <c r="E231" s="276" t="s">
        <v>442</v>
      </c>
      <c r="F231" s="26">
        <f>VLOOKUP(B231,'[1]Daily production report'!$C$43:$J$96,8,0)</f>
        <v>748</v>
      </c>
      <c r="G231" s="27">
        <f t="shared" si="16"/>
        <v>0</v>
      </c>
      <c r="H231" s="27">
        <f t="shared" si="17"/>
        <v>0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85">
        <v>230</v>
      </c>
      <c r="B232" s="288">
        <v>15031382</v>
      </c>
      <c r="C232" s="85" t="s">
        <v>356</v>
      </c>
      <c r="D232" s="194" t="s">
        <v>423</v>
      </c>
      <c r="E232" s="276" t="s">
        <v>442</v>
      </c>
      <c r="F232" s="26">
        <f>VLOOKUP(B232,'[1]Daily production report'!$C$43:$J$96,8,0)</f>
        <v>500</v>
      </c>
      <c r="G232" s="27">
        <f t="shared" si="16"/>
        <v>0</v>
      </c>
      <c r="H232" s="27">
        <f t="shared" si="17"/>
        <v>0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85">
        <v>231</v>
      </c>
      <c r="B233" s="288">
        <v>15031383</v>
      </c>
      <c r="C233" s="85" t="s">
        <v>356</v>
      </c>
      <c r="D233" s="194" t="s">
        <v>444</v>
      </c>
      <c r="E233" s="276" t="s">
        <v>442</v>
      </c>
      <c r="F233" s="26">
        <f>VLOOKUP(B233,'[1]Daily production report'!$C$43:$J$96,8,0)</f>
        <v>500</v>
      </c>
      <c r="G233" s="27">
        <f t="shared" si="16"/>
        <v>0</v>
      </c>
      <c r="H233" s="27">
        <f t="shared" si="17"/>
        <v>0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85">
        <v>232</v>
      </c>
      <c r="B234" s="288">
        <v>15031384</v>
      </c>
      <c r="C234" s="85" t="s">
        <v>356</v>
      </c>
      <c r="D234" s="194" t="s">
        <v>424</v>
      </c>
      <c r="E234" s="276" t="s">
        <v>442</v>
      </c>
      <c r="F234" s="26"/>
      <c r="G234" s="27">
        <f t="shared" si="16"/>
        <v>0</v>
      </c>
      <c r="H234" s="27" t="e">
        <f t="shared" si="17"/>
        <v>#DIV/0!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85">
        <v>233</v>
      </c>
      <c r="B235" s="288">
        <v>15031385</v>
      </c>
      <c r="C235" s="85" t="s">
        <v>356</v>
      </c>
      <c r="D235" s="194" t="s">
        <v>425</v>
      </c>
      <c r="E235" s="276" t="s">
        <v>442</v>
      </c>
      <c r="F235" s="26">
        <f>VLOOKUP(B235,'[1]Daily production report'!$C$43:$J$96,8,0)</f>
        <v>1108</v>
      </c>
      <c r="G235" s="27">
        <f t="shared" si="16"/>
        <v>0</v>
      </c>
      <c r="H235" s="27">
        <f t="shared" si="17"/>
        <v>0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85">
        <v>234</v>
      </c>
      <c r="B236" s="288">
        <v>15031386</v>
      </c>
      <c r="C236" s="85" t="s">
        <v>355</v>
      </c>
      <c r="D236" s="194" t="s">
        <v>426</v>
      </c>
      <c r="E236" s="276" t="s">
        <v>442</v>
      </c>
      <c r="F236" s="26"/>
      <c r="G236" s="27">
        <f t="shared" si="16"/>
        <v>0</v>
      </c>
      <c r="H236" s="27" t="e">
        <f t="shared" si="17"/>
        <v>#DIV/0!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85">
        <v>235</v>
      </c>
      <c r="B237" s="288">
        <v>15031387</v>
      </c>
      <c r="C237" s="85" t="s">
        <v>355</v>
      </c>
      <c r="D237" s="194" t="s">
        <v>427</v>
      </c>
      <c r="E237" s="276" t="s">
        <v>442</v>
      </c>
      <c r="F237" s="26"/>
      <c r="G237" s="27">
        <f t="shared" si="16"/>
        <v>0</v>
      </c>
      <c r="H237" s="27" t="e">
        <f t="shared" si="17"/>
        <v>#DIV/0!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26">
        <v>236</v>
      </c>
      <c r="B238" s="288">
        <v>15031388</v>
      </c>
      <c r="C238" s="85" t="s">
        <v>368</v>
      </c>
      <c r="D238" s="194" t="s">
        <v>428</v>
      </c>
      <c r="E238" s="276" t="s">
        <v>442</v>
      </c>
      <c r="F238" s="26"/>
      <c r="G238" s="27">
        <f t="shared" si="16"/>
        <v>0</v>
      </c>
      <c r="H238" s="27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26">
        <v>237</v>
      </c>
      <c r="B239" s="288">
        <v>15031389</v>
      </c>
      <c r="C239" s="85" t="s">
        <v>368</v>
      </c>
      <c r="D239" s="194" t="s">
        <v>429</v>
      </c>
      <c r="E239" s="276" t="s">
        <v>442</v>
      </c>
      <c r="F239" s="26"/>
      <c r="G239" s="27">
        <f t="shared" si="16"/>
        <v>0</v>
      </c>
      <c r="H239" s="27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85">
        <v>238</v>
      </c>
      <c r="B240" s="288">
        <v>15031390</v>
      </c>
      <c r="C240" s="85" t="s">
        <v>356</v>
      </c>
      <c r="D240" s="194" t="s">
        <v>430</v>
      </c>
      <c r="E240" s="276" t="s">
        <v>442</v>
      </c>
      <c r="F240" s="26">
        <f>VLOOKUP(B240,'[1]Daily production report'!$C$43:$J$96,8,0)</f>
        <v>1030</v>
      </c>
      <c r="G240" s="27">
        <f t="shared" si="16"/>
        <v>0</v>
      </c>
      <c r="H240" s="27">
        <f t="shared" si="17"/>
        <v>0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85">
        <v>239</v>
      </c>
      <c r="B241" s="288">
        <v>15031391</v>
      </c>
      <c r="C241" s="85" t="s">
        <v>356</v>
      </c>
      <c r="D241" s="194" t="s">
        <v>431</v>
      </c>
      <c r="E241" s="276" t="s">
        <v>442</v>
      </c>
      <c r="F241" s="26">
        <f>VLOOKUP(B241,'[1]Daily production report'!$C$43:$J$96,8,0)</f>
        <v>1030</v>
      </c>
      <c r="G241" s="27">
        <f t="shared" si="16"/>
        <v>0</v>
      </c>
      <c r="H241" s="27">
        <f t="shared" si="17"/>
        <v>0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85">
        <v>240</v>
      </c>
      <c r="B242" s="288">
        <v>15031392</v>
      </c>
      <c r="C242" s="85" t="s">
        <v>356</v>
      </c>
      <c r="D242" s="194" t="s">
        <v>432</v>
      </c>
      <c r="E242" s="276" t="s">
        <v>442</v>
      </c>
      <c r="F242" s="26"/>
      <c r="G242" s="27">
        <f t="shared" si="16"/>
        <v>0</v>
      </c>
      <c r="H242" s="27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85">
        <v>241</v>
      </c>
      <c r="B243" s="288">
        <v>15031393</v>
      </c>
      <c r="C243" s="85" t="s">
        <v>356</v>
      </c>
      <c r="D243" s="194" t="s">
        <v>433</v>
      </c>
      <c r="E243" s="276" t="s">
        <v>442</v>
      </c>
      <c r="F243" s="26"/>
      <c r="G243" s="27">
        <f t="shared" si="16"/>
        <v>0</v>
      </c>
      <c r="H243" s="27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85">
        <v>242</v>
      </c>
      <c r="B244" s="288">
        <v>15031394</v>
      </c>
      <c r="C244" s="85" t="s">
        <v>356</v>
      </c>
      <c r="D244" s="194" t="s">
        <v>434</v>
      </c>
      <c r="E244" s="276" t="s">
        <v>442</v>
      </c>
      <c r="F244" s="26">
        <f>VLOOKUP(B244,'[1]Daily production report'!$C$43:$J$96,8,0)</f>
        <v>1400</v>
      </c>
      <c r="G244" s="27">
        <f t="shared" si="16"/>
        <v>0</v>
      </c>
      <c r="H244" s="27">
        <f t="shared" si="17"/>
        <v>0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85">
        <v>243</v>
      </c>
      <c r="B245" s="288">
        <v>15031395</v>
      </c>
      <c r="C245" s="85" t="s">
        <v>356</v>
      </c>
      <c r="D245" s="194" t="s">
        <v>435</v>
      </c>
      <c r="E245" s="276" t="s">
        <v>442</v>
      </c>
      <c r="F245" s="26">
        <f>VLOOKUP(B245,'[1]Daily production report'!$C$43:$J$96,8,0)</f>
        <v>1400</v>
      </c>
      <c r="G245" s="27">
        <f t="shared" si="16"/>
        <v>0</v>
      </c>
      <c r="H245" s="27">
        <f t="shared" si="17"/>
        <v>0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26">
        <v>244</v>
      </c>
      <c r="B246" s="288">
        <v>15031396</v>
      </c>
      <c r="C246" s="85" t="s">
        <v>354</v>
      </c>
      <c r="D246" s="194" t="s">
        <v>436</v>
      </c>
      <c r="E246" s="276" t="s">
        <v>442</v>
      </c>
      <c r="F246" s="26">
        <f>VLOOKUP(B246,'[1]Daily production report'!$C$43:$J$96,8,0)</f>
        <v>1390</v>
      </c>
      <c r="G246" s="27">
        <f t="shared" si="16"/>
        <v>0</v>
      </c>
      <c r="H246" s="27">
        <f t="shared" si="17"/>
        <v>0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26">
        <v>245</v>
      </c>
      <c r="B247" s="288">
        <v>15031397</v>
      </c>
      <c r="C247" s="85" t="s">
        <v>354</v>
      </c>
      <c r="D247" s="194" t="s">
        <v>437</v>
      </c>
      <c r="E247" s="276" t="s">
        <v>442</v>
      </c>
      <c r="F247" s="26">
        <f>VLOOKUP(B247,'[1]Daily production report'!$C$43:$J$96,8,0)</f>
        <v>1390</v>
      </c>
      <c r="G247" s="27">
        <f t="shared" si="16"/>
        <v>0</v>
      </c>
      <c r="H247" s="27">
        <f t="shared" si="17"/>
        <v>0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85">
        <v>246</v>
      </c>
      <c r="B248" s="288">
        <v>15031398</v>
      </c>
      <c r="C248" s="85" t="s">
        <v>356</v>
      </c>
      <c r="D248" s="194" t="s">
        <v>438</v>
      </c>
      <c r="E248" s="276" t="s">
        <v>442</v>
      </c>
      <c r="F248" s="26"/>
      <c r="G248" s="27">
        <f t="shared" si="16"/>
        <v>0</v>
      </c>
      <c r="H248" s="27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85">
        <v>247</v>
      </c>
      <c r="B249" s="288">
        <v>15031399</v>
      </c>
      <c r="C249" s="85" t="s">
        <v>356</v>
      </c>
      <c r="D249" s="194" t="s">
        <v>439</v>
      </c>
      <c r="E249" s="276" t="s">
        <v>442</v>
      </c>
      <c r="F249" s="26"/>
      <c r="G249" s="27">
        <f t="shared" si="16"/>
        <v>0</v>
      </c>
      <c r="H249" s="27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26">
        <v>248</v>
      </c>
      <c r="B250" s="288">
        <v>15031400</v>
      </c>
      <c r="C250" s="85" t="s">
        <v>354</v>
      </c>
      <c r="D250" s="194" t="s">
        <v>440</v>
      </c>
      <c r="E250" s="276" t="s">
        <v>442</v>
      </c>
      <c r="F250" s="26"/>
      <c r="G250" s="27">
        <f t="shared" si="16"/>
        <v>0</v>
      </c>
      <c r="H250" s="27" t="e">
        <f t="shared" si="17"/>
        <v>#DIV/0!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26">
        <v>249</v>
      </c>
      <c r="B251" s="288">
        <v>15031401</v>
      </c>
      <c r="C251" s="85" t="s">
        <v>354</v>
      </c>
      <c r="D251" s="194" t="s">
        <v>441</v>
      </c>
      <c r="E251" s="276" t="s">
        <v>442</v>
      </c>
      <c r="F251" s="26"/>
      <c r="G251" s="27">
        <f t="shared" si="16"/>
        <v>0</v>
      </c>
      <c r="H251" s="27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26">
        <v>250</v>
      </c>
      <c r="B252" s="74"/>
      <c r="C252" s="85"/>
      <c r="D252" s="194"/>
      <c r="E252" s="195"/>
      <c r="F252" s="26"/>
      <c r="G252" s="27"/>
      <c r="H252" s="27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26">
        <v>251</v>
      </c>
      <c r="B253" s="74"/>
      <c r="C253" s="85"/>
      <c r="D253" s="194"/>
      <c r="E253" s="195"/>
      <c r="F253" s="26"/>
      <c r="G253" s="27"/>
      <c r="H253" s="27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28" customFormat="1" x14ac:dyDescent="0.3">
      <c r="A254" s="327" t="s">
        <v>169</v>
      </c>
      <c r="B254" s="327"/>
      <c r="C254" s="327"/>
      <c r="D254" s="327"/>
      <c r="E254" s="327"/>
      <c r="F254" s="29">
        <f>SUM(F3:F251)</f>
        <v>51245</v>
      </c>
      <c r="G254" s="27">
        <f>SUM(I254:AJ254)</f>
        <v>90</v>
      </c>
      <c r="H254" s="27">
        <f t="shared" ref="H254" si="18">G254/F254*1000000</f>
        <v>1756.2689042833447</v>
      </c>
      <c r="I254" s="29">
        <f>SUM(I3:I251)</f>
        <v>0</v>
      </c>
      <c r="J254" s="29">
        <f t="shared" ref="J254:AJ254" si="19">SUM(J3:J251)</f>
        <v>6</v>
      </c>
      <c r="K254" s="29">
        <f t="shared" si="19"/>
        <v>16</v>
      </c>
      <c r="L254" s="29">
        <f t="shared" si="19"/>
        <v>1</v>
      </c>
      <c r="M254" s="29">
        <f t="shared" si="19"/>
        <v>0</v>
      </c>
      <c r="N254" s="29">
        <f t="shared" si="19"/>
        <v>0</v>
      </c>
      <c r="O254" s="29">
        <f t="shared" si="19"/>
        <v>8</v>
      </c>
      <c r="P254" s="29">
        <f t="shared" si="19"/>
        <v>0</v>
      </c>
      <c r="Q254" s="29">
        <f t="shared" si="19"/>
        <v>1</v>
      </c>
      <c r="R254" s="29">
        <f t="shared" si="19"/>
        <v>0</v>
      </c>
      <c r="S254" s="29">
        <f t="shared" si="19"/>
        <v>0</v>
      </c>
      <c r="T254" s="29">
        <f t="shared" si="19"/>
        <v>0</v>
      </c>
      <c r="U254" s="29">
        <f t="shared" si="19"/>
        <v>0</v>
      </c>
      <c r="V254" s="29">
        <f t="shared" si="19"/>
        <v>0</v>
      </c>
      <c r="W254" s="29">
        <f t="shared" si="19"/>
        <v>0</v>
      </c>
      <c r="X254" s="29">
        <f t="shared" si="19"/>
        <v>0</v>
      </c>
      <c r="Y254" s="29">
        <f t="shared" si="19"/>
        <v>0</v>
      </c>
      <c r="Z254" s="29">
        <f t="shared" si="19"/>
        <v>0</v>
      </c>
      <c r="AA254" s="29">
        <f t="shared" si="19"/>
        <v>0</v>
      </c>
      <c r="AB254" s="29">
        <f t="shared" si="19"/>
        <v>0</v>
      </c>
      <c r="AC254" s="29">
        <f t="shared" si="19"/>
        <v>0</v>
      </c>
      <c r="AD254" s="29">
        <f t="shared" si="19"/>
        <v>0</v>
      </c>
      <c r="AE254" s="29">
        <f t="shared" si="19"/>
        <v>0</v>
      </c>
      <c r="AF254" s="29">
        <f t="shared" si="19"/>
        <v>21</v>
      </c>
      <c r="AG254" s="29">
        <f t="shared" si="19"/>
        <v>37</v>
      </c>
      <c r="AH254" s="29">
        <f t="shared" si="19"/>
        <v>0</v>
      </c>
      <c r="AI254" s="29">
        <f t="shared" si="19"/>
        <v>0</v>
      </c>
      <c r="AJ254" s="29">
        <f t="shared" si="19"/>
        <v>0</v>
      </c>
    </row>
    <row r="255" spans="1:36" x14ac:dyDescent="0.3">
      <c r="B255" s="62"/>
      <c r="C255" s="127"/>
    </row>
    <row r="256" spans="1:36" x14ac:dyDescent="0.3">
      <c r="B256" s="62"/>
      <c r="C256" s="127"/>
    </row>
    <row r="260" spans="4:4" x14ac:dyDescent="0.3">
      <c r="D260" s="32"/>
    </row>
  </sheetData>
  <sheetProtection formatCells="0" formatColumns="0" formatRows="0" insertColumns="0" insertRows="0" insertHyperlinks="0" deleteColumns="0" deleteRows="0" sort="0" autoFilter="0" pivotTables="0"/>
  <mergeCells count="1">
    <mergeCell ref="A254:E254"/>
  </mergeCells>
  <conditionalFormatting sqref="B191:B192">
    <cfRule type="duplicateValues" dxfId="103" priority="1"/>
    <cfRule type="duplicateValues" dxfId="102" priority="2"/>
  </conditionalFormatting>
  <conditionalFormatting sqref="B196:B198">
    <cfRule type="duplicateValues" dxfId="101" priority="46" stopIfTrue="1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J254"/>
  <sheetViews>
    <sheetView topLeftCell="B1" zoomScale="70" zoomScaleNormal="70" workbookViewId="0">
      <pane ySplit="2" topLeftCell="A29" activePane="bottomLeft" state="frozen"/>
      <selection activeCell="A5" sqref="A5:B5"/>
      <selection pane="bottomLeft" activeCell="A5" sqref="A5:B5"/>
    </sheetView>
  </sheetViews>
  <sheetFormatPr defaultColWidth="9.21875" defaultRowHeight="14.4" x14ac:dyDescent="0.3"/>
  <cols>
    <col min="1" max="1" width="9.21875" style="21"/>
    <col min="2" max="2" width="14.21875" style="30" customWidth="1"/>
    <col min="3" max="3" width="13.44140625" style="30" customWidth="1"/>
    <col min="4" max="4" width="60.21875" style="21" bestFit="1" customWidth="1"/>
    <col min="5" max="5" width="13.77734375" style="30" bestFit="1" customWidth="1"/>
    <col min="6" max="8" width="13.77734375" style="30" customWidth="1"/>
    <col min="9" max="9" width="9.77734375" style="21" bestFit="1" customWidth="1"/>
    <col min="10" max="10" width="9.77734375" style="21" customWidth="1"/>
    <col min="11" max="11" width="9.21875" style="30"/>
    <col min="12" max="12" width="10.21875" style="30" bestFit="1" customWidth="1"/>
    <col min="13" max="13" width="9.21875" style="21"/>
    <col min="14" max="14" width="11.21875" style="21" bestFit="1" customWidth="1"/>
    <col min="15" max="19" width="9.21875" style="21"/>
    <col min="20" max="20" width="10.21875" style="21" bestFit="1" customWidth="1"/>
    <col min="21" max="22" width="10.21875" style="21" customWidth="1"/>
    <col min="23" max="24" width="9.21875" style="21"/>
    <col min="25" max="25" width="14.21875" style="21" customWidth="1"/>
    <col min="26" max="27" width="9.21875" style="21"/>
    <col min="28" max="28" width="10.21875" style="21" bestFit="1" customWidth="1"/>
    <col min="29" max="29" width="10.21875" style="21" customWidth="1"/>
    <col min="30" max="16384" width="9.21875" style="21"/>
  </cols>
  <sheetData>
    <row r="1" spans="1:36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22" t="s">
        <v>161</v>
      </c>
      <c r="B2" s="23" t="s">
        <v>420</v>
      </c>
      <c r="C2" s="173" t="s">
        <v>351</v>
      </c>
      <c r="D2" s="24" t="s">
        <v>1</v>
      </c>
      <c r="E2" s="24" t="s">
        <v>2</v>
      </c>
      <c r="F2" s="25" t="s">
        <v>166</v>
      </c>
      <c r="G2" s="25" t="s">
        <v>167</v>
      </c>
      <c r="H2" s="25" t="s">
        <v>168</v>
      </c>
      <c r="I2" s="25" t="s">
        <v>139</v>
      </c>
      <c r="J2" s="25" t="s">
        <v>142</v>
      </c>
      <c r="K2" s="25" t="s">
        <v>141</v>
      </c>
      <c r="L2" s="25" t="s">
        <v>145</v>
      </c>
      <c r="M2" s="25" t="s">
        <v>140</v>
      </c>
      <c r="N2" s="25" t="s">
        <v>163</v>
      </c>
      <c r="O2" s="25" t="s">
        <v>149</v>
      </c>
      <c r="P2" s="25" t="s">
        <v>143</v>
      </c>
      <c r="Q2" s="25" t="s">
        <v>153</v>
      </c>
      <c r="R2" s="25" t="s">
        <v>146</v>
      </c>
      <c r="S2" s="25" t="s">
        <v>147</v>
      </c>
      <c r="T2" s="25" t="s">
        <v>164</v>
      </c>
      <c r="U2" s="25" t="s">
        <v>150</v>
      </c>
      <c r="V2" s="25" t="s">
        <v>151</v>
      </c>
      <c r="W2" s="25" t="s">
        <v>154</v>
      </c>
      <c r="X2" s="25" t="s">
        <v>155</v>
      </c>
      <c r="Y2" s="25" t="s">
        <v>157</v>
      </c>
      <c r="Z2" s="25" t="s">
        <v>156</v>
      </c>
      <c r="AA2" s="25" t="s">
        <v>148</v>
      </c>
      <c r="AB2" s="25" t="s">
        <v>158</v>
      </c>
      <c r="AC2" s="25" t="s">
        <v>152</v>
      </c>
      <c r="AD2" s="25" t="s">
        <v>144</v>
      </c>
      <c r="AE2" s="25" t="s">
        <v>162</v>
      </c>
      <c r="AF2" s="25" t="s">
        <v>165</v>
      </c>
      <c r="AG2" s="25" t="s">
        <v>159</v>
      </c>
      <c r="AH2" s="25"/>
      <c r="AI2" s="25"/>
      <c r="AJ2" s="25" t="s">
        <v>160</v>
      </c>
    </row>
    <row r="3" spans="1:36" s="28" customFormat="1" ht="22.5" customHeight="1" x14ac:dyDescent="0.3">
      <c r="A3" s="26">
        <v>1</v>
      </c>
      <c r="B3" s="136">
        <v>15017132</v>
      </c>
      <c r="C3" s="107" t="s">
        <v>356</v>
      </c>
      <c r="D3" s="164" t="s">
        <v>87</v>
      </c>
      <c r="E3" s="228" t="s">
        <v>171</v>
      </c>
      <c r="F3" s="26"/>
      <c r="G3" s="27">
        <f>SUM(I3:AJ3)</f>
        <v>0</v>
      </c>
      <c r="H3" s="27" t="e">
        <f>G3/F3*1000000</f>
        <v>#DIV/0!</v>
      </c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</row>
    <row r="4" spans="1:36" s="28" customFormat="1" ht="22.5" customHeight="1" x14ac:dyDescent="0.3">
      <c r="A4" s="26">
        <v>2</v>
      </c>
      <c r="B4" s="136">
        <v>15017133</v>
      </c>
      <c r="C4" s="107" t="s">
        <v>356</v>
      </c>
      <c r="D4" s="164" t="s">
        <v>88</v>
      </c>
      <c r="E4" s="228" t="s">
        <v>171</v>
      </c>
      <c r="F4" s="26"/>
      <c r="G4" s="27">
        <f t="shared" ref="G4:G66" si="0">SUM(I4:AJ4)</f>
        <v>0</v>
      </c>
      <c r="H4" s="27" t="e">
        <f t="shared" ref="H4:H66" si="1">G4/F4*1000000</f>
        <v>#DIV/0!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</row>
    <row r="5" spans="1:36" s="28" customFormat="1" ht="22.5" customHeight="1" x14ac:dyDescent="0.3">
      <c r="A5" s="26">
        <v>3</v>
      </c>
      <c r="B5" s="136">
        <v>15018331</v>
      </c>
      <c r="C5" s="107" t="s">
        <v>354</v>
      </c>
      <c r="D5" s="164" t="s">
        <v>177</v>
      </c>
      <c r="E5" s="231" t="s">
        <v>84</v>
      </c>
      <c r="F5" s="26"/>
      <c r="G5" s="27">
        <f t="shared" si="0"/>
        <v>0</v>
      </c>
      <c r="H5" s="27" t="e">
        <f t="shared" si="1"/>
        <v>#DIV/0!</v>
      </c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</row>
    <row r="6" spans="1:36" s="28" customFormat="1" ht="24" customHeight="1" x14ac:dyDescent="0.3">
      <c r="A6" s="26">
        <v>4</v>
      </c>
      <c r="B6" s="136">
        <v>15017449</v>
      </c>
      <c r="C6" s="107" t="s">
        <v>354</v>
      </c>
      <c r="D6" s="164" t="s">
        <v>175</v>
      </c>
      <c r="E6" s="231" t="s">
        <v>84</v>
      </c>
      <c r="F6" s="26"/>
      <c r="G6" s="27">
        <f t="shared" si="0"/>
        <v>0</v>
      </c>
      <c r="H6" s="27" t="e">
        <f t="shared" si="1"/>
        <v>#DIV/0!</v>
      </c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</row>
    <row r="7" spans="1:36" s="28" customFormat="1" ht="24" customHeight="1" x14ac:dyDescent="0.3">
      <c r="A7" s="26">
        <v>5</v>
      </c>
      <c r="B7" s="136">
        <v>15017450</v>
      </c>
      <c r="C7" s="107" t="s">
        <v>354</v>
      </c>
      <c r="D7" s="164" t="s">
        <v>176</v>
      </c>
      <c r="E7" s="231" t="s">
        <v>84</v>
      </c>
      <c r="F7" s="26"/>
      <c r="G7" s="27">
        <f t="shared" si="0"/>
        <v>0</v>
      </c>
      <c r="H7" s="27" t="e">
        <f t="shared" si="1"/>
        <v>#DIV/0!</v>
      </c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</row>
    <row r="8" spans="1:36" s="28" customFormat="1" ht="24" customHeight="1" x14ac:dyDescent="0.3">
      <c r="A8" s="26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26"/>
      <c r="G8" s="27">
        <f t="shared" si="0"/>
        <v>0</v>
      </c>
      <c r="H8" s="27" t="e">
        <f t="shared" si="1"/>
        <v>#DIV/0!</v>
      </c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</row>
    <row r="9" spans="1:36" s="28" customFormat="1" ht="24" customHeight="1" x14ac:dyDescent="0.3">
      <c r="A9" s="26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26"/>
      <c r="G9" s="27">
        <f t="shared" si="0"/>
        <v>0</v>
      </c>
      <c r="H9" s="27" t="e">
        <f t="shared" si="1"/>
        <v>#DIV/0!</v>
      </c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</row>
    <row r="10" spans="1:36" s="28" customFormat="1" ht="24" customHeight="1" x14ac:dyDescent="0.3">
      <c r="A10" s="26">
        <v>8</v>
      </c>
      <c r="B10" s="134">
        <v>15025378</v>
      </c>
      <c r="C10" s="107" t="s">
        <v>352</v>
      </c>
      <c r="D10" s="164" t="s">
        <v>91</v>
      </c>
      <c r="E10" s="231" t="s">
        <v>84</v>
      </c>
      <c r="F10" s="26"/>
      <c r="G10" s="27">
        <f t="shared" si="0"/>
        <v>0</v>
      </c>
      <c r="H10" s="27" t="e">
        <f t="shared" si="1"/>
        <v>#DIV/0!</v>
      </c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</row>
    <row r="11" spans="1:36" s="28" customFormat="1" ht="24" customHeight="1" x14ac:dyDescent="0.3">
      <c r="A11" s="26">
        <v>9</v>
      </c>
      <c r="B11" s="134">
        <v>15027116</v>
      </c>
      <c r="C11" s="107" t="s">
        <v>353</v>
      </c>
      <c r="D11" s="164" t="s">
        <v>92</v>
      </c>
      <c r="E11" s="231" t="s">
        <v>84</v>
      </c>
      <c r="F11" s="26"/>
      <c r="G11" s="27">
        <f t="shared" si="0"/>
        <v>0</v>
      </c>
      <c r="H11" s="27" t="e">
        <f t="shared" si="1"/>
        <v>#DIV/0!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</row>
    <row r="12" spans="1:36" s="28" customFormat="1" ht="24" customHeight="1" x14ac:dyDescent="0.3">
      <c r="A12" s="26">
        <v>10</v>
      </c>
      <c r="B12" s="134">
        <v>15027117</v>
      </c>
      <c r="C12" s="107" t="s">
        <v>353</v>
      </c>
      <c r="D12" s="164" t="s">
        <v>93</v>
      </c>
      <c r="E12" s="231" t="s">
        <v>84</v>
      </c>
      <c r="F12" s="26"/>
      <c r="G12" s="27">
        <f t="shared" si="0"/>
        <v>0</v>
      </c>
      <c r="H12" s="27" t="e">
        <f t="shared" si="1"/>
        <v>#DIV/0!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</row>
    <row r="13" spans="1:36" s="28" customFormat="1" ht="24" customHeight="1" x14ac:dyDescent="0.3">
      <c r="A13" s="26">
        <v>11</v>
      </c>
      <c r="B13" s="136">
        <v>15017140</v>
      </c>
      <c r="C13" s="107" t="s">
        <v>352</v>
      </c>
      <c r="D13" s="164" t="s">
        <v>94</v>
      </c>
      <c r="E13" s="231" t="s">
        <v>84</v>
      </c>
      <c r="F13" s="26">
        <f>VLOOKUP(B13,'[3]Daily production report'!$C$43:$J$91,8,0)</f>
        <v>143</v>
      </c>
      <c r="G13" s="27">
        <f t="shared" si="0"/>
        <v>0</v>
      </c>
      <c r="H13" s="27">
        <f t="shared" si="1"/>
        <v>0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</row>
    <row r="14" spans="1:36" s="28" customFormat="1" ht="24" customHeight="1" x14ac:dyDescent="0.3">
      <c r="A14" s="26">
        <v>12</v>
      </c>
      <c r="B14" s="136">
        <v>15017141</v>
      </c>
      <c r="C14" s="107" t="s">
        <v>352</v>
      </c>
      <c r="D14" s="164" t="s">
        <v>95</v>
      </c>
      <c r="E14" s="231" t="s">
        <v>84</v>
      </c>
      <c r="F14" s="26">
        <f>VLOOKUP(B14,'[3]Daily production report'!$C$43:$J$91,8,0)</f>
        <v>143</v>
      </c>
      <c r="G14" s="27">
        <f t="shared" si="0"/>
        <v>0</v>
      </c>
      <c r="H14" s="27">
        <f t="shared" si="1"/>
        <v>0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</row>
    <row r="15" spans="1:36" s="28" customFormat="1" ht="24" customHeight="1" x14ac:dyDescent="0.3">
      <c r="A15" s="26">
        <v>13</v>
      </c>
      <c r="B15" s="136">
        <v>15017142</v>
      </c>
      <c r="C15" s="107" t="s">
        <v>353</v>
      </c>
      <c r="D15" s="164" t="s">
        <v>96</v>
      </c>
      <c r="E15" s="231" t="s">
        <v>84</v>
      </c>
      <c r="F15" s="26"/>
      <c r="G15" s="27">
        <f t="shared" si="0"/>
        <v>0</v>
      </c>
      <c r="H15" s="27" t="e">
        <f t="shared" si="1"/>
        <v>#DIV/0!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</row>
    <row r="16" spans="1:36" s="28" customFormat="1" ht="24" customHeight="1" x14ac:dyDescent="0.3">
      <c r="A16" s="26">
        <v>14</v>
      </c>
      <c r="B16" s="136">
        <v>15017144</v>
      </c>
      <c r="C16" s="107" t="s">
        <v>354</v>
      </c>
      <c r="D16" s="164" t="s">
        <v>97</v>
      </c>
      <c r="E16" s="231" t="s">
        <v>84</v>
      </c>
      <c r="F16" s="26"/>
      <c r="G16" s="27">
        <f t="shared" si="0"/>
        <v>0</v>
      </c>
      <c r="H16" s="27" t="e">
        <f t="shared" si="1"/>
        <v>#DIV/0!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</row>
    <row r="17" spans="1:36" s="28" customFormat="1" ht="24" customHeight="1" x14ac:dyDescent="0.3">
      <c r="A17" s="26">
        <v>15</v>
      </c>
      <c r="B17" s="136">
        <v>15017145</v>
      </c>
      <c r="C17" s="107" t="s">
        <v>354</v>
      </c>
      <c r="D17" s="164" t="s">
        <v>98</v>
      </c>
      <c r="E17" s="231" t="s">
        <v>84</v>
      </c>
      <c r="F17" s="26"/>
      <c r="G17" s="27">
        <f t="shared" si="0"/>
        <v>0</v>
      </c>
      <c r="H17" s="27" t="e">
        <f t="shared" si="1"/>
        <v>#DIV/0!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</row>
    <row r="18" spans="1:36" s="28" customFormat="1" ht="24" customHeight="1" x14ac:dyDescent="0.3">
      <c r="A18" s="26">
        <v>16</v>
      </c>
      <c r="B18" s="136">
        <v>15017146</v>
      </c>
      <c r="C18" s="107" t="s">
        <v>353</v>
      </c>
      <c r="D18" s="164" t="s">
        <v>99</v>
      </c>
      <c r="E18" s="231" t="s">
        <v>84</v>
      </c>
      <c r="F18" s="26"/>
      <c r="G18" s="27">
        <f t="shared" si="0"/>
        <v>0</v>
      </c>
      <c r="H18" s="27" t="e">
        <f t="shared" si="1"/>
        <v>#DIV/0!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</row>
    <row r="19" spans="1:36" s="28" customFormat="1" ht="24" customHeight="1" x14ac:dyDescent="0.3">
      <c r="A19" s="26">
        <v>17</v>
      </c>
      <c r="B19" s="136">
        <v>15017147</v>
      </c>
      <c r="C19" s="107" t="s">
        <v>353</v>
      </c>
      <c r="D19" s="164" t="s">
        <v>100</v>
      </c>
      <c r="E19" s="231" t="s">
        <v>84</v>
      </c>
      <c r="F19" s="26"/>
      <c r="G19" s="27">
        <f t="shared" si="0"/>
        <v>0</v>
      </c>
      <c r="H19" s="27" t="e">
        <f t="shared" si="1"/>
        <v>#DIV/0!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</row>
    <row r="20" spans="1:36" s="28" customFormat="1" ht="24" customHeight="1" x14ac:dyDescent="0.3">
      <c r="A20" s="26">
        <v>18</v>
      </c>
      <c r="B20" s="136">
        <v>15017148</v>
      </c>
      <c r="C20" s="107" t="s">
        <v>355</v>
      </c>
      <c r="D20" s="164" t="s">
        <v>101</v>
      </c>
      <c r="E20" s="231" t="s">
        <v>84</v>
      </c>
      <c r="F20" s="26">
        <f>VLOOKUP(B20,'[3]Daily production report'!$C$43:$J$91,8,0)</f>
        <v>185</v>
      </c>
      <c r="G20" s="27">
        <f t="shared" si="0"/>
        <v>0</v>
      </c>
      <c r="H20" s="27">
        <f t="shared" si="1"/>
        <v>0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</row>
    <row r="21" spans="1:36" s="28" customFormat="1" ht="24" customHeight="1" x14ac:dyDescent="0.3">
      <c r="A21" s="26">
        <v>19</v>
      </c>
      <c r="B21" s="136">
        <v>15017149</v>
      </c>
      <c r="C21" s="107" t="s">
        <v>355</v>
      </c>
      <c r="D21" s="164" t="s">
        <v>102</v>
      </c>
      <c r="E21" s="231" t="s">
        <v>84</v>
      </c>
      <c r="F21" s="26">
        <f>VLOOKUP(B21,'[3]Daily production report'!$C$43:$J$91,8,0)</f>
        <v>185</v>
      </c>
      <c r="G21" s="27">
        <f t="shared" si="0"/>
        <v>0</v>
      </c>
      <c r="H21" s="27">
        <f t="shared" si="1"/>
        <v>0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</row>
    <row r="22" spans="1:36" s="28" customFormat="1" ht="24" customHeight="1" x14ac:dyDescent="0.3">
      <c r="A22" s="26">
        <v>20</v>
      </c>
      <c r="B22" s="136">
        <v>15017150</v>
      </c>
      <c r="C22" s="107" t="s">
        <v>353</v>
      </c>
      <c r="D22" s="164" t="s">
        <v>103</v>
      </c>
      <c r="E22" s="231" t="s">
        <v>84</v>
      </c>
      <c r="F22" s="26"/>
      <c r="G22" s="27">
        <f t="shared" si="0"/>
        <v>0</v>
      </c>
      <c r="H22" s="27" t="e">
        <f t="shared" si="1"/>
        <v>#DIV/0!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</row>
    <row r="23" spans="1:36" s="28" customFormat="1" ht="23.25" customHeight="1" x14ac:dyDescent="0.3">
      <c r="A23" s="26">
        <v>21</v>
      </c>
      <c r="B23" s="136">
        <v>15017151</v>
      </c>
      <c r="C23" s="107" t="s">
        <v>353</v>
      </c>
      <c r="D23" s="164" t="s">
        <v>104</v>
      </c>
      <c r="E23" s="231" t="s">
        <v>84</v>
      </c>
      <c r="F23" s="26"/>
      <c r="G23" s="27">
        <f t="shared" si="0"/>
        <v>0</v>
      </c>
      <c r="H23" s="27" t="e">
        <f t="shared" si="1"/>
        <v>#DIV/0!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</row>
    <row r="24" spans="1:36" s="28" customFormat="1" ht="24" customHeight="1" x14ac:dyDescent="0.3">
      <c r="A24" s="26">
        <v>22</v>
      </c>
      <c r="B24" s="136">
        <v>15017152</v>
      </c>
      <c r="C24" s="107" t="s">
        <v>354</v>
      </c>
      <c r="D24" s="164" t="s">
        <v>105</v>
      </c>
      <c r="E24" s="231" t="s">
        <v>84</v>
      </c>
      <c r="F24" s="26"/>
      <c r="G24" s="27">
        <f t="shared" si="0"/>
        <v>0</v>
      </c>
      <c r="H24" s="27" t="e">
        <f t="shared" si="1"/>
        <v>#DIV/0!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</row>
    <row r="25" spans="1:36" s="28" customFormat="1" ht="24" customHeight="1" x14ac:dyDescent="0.3">
      <c r="A25" s="26">
        <v>23</v>
      </c>
      <c r="B25" s="136">
        <v>15017153</v>
      </c>
      <c r="C25" s="107" t="s">
        <v>354</v>
      </c>
      <c r="D25" s="164" t="s">
        <v>106</v>
      </c>
      <c r="E25" s="231" t="s">
        <v>84</v>
      </c>
      <c r="F25" s="26"/>
      <c r="G25" s="27">
        <f t="shared" si="0"/>
        <v>0</v>
      </c>
      <c r="H25" s="27" t="e">
        <f t="shared" si="1"/>
        <v>#DIV/0!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</row>
    <row r="26" spans="1:36" s="28" customFormat="1" ht="24" customHeight="1" x14ac:dyDescent="0.3">
      <c r="A26" s="26">
        <v>24</v>
      </c>
      <c r="B26" s="136">
        <v>15017154</v>
      </c>
      <c r="C26" s="107" t="s">
        <v>355</v>
      </c>
      <c r="D26" s="164" t="s">
        <v>107</v>
      </c>
      <c r="E26" s="231" t="s">
        <v>84</v>
      </c>
      <c r="F26" s="26"/>
      <c r="G26" s="27">
        <f t="shared" si="0"/>
        <v>0</v>
      </c>
      <c r="H26" s="27" t="e">
        <f t="shared" si="1"/>
        <v>#DIV/0!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</row>
    <row r="27" spans="1:36" s="28" customFormat="1" ht="24" customHeight="1" x14ac:dyDescent="0.3">
      <c r="A27" s="26">
        <v>25</v>
      </c>
      <c r="B27" s="136">
        <v>15017155</v>
      </c>
      <c r="C27" s="107" t="s">
        <v>355</v>
      </c>
      <c r="D27" s="164" t="s">
        <v>108</v>
      </c>
      <c r="E27" s="231" t="s">
        <v>84</v>
      </c>
      <c r="F27" s="26"/>
      <c r="G27" s="27">
        <f t="shared" si="0"/>
        <v>0</v>
      </c>
      <c r="H27" s="27" t="e">
        <f t="shared" si="1"/>
        <v>#DIV/0!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</row>
    <row r="28" spans="1:36" s="28" customFormat="1" ht="24" customHeight="1" x14ac:dyDescent="0.3">
      <c r="A28" s="26">
        <v>26</v>
      </c>
      <c r="B28" s="136">
        <v>15027104</v>
      </c>
      <c r="C28" s="107" t="s">
        <v>353</v>
      </c>
      <c r="D28" s="164" t="s">
        <v>109</v>
      </c>
      <c r="E28" s="231" t="s">
        <v>84</v>
      </c>
      <c r="F28" s="26"/>
      <c r="G28" s="27">
        <f t="shared" si="0"/>
        <v>0</v>
      </c>
      <c r="H28" s="27" t="e">
        <f t="shared" si="1"/>
        <v>#DIV/0!</v>
      </c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</row>
    <row r="29" spans="1:36" s="28" customFormat="1" ht="24" customHeight="1" x14ac:dyDescent="0.3">
      <c r="A29" s="26">
        <v>27</v>
      </c>
      <c r="B29" s="136">
        <v>15017157</v>
      </c>
      <c r="C29" s="107" t="s">
        <v>353</v>
      </c>
      <c r="D29" s="164" t="s">
        <v>110</v>
      </c>
      <c r="E29" s="231" t="s">
        <v>84</v>
      </c>
      <c r="F29" s="26"/>
      <c r="G29" s="27">
        <f t="shared" si="0"/>
        <v>0</v>
      </c>
      <c r="H29" s="27" t="e">
        <f t="shared" si="1"/>
        <v>#DIV/0!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</row>
    <row r="30" spans="1:36" s="28" customFormat="1" ht="24" customHeight="1" x14ac:dyDescent="0.3">
      <c r="A30" s="26">
        <v>28</v>
      </c>
      <c r="B30" s="136">
        <v>15017158</v>
      </c>
      <c r="C30" s="107" t="s">
        <v>353</v>
      </c>
      <c r="D30" s="164" t="s">
        <v>111</v>
      </c>
      <c r="E30" s="231" t="s">
        <v>84</v>
      </c>
      <c r="F30" s="26"/>
      <c r="G30" s="27">
        <f t="shared" si="0"/>
        <v>0</v>
      </c>
      <c r="H30" s="27" t="e">
        <f t="shared" si="1"/>
        <v>#DIV/0!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</row>
    <row r="31" spans="1:36" s="28" customFormat="1" ht="24" customHeight="1" x14ac:dyDescent="0.3">
      <c r="A31" s="26">
        <v>29</v>
      </c>
      <c r="B31" s="136">
        <v>15017159</v>
      </c>
      <c r="C31" s="107" t="s">
        <v>353</v>
      </c>
      <c r="D31" s="164" t="s">
        <v>112</v>
      </c>
      <c r="E31" s="231" t="s">
        <v>84</v>
      </c>
      <c r="F31" s="26">
        <f>VLOOKUP(B31,'[3]Daily production report'!$C$43:$J$91,8,0)</f>
        <v>890</v>
      </c>
      <c r="G31" s="27">
        <f t="shared" si="0"/>
        <v>0</v>
      </c>
      <c r="H31" s="27">
        <f t="shared" si="1"/>
        <v>0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</row>
    <row r="32" spans="1:36" s="28" customFormat="1" ht="24" customHeight="1" x14ac:dyDescent="0.3">
      <c r="A32" s="26">
        <v>30</v>
      </c>
      <c r="B32" s="136">
        <v>15017160</v>
      </c>
      <c r="C32" s="107" t="s">
        <v>352</v>
      </c>
      <c r="D32" s="164" t="s">
        <v>113</v>
      </c>
      <c r="E32" s="231" t="s">
        <v>84</v>
      </c>
      <c r="F32" s="26">
        <f>VLOOKUP(B32,'[3]Daily production report'!$C$43:$J$91,8,0)</f>
        <v>775</v>
      </c>
      <c r="G32" s="27">
        <f t="shared" si="0"/>
        <v>0</v>
      </c>
      <c r="H32" s="27">
        <f t="shared" si="1"/>
        <v>0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</row>
    <row r="33" spans="1:36" s="28" customFormat="1" ht="24" customHeight="1" x14ac:dyDescent="0.3">
      <c r="A33" s="26">
        <v>31</v>
      </c>
      <c r="B33" s="136">
        <v>15017161</v>
      </c>
      <c r="C33" s="107" t="s">
        <v>352</v>
      </c>
      <c r="D33" s="164" t="s">
        <v>114</v>
      </c>
      <c r="E33" s="231" t="s">
        <v>84</v>
      </c>
      <c r="F33" s="26"/>
      <c r="G33" s="27">
        <f t="shared" si="0"/>
        <v>0</v>
      </c>
      <c r="H33" s="27" t="e">
        <f t="shared" si="1"/>
        <v>#DIV/0!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</row>
    <row r="34" spans="1:36" s="28" customFormat="1" ht="24" customHeight="1" x14ac:dyDescent="0.3">
      <c r="A34" s="26">
        <v>32</v>
      </c>
      <c r="B34" s="136">
        <v>15017162</v>
      </c>
      <c r="C34" s="107" t="s">
        <v>353</v>
      </c>
      <c r="D34" s="164" t="s">
        <v>115</v>
      </c>
      <c r="E34" s="231" t="s">
        <v>84</v>
      </c>
      <c r="F34" s="26">
        <f>VLOOKUP(B34,'[3]Daily production report'!$C$43:$J$91,8,0)</f>
        <v>568</v>
      </c>
      <c r="G34" s="27">
        <f t="shared" si="0"/>
        <v>7</v>
      </c>
      <c r="H34" s="27">
        <f t="shared" si="1"/>
        <v>12323.943661971831</v>
      </c>
      <c r="I34" s="26"/>
      <c r="J34" s="26"/>
      <c r="K34" s="26">
        <v>7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</row>
    <row r="35" spans="1:36" s="28" customFormat="1" ht="24" customHeight="1" x14ac:dyDescent="0.3">
      <c r="A35" s="26">
        <v>33</v>
      </c>
      <c r="B35" s="136">
        <v>15020546</v>
      </c>
      <c r="C35" s="107" t="s">
        <v>353</v>
      </c>
      <c r="D35" s="164" t="s">
        <v>116</v>
      </c>
      <c r="E35" s="231" t="s">
        <v>84</v>
      </c>
      <c r="F35" s="26"/>
      <c r="G35" s="27">
        <f t="shared" si="0"/>
        <v>0</v>
      </c>
      <c r="H35" s="27" t="e">
        <f t="shared" si="1"/>
        <v>#DIV/0!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</row>
    <row r="36" spans="1:36" s="28" customFormat="1" ht="24" customHeight="1" x14ac:dyDescent="0.3">
      <c r="A36" s="26">
        <v>34</v>
      </c>
      <c r="B36" s="109">
        <v>15030388</v>
      </c>
      <c r="C36" s="107" t="s">
        <v>356</v>
      </c>
      <c r="D36" s="201" t="s">
        <v>388</v>
      </c>
      <c r="E36" s="231" t="s">
        <v>390</v>
      </c>
      <c r="F36" s="26">
        <f>VLOOKUP(B36,'[3]Daily production report'!$C$43:$J$91,8,0)</f>
        <v>1270</v>
      </c>
      <c r="G36" s="27">
        <f t="shared" si="0"/>
        <v>0</v>
      </c>
      <c r="H36" s="27">
        <f t="shared" si="1"/>
        <v>0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</row>
    <row r="37" spans="1:36" s="28" customFormat="1" ht="24" customHeight="1" x14ac:dyDescent="0.3">
      <c r="A37" s="26">
        <v>35</v>
      </c>
      <c r="B37" s="109">
        <v>15030389</v>
      </c>
      <c r="C37" s="107" t="s">
        <v>356</v>
      </c>
      <c r="D37" s="201" t="s">
        <v>389</v>
      </c>
      <c r="E37" s="231" t="s">
        <v>390</v>
      </c>
      <c r="F37" s="26">
        <f>VLOOKUP(B37,'[3]Daily production report'!$C$43:$J$91,8,0)</f>
        <v>1270</v>
      </c>
      <c r="G37" s="27">
        <f t="shared" si="0"/>
        <v>0</v>
      </c>
      <c r="H37" s="27">
        <f t="shared" si="1"/>
        <v>0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</row>
    <row r="38" spans="1:36" s="28" customFormat="1" ht="24" customHeight="1" x14ac:dyDescent="0.3">
      <c r="A38" s="26">
        <v>36</v>
      </c>
      <c r="B38" s="136">
        <v>15017166</v>
      </c>
      <c r="C38" s="107" t="s">
        <v>354</v>
      </c>
      <c r="D38" s="164" t="s">
        <v>117</v>
      </c>
      <c r="E38" s="231" t="s">
        <v>84</v>
      </c>
      <c r="F38" s="26"/>
      <c r="G38" s="27">
        <f t="shared" si="0"/>
        <v>0</v>
      </c>
      <c r="H38" s="27" t="e">
        <f t="shared" si="1"/>
        <v>#DIV/0!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</row>
    <row r="39" spans="1:36" s="28" customFormat="1" ht="24" customHeight="1" x14ac:dyDescent="0.3">
      <c r="A39" s="26">
        <v>37</v>
      </c>
      <c r="B39" s="136">
        <v>15017167</v>
      </c>
      <c r="C39" s="107" t="s">
        <v>354</v>
      </c>
      <c r="D39" s="164" t="s">
        <v>118</v>
      </c>
      <c r="E39" s="231" t="s">
        <v>84</v>
      </c>
      <c r="F39" s="26"/>
      <c r="G39" s="27">
        <f t="shared" si="0"/>
        <v>0</v>
      </c>
      <c r="H39" s="27" t="e">
        <f t="shared" si="1"/>
        <v>#DIV/0!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</row>
    <row r="40" spans="1:36" s="28" customFormat="1" ht="24" customHeight="1" x14ac:dyDescent="0.3">
      <c r="A40" s="26">
        <v>38</v>
      </c>
      <c r="B40" s="136">
        <v>15017168</v>
      </c>
      <c r="C40" s="107" t="s">
        <v>354</v>
      </c>
      <c r="D40" s="164" t="s">
        <v>119</v>
      </c>
      <c r="E40" s="231" t="s">
        <v>84</v>
      </c>
      <c r="F40" s="26"/>
      <c r="G40" s="27">
        <f t="shared" si="0"/>
        <v>0</v>
      </c>
      <c r="H40" s="27" t="e">
        <f t="shared" si="1"/>
        <v>#DIV/0!</v>
      </c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</row>
    <row r="41" spans="1:36" s="28" customFormat="1" ht="24" customHeight="1" x14ac:dyDescent="0.3">
      <c r="A41" s="26">
        <v>39</v>
      </c>
      <c r="B41" s="136">
        <v>15017169</v>
      </c>
      <c r="C41" s="107" t="s">
        <v>353</v>
      </c>
      <c r="D41" s="164" t="s">
        <v>283</v>
      </c>
      <c r="E41" s="231" t="s">
        <v>84</v>
      </c>
      <c r="F41" s="26"/>
      <c r="G41" s="27">
        <f t="shared" si="0"/>
        <v>0</v>
      </c>
      <c r="H41" s="27" t="e">
        <f t="shared" si="1"/>
        <v>#DIV/0!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</row>
    <row r="42" spans="1:36" s="28" customFormat="1" ht="24" customHeight="1" x14ac:dyDescent="0.3">
      <c r="A42" s="26">
        <v>40</v>
      </c>
      <c r="B42" s="136">
        <v>15026244</v>
      </c>
      <c r="C42" s="107" t="s">
        <v>356</v>
      </c>
      <c r="D42" s="164" t="s">
        <v>121</v>
      </c>
      <c r="E42" s="231" t="s">
        <v>84</v>
      </c>
      <c r="F42" s="26"/>
      <c r="G42" s="27">
        <f t="shared" si="0"/>
        <v>0</v>
      </c>
      <c r="H42" s="27" t="e">
        <f t="shared" si="1"/>
        <v>#DIV/0!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</row>
    <row r="43" spans="1:36" s="28" customFormat="1" ht="24" customHeight="1" x14ac:dyDescent="0.3">
      <c r="A43" s="26">
        <v>41</v>
      </c>
      <c r="B43" s="105">
        <v>15026247</v>
      </c>
      <c r="C43" s="107" t="s">
        <v>356</v>
      </c>
      <c r="D43" s="164" t="s">
        <v>122</v>
      </c>
      <c r="E43" s="231" t="s">
        <v>84</v>
      </c>
      <c r="F43" s="26"/>
      <c r="G43" s="27">
        <f t="shared" si="0"/>
        <v>0</v>
      </c>
      <c r="H43" s="27" t="e">
        <f t="shared" si="1"/>
        <v>#DIV/0!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</row>
    <row r="44" spans="1:36" s="28" customFormat="1" ht="24" customHeight="1" x14ac:dyDescent="0.3">
      <c r="A44" s="26">
        <v>42</v>
      </c>
      <c r="B44" s="136">
        <v>15017172</v>
      </c>
      <c r="C44" s="107" t="s">
        <v>356</v>
      </c>
      <c r="D44" s="164" t="s">
        <v>123</v>
      </c>
      <c r="E44" s="231" t="s">
        <v>84</v>
      </c>
      <c r="F44" s="26">
        <f>VLOOKUP(B44,'[3]Daily production report'!$C$43:$J$91,8,0)</f>
        <v>1375</v>
      </c>
      <c r="G44" s="27">
        <f t="shared" si="0"/>
        <v>2</v>
      </c>
      <c r="H44" s="27">
        <f t="shared" si="1"/>
        <v>1454.5454545454545</v>
      </c>
      <c r="I44" s="26"/>
      <c r="J44" s="26"/>
      <c r="K44" s="26">
        <v>2</v>
      </c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</row>
    <row r="45" spans="1:36" s="28" customFormat="1" ht="24" customHeight="1" x14ac:dyDescent="0.3">
      <c r="A45" s="26">
        <v>43</v>
      </c>
      <c r="B45" s="136">
        <v>15017173</v>
      </c>
      <c r="C45" s="107" t="s">
        <v>356</v>
      </c>
      <c r="D45" s="164" t="s">
        <v>124</v>
      </c>
      <c r="E45" s="231" t="s">
        <v>84</v>
      </c>
      <c r="F45" s="26"/>
      <c r="G45" s="27">
        <f t="shared" si="0"/>
        <v>0</v>
      </c>
      <c r="H45" s="27" t="e">
        <f t="shared" si="1"/>
        <v>#DIV/0!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</row>
    <row r="46" spans="1:36" s="28" customFormat="1" ht="24" customHeight="1" x14ac:dyDescent="0.3">
      <c r="A46" s="26">
        <v>44</v>
      </c>
      <c r="B46" s="136">
        <v>15026245</v>
      </c>
      <c r="C46" s="107" t="s">
        <v>356</v>
      </c>
      <c r="D46" s="164" t="s">
        <v>125</v>
      </c>
      <c r="E46" s="231" t="s">
        <v>84</v>
      </c>
      <c r="F46" s="26">
        <f>VLOOKUP(B46,'[3]Daily production report'!$C$43:$J$91,8,0)</f>
        <v>900</v>
      </c>
      <c r="G46" s="27">
        <f t="shared" si="0"/>
        <v>0</v>
      </c>
      <c r="H46" s="27">
        <f t="shared" si="1"/>
        <v>0</v>
      </c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</row>
    <row r="47" spans="1:36" s="28" customFormat="1" ht="24" customHeight="1" x14ac:dyDescent="0.3">
      <c r="A47" s="26">
        <v>45</v>
      </c>
      <c r="B47" s="136">
        <v>15017175</v>
      </c>
      <c r="C47" s="107" t="s">
        <v>354</v>
      </c>
      <c r="D47" s="164" t="s">
        <v>126</v>
      </c>
      <c r="E47" s="231" t="s">
        <v>84</v>
      </c>
      <c r="F47" s="26"/>
      <c r="G47" s="27">
        <f t="shared" si="0"/>
        <v>0</v>
      </c>
      <c r="H47" s="27" t="e">
        <f t="shared" si="1"/>
        <v>#DIV/0!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</row>
    <row r="48" spans="1:36" s="28" customFormat="1" ht="24" customHeight="1" x14ac:dyDescent="0.3">
      <c r="A48" s="26">
        <v>46</v>
      </c>
      <c r="B48" s="136">
        <v>15017176</v>
      </c>
      <c r="C48" s="107" t="s">
        <v>356</v>
      </c>
      <c r="D48" s="164" t="s">
        <v>127</v>
      </c>
      <c r="E48" s="231" t="s">
        <v>84</v>
      </c>
      <c r="F48" s="26"/>
      <c r="G48" s="27">
        <f t="shared" si="0"/>
        <v>0</v>
      </c>
      <c r="H48" s="27" t="e">
        <f t="shared" si="1"/>
        <v>#DIV/0!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</row>
    <row r="49" spans="1:36" s="28" customFormat="1" ht="24" customHeight="1" x14ac:dyDescent="0.3">
      <c r="A49" s="26">
        <v>47</v>
      </c>
      <c r="B49" s="136">
        <v>15017177</v>
      </c>
      <c r="C49" s="107" t="s">
        <v>354</v>
      </c>
      <c r="D49" s="164" t="s">
        <v>128</v>
      </c>
      <c r="E49" s="231" t="s">
        <v>84</v>
      </c>
      <c r="F49" s="26"/>
      <c r="G49" s="27">
        <f t="shared" si="0"/>
        <v>5</v>
      </c>
      <c r="H49" s="27" t="e">
        <f t="shared" si="1"/>
        <v>#DIV/0!</v>
      </c>
      <c r="I49" s="26"/>
      <c r="J49" s="26">
        <v>5</v>
      </c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</row>
    <row r="50" spans="1:36" s="28" customFormat="1" ht="24" customHeight="1" x14ac:dyDescent="0.3">
      <c r="A50" s="26">
        <v>48</v>
      </c>
      <c r="B50" s="136">
        <v>15017178</v>
      </c>
      <c r="C50" s="107" t="s">
        <v>354</v>
      </c>
      <c r="D50" s="164" t="s">
        <v>129</v>
      </c>
      <c r="E50" s="231" t="s">
        <v>84</v>
      </c>
      <c r="F50" s="26"/>
      <c r="G50" s="27">
        <f t="shared" si="0"/>
        <v>2</v>
      </c>
      <c r="H50" s="27" t="e">
        <f t="shared" si="1"/>
        <v>#DIV/0!</v>
      </c>
      <c r="I50" s="26"/>
      <c r="J50" s="26"/>
      <c r="K50" s="26">
        <v>2</v>
      </c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</row>
    <row r="51" spans="1:36" s="28" customFormat="1" ht="24" customHeight="1" x14ac:dyDescent="0.3">
      <c r="A51" s="26">
        <v>49</v>
      </c>
      <c r="B51" s="136">
        <v>15017179</v>
      </c>
      <c r="C51" s="107" t="s">
        <v>356</v>
      </c>
      <c r="D51" s="164" t="s">
        <v>130</v>
      </c>
      <c r="E51" s="231" t="s">
        <v>84</v>
      </c>
      <c r="F51" s="26">
        <f>VLOOKUP(B51,'[3]Daily production report'!$C$43:$J$91,8,0)</f>
        <v>140</v>
      </c>
      <c r="G51" s="27">
        <f t="shared" si="0"/>
        <v>0</v>
      </c>
      <c r="H51" s="27">
        <f t="shared" si="1"/>
        <v>0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</row>
    <row r="52" spans="1:36" s="28" customFormat="1" ht="24" customHeight="1" x14ac:dyDescent="0.3">
      <c r="A52" s="26">
        <v>50</v>
      </c>
      <c r="B52" s="136">
        <v>15017180</v>
      </c>
      <c r="C52" s="107" t="s">
        <v>356</v>
      </c>
      <c r="D52" s="164" t="s">
        <v>131</v>
      </c>
      <c r="E52" s="231" t="s">
        <v>84</v>
      </c>
      <c r="F52" s="26">
        <f>VLOOKUP(B52,'[3]Daily production report'!$C$43:$J$91,8,0)</f>
        <v>140</v>
      </c>
      <c r="G52" s="27">
        <f t="shared" si="0"/>
        <v>0</v>
      </c>
      <c r="H52" s="27">
        <f t="shared" si="1"/>
        <v>0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</row>
    <row r="53" spans="1:36" s="28" customFormat="1" ht="24" customHeight="1" x14ac:dyDescent="0.3">
      <c r="A53" s="26">
        <v>51</v>
      </c>
      <c r="B53" s="136">
        <v>15017181</v>
      </c>
      <c r="C53" s="107" t="s">
        <v>354</v>
      </c>
      <c r="D53" s="164" t="s">
        <v>132</v>
      </c>
      <c r="E53" s="231" t="s">
        <v>84</v>
      </c>
      <c r="F53" s="26"/>
      <c r="G53" s="27">
        <f t="shared" si="0"/>
        <v>0</v>
      </c>
      <c r="H53" s="27" t="e">
        <f t="shared" si="1"/>
        <v>#DIV/0!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</row>
    <row r="54" spans="1:36" s="28" customFormat="1" ht="24" customHeight="1" x14ac:dyDescent="0.3">
      <c r="A54" s="26">
        <v>52</v>
      </c>
      <c r="B54" s="136">
        <v>15017182</v>
      </c>
      <c r="C54" s="107" t="s">
        <v>354</v>
      </c>
      <c r="D54" s="164" t="s">
        <v>133</v>
      </c>
      <c r="E54" s="231" t="s">
        <v>84</v>
      </c>
      <c r="F54" s="26"/>
      <c r="G54" s="27">
        <f t="shared" si="0"/>
        <v>0</v>
      </c>
      <c r="H54" s="27" t="e">
        <f t="shared" si="1"/>
        <v>#DIV/0!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</row>
    <row r="55" spans="1:36" s="28" customFormat="1" ht="24" customHeight="1" x14ac:dyDescent="0.3">
      <c r="A55" s="26">
        <v>53</v>
      </c>
      <c r="B55" s="136">
        <v>15017183</v>
      </c>
      <c r="C55" s="107" t="s">
        <v>354</v>
      </c>
      <c r="D55" s="164" t="s">
        <v>134</v>
      </c>
      <c r="E55" s="231" t="s">
        <v>84</v>
      </c>
      <c r="F55" s="26"/>
      <c r="G55" s="27">
        <f t="shared" si="0"/>
        <v>0</v>
      </c>
      <c r="H55" s="27" t="e">
        <f t="shared" si="1"/>
        <v>#DIV/0!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</row>
    <row r="56" spans="1:36" s="28" customFormat="1" ht="24" customHeight="1" x14ac:dyDescent="0.3">
      <c r="A56" s="26">
        <v>54</v>
      </c>
      <c r="B56" s="136">
        <v>15017184</v>
      </c>
      <c r="C56" s="107" t="s">
        <v>354</v>
      </c>
      <c r="D56" s="164" t="s">
        <v>135</v>
      </c>
      <c r="E56" s="231" t="s">
        <v>84</v>
      </c>
      <c r="F56" s="26"/>
      <c r="G56" s="27">
        <f t="shared" si="0"/>
        <v>0</v>
      </c>
      <c r="H56" s="27" t="e">
        <f t="shared" si="1"/>
        <v>#DIV/0!</v>
      </c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</row>
    <row r="57" spans="1:36" s="28" customFormat="1" ht="24" customHeight="1" x14ac:dyDescent="0.3">
      <c r="A57" s="26">
        <v>55</v>
      </c>
      <c r="B57" s="136">
        <v>15017185</v>
      </c>
      <c r="C57" s="107" t="s">
        <v>356</v>
      </c>
      <c r="D57" s="164" t="s">
        <v>136</v>
      </c>
      <c r="E57" s="231" t="s">
        <v>84</v>
      </c>
      <c r="F57" s="26"/>
      <c r="G57" s="27">
        <f t="shared" si="0"/>
        <v>0</v>
      </c>
      <c r="H57" s="27" t="e">
        <f t="shared" si="1"/>
        <v>#DIV/0!</v>
      </c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</row>
    <row r="58" spans="1:36" s="28" customFormat="1" ht="24" customHeight="1" x14ac:dyDescent="0.3">
      <c r="A58" s="26">
        <v>56</v>
      </c>
      <c r="B58" s="136">
        <v>15017186</v>
      </c>
      <c r="C58" s="107" t="s">
        <v>356</v>
      </c>
      <c r="D58" s="164" t="s">
        <v>137</v>
      </c>
      <c r="E58" s="231" t="s">
        <v>84</v>
      </c>
      <c r="F58" s="26"/>
      <c r="G58" s="27">
        <f t="shared" si="0"/>
        <v>0</v>
      </c>
      <c r="H58" s="27" t="e">
        <f t="shared" si="1"/>
        <v>#DIV/0!</v>
      </c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</row>
    <row r="59" spans="1:36" s="28" customFormat="1" ht="24" customHeight="1" x14ac:dyDescent="0.3">
      <c r="A59" s="26">
        <v>57</v>
      </c>
      <c r="B59" s="136">
        <v>15026206</v>
      </c>
      <c r="C59" s="107" t="s">
        <v>354</v>
      </c>
      <c r="D59" s="164" t="s">
        <v>339</v>
      </c>
      <c r="E59" s="231" t="s">
        <v>84</v>
      </c>
      <c r="F59" s="26"/>
      <c r="G59" s="27">
        <f t="shared" si="0"/>
        <v>5</v>
      </c>
      <c r="H59" s="27" t="e">
        <f t="shared" si="1"/>
        <v>#DIV/0!</v>
      </c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>
        <v>5</v>
      </c>
      <c r="AH59" s="26"/>
      <c r="AI59" s="26"/>
      <c r="AJ59" s="26"/>
    </row>
    <row r="60" spans="1:36" s="28" customFormat="1" ht="24" customHeight="1" x14ac:dyDescent="0.3">
      <c r="A60" s="26">
        <v>58</v>
      </c>
      <c r="B60" s="138">
        <v>15017934</v>
      </c>
      <c r="C60" s="107" t="s">
        <v>354</v>
      </c>
      <c r="D60" s="164" t="s">
        <v>178</v>
      </c>
      <c r="E60" s="231" t="s">
        <v>84</v>
      </c>
      <c r="F60" s="26"/>
      <c r="G60" s="27">
        <f t="shared" si="0"/>
        <v>0</v>
      </c>
      <c r="H60" s="27" t="e">
        <f t="shared" si="1"/>
        <v>#DIV/0!</v>
      </c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</row>
    <row r="61" spans="1:36" s="28" customFormat="1" ht="30" customHeight="1" x14ac:dyDescent="0.3">
      <c r="A61" s="26">
        <v>59</v>
      </c>
      <c r="B61" s="136">
        <v>15026219</v>
      </c>
      <c r="C61" s="107" t="s">
        <v>354</v>
      </c>
      <c r="D61" s="164" t="s">
        <v>338</v>
      </c>
      <c r="E61" s="283" t="s">
        <v>81</v>
      </c>
      <c r="F61" s="26"/>
      <c r="G61" s="27">
        <f t="shared" si="0"/>
        <v>0</v>
      </c>
      <c r="H61" s="27" t="e">
        <f t="shared" si="1"/>
        <v>#DIV/0!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</row>
    <row r="62" spans="1:36" s="28" customFormat="1" ht="30" customHeight="1" x14ac:dyDescent="0.3">
      <c r="A62" s="26">
        <v>60</v>
      </c>
      <c r="B62" s="136">
        <v>15026218</v>
      </c>
      <c r="C62" s="107" t="s">
        <v>354</v>
      </c>
      <c r="D62" s="164" t="s">
        <v>340</v>
      </c>
      <c r="E62" s="283" t="s">
        <v>81</v>
      </c>
      <c r="F62" s="26">
        <f>VLOOKUP(B62,'[3]Daily production report'!$C$43:$J$91,8,0)</f>
        <v>1795</v>
      </c>
      <c r="G62" s="27">
        <f t="shared" si="0"/>
        <v>2</v>
      </c>
      <c r="H62" s="27">
        <f t="shared" si="1"/>
        <v>1114.2061281337049</v>
      </c>
      <c r="I62" s="26"/>
      <c r="J62" s="26"/>
      <c r="K62" s="26">
        <v>2</v>
      </c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</row>
    <row r="63" spans="1:36" s="28" customFormat="1" ht="30" customHeight="1" x14ac:dyDescent="0.3">
      <c r="A63" s="26">
        <v>61</v>
      </c>
      <c r="B63" s="136">
        <v>16006525</v>
      </c>
      <c r="C63" s="107" t="s">
        <v>354</v>
      </c>
      <c r="D63" s="164" t="s">
        <v>75</v>
      </c>
      <c r="E63" s="283" t="s">
        <v>81</v>
      </c>
      <c r="F63" s="26"/>
      <c r="G63" s="27">
        <f t="shared" si="0"/>
        <v>0</v>
      </c>
      <c r="H63" s="27" t="e">
        <f t="shared" si="1"/>
        <v>#DIV/0!</v>
      </c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</row>
    <row r="64" spans="1:36" s="28" customFormat="1" ht="30" customHeight="1" x14ac:dyDescent="0.3">
      <c r="A64" s="26">
        <v>62</v>
      </c>
      <c r="B64" s="136">
        <v>16006627</v>
      </c>
      <c r="C64" s="107" t="s">
        <v>357</v>
      </c>
      <c r="D64" s="164" t="s">
        <v>78</v>
      </c>
      <c r="E64" s="283" t="s">
        <v>81</v>
      </c>
      <c r="F64" s="26"/>
      <c r="G64" s="27">
        <f t="shared" si="0"/>
        <v>2</v>
      </c>
      <c r="H64" s="27" t="e">
        <f t="shared" si="1"/>
        <v>#DIV/0!</v>
      </c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>
        <v>2</v>
      </c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</row>
    <row r="65" spans="1:36" s="28" customFormat="1" ht="30" customHeight="1" x14ac:dyDescent="0.3">
      <c r="A65" s="26">
        <v>63</v>
      </c>
      <c r="B65" s="136">
        <v>16006628</v>
      </c>
      <c r="C65" s="107" t="s">
        <v>357</v>
      </c>
      <c r="D65" s="164" t="s">
        <v>79</v>
      </c>
      <c r="E65" s="283" t="s">
        <v>81</v>
      </c>
      <c r="F65" s="26">
        <f>VLOOKUP(B65,'[3]Daily production report'!$C$43:$J$91,8,0)</f>
        <v>1165</v>
      </c>
      <c r="G65" s="27">
        <f t="shared" si="0"/>
        <v>0</v>
      </c>
      <c r="H65" s="27">
        <f t="shared" si="1"/>
        <v>0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</row>
    <row r="66" spans="1:36" s="28" customFormat="1" ht="30" customHeight="1" x14ac:dyDescent="0.3">
      <c r="A66" s="26">
        <v>64</v>
      </c>
      <c r="B66" s="139">
        <v>15026220</v>
      </c>
      <c r="C66" s="107" t="s">
        <v>443</v>
      </c>
      <c r="D66" s="164" t="s">
        <v>76</v>
      </c>
      <c r="E66" s="235" t="s">
        <v>82</v>
      </c>
      <c r="F66" s="26"/>
      <c r="G66" s="27">
        <f t="shared" si="0"/>
        <v>0</v>
      </c>
      <c r="H66" s="27" t="e">
        <f t="shared" si="1"/>
        <v>#DIV/0!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</row>
    <row r="67" spans="1:36" s="28" customFormat="1" ht="24" customHeight="1" x14ac:dyDescent="0.3">
      <c r="A67" s="26">
        <v>65</v>
      </c>
      <c r="B67" s="136">
        <v>15000213</v>
      </c>
      <c r="C67" s="107"/>
      <c r="D67" s="164" t="s">
        <v>65</v>
      </c>
      <c r="E67" s="238" t="s">
        <v>64</v>
      </c>
      <c r="F67" s="26"/>
      <c r="G67" s="27">
        <f t="shared" ref="G67:G103" si="2">SUM(I67:AJ67)</f>
        <v>0</v>
      </c>
      <c r="H67" s="27" t="e">
        <f t="shared" ref="H67:H103" si="3">G67/F67*1000000</f>
        <v>#DIV/0!</v>
      </c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</row>
    <row r="68" spans="1:36" s="28" customFormat="1" ht="24" customHeight="1" x14ac:dyDescent="0.3">
      <c r="A68" s="26">
        <v>66</v>
      </c>
      <c r="B68" s="136">
        <v>15000212</v>
      </c>
      <c r="C68" s="107"/>
      <c r="D68" s="164" t="s">
        <v>66</v>
      </c>
      <c r="E68" s="238" t="s">
        <v>64</v>
      </c>
      <c r="F68" s="26"/>
      <c r="G68" s="27">
        <f t="shared" si="2"/>
        <v>0</v>
      </c>
      <c r="H68" s="27" t="e">
        <f t="shared" si="3"/>
        <v>#DIV/0!</v>
      </c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</row>
    <row r="69" spans="1:36" s="28" customFormat="1" ht="28.5" customHeight="1" x14ac:dyDescent="0.3">
      <c r="A69" s="26">
        <v>67</v>
      </c>
      <c r="B69" s="136">
        <v>15000215</v>
      </c>
      <c r="C69" s="107"/>
      <c r="D69" s="164" t="s">
        <v>67</v>
      </c>
      <c r="E69" s="238" t="s">
        <v>64</v>
      </c>
      <c r="F69" s="26"/>
      <c r="G69" s="27">
        <f t="shared" si="2"/>
        <v>0</v>
      </c>
      <c r="H69" s="27" t="e">
        <f t="shared" si="3"/>
        <v>#DIV/0!</v>
      </c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</row>
    <row r="70" spans="1:36" s="28" customFormat="1" ht="28.5" customHeight="1" x14ac:dyDescent="0.3">
      <c r="A70" s="26">
        <v>68</v>
      </c>
      <c r="B70" s="136">
        <v>15000214</v>
      </c>
      <c r="C70" s="107"/>
      <c r="D70" s="164" t="s">
        <v>68</v>
      </c>
      <c r="E70" s="238" t="s">
        <v>64</v>
      </c>
      <c r="F70" s="26"/>
      <c r="G70" s="27">
        <f t="shared" si="2"/>
        <v>0</v>
      </c>
      <c r="H70" s="27" t="e">
        <f t="shared" si="3"/>
        <v>#DIV/0!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</row>
    <row r="71" spans="1:36" s="28" customFormat="1" ht="24" customHeight="1" x14ac:dyDescent="0.3">
      <c r="A71" s="26">
        <v>69</v>
      </c>
      <c r="B71" s="136">
        <v>15000217</v>
      </c>
      <c r="C71" s="107"/>
      <c r="D71" s="164" t="s">
        <v>70</v>
      </c>
      <c r="E71" s="238" t="s">
        <v>64</v>
      </c>
      <c r="F71" s="26"/>
      <c r="G71" s="27">
        <f t="shared" si="2"/>
        <v>0</v>
      </c>
      <c r="H71" s="27" t="e">
        <f t="shared" si="3"/>
        <v>#DIV/0!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</row>
    <row r="72" spans="1:36" s="28" customFormat="1" ht="24" customHeight="1" x14ac:dyDescent="0.3">
      <c r="A72" s="26">
        <v>70</v>
      </c>
      <c r="B72" s="136">
        <v>15000216</v>
      </c>
      <c r="C72" s="107"/>
      <c r="D72" s="164" t="s">
        <v>71</v>
      </c>
      <c r="E72" s="238" t="s">
        <v>64</v>
      </c>
      <c r="F72" s="26"/>
      <c r="G72" s="27">
        <f t="shared" si="2"/>
        <v>0</v>
      </c>
      <c r="H72" s="27" t="e">
        <f t="shared" si="3"/>
        <v>#DIV/0!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</row>
    <row r="73" spans="1:36" s="28" customFormat="1" ht="24" customHeight="1" x14ac:dyDescent="0.25">
      <c r="A73" s="26">
        <v>71</v>
      </c>
      <c r="B73" s="140">
        <v>15023956</v>
      </c>
      <c r="C73" s="107" t="s">
        <v>355</v>
      </c>
      <c r="D73" s="164" t="s">
        <v>69</v>
      </c>
      <c r="E73" s="238" t="s">
        <v>64</v>
      </c>
      <c r="F73" s="26">
        <f>VLOOKUP(B73,'[3]Daily production report'!$C$43:$J$91,8,0)</f>
        <v>1270</v>
      </c>
      <c r="G73" s="27">
        <f t="shared" si="2"/>
        <v>0</v>
      </c>
      <c r="H73" s="27">
        <f t="shared" si="3"/>
        <v>0</v>
      </c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</row>
    <row r="74" spans="1:36" s="28" customFormat="1" ht="24" customHeight="1" x14ac:dyDescent="0.3">
      <c r="A74" s="26">
        <v>72</v>
      </c>
      <c r="B74" s="136">
        <v>15000211</v>
      </c>
      <c r="C74" s="107" t="s">
        <v>352</v>
      </c>
      <c r="D74" s="164" t="s">
        <v>72</v>
      </c>
      <c r="E74" s="238" t="s">
        <v>64</v>
      </c>
      <c r="F74" s="26"/>
      <c r="G74" s="27">
        <f t="shared" si="2"/>
        <v>0</v>
      </c>
      <c r="H74" s="27" t="e">
        <f t="shared" si="3"/>
        <v>#DIV/0!</v>
      </c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</row>
    <row r="75" spans="1:36" s="28" customFormat="1" ht="24" customHeight="1" x14ac:dyDescent="0.3">
      <c r="A75" s="26">
        <v>73</v>
      </c>
      <c r="B75" s="136">
        <v>15000210</v>
      </c>
      <c r="C75" s="107" t="s">
        <v>352</v>
      </c>
      <c r="D75" s="164" t="s">
        <v>63</v>
      </c>
      <c r="E75" s="238" t="s">
        <v>64</v>
      </c>
      <c r="F75" s="26"/>
      <c r="G75" s="27">
        <f t="shared" si="2"/>
        <v>0</v>
      </c>
      <c r="H75" s="27" t="e">
        <f t="shared" si="3"/>
        <v>#DIV/0!</v>
      </c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</row>
    <row r="76" spans="1:36" s="28" customFormat="1" ht="40.049999999999997" customHeight="1" x14ac:dyDescent="0.3">
      <c r="A76" s="26">
        <v>74</v>
      </c>
      <c r="B76" s="136">
        <v>15014437</v>
      </c>
      <c r="C76" s="107"/>
      <c r="D76" s="164" t="s">
        <v>6</v>
      </c>
      <c r="E76" s="241" t="s">
        <v>4</v>
      </c>
      <c r="F76" s="26"/>
      <c r="G76" s="27">
        <f t="shared" si="2"/>
        <v>0</v>
      </c>
      <c r="H76" s="27" t="e">
        <f t="shared" si="3"/>
        <v>#DIV/0!</v>
      </c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</row>
    <row r="77" spans="1:36" s="28" customFormat="1" ht="40.049999999999997" customHeight="1" x14ac:dyDescent="0.3">
      <c r="A77" s="26">
        <v>75</v>
      </c>
      <c r="B77" s="136">
        <v>15014436</v>
      </c>
      <c r="C77" s="107"/>
      <c r="D77" s="164" t="s">
        <v>7</v>
      </c>
      <c r="E77" s="241" t="s">
        <v>4</v>
      </c>
      <c r="F77" s="26"/>
      <c r="G77" s="27">
        <f t="shared" si="2"/>
        <v>0</v>
      </c>
      <c r="H77" s="27" t="e">
        <f t="shared" si="3"/>
        <v>#DIV/0!</v>
      </c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</row>
    <row r="78" spans="1:36" s="28" customFormat="1" ht="40.049999999999997" customHeight="1" x14ac:dyDescent="0.3">
      <c r="A78" s="26">
        <v>76</v>
      </c>
      <c r="B78" s="136">
        <v>15014439</v>
      </c>
      <c r="C78" s="107"/>
      <c r="D78" s="164" t="s">
        <v>10</v>
      </c>
      <c r="E78" s="241" t="s">
        <v>4</v>
      </c>
      <c r="F78" s="26"/>
      <c r="G78" s="27">
        <f t="shared" si="2"/>
        <v>0</v>
      </c>
      <c r="H78" s="27" t="e">
        <f t="shared" si="3"/>
        <v>#DIV/0!</v>
      </c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</row>
    <row r="79" spans="1:36" s="28" customFormat="1" ht="40.049999999999997" customHeight="1" x14ac:dyDescent="0.3">
      <c r="A79" s="26">
        <v>77</v>
      </c>
      <c r="B79" s="136">
        <v>15014438</v>
      </c>
      <c r="C79" s="107"/>
      <c r="D79" s="164" t="s">
        <v>11</v>
      </c>
      <c r="E79" s="241" t="s">
        <v>4</v>
      </c>
      <c r="F79" s="26"/>
      <c r="G79" s="27">
        <f t="shared" si="2"/>
        <v>0</v>
      </c>
      <c r="H79" s="27" t="e">
        <f t="shared" si="3"/>
        <v>#DIV/0!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</row>
    <row r="80" spans="1:36" s="28" customFormat="1" ht="24" customHeight="1" x14ac:dyDescent="0.3">
      <c r="A80" s="26">
        <v>78</v>
      </c>
      <c r="B80" s="136">
        <v>15014430</v>
      </c>
      <c r="C80" s="107" t="s">
        <v>353</v>
      </c>
      <c r="D80" s="164" t="s">
        <v>3</v>
      </c>
      <c r="E80" s="241" t="s">
        <v>4</v>
      </c>
      <c r="F80" s="26">
        <f>VLOOKUP(B80,'[3]Daily production report'!$C$43:$J$91,8,0)</f>
        <v>2756</v>
      </c>
      <c r="G80" s="27">
        <f t="shared" si="2"/>
        <v>38</v>
      </c>
      <c r="H80" s="27">
        <f t="shared" si="3"/>
        <v>13788.098693759071</v>
      </c>
      <c r="I80" s="26"/>
      <c r="J80" s="26">
        <v>38</v>
      </c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</row>
    <row r="81" spans="1:36" s="28" customFormat="1" ht="24" customHeight="1" x14ac:dyDescent="0.3">
      <c r="A81" s="26">
        <v>79</v>
      </c>
      <c r="B81" s="136">
        <v>15014431</v>
      </c>
      <c r="C81" s="107" t="s">
        <v>353</v>
      </c>
      <c r="D81" s="164" t="s">
        <v>8</v>
      </c>
      <c r="E81" s="241" t="s">
        <v>4</v>
      </c>
      <c r="F81" s="26"/>
      <c r="G81" s="27">
        <f t="shared" si="2"/>
        <v>0</v>
      </c>
      <c r="H81" s="27" t="e">
        <f t="shared" si="3"/>
        <v>#DIV/0!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</row>
    <row r="82" spans="1:36" s="28" customFormat="1" ht="24" customHeight="1" x14ac:dyDescent="0.3">
      <c r="A82" s="26">
        <v>80</v>
      </c>
      <c r="B82" s="136"/>
      <c r="C82" s="107"/>
      <c r="D82" s="164" t="s">
        <v>5</v>
      </c>
      <c r="E82" s="241" t="s">
        <v>4</v>
      </c>
      <c r="F82" s="26"/>
      <c r="G82" s="27">
        <f t="shared" si="2"/>
        <v>0</v>
      </c>
      <c r="H82" s="27" t="e">
        <f t="shared" si="3"/>
        <v>#DIV/0!</v>
      </c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</row>
    <row r="83" spans="1:36" s="28" customFormat="1" ht="24" customHeight="1" x14ac:dyDescent="0.3">
      <c r="A83" s="26">
        <v>81</v>
      </c>
      <c r="B83" s="105">
        <v>15023955</v>
      </c>
      <c r="C83" s="107"/>
      <c r="D83" s="164" t="s">
        <v>9</v>
      </c>
      <c r="E83" s="241" t="s">
        <v>4</v>
      </c>
      <c r="F83" s="26"/>
      <c r="G83" s="27">
        <f t="shared" si="2"/>
        <v>0</v>
      </c>
      <c r="H83" s="27" t="e">
        <f t="shared" si="3"/>
        <v>#DIV/0!</v>
      </c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</row>
    <row r="84" spans="1:36" s="28" customFormat="1" ht="24" customHeight="1" x14ac:dyDescent="0.3">
      <c r="A84" s="26">
        <v>82</v>
      </c>
      <c r="B84" s="136">
        <v>15014426</v>
      </c>
      <c r="C84" s="107"/>
      <c r="D84" s="164" t="s">
        <v>12</v>
      </c>
      <c r="E84" s="241" t="s">
        <v>4</v>
      </c>
      <c r="F84" s="26"/>
      <c r="G84" s="27">
        <f t="shared" si="2"/>
        <v>0</v>
      </c>
      <c r="H84" s="27" t="e">
        <f t="shared" si="3"/>
        <v>#DIV/0!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</row>
    <row r="85" spans="1:36" s="28" customFormat="1" ht="24" customHeight="1" x14ac:dyDescent="0.3">
      <c r="A85" s="26">
        <v>83</v>
      </c>
      <c r="B85" s="136">
        <v>15014427</v>
      </c>
      <c r="C85" s="107"/>
      <c r="D85" s="164" t="s">
        <v>13</v>
      </c>
      <c r="E85" s="241" t="s">
        <v>4</v>
      </c>
      <c r="F85" s="26"/>
      <c r="G85" s="27">
        <f t="shared" si="2"/>
        <v>0</v>
      </c>
      <c r="H85" s="27" t="e">
        <f t="shared" si="3"/>
        <v>#DIV/0!</v>
      </c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</row>
    <row r="86" spans="1:36" s="28" customFormat="1" ht="24" customHeight="1" x14ac:dyDescent="0.3">
      <c r="A86" s="26">
        <v>84</v>
      </c>
      <c r="B86" s="136">
        <v>15015253</v>
      </c>
      <c r="C86" s="107" t="s">
        <v>354</v>
      </c>
      <c r="D86" s="164" t="s">
        <v>56</v>
      </c>
      <c r="E86" s="247" t="s">
        <v>57</v>
      </c>
      <c r="F86" s="26"/>
      <c r="G86" s="27">
        <f t="shared" si="2"/>
        <v>0</v>
      </c>
      <c r="H86" s="27" t="e">
        <f t="shared" si="3"/>
        <v>#DIV/0!</v>
      </c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</row>
    <row r="87" spans="1:36" s="28" customFormat="1" ht="24" customHeight="1" x14ac:dyDescent="0.3">
      <c r="A87" s="26">
        <v>85</v>
      </c>
      <c r="B87" s="136">
        <v>15015254</v>
      </c>
      <c r="C87" s="107" t="s">
        <v>354</v>
      </c>
      <c r="D87" s="164" t="s">
        <v>60</v>
      </c>
      <c r="E87" s="247" t="s">
        <v>57</v>
      </c>
      <c r="F87" s="26"/>
      <c r="G87" s="27">
        <f t="shared" si="2"/>
        <v>0</v>
      </c>
      <c r="H87" s="27" t="e">
        <f t="shared" si="3"/>
        <v>#DIV/0!</v>
      </c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</row>
    <row r="88" spans="1:36" s="28" customFormat="1" ht="24" customHeight="1" x14ac:dyDescent="0.3">
      <c r="A88" s="26">
        <v>86</v>
      </c>
      <c r="B88" s="136">
        <v>15007401</v>
      </c>
      <c r="C88" s="107" t="s">
        <v>356</v>
      </c>
      <c r="D88" s="164" t="s">
        <v>58</v>
      </c>
      <c r="E88" s="247" t="s">
        <v>57</v>
      </c>
      <c r="F88" s="26"/>
      <c r="G88" s="27">
        <f t="shared" si="2"/>
        <v>0</v>
      </c>
      <c r="H88" s="27" t="e">
        <f t="shared" si="3"/>
        <v>#DIV/0!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</row>
    <row r="89" spans="1:36" s="28" customFormat="1" ht="24" customHeight="1" x14ac:dyDescent="0.3">
      <c r="A89" s="26">
        <v>87</v>
      </c>
      <c r="B89" s="136">
        <v>15007402</v>
      </c>
      <c r="C89" s="107" t="s">
        <v>356</v>
      </c>
      <c r="D89" s="164" t="s">
        <v>59</v>
      </c>
      <c r="E89" s="247" t="s">
        <v>57</v>
      </c>
      <c r="F89" s="26"/>
      <c r="G89" s="27">
        <f t="shared" si="2"/>
        <v>0</v>
      </c>
      <c r="H89" s="27" t="e">
        <f t="shared" si="3"/>
        <v>#DIV/0!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</row>
    <row r="90" spans="1:36" s="28" customFormat="1" ht="24" customHeight="1" x14ac:dyDescent="0.3">
      <c r="A90" s="26">
        <v>88</v>
      </c>
      <c r="B90" s="136">
        <v>16001296</v>
      </c>
      <c r="C90" s="107"/>
      <c r="D90" s="164" t="s">
        <v>46</v>
      </c>
      <c r="E90" s="250" t="s">
        <v>47</v>
      </c>
      <c r="F90" s="26"/>
      <c r="G90" s="27">
        <f t="shared" si="2"/>
        <v>0</v>
      </c>
      <c r="H90" s="27" t="e">
        <f t="shared" si="3"/>
        <v>#DIV/0!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</row>
    <row r="91" spans="1:36" s="28" customFormat="1" ht="24" customHeight="1" x14ac:dyDescent="0.3">
      <c r="A91" s="26">
        <v>89</v>
      </c>
      <c r="B91" s="136">
        <v>16001853</v>
      </c>
      <c r="C91" s="107"/>
      <c r="D91" s="164" t="s">
        <v>50</v>
      </c>
      <c r="E91" s="250" t="s">
        <v>47</v>
      </c>
      <c r="F91" s="26"/>
      <c r="G91" s="27">
        <f t="shared" si="2"/>
        <v>0</v>
      </c>
      <c r="H91" s="27" t="e">
        <f t="shared" si="3"/>
        <v>#DIV/0!</v>
      </c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</row>
    <row r="92" spans="1:36" s="28" customFormat="1" ht="24" customHeight="1" x14ac:dyDescent="0.3">
      <c r="A92" s="26">
        <v>90</v>
      </c>
      <c r="B92" s="136">
        <v>16000901</v>
      </c>
      <c r="C92" s="107"/>
      <c r="D92" s="164" t="s">
        <v>48</v>
      </c>
      <c r="E92" s="250" t="s">
        <v>47</v>
      </c>
      <c r="F92" s="26"/>
      <c r="G92" s="27">
        <f t="shared" si="2"/>
        <v>0</v>
      </c>
      <c r="H92" s="27" t="e">
        <f t="shared" si="3"/>
        <v>#DIV/0!</v>
      </c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</row>
    <row r="93" spans="1:36" s="28" customFormat="1" ht="24" customHeight="1" x14ac:dyDescent="0.3">
      <c r="A93" s="26">
        <v>91</v>
      </c>
      <c r="B93" s="136">
        <v>15007399</v>
      </c>
      <c r="C93" s="107"/>
      <c r="D93" s="164" t="s">
        <v>49</v>
      </c>
      <c r="E93" s="250" t="s">
        <v>47</v>
      </c>
      <c r="F93" s="26"/>
      <c r="G93" s="27">
        <f t="shared" si="2"/>
        <v>0</v>
      </c>
      <c r="H93" s="27" t="e">
        <f t="shared" si="3"/>
        <v>#DIV/0!</v>
      </c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</row>
    <row r="94" spans="1:36" s="28" customFormat="1" ht="24" customHeight="1" x14ac:dyDescent="0.3">
      <c r="A94" s="26">
        <v>92</v>
      </c>
      <c r="B94" s="136">
        <v>15007400</v>
      </c>
      <c r="C94" s="107"/>
      <c r="D94" s="164" t="s">
        <v>51</v>
      </c>
      <c r="E94" s="250" t="s">
        <v>47</v>
      </c>
      <c r="F94" s="26"/>
      <c r="G94" s="27">
        <f t="shared" si="2"/>
        <v>0</v>
      </c>
      <c r="H94" s="27" t="e">
        <f t="shared" si="3"/>
        <v>#DIV/0!</v>
      </c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</row>
    <row r="95" spans="1:36" s="28" customFormat="1" ht="24" customHeight="1" x14ac:dyDescent="0.3">
      <c r="A95" s="26">
        <v>93</v>
      </c>
      <c r="B95" s="136">
        <v>16001389</v>
      </c>
      <c r="C95" s="107"/>
      <c r="D95" s="164" t="s">
        <v>52</v>
      </c>
      <c r="E95" s="250" t="s">
        <v>47</v>
      </c>
      <c r="F95" s="26"/>
      <c r="G95" s="27">
        <f t="shared" si="2"/>
        <v>0</v>
      </c>
      <c r="H95" s="27" t="e">
        <f t="shared" si="3"/>
        <v>#DIV/0!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</row>
    <row r="96" spans="1:36" s="28" customFormat="1" ht="24" customHeight="1" x14ac:dyDescent="0.3">
      <c r="A96" s="26">
        <v>94</v>
      </c>
      <c r="B96" s="136">
        <v>16001385</v>
      </c>
      <c r="C96" s="107"/>
      <c r="D96" s="164" t="s">
        <v>53</v>
      </c>
      <c r="E96" s="250" t="s">
        <v>47</v>
      </c>
      <c r="F96" s="26"/>
      <c r="G96" s="27">
        <f t="shared" si="2"/>
        <v>0</v>
      </c>
      <c r="H96" s="27" t="e">
        <f t="shared" si="3"/>
        <v>#DIV/0!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</row>
    <row r="97" spans="1:36" s="28" customFormat="1" ht="24" customHeight="1" x14ac:dyDescent="0.3">
      <c r="A97" s="26">
        <v>95</v>
      </c>
      <c r="B97" s="136">
        <v>16003463</v>
      </c>
      <c r="C97" s="107"/>
      <c r="D97" s="164" t="s">
        <v>54</v>
      </c>
      <c r="E97" s="250" t="s">
        <v>80</v>
      </c>
      <c r="F97" s="26"/>
      <c r="G97" s="27">
        <f t="shared" si="2"/>
        <v>0</v>
      </c>
      <c r="H97" s="27" t="e">
        <f t="shared" si="3"/>
        <v>#DIV/0!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</row>
    <row r="98" spans="1:36" s="28" customFormat="1" ht="24" customHeight="1" x14ac:dyDescent="0.3">
      <c r="A98" s="26">
        <v>96</v>
      </c>
      <c r="B98" s="136">
        <v>16003464</v>
      </c>
      <c r="C98" s="107"/>
      <c r="D98" s="164" t="s">
        <v>55</v>
      </c>
      <c r="E98" s="250" t="s">
        <v>80</v>
      </c>
      <c r="F98" s="26"/>
      <c r="G98" s="27">
        <f t="shared" si="2"/>
        <v>0</v>
      </c>
      <c r="H98" s="27" t="e">
        <f t="shared" si="3"/>
        <v>#DIV/0!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</row>
    <row r="99" spans="1:36" s="28" customFormat="1" ht="24" customHeight="1" x14ac:dyDescent="0.3">
      <c r="A99" s="26">
        <v>97</v>
      </c>
      <c r="B99" s="136">
        <v>16003465</v>
      </c>
      <c r="C99" s="107"/>
      <c r="D99" s="164" t="s">
        <v>73</v>
      </c>
      <c r="E99" s="250" t="s">
        <v>80</v>
      </c>
      <c r="F99" s="26"/>
      <c r="G99" s="27">
        <f t="shared" si="2"/>
        <v>0</v>
      </c>
      <c r="H99" s="27" t="e">
        <f t="shared" si="3"/>
        <v>#DIV/0!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</row>
    <row r="100" spans="1:36" s="28" customFormat="1" ht="24" customHeight="1" x14ac:dyDescent="0.3">
      <c r="A100" s="26">
        <v>98</v>
      </c>
      <c r="B100" s="136">
        <v>16003466</v>
      </c>
      <c r="C100" s="107"/>
      <c r="D100" s="164" t="s">
        <v>74</v>
      </c>
      <c r="E100" s="250" t="s">
        <v>80</v>
      </c>
      <c r="F100" s="26"/>
      <c r="G100" s="27">
        <f t="shared" si="2"/>
        <v>0</v>
      </c>
      <c r="H100" s="27" t="e">
        <f t="shared" si="3"/>
        <v>#DIV/0!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</row>
    <row r="101" spans="1:36" s="28" customFormat="1" ht="24" customHeight="1" x14ac:dyDescent="0.3">
      <c r="A101" s="26">
        <v>99</v>
      </c>
      <c r="B101" s="136">
        <v>15017135</v>
      </c>
      <c r="C101" s="107"/>
      <c r="D101" s="164" t="s">
        <v>77</v>
      </c>
      <c r="E101" s="250" t="s">
        <v>80</v>
      </c>
      <c r="F101" s="26"/>
      <c r="G101" s="27">
        <f t="shared" si="2"/>
        <v>0</v>
      </c>
      <c r="H101" s="27" t="e">
        <f t="shared" si="3"/>
        <v>#DIV/0!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</row>
    <row r="102" spans="1:36" s="28" customFormat="1" ht="24" customHeight="1" x14ac:dyDescent="0.3">
      <c r="A102" s="26">
        <v>100</v>
      </c>
      <c r="B102" s="136">
        <v>15015262</v>
      </c>
      <c r="C102" s="107" t="s">
        <v>354</v>
      </c>
      <c r="D102" s="164" t="s">
        <v>29</v>
      </c>
      <c r="E102" s="253" t="s">
        <v>30</v>
      </c>
      <c r="F102" s="26"/>
      <c r="G102" s="27">
        <f t="shared" si="2"/>
        <v>0</v>
      </c>
      <c r="H102" s="27" t="e">
        <f t="shared" si="3"/>
        <v>#DIV/0!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</row>
    <row r="103" spans="1:36" s="28" customFormat="1" ht="24" customHeight="1" x14ac:dyDescent="0.3">
      <c r="A103" s="26">
        <v>101</v>
      </c>
      <c r="B103" s="136">
        <v>15015263</v>
      </c>
      <c r="C103" s="107" t="s">
        <v>354</v>
      </c>
      <c r="D103" s="164" t="s">
        <v>33</v>
      </c>
      <c r="E103" s="253" t="s">
        <v>30</v>
      </c>
      <c r="F103" s="26"/>
      <c r="G103" s="27">
        <f t="shared" si="2"/>
        <v>0</v>
      </c>
      <c r="H103" s="27" t="e">
        <f t="shared" si="3"/>
        <v>#DIV/0!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</row>
    <row r="104" spans="1:36" s="28" customFormat="1" ht="24" customHeight="1" x14ac:dyDescent="0.3">
      <c r="A104" s="26">
        <v>102</v>
      </c>
      <c r="B104" s="136">
        <v>15014722</v>
      </c>
      <c r="C104" s="107"/>
      <c r="D104" s="164" t="s">
        <v>31</v>
      </c>
      <c r="E104" s="253" t="s">
        <v>30</v>
      </c>
      <c r="F104" s="26"/>
      <c r="G104" s="27">
        <f t="shared" ref="G104:G110" si="4">SUM(I104:AJ104)</f>
        <v>0</v>
      </c>
      <c r="H104" s="27" t="e">
        <f t="shared" ref="H104:H110" si="5">G104/F104*1000000</f>
        <v>#DIV/0!</v>
      </c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</row>
    <row r="105" spans="1:36" s="28" customFormat="1" ht="24" customHeight="1" x14ac:dyDescent="0.3">
      <c r="A105" s="26">
        <v>103</v>
      </c>
      <c r="B105" s="136">
        <v>15014721</v>
      </c>
      <c r="C105" s="107"/>
      <c r="D105" s="164" t="s">
        <v>32</v>
      </c>
      <c r="E105" s="253" t="s">
        <v>30</v>
      </c>
      <c r="F105" s="26"/>
      <c r="G105" s="27">
        <f t="shared" si="4"/>
        <v>0</v>
      </c>
      <c r="H105" s="27" t="e">
        <f t="shared" si="5"/>
        <v>#DIV/0!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</row>
    <row r="106" spans="1:36" s="28" customFormat="1" ht="24" customHeight="1" x14ac:dyDescent="0.3">
      <c r="A106" s="26">
        <v>104</v>
      </c>
      <c r="B106" s="136">
        <v>15026685</v>
      </c>
      <c r="C106" s="107"/>
      <c r="D106" s="164" t="s">
        <v>34</v>
      </c>
      <c r="E106" s="253" t="s">
        <v>35</v>
      </c>
      <c r="F106" s="26"/>
      <c r="G106" s="27">
        <f t="shared" si="4"/>
        <v>0</v>
      </c>
      <c r="H106" s="27" t="e">
        <f t="shared" si="5"/>
        <v>#DIV/0!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</row>
    <row r="107" spans="1:36" s="28" customFormat="1" ht="24" customHeight="1" x14ac:dyDescent="0.3">
      <c r="A107" s="26">
        <v>105</v>
      </c>
      <c r="B107" s="136">
        <v>15012708</v>
      </c>
      <c r="C107" s="107"/>
      <c r="D107" s="164" t="s">
        <v>36</v>
      </c>
      <c r="E107" s="253" t="s">
        <v>35</v>
      </c>
      <c r="F107" s="26"/>
      <c r="G107" s="27">
        <f t="shared" si="4"/>
        <v>0</v>
      </c>
      <c r="H107" s="27" t="e">
        <f t="shared" si="5"/>
        <v>#DIV/0!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</row>
    <row r="108" spans="1:36" s="28" customFormat="1" ht="24" customHeight="1" x14ac:dyDescent="0.3">
      <c r="A108" s="26">
        <v>106</v>
      </c>
      <c r="B108" s="136">
        <v>15012707</v>
      </c>
      <c r="C108" s="107"/>
      <c r="D108" s="164" t="s">
        <v>37</v>
      </c>
      <c r="E108" s="253" t="s">
        <v>35</v>
      </c>
      <c r="F108" s="26"/>
      <c r="G108" s="27">
        <f t="shared" si="4"/>
        <v>0</v>
      </c>
      <c r="H108" s="27" t="e">
        <f t="shared" si="5"/>
        <v>#DIV/0!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</row>
    <row r="109" spans="1:36" s="28" customFormat="1" ht="24" customHeight="1" x14ac:dyDescent="0.3">
      <c r="A109" s="26">
        <v>107</v>
      </c>
      <c r="B109" s="136">
        <v>15012710</v>
      </c>
      <c r="C109" s="107"/>
      <c r="D109" s="164" t="s">
        <v>38</v>
      </c>
      <c r="E109" s="253" t="s">
        <v>35</v>
      </c>
      <c r="F109" s="26"/>
      <c r="G109" s="27">
        <f t="shared" si="4"/>
        <v>0</v>
      </c>
      <c r="H109" s="27" t="e">
        <f t="shared" si="5"/>
        <v>#DIV/0!</v>
      </c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</row>
    <row r="110" spans="1:36" s="28" customFormat="1" ht="24" customHeight="1" x14ac:dyDescent="0.3">
      <c r="A110" s="26">
        <v>108</v>
      </c>
      <c r="B110" s="136">
        <v>15012709</v>
      </c>
      <c r="C110" s="107"/>
      <c r="D110" s="164" t="s">
        <v>39</v>
      </c>
      <c r="E110" s="253" t="s">
        <v>35</v>
      </c>
      <c r="F110" s="26"/>
      <c r="G110" s="27">
        <f t="shared" si="4"/>
        <v>0</v>
      </c>
      <c r="H110" s="27" t="e">
        <f t="shared" si="5"/>
        <v>#DIV/0!</v>
      </c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</row>
    <row r="111" spans="1:36" s="28" customFormat="1" ht="24" customHeight="1" x14ac:dyDescent="0.3">
      <c r="A111" s="26">
        <v>109</v>
      </c>
      <c r="B111" s="136">
        <v>15000177</v>
      </c>
      <c r="C111" s="107" t="s">
        <v>352</v>
      </c>
      <c r="D111" s="164" t="s">
        <v>15</v>
      </c>
      <c r="E111" s="244" t="s">
        <v>14</v>
      </c>
      <c r="F111" s="26">
        <f>VLOOKUP(B111,'[3]Daily production report'!$C$43:$J$91,8,0)</f>
        <v>635</v>
      </c>
      <c r="G111" s="27">
        <f t="shared" ref="G111:G141" si="6">SUM(I111:AJ111)</f>
        <v>0</v>
      </c>
      <c r="H111" s="27">
        <f t="shared" ref="H111:H140" si="7">G111/F111*1000000</f>
        <v>0</v>
      </c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</row>
    <row r="112" spans="1:36" s="28" customFormat="1" ht="24" customHeight="1" x14ac:dyDescent="0.3">
      <c r="A112" s="26">
        <v>110</v>
      </c>
      <c r="B112" s="136">
        <v>15013445</v>
      </c>
      <c r="C112" s="107" t="s">
        <v>352</v>
      </c>
      <c r="D112" s="164" t="s">
        <v>138</v>
      </c>
      <c r="E112" s="244" t="s">
        <v>14</v>
      </c>
      <c r="F112" s="26"/>
      <c r="G112" s="27">
        <f t="shared" si="6"/>
        <v>0</v>
      </c>
      <c r="H112" s="27" t="e">
        <f t="shared" si="7"/>
        <v>#DIV/0!</v>
      </c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</row>
    <row r="113" spans="1:36" s="28" customFormat="1" ht="24" customHeight="1" x14ac:dyDescent="0.3">
      <c r="A113" s="26">
        <v>111</v>
      </c>
      <c r="B113" s="136">
        <v>15024939</v>
      </c>
      <c r="C113" s="107" t="s">
        <v>352</v>
      </c>
      <c r="D113" s="164" t="s">
        <v>409</v>
      </c>
      <c r="E113" s="244" t="s">
        <v>14</v>
      </c>
      <c r="F113" s="26"/>
      <c r="G113" s="27"/>
      <c r="H113" s="27" t="e">
        <f t="shared" si="7"/>
        <v>#DIV/0!</v>
      </c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</row>
    <row r="114" spans="1:36" s="28" customFormat="1" ht="24" customHeight="1" x14ac:dyDescent="0.3">
      <c r="A114" s="26">
        <v>112</v>
      </c>
      <c r="B114" s="136">
        <v>15008261</v>
      </c>
      <c r="C114" s="107" t="s">
        <v>352</v>
      </c>
      <c r="D114" s="164" t="s">
        <v>16</v>
      </c>
      <c r="E114" s="244" t="s">
        <v>14</v>
      </c>
      <c r="F114" s="26"/>
      <c r="G114" s="27">
        <f t="shared" si="6"/>
        <v>0</v>
      </c>
      <c r="H114" s="27" t="e">
        <f t="shared" si="7"/>
        <v>#DIV/0!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</row>
    <row r="115" spans="1:36" s="28" customFormat="1" ht="24" customHeight="1" x14ac:dyDescent="0.3">
      <c r="A115" s="26">
        <v>113</v>
      </c>
      <c r="B115" s="105">
        <v>15011886</v>
      </c>
      <c r="C115" s="107" t="s">
        <v>352</v>
      </c>
      <c r="D115" s="165" t="s">
        <v>321</v>
      </c>
      <c r="E115" s="244" t="s">
        <v>322</v>
      </c>
      <c r="F115" s="26"/>
      <c r="G115" s="27">
        <f t="shared" si="6"/>
        <v>0</v>
      </c>
      <c r="H115" s="27" t="e">
        <f t="shared" si="7"/>
        <v>#DIV/0!</v>
      </c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</row>
    <row r="116" spans="1:36" s="28" customFormat="1" ht="24" customHeight="1" x14ac:dyDescent="0.3">
      <c r="A116" s="26">
        <v>114</v>
      </c>
      <c r="B116" s="136">
        <v>15000148</v>
      </c>
      <c r="C116" s="107" t="s">
        <v>356</v>
      </c>
      <c r="D116" s="164" t="s">
        <v>22</v>
      </c>
      <c r="E116" s="244" t="s">
        <v>23</v>
      </c>
      <c r="F116" s="26"/>
      <c r="G116" s="27">
        <f t="shared" si="6"/>
        <v>0</v>
      </c>
      <c r="H116" s="27" t="e">
        <f t="shared" si="7"/>
        <v>#DIV/0!</v>
      </c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</row>
    <row r="117" spans="1:36" s="28" customFormat="1" ht="24" customHeight="1" x14ac:dyDescent="0.3">
      <c r="A117" s="26">
        <v>115</v>
      </c>
      <c r="B117" s="136">
        <v>15000146</v>
      </c>
      <c r="C117" s="107" t="s">
        <v>356</v>
      </c>
      <c r="D117" s="164" t="s">
        <v>24</v>
      </c>
      <c r="E117" s="244" t="s">
        <v>23</v>
      </c>
      <c r="F117" s="26"/>
      <c r="G117" s="27">
        <f t="shared" si="6"/>
        <v>0</v>
      </c>
      <c r="H117" s="27" t="e">
        <f t="shared" si="7"/>
        <v>#DIV/0!</v>
      </c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</row>
    <row r="118" spans="1:36" s="28" customFormat="1" ht="24" customHeight="1" x14ac:dyDescent="0.3">
      <c r="A118" s="26">
        <v>116</v>
      </c>
      <c r="B118" s="105">
        <v>15020560</v>
      </c>
      <c r="C118" s="107" t="s">
        <v>356</v>
      </c>
      <c r="D118" s="165" t="s">
        <v>320</v>
      </c>
      <c r="E118" s="244" t="s">
        <v>23</v>
      </c>
      <c r="F118" s="26"/>
      <c r="G118" s="27">
        <f t="shared" si="6"/>
        <v>0</v>
      </c>
      <c r="H118" s="27" t="e">
        <f t="shared" si="7"/>
        <v>#DIV/0!</v>
      </c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</row>
    <row r="119" spans="1:36" s="28" customFormat="1" ht="24" customHeight="1" x14ac:dyDescent="0.3">
      <c r="A119" s="26">
        <v>117</v>
      </c>
      <c r="B119" s="136">
        <v>15000144</v>
      </c>
      <c r="C119" s="107" t="s">
        <v>364</v>
      </c>
      <c r="D119" s="164" t="s">
        <v>25</v>
      </c>
      <c r="E119" s="244" t="s">
        <v>23</v>
      </c>
      <c r="F119" s="26"/>
      <c r="G119" s="27">
        <f t="shared" si="6"/>
        <v>0</v>
      </c>
      <c r="H119" s="27" t="e">
        <f t="shared" si="7"/>
        <v>#DIV/0!</v>
      </c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</row>
    <row r="120" spans="1:36" s="28" customFormat="1" ht="24" customHeight="1" x14ac:dyDescent="0.3">
      <c r="A120" s="26">
        <v>118</v>
      </c>
      <c r="B120" s="136">
        <v>15020558</v>
      </c>
      <c r="C120" s="107" t="s">
        <v>356</v>
      </c>
      <c r="D120" s="164" t="s">
        <v>298</v>
      </c>
      <c r="E120" s="244" t="s">
        <v>299</v>
      </c>
      <c r="F120" s="26"/>
      <c r="G120" s="27">
        <f t="shared" si="6"/>
        <v>0</v>
      </c>
      <c r="H120" s="27" t="e">
        <f t="shared" si="7"/>
        <v>#DIV/0!</v>
      </c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</row>
    <row r="121" spans="1:36" s="28" customFormat="1" ht="24" customHeight="1" x14ac:dyDescent="0.3">
      <c r="A121" s="26">
        <v>119</v>
      </c>
      <c r="B121" s="105">
        <v>15020561</v>
      </c>
      <c r="C121" s="107" t="s">
        <v>356</v>
      </c>
      <c r="D121" s="165" t="s">
        <v>319</v>
      </c>
      <c r="E121" s="244" t="s">
        <v>23</v>
      </c>
      <c r="F121" s="26"/>
      <c r="G121" s="27">
        <f t="shared" si="6"/>
        <v>0</v>
      </c>
      <c r="H121" s="27" t="e">
        <f t="shared" si="7"/>
        <v>#DIV/0!</v>
      </c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</row>
    <row r="122" spans="1:36" s="28" customFormat="1" ht="24" customHeight="1" x14ac:dyDescent="0.3">
      <c r="A122" s="26">
        <v>120</v>
      </c>
      <c r="B122" s="105">
        <v>15020562</v>
      </c>
      <c r="C122" s="107" t="s">
        <v>356</v>
      </c>
      <c r="D122" s="166" t="s">
        <v>318</v>
      </c>
      <c r="E122" s="244" t="s">
        <v>23</v>
      </c>
      <c r="F122" s="26"/>
      <c r="G122" s="27">
        <f t="shared" si="6"/>
        <v>0</v>
      </c>
      <c r="H122" s="27" t="e">
        <f t="shared" si="7"/>
        <v>#DIV/0!</v>
      </c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</row>
    <row r="123" spans="1:36" s="28" customFormat="1" ht="24" customHeight="1" x14ac:dyDescent="0.3">
      <c r="A123" s="26">
        <v>121</v>
      </c>
      <c r="B123" s="136">
        <v>15004648</v>
      </c>
      <c r="C123" s="107"/>
      <c r="D123" s="164" t="s">
        <v>40</v>
      </c>
      <c r="E123" s="259" t="s">
        <v>41</v>
      </c>
      <c r="F123" s="26"/>
      <c r="G123" s="27">
        <f t="shared" si="6"/>
        <v>0</v>
      </c>
      <c r="H123" s="27" t="e">
        <f t="shared" si="7"/>
        <v>#DIV/0!</v>
      </c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</row>
    <row r="124" spans="1:36" s="28" customFormat="1" ht="24" customHeight="1" x14ac:dyDescent="0.3">
      <c r="A124" s="26">
        <v>122</v>
      </c>
      <c r="B124" s="136">
        <v>15004647</v>
      </c>
      <c r="C124" s="107"/>
      <c r="D124" s="164" t="s">
        <v>42</v>
      </c>
      <c r="E124" s="259" t="s">
        <v>41</v>
      </c>
      <c r="F124" s="26"/>
      <c r="G124" s="27">
        <f t="shared" si="6"/>
        <v>0</v>
      </c>
      <c r="H124" s="27" t="e">
        <f t="shared" si="7"/>
        <v>#DIV/0!</v>
      </c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</row>
    <row r="125" spans="1:36" s="28" customFormat="1" ht="24" customHeight="1" x14ac:dyDescent="0.3">
      <c r="A125" s="26">
        <v>123</v>
      </c>
      <c r="B125" s="136">
        <v>15004452</v>
      </c>
      <c r="C125" s="107" t="s">
        <v>354</v>
      </c>
      <c r="D125" s="164" t="s">
        <v>43</v>
      </c>
      <c r="E125" s="259" t="s">
        <v>41</v>
      </c>
      <c r="F125" s="26">
        <f>VLOOKUP(B125,'[3]Daily production report'!$C$43:$J$91,8,0)</f>
        <v>667</v>
      </c>
      <c r="G125" s="27">
        <f t="shared" si="6"/>
        <v>1</v>
      </c>
      <c r="H125" s="27">
        <f t="shared" si="7"/>
        <v>1499.2503748125937</v>
      </c>
      <c r="I125" s="26"/>
      <c r="J125" s="26"/>
      <c r="K125" s="26">
        <v>1</v>
      </c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</row>
    <row r="126" spans="1:36" s="28" customFormat="1" ht="24" customHeight="1" x14ac:dyDescent="0.3">
      <c r="A126" s="26">
        <v>124</v>
      </c>
      <c r="B126" s="136">
        <v>15031402</v>
      </c>
      <c r="C126" s="107" t="s">
        <v>354</v>
      </c>
      <c r="D126" s="164" t="s">
        <v>44</v>
      </c>
      <c r="E126" s="259" t="s">
        <v>41</v>
      </c>
      <c r="F126" s="26">
        <f>VLOOKUP(B126,'[3]Daily production report'!$C$43:$J$91,8,0)</f>
        <v>667</v>
      </c>
      <c r="G126" s="27">
        <f t="shared" si="6"/>
        <v>1</v>
      </c>
      <c r="H126" s="27">
        <f t="shared" si="7"/>
        <v>1499.2503748125937</v>
      </c>
      <c r="I126" s="26"/>
      <c r="J126" s="26"/>
      <c r="K126" s="26">
        <v>1</v>
      </c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</row>
    <row r="127" spans="1:36" s="28" customFormat="1" ht="24" customHeight="1" x14ac:dyDescent="0.3">
      <c r="A127" s="26">
        <v>125</v>
      </c>
      <c r="B127" s="136">
        <v>15003987</v>
      </c>
      <c r="C127" s="107" t="s">
        <v>354</v>
      </c>
      <c r="D127" s="164" t="s">
        <v>45</v>
      </c>
      <c r="E127" s="259" t="s">
        <v>41</v>
      </c>
      <c r="F127" s="26">
        <f>VLOOKUP(B127,'[3]Daily production report'!$C$43:$J$91,8,0)</f>
        <v>522</v>
      </c>
      <c r="G127" s="27">
        <f t="shared" si="6"/>
        <v>0</v>
      </c>
      <c r="H127" s="27">
        <f t="shared" si="7"/>
        <v>0</v>
      </c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</row>
    <row r="128" spans="1:36" s="28" customFormat="1" ht="24.75" customHeight="1" x14ac:dyDescent="0.3">
      <c r="A128" s="26">
        <v>126</v>
      </c>
      <c r="B128" s="105">
        <v>16008968</v>
      </c>
      <c r="C128" s="107"/>
      <c r="D128" s="164" t="s">
        <v>18</v>
      </c>
      <c r="E128" s="262" t="s">
        <v>17</v>
      </c>
      <c r="F128" s="26"/>
      <c r="G128" s="27">
        <f t="shared" si="6"/>
        <v>0</v>
      </c>
      <c r="H128" s="27" t="e">
        <f t="shared" si="7"/>
        <v>#DIV/0!</v>
      </c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</row>
    <row r="129" spans="1:36" s="28" customFormat="1" ht="21.75" customHeight="1" x14ac:dyDescent="0.3">
      <c r="A129" s="26">
        <v>127</v>
      </c>
      <c r="B129" s="105">
        <v>16008969</v>
      </c>
      <c r="C129" s="107"/>
      <c r="D129" s="164" t="s">
        <v>19</v>
      </c>
      <c r="E129" s="262" t="s">
        <v>17</v>
      </c>
      <c r="F129" s="26"/>
      <c r="G129" s="27">
        <f t="shared" si="6"/>
        <v>0</v>
      </c>
      <c r="H129" s="27" t="e">
        <f t="shared" si="7"/>
        <v>#DIV/0!</v>
      </c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</row>
    <row r="130" spans="1:36" s="28" customFormat="1" ht="24" customHeight="1" x14ac:dyDescent="0.3">
      <c r="A130" s="26">
        <v>128</v>
      </c>
      <c r="B130" s="136">
        <v>16000260</v>
      </c>
      <c r="C130" s="107"/>
      <c r="D130" s="164" t="s">
        <v>20</v>
      </c>
      <c r="E130" s="262" t="s">
        <v>17</v>
      </c>
      <c r="F130" s="26"/>
      <c r="G130" s="27">
        <f t="shared" si="6"/>
        <v>0</v>
      </c>
      <c r="H130" s="27" t="e">
        <f t="shared" si="7"/>
        <v>#DIV/0!</v>
      </c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</row>
    <row r="131" spans="1:36" s="28" customFormat="1" ht="24" customHeight="1" x14ac:dyDescent="0.3">
      <c r="A131" s="26">
        <v>129</v>
      </c>
      <c r="B131" s="136">
        <v>15026221</v>
      </c>
      <c r="C131" s="107"/>
      <c r="D131" s="164" t="s">
        <v>350</v>
      </c>
      <c r="E131" s="266" t="s">
        <v>349</v>
      </c>
      <c r="F131" s="26"/>
      <c r="G131" s="27">
        <f t="shared" si="6"/>
        <v>0</v>
      </c>
      <c r="H131" s="27" t="e">
        <f t="shared" si="7"/>
        <v>#DIV/0!</v>
      </c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</row>
    <row r="132" spans="1:36" s="28" customFormat="1" ht="24" customHeight="1" x14ac:dyDescent="0.3">
      <c r="A132" s="26">
        <v>130</v>
      </c>
      <c r="B132" s="136">
        <v>16008476</v>
      </c>
      <c r="C132" s="107"/>
      <c r="D132" s="164" t="s">
        <v>83</v>
      </c>
      <c r="E132" s="262" t="s">
        <v>17</v>
      </c>
      <c r="F132" s="26"/>
      <c r="G132" s="27">
        <f t="shared" si="6"/>
        <v>0</v>
      </c>
      <c r="H132" s="27" t="e">
        <f t="shared" si="7"/>
        <v>#DIV/0!</v>
      </c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</row>
    <row r="133" spans="1:36" s="28" customFormat="1" ht="24" customHeight="1" x14ac:dyDescent="0.3">
      <c r="A133" s="26">
        <v>131</v>
      </c>
      <c r="B133" s="136">
        <v>16008477</v>
      </c>
      <c r="C133" s="107"/>
      <c r="D133" s="164" t="s">
        <v>21</v>
      </c>
      <c r="E133" s="262" t="s">
        <v>17</v>
      </c>
      <c r="F133" s="26"/>
      <c r="G133" s="27">
        <f t="shared" si="6"/>
        <v>0</v>
      </c>
      <c r="H133" s="27" t="e">
        <f t="shared" si="7"/>
        <v>#DIV/0!</v>
      </c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</row>
    <row r="134" spans="1:36" s="28" customFormat="1" ht="24" customHeight="1" x14ac:dyDescent="0.3">
      <c r="A134" s="26">
        <v>132</v>
      </c>
      <c r="B134" s="136">
        <v>16001917</v>
      </c>
      <c r="C134" s="107"/>
      <c r="D134" s="164" t="s">
        <v>27</v>
      </c>
      <c r="E134" s="85" t="s">
        <v>26</v>
      </c>
      <c r="F134" s="26"/>
      <c r="G134" s="27">
        <f t="shared" si="6"/>
        <v>0</v>
      </c>
      <c r="H134" s="27" t="e">
        <f t="shared" si="7"/>
        <v>#DIV/0!</v>
      </c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</row>
    <row r="135" spans="1:36" s="28" customFormat="1" ht="22.5" customHeight="1" x14ac:dyDescent="0.3">
      <c r="A135" s="26">
        <v>133</v>
      </c>
      <c r="B135" s="136">
        <v>16001918</v>
      </c>
      <c r="C135" s="107"/>
      <c r="D135" s="164" t="s">
        <v>28</v>
      </c>
      <c r="E135" s="85" t="s">
        <v>26</v>
      </c>
      <c r="F135" s="26"/>
      <c r="G135" s="27">
        <f t="shared" si="6"/>
        <v>0</v>
      </c>
      <c r="H135" s="27" t="e">
        <f t="shared" si="7"/>
        <v>#DIV/0!</v>
      </c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</row>
    <row r="136" spans="1:36" s="28" customFormat="1" ht="22.5" customHeight="1" x14ac:dyDescent="0.3">
      <c r="A136" s="26">
        <v>134</v>
      </c>
      <c r="B136" s="136">
        <v>15000175</v>
      </c>
      <c r="C136" s="107" t="s">
        <v>354</v>
      </c>
      <c r="D136" s="164" t="s">
        <v>279</v>
      </c>
      <c r="E136" s="244" t="s">
        <v>14</v>
      </c>
      <c r="F136" s="26"/>
      <c r="G136" s="27">
        <f t="shared" si="6"/>
        <v>0</v>
      </c>
      <c r="H136" s="27" t="e">
        <f t="shared" si="7"/>
        <v>#DIV/0!</v>
      </c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</row>
    <row r="137" spans="1:36" s="28" customFormat="1" ht="22.5" customHeight="1" x14ac:dyDescent="0.25">
      <c r="A137" s="26">
        <v>135</v>
      </c>
      <c r="B137" s="136">
        <v>15018100</v>
      </c>
      <c r="C137" s="107"/>
      <c r="D137" s="164" t="str">
        <f>VLOOKUP(B137,'[2]MAR-2020'!$B$2:$D$343,2,0)</f>
        <v>PRS_MBR. RADI. SUPPORT UPR._71111-85S00</v>
      </c>
      <c r="E137" s="50" t="s">
        <v>280</v>
      </c>
      <c r="F137" s="26"/>
      <c r="G137" s="27">
        <f t="shared" si="6"/>
        <v>0</v>
      </c>
      <c r="H137" s="27" t="e">
        <f t="shared" si="7"/>
        <v>#DIV/0!</v>
      </c>
      <c r="I137" s="50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</row>
    <row r="138" spans="1:36" s="28" customFormat="1" ht="22.5" customHeight="1" x14ac:dyDescent="0.3">
      <c r="A138" s="26">
        <v>136</v>
      </c>
      <c r="B138" s="148">
        <v>15012865</v>
      </c>
      <c r="C138" s="107" t="s">
        <v>352</v>
      </c>
      <c r="D138" s="164" t="s">
        <v>281</v>
      </c>
      <c r="E138" s="259" t="s">
        <v>41</v>
      </c>
      <c r="F138" s="26">
        <f>VLOOKUP(B138,'[3]Daily production report'!$C$43:$J$91,8,0)</f>
        <v>261</v>
      </c>
      <c r="G138" s="27">
        <f t="shared" si="6"/>
        <v>0</v>
      </c>
      <c r="H138" s="27">
        <f t="shared" si="7"/>
        <v>0</v>
      </c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</row>
    <row r="139" spans="1:36" s="28" customFormat="1" ht="22.5" customHeight="1" x14ac:dyDescent="0.25">
      <c r="A139" s="26">
        <v>137</v>
      </c>
      <c r="B139" s="132">
        <v>15012864</v>
      </c>
      <c r="C139" s="107" t="s">
        <v>352</v>
      </c>
      <c r="D139" s="164" t="s">
        <v>282</v>
      </c>
      <c r="E139" s="259" t="s">
        <v>41</v>
      </c>
      <c r="F139" s="26"/>
      <c r="G139" s="27">
        <f t="shared" si="6"/>
        <v>0</v>
      </c>
      <c r="H139" s="27" t="e">
        <f t="shared" si="7"/>
        <v>#DIV/0!</v>
      </c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</row>
    <row r="140" spans="1:36" s="28" customFormat="1" ht="22.5" customHeight="1" x14ac:dyDescent="0.3">
      <c r="A140" s="26">
        <v>138</v>
      </c>
      <c r="B140" s="58">
        <v>15018101</v>
      </c>
      <c r="C140" s="107" t="s">
        <v>354</v>
      </c>
      <c r="D140" s="164" t="s">
        <v>284</v>
      </c>
      <c r="E140" s="256" t="s">
        <v>286</v>
      </c>
      <c r="F140" s="26"/>
      <c r="G140" s="27">
        <f t="shared" si="6"/>
        <v>0</v>
      </c>
      <c r="H140" s="27" t="e">
        <f t="shared" si="7"/>
        <v>#DIV/0!</v>
      </c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</row>
    <row r="141" spans="1:36" s="28" customFormat="1" ht="22.5" customHeight="1" x14ac:dyDescent="0.3">
      <c r="A141" s="26">
        <v>139</v>
      </c>
      <c r="B141" s="58">
        <v>15018102</v>
      </c>
      <c r="C141" s="107" t="s">
        <v>354</v>
      </c>
      <c r="D141" s="164" t="s">
        <v>285</v>
      </c>
      <c r="E141" s="256" t="s">
        <v>286</v>
      </c>
      <c r="F141" s="26"/>
      <c r="G141" s="27">
        <f t="shared" si="6"/>
        <v>0</v>
      </c>
      <c r="H141" s="27" t="e">
        <f t="shared" ref="H141:H198" si="8">G141/F141*1000000</f>
        <v>#DIV/0!</v>
      </c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</row>
    <row r="142" spans="1:36" s="28" customFormat="1" ht="22.5" customHeight="1" x14ac:dyDescent="0.3">
      <c r="A142" s="26">
        <v>140</v>
      </c>
      <c r="B142" s="150">
        <v>15012866</v>
      </c>
      <c r="C142" s="107"/>
      <c r="D142" s="164" t="s">
        <v>287</v>
      </c>
      <c r="E142" s="259" t="s">
        <v>41</v>
      </c>
      <c r="F142" s="26"/>
      <c r="G142" s="27">
        <f t="shared" ref="G142:G198" si="9">SUM(I142:AJ142)</f>
        <v>0</v>
      </c>
      <c r="H142" s="27" t="e">
        <f t="shared" si="8"/>
        <v>#DIV/0!</v>
      </c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</row>
    <row r="143" spans="1:36" s="28" customFormat="1" ht="22.5" customHeight="1" x14ac:dyDescent="0.3">
      <c r="A143" s="26">
        <v>141</v>
      </c>
      <c r="B143" s="150">
        <v>15012867</v>
      </c>
      <c r="C143" s="107"/>
      <c r="D143" s="164" t="s">
        <v>288</v>
      </c>
      <c r="E143" s="259" t="s">
        <v>41</v>
      </c>
      <c r="F143" s="26"/>
      <c r="G143" s="27">
        <f t="shared" si="9"/>
        <v>0</v>
      </c>
      <c r="H143" s="27" t="e">
        <f t="shared" si="8"/>
        <v>#DIV/0!</v>
      </c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</row>
    <row r="144" spans="1:36" s="28" customFormat="1" ht="22.5" customHeight="1" x14ac:dyDescent="0.3">
      <c r="A144" s="26">
        <v>142</v>
      </c>
      <c r="B144" s="143" t="e">
        <f>#REF!</f>
        <v>#REF!</v>
      </c>
      <c r="C144" s="107"/>
      <c r="D144" s="164" t="s">
        <v>291</v>
      </c>
      <c r="E144" s="256" t="s">
        <v>290</v>
      </c>
      <c r="F144" s="26"/>
      <c r="G144" s="27">
        <f t="shared" si="9"/>
        <v>0</v>
      </c>
      <c r="H144" s="27" t="e">
        <f t="shared" si="8"/>
        <v>#DIV/0!</v>
      </c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</row>
    <row r="145" spans="1:36" s="28" customFormat="1" ht="22.5" customHeight="1" x14ac:dyDescent="0.3">
      <c r="A145" s="26">
        <v>143</v>
      </c>
      <c r="B145" s="143">
        <v>15023958</v>
      </c>
      <c r="C145" s="107" t="s">
        <v>354</v>
      </c>
      <c r="D145" s="164">
        <v>61532</v>
      </c>
      <c r="E145" s="231" t="s">
        <v>84</v>
      </c>
      <c r="F145" s="26"/>
      <c r="G145" s="27">
        <f t="shared" si="9"/>
        <v>0</v>
      </c>
      <c r="H145" s="27" t="e">
        <f t="shared" si="8"/>
        <v>#DIV/0!</v>
      </c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</row>
    <row r="146" spans="1:36" s="28" customFormat="1" ht="22.5" customHeight="1" x14ac:dyDescent="0.3">
      <c r="A146" s="26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26"/>
      <c r="G146" s="27">
        <f t="shared" si="9"/>
        <v>0</v>
      </c>
      <c r="H146" s="27" t="e">
        <f t="shared" si="8"/>
        <v>#DIV/0!</v>
      </c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</row>
    <row r="147" spans="1:36" s="28" customFormat="1" ht="22.5" customHeight="1" x14ac:dyDescent="0.3">
      <c r="A147" s="26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26"/>
      <c r="G147" s="27">
        <f t="shared" si="9"/>
        <v>0</v>
      </c>
      <c r="H147" s="27" t="e">
        <f t="shared" si="8"/>
        <v>#DIV/0!</v>
      </c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</row>
    <row r="148" spans="1:36" s="28" customFormat="1" ht="22.5" customHeight="1" x14ac:dyDescent="0.3">
      <c r="A148" s="26">
        <v>146</v>
      </c>
      <c r="B148" s="144">
        <v>15021311</v>
      </c>
      <c r="C148" s="107" t="s">
        <v>354</v>
      </c>
      <c r="D148" s="164" t="s">
        <v>292</v>
      </c>
      <c r="E148" s="244" t="s">
        <v>294</v>
      </c>
      <c r="F148" s="26"/>
      <c r="G148" s="27">
        <f t="shared" si="9"/>
        <v>0</v>
      </c>
      <c r="H148" s="27" t="e">
        <f t="shared" si="8"/>
        <v>#DIV/0!</v>
      </c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</row>
    <row r="149" spans="1:36" s="28" customFormat="1" ht="22.5" customHeight="1" x14ac:dyDescent="0.3">
      <c r="A149" s="26">
        <v>147</v>
      </c>
      <c r="B149" s="144">
        <v>15022332</v>
      </c>
      <c r="C149" s="107" t="s">
        <v>354</v>
      </c>
      <c r="D149" s="164" t="s">
        <v>293</v>
      </c>
      <c r="E149" s="244" t="s">
        <v>294</v>
      </c>
      <c r="F149" s="26"/>
      <c r="G149" s="27">
        <f t="shared" si="9"/>
        <v>0</v>
      </c>
      <c r="H149" s="27" t="e">
        <f t="shared" si="8"/>
        <v>#DIV/0!</v>
      </c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</row>
    <row r="150" spans="1:36" s="28" customFormat="1" ht="22.5" customHeight="1" x14ac:dyDescent="0.3">
      <c r="A150" s="26">
        <v>148</v>
      </c>
      <c r="B150" s="224">
        <v>15027000</v>
      </c>
      <c r="C150" s="107" t="s">
        <v>352</v>
      </c>
      <c r="D150" s="164" t="s">
        <v>408</v>
      </c>
      <c r="E150" s="244" t="s">
        <v>294</v>
      </c>
      <c r="F150" s="26"/>
      <c r="G150" s="27"/>
      <c r="H150" s="27" t="e">
        <f t="shared" si="8"/>
        <v>#DIV/0!</v>
      </c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</row>
    <row r="151" spans="1:36" s="28" customFormat="1" ht="22.5" customHeight="1" x14ac:dyDescent="0.3">
      <c r="A151" s="26">
        <v>149</v>
      </c>
      <c r="B151" s="102">
        <v>15017454</v>
      </c>
      <c r="C151" s="107"/>
      <c r="D151" s="164" t="s">
        <v>300</v>
      </c>
      <c r="E151" s="85" t="s">
        <v>80</v>
      </c>
      <c r="F151" s="26"/>
      <c r="G151" s="27">
        <f t="shared" si="9"/>
        <v>0</v>
      </c>
      <c r="H151" s="27" t="e">
        <f t="shared" si="8"/>
        <v>#DIV/0!</v>
      </c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</row>
    <row r="152" spans="1:36" s="28" customFormat="1" ht="22.5" customHeight="1" x14ac:dyDescent="0.3">
      <c r="A152" s="26">
        <v>150</v>
      </c>
      <c r="B152" s="102">
        <v>15011581</v>
      </c>
      <c r="C152" s="107"/>
      <c r="D152" s="164" t="s">
        <v>301</v>
      </c>
      <c r="E152" s="85" t="s">
        <v>80</v>
      </c>
      <c r="F152" s="26"/>
      <c r="G152" s="27">
        <f t="shared" si="9"/>
        <v>0</v>
      </c>
      <c r="H152" s="27" t="e">
        <f t="shared" si="8"/>
        <v>#DIV/0!</v>
      </c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</row>
    <row r="153" spans="1:36" s="28" customFormat="1" ht="22.5" customHeight="1" x14ac:dyDescent="0.3">
      <c r="A153" s="26">
        <v>151</v>
      </c>
      <c r="B153" s="102">
        <v>15020470</v>
      </c>
      <c r="C153" s="107" t="s">
        <v>354</v>
      </c>
      <c r="D153" s="164" t="s">
        <v>302</v>
      </c>
      <c r="E153" s="85" t="s">
        <v>303</v>
      </c>
      <c r="F153" s="26"/>
      <c r="G153" s="27">
        <f t="shared" si="9"/>
        <v>0</v>
      </c>
      <c r="H153" s="27" t="e">
        <f t="shared" si="8"/>
        <v>#DIV/0!</v>
      </c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</row>
    <row r="154" spans="1:36" s="9" customFormat="1" ht="22.5" customHeight="1" x14ac:dyDescent="0.3">
      <c r="A154" s="26">
        <v>152</v>
      </c>
      <c r="B154" s="105">
        <v>15017134</v>
      </c>
      <c r="C154" s="107"/>
      <c r="D154" s="107" t="s">
        <v>304</v>
      </c>
      <c r="E154" s="87" t="s">
        <v>305</v>
      </c>
      <c r="F154" s="26"/>
      <c r="G154" s="27">
        <f t="shared" si="9"/>
        <v>0</v>
      </c>
      <c r="H154" s="27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26">
        <v>153</v>
      </c>
      <c r="B155" s="102">
        <v>15024383</v>
      </c>
      <c r="C155" s="107"/>
      <c r="D155" s="107" t="s">
        <v>307</v>
      </c>
      <c r="E155" s="87" t="s">
        <v>306</v>
      </c>
      <c r="F155" s="26"/>
      <c r="G155" s="27">
        <f t="shared" si="9"/>
        <v>0</v>
      </c>
      <c r="H155" s="27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26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26"/>
      <c r="G156" s="27">
        <f t="shared" si="9"/>
        <v>0</v>
      </c>
      <c r="H156" s="27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26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26"/>
      <c r="G157" s="27">
        <f t="shared" si="9"/>
        <v>0</v>
      </c>
      <c r="H157" s="27" t="e">
        <f t="shared" si="8"/>
        <v>#DIV/0!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26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26"/>
      <c r="G158" s="27">
        <f t="shared" si="9"/>
        <v>0</v>
      </c>
      <c r="H158" s="27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26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26"/>
      <c r="G159" s="27">
        <f t="shared" si="9"/>
        <v>0</v>
      </c>
      <c r="H159" s="27" t="e">
        <f t="shared" si="8"/>
        <v>#DIV/0!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26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26"/>
      <c r="G160" s="27">
        <f t="shared" si="9"/>
        <v>2</v>
      </c>
      <c r="H160" s="27" t="e">
        <f t="shared" si="8"/>
        <v>#DIV/0!</v>
      </c>
      <c r="I160" s="88"/>
      <c r="J160" s="88"/>
      <c r="K160" s="88">
        <v>2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26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26"/>
      <c r="G161" s="27">
        <f t="shared" si="9"/>
        <v>0</v>
      </c>
      <c r="H161" s="27" t="e">
        <f t="shared" si="8"/>
        <v>#DIV/0!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26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26"/>
      <c r="G162" s="27">
        <f t="shared" si="9"/>
        <v>0</v>
      </c>
      <c r="H162" s="27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26">
        <v>161</v>
      </c>
      <c r="B163" s="104">
        <v>15024935</v>
      </c>
      <c r="C163" s="107"/>
      <c r="D163" s="100" t="s">
        <v>316</v>
      </c>
      <c r="E163" s="271" t="s">
        <v>308</v>
      </c>
      <c r="F163" s="26"/>
      <c r="G163" s="27">
        <f t="shared" si="9"/>
        <v>0</v>
      </c>
      <c r="H163" s="27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26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26"/>
      <c r="G164" s="27">
        <f t="shared" si="9"/>
        <v>0</v>
      </c>
      <c r="H164" s="27" t="e">
        <f t="shared" si="8"/>
        <v>#DIV/0!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26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26"/>
      <c r="G165" s="27">
        <f t="shared" si="9"/>
        <v>0</v>
      </c>
      <c r="H165" s="27" t="e">
        <f t="shared" si="8"/>
        <v>#DIV/0!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26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26"/>
      <c r="G166" s="27">
        <f t="shared" si="9"/>
        <v>0</v>
      </c>
      <c r="H166" s="27" t="e">
        <f t="shared" si="8"/>
        <v>#DIV/0!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26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26"/>
      <c r="G167" s="27">
        <f t="shared" si="9"/>
        <v>0</v>
      </c>
      <c r="H167" s="27" t="e">
        <f t="shared" si="8"/>
        <v>#DIV/0!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26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26">
        <f>VLOOKUP(B168,'[3]Daily production report'!$C$43:$J$91,8,0)</f>
        <v>1206</v>
      </c>
      <c r="G168" s="27">
        <f t="shared" si="9"/>
        <v>0</v>
      </c>
      <c r="H168" s="27">
        <f t="shared" si="8"/>
        <v>0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26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26">
        <f>VLOOKUP(B169,'[3]Daily production report'!$C$43:$J$91,8,0)</f>
        <v>1191</v>
      </c>
      <c r="G169" s="27">
        <f t="shared" si="9"/>
        <v>0</v>
      </c>
      <c r="H169" s="27">
        <f t="shared" si="8"/>
        <v>0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26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26">
        <f>VLOOKUP(B170,'[3]Daily production report'!$C$43:$J$91,8,0)</f>
        <v>1191</v>
      </c>
      <c r="G170" s="27">
        <f t="shared" si="9"/>
        <v>0</v>
      </c>
      <c r="H170" s="27">
        <f t="shared" si="8"/>
        <v>0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26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26">
        <f>VLOOKUP(B171,'[3]Daily production report'!$C$43:$J$91,8,0)</f>
        <v>5</v>
      </c>
      <c r="G171" s="27">
        <f t="shared" si="9"/>
        <v>1</v>
      </c>
      <c r="H171" s="27">
        <f t="shared" si="8"/>
        <v>200000</v>
      </c>
      <c r="I171" s="88"/>
      <c r="J171" s="88"/>
      <c r="K171" s="88"/>
      <c r="L171" s="88"/>
      <c r="M171" s="88"/>
      <c r="N171" s="88"/>
      <c r="O171" s="88"/>
      <c r="P171" s="88"/>
      <c r="Q171" s="88">
        <v>1</v>
      </c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26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26">
        <f>VLOOKUP(B172,'[3]Daily production report'!$C$43:$J$91,8,0)</f>
        <v>5</v>
      </c>
      <c r="G172" s="27">
        <f t="shared" si="9"/>
        <v>1</v>
      </c>
      <c r="H172" s="27">
        <f t="shared" si="8"/>
        <v>200000</v>
      </c>
      <c r="I172" s="88"/>
      <c r="J172" s="88"/>
      <c r="K172" s="88"/>
      <c r="L172" s="88"/>
      <c r="M172" s="88"/>
      <c r="N172" s="88"/>
      <c r="O172" s="88"/>
      <c r="P172" s="88"/>
      <c r="Q172" s="88">
        <v>1</v>
      </c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26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26"/>
      <c r="G173" s="27">
        <f t="shared" si="9"/>
        <v>0</v>
      </c>
      <c r="H173" s="27" t="e">
        <f t="shared" si="8"/>
        <v>#DIV/0!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26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26"/>
      <c r="G174" s="27">
        <f t="shared" si="9"/>
        <v>0</v>
      </c>
      <c r="H174" s="27" t="e">
        <f t="shared" si="8"/>
        <v>#DIV/0!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26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26"/>
      <c r="G175" s="27">
        <f t="shared" si="9"/>
        <v>0</v>
      </c>
      <c r="H175" s="27" t="e">
        <f t="shared" si="8"/>
        <v>#DIV/0!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7" customHeight="1" x14ac:dyDescent="0.3">
      <c r="A176" s="26">
        <v>174</v>
      </c>
      <c r="B176" s="112">
        <v>15026213</v>
      </c>
      <c r="C176" s="107" t="s">
        <v>355</v>
      </c>
      <c r="D176" s="180" t="s">
        <v>333</v>
      </c>
      <c r="E176" s="270" t="s">
        <v>341</v>
      </c>
      <c r="F176" s="26"/>
      <c r="G176" s="27">
        <f t="shared" si="9"/>
        <v>0</v>
      </c>
      <c r="H176" s="27" t="e">
        <f t="shared" si="8"/>
        <v>#DIV/0!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7" customHeight="1" x14ac:dyDescent="0.3">
      <c r="A177" s="26">
        <v>175</v>
      </c>
      <c r="B177" s="112">
        <v>15026214</v>
      </c>
      <c r="C177" s="107" t="s">
        <v>355</v>
      </c>
      <c r="D177" s="180" t="s">
        <v>334</v>
      </c>
      <c r="E177" s="270" t="s">
        <v>341</v>
      </c>
      <c r="F177" s="26"/>
      <c r="G177" s="27">
        <f t="shared" si="9"/>
        <v>0</v>
      </c>
      <c r="H177" s="27" t="e">
        <f t="shared" si="8"/>
        <v>#DIV/0!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7" customHeight="1" x14ac:dyDescent="0.3">
      <c r="A178" s="26">
        <v>176</v>
      </c>
      <c r="B178" s="112">
        <v>15026214</v>
      </c>
      <c r="C178" s="107" t="s">
        <v>355</v>
      </c>
      <c r="D178" s="180" t="s">
        <v>335</v>
      </c>
      <c r="E178" s="270" t="s">
        <v>341</v>
      </c>
      <c r="F178" s="26"/>
      <c r="G178" s="27">
        <f t="shared" si="9"/>
        <v>0</v>
      </c>
      <c r="H178" s="27" t="e">
        <f t="shared" si="8"/>
        <v>#DIV/0!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ht="27" customHeight="1" x14ac:dyDescent="0.3">
      <c r="A179" s="26">
        <v>177</v>
      </c>
      <c r="B179" s="112">
        <v>15025368</v>
      </c>
      <c r="C179" s="107"/>
      <c r="D179" s="180" t="s">
        <v>336</v>
      </c>
      <c r="E179" s="270" t="s">
        <v>341</v>
      </c>
      <c r="F179" s="26"/>
      <c r="G179" s="27">
        <f t="shared" si="9"/>
        <v>0</v>
      </c>
      <c r="H179" s="27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ht="27" customHeight="1" x14ac:dyDescent="0.3">
      <c r="A180" s="26">
        <v>178</v>
      </c>
      <c r="B180" s="112">
        <v>15025369</v>
      </c>
      <c r="C180" s="107"/>
      <c r="D180" s="180" t="s">
        <v>337</v>
      </c>
      <c r="E180" s="270" t="s">
        <v>341</v>
      </c>
      <c r="F180" s="26"/>
      <c r="G180" s="27">
        <f t="shared" si="9"/>
        <v>0</v>
      </c>
      <c r="H180" s="27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ht="27" customHeight="1" x14ac:dyDescent="0.3">
      <c r="A181" s="26">
        <v>179</v>
      </c>
      <c r="B181" s="134">
        <v>15025362</v>
      </c>
      <c r="C181" s="107" t="s">
        <v>354</v>
      </c>
      <c r="D181" s="180" t="s">
        <v>343</v>
      </c>
      <c r="E181" s="270" t="s">
        <v>341</v>
      </c>
      <c r="F181" s="26"/>
      <c r="G181" s="27">
        <f t="shared" si="9"/>
        <v>0</v>
      </c>
      <c r="H181" s="27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ht="27" customHeight="1" x14ac:dyDescent="0.3">
      <c r="A182" s="26">
        <v>180</v>
      </c>
      <c r="B182" s="134">
        <v>15025363</v>
      </c>
      <c r="C182" s="107" t="s">
        <v>354</v>
      </c>
      <c r="D182" s="180" t="s">
        <v>344</v>
      </c>
      <c r="E182" s="270" t="s">
        <v>341</v>
      </c>
      <c r="F182" s="26"/>
      <c r="G182" s="27">
        <f t="shared" si="9"/>
        <v>0</v>
      </c>
      <c r="H182" s="27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ht="27" customHeight="1" x14ac:dyDescent="0.3">
      <c r="A183" s="26">
        <v>181</v>
      </c>
      <c r="B183" s="113">
        <v>15031406</v>
      </c>
      <c r="C183" s="107" t="s">
        <v>356</v>
      </c>
      <c r="D183" s="99" t="s">
        <v>414</v>
      </c>
      <c r="E183" s="266" t="s">
        <v>410</v>
      </c>
      <c r="F183" s="26"/>
      <c r="G183" s="27">
        <f t="shared" si="9"/>
        <v>0</v>
      </c>
      <c r="H183" s="27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ht="27" customHeight="1" x14ac:dyDescent="0.3">
      <c r="A184" s="26">
        <v>182</v>
      </c>
      <c r="B184" s="113">
        <v>15031407</v>
      </c>
      <c r="C184" s="107" t="s">
        <v>356</v>
      </c>
      <c r="D184" s="99" t="s">
        <v>415</v>
      </c>
      <c r="E184" s="266" t="s">
        <v>407</v>
      </c>
      <c r="F184" s="26"/>
      <c r="G184" s="27">
        <f t="shared" si="9"/>
        <v>0</v>
      </c>
      <c r="H184" s="27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ht="27" customHeight="1" x14ac:dyDescent="0.3">
      <c r="A185" s="26">
        <v>183</v>
      </c>
      <c r="B185" s="134">
        <v>15026241</v>
      </c>
      <c r="C185" s="107" t="s">
        <v>354</v>
      </c>
      <c r="D185" s="99" t="s">
        <v>345</v>
      </c>
      <c r="E185" s="259" t="s">
        <v>41</v>
      </c>
      <c r="F185" s="26"/>
      <c r="G185" s="27">
        <f t="shared" si="9"/>
        <v>0</v>
      </c>
      <c r="H185" s="27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ht="27" customHeight="1" x14ac:dyDescent="0.3">
      <c r="A186" s="26">
        <v>184</v>
      </c>
      <c r="B186" s="134">
        <v>15026242</v>
      </c>
      <c r="C186" s="107" t="s">
        <v>354</v>
      </c>
      <c r="D186" s="99" t="s">
        <v>346</v>
      </c>
      <c r="E186" s="259" t="s">
        <v>41</v>
      </c>
      <c r="F186" s="26"/>
      <c r="G186" s="27">
        <f t="shared" si="9"/>
        <v>0</v>
      </c>
      <c r="H186" s="27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ht="27" customHeight="1" x14ac:dyDescent="0.3">
      <c r="A187" s="26">
        <v>185</v>
      </c>
      <c r="B187" s="89">
        <v>36004481</v>
      </c>
      <c r="C187" s="107" t="s">
        <v>355</v>
      </c>
      <c r="D187" s="181" t="s">
        <v>348</v>
      </c>
      <c r="E187" s="180" t="s">
        <v>347</v>
      </c>
      <c r="F187" s="26"/>
      <c r="G187" s="27">
        <f t="shared" si="9"/>
        <v>0</v>
      </c>
      <c r="H187" s="27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ht="27" customHeight="1" x14ac:dyDescent="0.3">
      <c r="A188" s="26">
        <v>186</v>
      </c>
      <c r="B188" s="182">
        <v>15031405</v>
      </c>
      <c r="C188" s="107" t="s">
        <v>356</v>
      </c>
      <c r="D188" s="181" t="s">
        <v>411</v>
      </c>
      <c r="E188" s="266" t="s">
        <v>407</v>
      </c>
      <c r="F188" s="26"/>
      <c r="G188" s="27">
        <f t="shared" si="9"/>
        <v>0</v>
      </c>
      <c r="H188" s="27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ht="27" customHeight="1" x14ac:dyDescent="0.3">
      <c r="A189" s="26">
        <v>187</v>
      </c>
      <c r="B189" s="182">
        <v>15025788</v>
      </c>
      <c r="C189" s="107" t="s">
        <v>356</v>
      </c>
      <c r="D189" s="181" t="s">
        <v>412</v>
      </c>
      <c r="E189" s="266" t="s">
        <v>410</v>
      </c>
      <c r="F189" s="26"/>
      <c r="G189" s="27">
        <f t="shared" si="9"/>
        <v>0</v>
      </c>
      <c r="H189" s="27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ht="27" customHeight="1" x14ac:dyDescent="0.3">
      <c r="A190" s="26">
        <v>188</v>
      </c>
      <c r="B190" s="135">
        <v>15031404</v>
      </c>
      <c r="C190" s="107" t="s">
        <v>356</v>
      </c>
      <c r="D190" s="181" t="s">
        <v>413</v>
      </c>
      <c r="E190" s="266" t="s">
        <v>407</v>
      </c>
      <c r="F190" s="26"/>
      <c r="G190" s="27">
        <f t="shared" si="9"/>
        <v>0</v>
      </c>
      <c r="H190" s="27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ht="27" customHeight="1" x14ac:dyDescent="0.3">
      <c r="A191" s="26">
        <v>189</v>
      </c>
      <c r="B191" s="74">
        <v>15031433</v>
      </c>
      <c r="C191" s="87" t="s">
        <v>368</v>
      </c>
      <c r="D191" s="181" t="s">
        <v>416</v>
      </c>
      <c r="E191" s="266" t="s">
        <v>407</v>
      </c>
      <c r="F191" s="26"/>
      <c r="G191" s="27">
        <f t="shared" si="9"/>
        <v>1</v>
      </c>
      <c r="H191" s="27" t="e">
        <f t="shared" si="8"/>
        <v>#DIV/0!</v>
      </c>
      <c r="I191" s="26"/>
      <c r="J191" s="26"/>
      <c r="K191" s="26"/>
      <c r="L191" s="26">
        <v>1</v>
      </c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ht="27" customHeight="1" x14ac:dyDescent="0.3">
      <c r="A192" s="26">
        <v>190</v>
      </c>
      <c r="B192" s="74">
        <v>15031434</v>
      </c>
      <c r="C192" s="87" t="s">
        <v>368</v>
      </c>
      <c r="D192" s="181" t="s">
        <v>417</v>
      </c>
      <c r="E192" s="266" t="s">
        <v>407</v>
      </c>
      <c r="F192" s="26"/>
      <c r="G192" s="27">
        <f t="shared" si="9"/>
        <v>1</v>
      </c>
      <c r="H192" s="27" t="e">
        <f t="shared" si="8"/>
        <v>#DIV/0!</v>
      </c>
      <c r="I192" s="26"/>
      <c r="J192" s="26"/>
      <c r="K192" s="26">
        <v>1</v>
      </c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ht="27" customHeight="1" x14ac:dyDescent="0.3">
      <c r="A193" s="26">
        <v>191</v>
      </c>
      <c r="B193" s="135">
        <v>15027021</v>
      </c>
      <c r="C193" s="107"/>
      <c r="D193" s="99" t="s">
        <v>358</v>
      </c>
      <c r="E193" s="271" t="s">
        <v>308</v>
      </c>
      <c r="F193" s="26"/>
      <c r="G193" s="27">
        <f t="shared" si="9"/>
        <v>0</v>
      </c>
      <c r="H193" s="27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ht="27" customHeight="1" x14ac:dyDescent="0.3">
      <c r="A194" s="26">
        <v>192</v>
      </c>
      <c r="B194" s="135">
        <v>15027022</v>
      </c>
      <c r="C194" s="107"/>
      <c r="D194" s="167" t="s">
        <v>359</v>
      </c>
      <c r="E194" s="271" t="s">
        <v>308</v>
      </c>
      <c r="F194" s="26"/>
      <c r="G194" s="27">
        <f t="shared" si="9"/>
        <v>0</v>
      </c>
      <c r="H194" s="27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ht="27" customHeight="1" x14ac:dyDescent="0.3">
      <c r="A195" s="26">
        <v>193</v>
      </c>
      <c r="B195" s="135">
        <v>16009789</v>
      </c>
      <c r="C195" s="107" t="s">
        <v>361</v>
      </c>
      <c r="D195" s="167" t="s">
        <v>360</v>
      </c>
      <c r="E195" s="99" t="s">
        <v>347</v>
      </c>
      <c r="F195" s="26"/>
      <c r="G195" s="27">
        <f t="shared" si="9"/>
        <v>0</v>
      </c>
      <c r="H195" s="27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ht="27" customHeight="1" x14ac:dyDescent="0.3">
      <c r="A196" s="26">
        <v>194</v>
      </c>
      <c r="B196" s="134">
        <v>15027906</v>
      </c>
      <c r="C196" s="107" t="s">
        <v>354</v>
      </c>
      <c r="D196" s="95" t="s">
        <v>362</v>
      </c>
      <c r="E196" s="271" t="s">
        <v>308</v>
      </c>
      <c r="F196" s="26"/>
      <c r="G196" s="27">
        <f t="shared" si="9"/>
        <v>0</v>
      </c>
      <c r="H196" s="27" t="e">
        <f t="shared" si="8"/>
        <v>#DIV/0!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ht="27" customHeight="1" x14ac:dyDescent="0.3">
      <c r="A197" s="26">
        <v>195</v>
      </c>
      <c r="B197" s="185">
        <v>15027907</v>
      </c>
      <c r="C197" s="171" t="s">
        <v>354</v>
      </c>
      <c r="D197" s="186" t="s">
        <v>363</v>
      </c>
      <c r="E197" s="271" t="s">
        <v>308</v>
      </c>
      <c r="F197" s="26"/>
      <c r="G197" s="27">
        <f t="shared" si="9"/>
        <v>1</v>
      </c>
      <c r="H197" s="27" t="e">
        <f t="shared" si="8"/>
        <v>#DIV/0!</v>
      </c>
      <c r="I197" s="26"/>
      <c r="J197" s="26"/>
      <c r="K197" s="26"/>
      <c r="L197" s="26"/>
      <c r="M197" s="26">
        <v>1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ht="27" customHeight="1" x14ac:dyDescent="0.3">
      <c r="A198" s="26">
        <v>196</v>
      </c>
      <c r="B198" s="187">
        <v>16010374</v>
      </c>
      <c r="C198" s="87" t="s">
        <v>365</v>
      </c>
      <c r="D198" s="2" t="s">
        <v>366</v>
      </c>
      <c r="E198" s="274" t="s">
        <v>367</v>
      </c>
      <c r="F198" s="26"/>
      <c r="G198" s="27">
        <f t="shared" si="9"/>
        <v>0</v>
      </c>
      <c r="H198" s="27" t="e">
        <f t="shared" si="8"/>
        <v>#DIV/0!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26">
        <v>197</v>
      </c>
      <c r="B199" s="75">
        <v>15028935</v>
      </c>
      <c r="C199" s="107" t="s">
        <v>354</v>
      </c>
      <c r="D199" s="188" t="s">
        <v>369</v>
      </c>
      <c r="E199" s="259" t="s">
        <v>41</v>
      </c>
      <c r="F199" s="26"/>
      <c r="G199" s="27">
        <f t="shared" ref="G199:G201" si="10">SUM(I199:AJ199)</f>
        <v>0</v>
      </c>
      <c r="H199" s="27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26">
        <v>198</v>
      </c>
      <c r="B200" s="75">
        <v>15028936</v>
      </c>
      <c r="C200" s="107" t="s">
        <v>354</v>
      </c>
      <c r="D200" s="188" t="s">
        <v>370</v>
      </c>
      <c r="E200" s="259" t="s">
        <v>41</v>
      </c>
      <c r="F200" s="26"/>
      <c r="G200" s="27">
        <f t="shared" si="10"/>
        <v>0</v>
      </c>
      <c r="H200" s="27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26">
        <v>199</v>
      </c>
      <c r="B201" s="75"/>
      <c r="C201" s="107" t="s">
        <v>355</v>
      </c>
      <c r="D201" s="188" t="s">
        <v>372</v>
      </c>
      <c r="E201" s="259" t="s">
        <v>373</v>
      </c>
      <c r="F201" s="26"/>
      <c r="G201" s="27">
        <f t="shared" si="10"/>
        <v>0</v>
      </c>
      <c r="H201" s="27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26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26">
        <f>VLOOKUP(B202,'[3]Daily production report'!$C$43:$J$91,8,0)</f>
        <v>2037</v>
      </c>
      <c r="G202" s="27">
        <f t="shared" ref="G202:G214" si="12">SUM(I202:AJ202)</f>
        <v>2</v>
      </c>
      <c r="H202" s="27">
        <f t="shared" si="11"/>
        <v>981.83603338242517</v>
      </c>
      <c r="I202" s="26"/>
      <c r="J202" s="26"/>
      <c r="K202" s="26">
        <v>2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26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26">
        <f>VLOOKUP(B203,'[3]Daily production report'!$C$43:$J$91,8,0)</f>
        <v>150</v>
      </c>
      <c r="G203" s="27">
        <f t="shared" si="12"/>
        <v>0</v>
      </c>
      <c r="H203" s="27">
        <f t="shared" si="11"/>
        <v>0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26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26">
        <f>VLOOKUP(B204,'[3]Daily production report'!$C$43:$J$91,8,0)</f>
        <v>160</v>
      </c>
      <c r="G204" s="27">
        <f t="shared" si="12"/>
        <v>0</v>
      </c>
      <c r="H204" s="27">
        <f t="shared" si="11"/>
        <v>0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26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26">
        <f>VLOOKUP(B205,'[3]Daily production report'!$C$43:$J$91,8,0)</f>
        <v>1015</v>
      </c>
      <c r="G205" s="27">
        <f t="shared" si="12"/>
        <v>0</v>
      </c>
      <c r="H205" s="27">
        <f t="shared" si="11"/>
        <v>0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26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26">
        <f>VLOOKUP(B206,'[3]Daily production report'!$C$43:$J$91,8,0)</f>
        <v>1200</v>
      </c>
      <c r="G206" s="27">
        <f t="shared" si="12"/>
        <v>0</v>
      </c>
      <c r="H206" s="27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26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26">
        <f>VLOOKUP(B207,'[3]Daily production report'!$C$43:$J$91,8,0)</f>
        <v>1195</v>
      </c>
      <c r="G207" s="27">
        <f t="shared" si="12"/>
        <v>5</v>
      </c>
      <c r="H207" s="27">
        <f t="shared" si="11"/>
        <v>4184.1004184100411</v>
      </c>
      <c r="I207" s="26"/>
      <c r="J207" s="26"/>
      <c r="K207" s="26">
        <v>5</v>
      </c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26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26">
        <f>VLOOKUP(B208,'[3]Daily production report'!$C$43:$J$91,8,0)</f>
        <v>1094</v>
      </c>
      <c r="G208" s="27">
        <f t="shared" si="12"/>
        <v>0</v>
      </c>
      <c r="H208" s="27">
        <f t="shared" si="11"/>
        <v>0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26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26"/>
      <c r="G209" s="27">
        <f t="shared" si="12"/>
        <v>0</v>
      </c>
      <c r="H209" s="27" t="e">
        <f t="shared" si="11"/>
        <v>#DIV/0!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26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26">
        <f>VLOOKUP(B210,'[3]Daily production report'!$C$43:$J$91,8,0)</f>
        <v>1998</v>
      </c>
      <c r="G210" s="27">
        <f t="shared" si="12"/>
        <v>2</v>
      </c>
      <c r="H210" s="27">
        <f t="shared" si="11"/>
        <v>1001.001001001001</v>
      </c>
      <c r="I210" s="26">
        <v>2</v>
      </c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26">
        <v>209</v>
      </c>
      <c r="B211" s="74">
        <v>15030028</v>
      </c>
      <c r="C211" s="107"/>
      <c r="D211" s="122" t="s">
        <v>383</v>
      </c>
      <c r="E211" s="275" t="s">
        <v>387</v>
      </c>
      <c r="F211" s="26"/>
      <c r="G211" s="27">
        <f t="shared" si="12"/>
        <v>0</v>
      </c>
      <c r="H211" s="27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26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26">
        <f>VLOOKUP(B212,'[3]Daily production report'!$C$43:$J$91,8,0)</f>
        <v>1500</v>
      </c>
      <c r="G212" s="27">
        <f t="shared" si="12"/>
        <v>0</v>
      </c>
      <c r="H212" s="27">
        <f t="shared" si="11"/>
        <v>0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26">
        <v>211</v>
      </c>
      <c r="B213" s="74">
        <v>15030069</v>
      </c>
      <c r="C213" s="107"/>
      <c r="D213" s="122" t="s">
        <v>385</v>
      </c>
      <c r="E213" s="275" t="s">
        <v>387</v>
      </c>
      <c r="F213" s="26"/>
      <c r="G213" s="27">
        <f t="shared" si="12"/>
        <v>0</v>
      </c>
      <c r="H213" s="27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26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26">
        <f>VLOOKUP(B214,'[3]Daily production report'!$C$43:$J$91,8,0)</f>
        <v>1500</v>
      </c>
      <c r="G214" s="27">
        <f t="shared" si="12"/>
        <v>0</v>
      </c>
      <c r="H214" s="27">
        <f t="shared" si="11"/>
        <v>0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26">
        <v>213</v>
      </c>
      <c r="B215" s="74">
        <v>16010842</v>
      </c>
      <c r="C215" s="107" t="s">
        <v>355</v>
      </c>
      <c r="D215" s="122" t="s">
        <v>392</v>
      </c>
      <c r="E215" s="228" t="s">
        <v>391</v>
      </c>
      <c r="F215" s="26"/>
      <c r="G215" s="27">
        <f t="shared" ref="G215" si="13">SUM(I215:AJ215)</f>
        <v>0</v>
      </c>
      <c r="H215" s="27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26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26"/>
      <c r="G216" s="27">
        <f t="shared" ref="G216:G219" si="14">SUM(I216:AJ216)</f>
        <v>0</v>
      </c>
      <c r="H216" s="27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26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26"/>
      <c r="G217" s="27">
        <f t="shared" si="14"/>
        <v>0</v>
      </c>
      <c r="H217" s="27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26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26">
        <f>VLOOKUP(B218,'[3]Daily production report'!$C$43:$J$91,8,0)</f>
        <v>1685</v>
      </c>
      <c r="G218" s="27">
        <f t="shared" si="14"/>
        <v>0</v>
      </c>
      <c r="H218" s="27">
        <f t="shared" si="11"/>
        <v>0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26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26">
        <f>VLOOKUP(B219,'[3]Daily production report'!$C$43:$J$91,8,0)</f>
        <v>1685</v>
      </c>
      <c r="G219" s="27">
        <f t="shared" si="14"/>
        <v>0</v>
      </c>
      <c r="H219" s="27">
        <f t="shared" si="11"/>
        <v>0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26">
        <v>218</v>
      </c>
      <c r="B220" s="74">
        <v>16010843</v>
      </c>
      <c r="C220" s="107" t="s">
        <v>355</v>
      </c>
      <c r="D220" s="122" t="s">
        <v>397</v>
      </c>
      <c r="E220" s="228" t="s">
        <v>391</v>
      </c>
      <c r="F220" s="26"/>
      <c r="G220" s="27">
        <f t="shared" ref="G220:G227" si="15">SUM(I220:AJ220)</f>
        <v>0</v>
      </c>
      <c r="H220" s="27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26">
        <v>219</v>
      </c>
      <c r="B221" s="74">
        <v>15029927</v>
      </c>
      <c r="C221" s="107" t="s">
        <v>356</v>
      </c>
      <c r="D221" s="122" t="s">
        <v>398</v>
      </c>
      <c r="E221" s="274" t="s">
        <v>400</v>
      </c>
      <c r="F221" s="26">
        <f>VLOOKUP(B221,'[3]Daily production report'!$C$43:$J$91,8,0)</f>
        <v>3010</v>
      </c>
      <c r="G221" s="27">
        <f t="shared" si="15"/>
        <v>4</v>
      </c>
      <c r="H221" s="27">
        <f t="shared" si="11"/>
        <v>1328.9036544850499</v>
      </c>
      <c r="I221" s="26"/>
      <c r="J221" s="26"/>
      <c r="K221" s="26">
        <v>1</v>
      </c>
      <c r="L221" s="26"/>
      <c r="M221" s="26"/>
      <c r="N221" s="26">
        <v>3</v>
      </c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26">
        <v>220</v>
      </c>
      <c r="B222" s="74">
        <v>15029928</v>
      </c>
      <c r="C222" s="107" t="s">
        <v>356</v>
      </c>
      <c r="D222" s="122" t="s">
        <v>399</v>
      </c>
      <c r="E222" s="274" t="s">
        <v>400</v>
      </c>
      <c r="F222" s="26">
        <f>VLOOKUP(B222,'[3]Daily production report'!$C$43:$J$91,8,0)</f>
        <v>3010</v>
      </c>
      <c r="G222" s="27">
        <f t="shared" si="15"/>
        <v>5</v>
      </c>
      <c r="H222" s="27">
        <f t="shared" si="11"/>
        <v>1661.1295681063123</v>
      </c>
      <c r="I222" s="26"/>
      <c r="J222" s="26"/>
      <c r="K222" s="26">
        <v>3</v>
      </c>
      <c r="L222" s="26"/>
      <c r="M222" s="26"/>
      <c r="N222" s="26">
        <v>2</v>
      </c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26">
        <v>221</v>
      </c>
      <c r="B223" s="74">
        <v>15030489</v>
      </c>
      <c r="C223" s="87" t="s">
        <v>368</v>
      </c>
      <c r="D223" s="122" t="s">
        <v>401</v>
      </c>
      <c r="E223" s="274" t="s">
        <v>400</v>
      </c>
      <c r="F223" s="26">
        <f>VLOOKUP(B223,'[3]Daily production report'!$C$43:$J$91,8,0)</f>
        <v>750</v>
      </c>
      <c r="G223" s="27">
        <f t="shared" si="15"/>
        <v>2</v>
      </c>
      <c r="H223" s="27">
        <f t="shared" si="11"/>
        <v>2666.6666666666665</v>
      </c>
      <c r="I223" s="26"/>
      <c r="J223" s="26"/>
      <c r="K223" s="26"/>
      <c r="L223" s="26"/>
      <c r="M223" s="26"/>
      <c r="N223" s="26">
        <v>2</v>
      </c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26">
        <v>222</v>
      </c>
      <c r="B224" s="74">
        <v>15030490</v>
      </c>
      <c r="C224" s="87" t="s">
        <v>368</v>
      </c>
      <c r="D224" s="122" t="s">
        <v>402</v>
      </c>
      <c r="E224" s="274" t="s">
        <v>400</v>
      </c>
      <c r="F224" s="26">
        <f>VLOOKUP(B224,'[3]Daily production report'!$C$43:$J$91,8,0)</f>
        <v>750</v>
      </c>
      <c r="G224" s="216">
        <f t="shared" si="15"/>
        <v>3</v>
      </c>
      <c r="H224" s="27">
        <f t="shared" si="11"/>
        <v>4000</v>
      </c>
      <c r="I224" s="26"/>
      <c r="J224" s="26"/>
      <c r="K224" s="26"/>
      <c r="L224" s="26"/>
      <c r="M224" s="26"/>
      <c r="N224" s="26">
        <v>3</v>
      </c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26">
        <v>223</v>
      </c>
      <c r="B225" s="74">
        <v>16011180</v>
      </c>
      <c r="C225" s="107"/>
      <c r="D225" s="194" t="s">
        <v>404</v>
      </c>
      <c r="E225" s="228" t="s">
        <v>391</v>
      </c>
      <c r="F225" s="26"/>
      <c r="G225" s="27">
        <f t="shared" si="15"/>
        <v>0</v>
      </c>
      <c r="H225" s="27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26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26"/>
      <c r="G226" s="27">
        <f t="shared" si="15"/>
        <v>0</v>
      </c>
      <c r="H226" s="27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26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26"/>
      <c r="G227" s="27">
        <f t="shared" si="15"/>
        <v>0</v>
      </c>
      <c r="H227" s="27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26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26">
        <f>VLOOKUP(B228,'[3]Daily production report'!$C$43:$J$91,8,0)</f>
        <v>1615</v>
      </c>
      <c r="G228" s="27">
        <f t="shared" ref="G228:G251" si="16">SUM(I228:AJ228)</f>
        <v>0</v>
      </c>
      <c r="H228" s="27">
        <f t="shared" ref="H228:H251" si="17">G228/F228*1000000</f>
        <v>0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26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26">
        <f>VLOOKUP(B229,'[3]Daily production report'!$C$43:$J$91,8,0)</f>
        <v>1615</v>
      </c>
      <c r="G229" s="27">
        <f t="shared" si="16"/>
        <v>0</v>
      </c>
      <c r="H229" s="27">
        <f t="shared" si="17"/>
        <v>0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26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26"/>
      <c r="G230" s="27">
        <f t="shared" si="16"/>
        <v>0</v>
      </c>
      <c r="H230" s="27" t="e">
        <f t="shared" si="17"/>
        <v>#DIV/0!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26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26"/>
      <c r="G231" s="27">
        <f t="shared" si="16"/>
        <v>0</v>
      </c>
      <c r="H231" s="27" t="e">
        <f t="shared" si="17"/>
        <v>#DIV/0!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26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26"/>
      <c r="G232" s="27">
        <f t="shared" si="16"/>
        <v>0</v>
      </c>
      <c r="H232" s="27" t="e">
        <f t="shared" si="17"/>
        <v>#DIV/0!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26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26"/>
      <c r="G233" s="27">
        <f t="shared" si="16"/>
        <v>0</v>
      </c>
      <c r="H233" s="27" t="e">
        <f t="shared" si="17"/>
        <v>#DIV/0!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26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26"/>
      <c r="G234" s="27">
        <f t="shared" si="16"/>
        <v>0</v>
      </c>
      <c r="H234" s="27" t="e">
        <f t="shared" si="17"/>
        <v>#DIV/0!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26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26"/>
      <c r="G235" s="27">
        <f t="shared" si="16"/>
        <v>0</v>
      </c>
      <c r="H235" s="27" t="e">
        <f t="shared" si="17"/>
        <v>#DIV/0!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26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26">
        <f>VLOOKUP(B236,'[3]Daily production report'!$C$43:$J$91,8,0)</f>
        <v>1350</v>
      </c>
      <c r="G236" s="27">
        <f t="shared" si="16"/>
        <v>0</v>
      </c>
      <c r="H236" s="27">
        <f t="shared" si="17"/>
        <v>0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26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26"/>
      <c r="G237" s="27">
        <f t="shared" si="16"/>
        <v>0</v>
      </c>
      <c r="H237" s="27" t="e">
        <f t="shared" si="17"/>
        <v>#DIV/0!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26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26"/>
      <c r="G238" s="27">
        <f t="shared" si="16"/>
        <v>0</v>
      </c>
      <c r="H238" s="27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26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26"/>
      <c r="G239" s="27">
        <f t="shared" si="16"/>
        <v>0</v>
      </c>
      <c r="H239" s="27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26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26"/>
      <c r="G240" s="27">
        <f t="shared" si="16"/>
        <v>0</v>
      </c>
      <c r="H240" s="27" t="e">
        <f t="shared" si="17"/>
        <v>#DIV/0!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26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26"/>
      <c r="G241" s="27">
        <f t="shared" si="16"/>
        <v>0</v>
      </c>
      <c r="H241" s="27" t="e">
        <f t="shared" si="17"/>
        <v>#DIV/0!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26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26">
        <f>VLOOKUP(B242,'[3]Daily production report'!$C$43:$J$91,8,0)</f>
        <v>1687</v>
      </c>
      <c r="G242" s="27">
        <f t="shared" si="16"/>
        <v>0</v>
      </c>
      <c r="H242" s="27">
        <f t="shared" si="17"/>
        <v>0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26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26">
        <f>VLOOKUP(B243,'[3]Daily production report'!$C$43:$J$91,8,0)</f>
        <v>1687</v>
      </c>
      <c r="G243" s="27">
        <f t="shared" si="16"/>
        <v>0</v>
      </c>
      <c r="H243" s="27">
        <f t="shared" si="17"/>
        <v>0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26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26"/>
      <c r="G244" s="27">
        <f t="shared" si="16"/>
        <v>0</v>
      </c>
      <c r="H244" s="27" t="e">
        <f t="shared" si="17"/>
        <v>#DIV/0!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26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26"/>
      <c r="G245" s="27">
        <f t="shared" si="16"/>
        <v>0</v>
      </c>
      <c r="H245" s="27" t="e">
        <f t="shared" si="17"/>
        <v>#DIV/0!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26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26"/>
      <c r="G246" s="27">
        <f t="shared" si="16"/>
        <v>0</v>
      </c>
      <c r="H246" s="27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26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26"/>
      <c r="G247" s="27">
        <f t="shared" si="16"/>
        <v>0</v>
      </c>
      <c r="H247" s="27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26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26"/>
      <c r="G248" s="27">
        <f t="shared" si="16"/>
        <v>0</v>
      </c>
      <c r="H248" s="27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26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26"/>
      <c r="G249" s="27">
        <f t="shared" si="16"/>
        <v>0</v>
      </c>
      <c r="H249" s="27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26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26">
        <f>VLOOKUP(B250,'[3]Daily production report'!$C$43:$J$91,8,0)</f>
        <v>1400</v>
      </c>
      <c r="G250" s="27">
        <f t="shared" si="16"/>
        <v>0</v>
      </c>
      <c r="H250" s="27">
        <f t="shared" si="17"/>
        <v>0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26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26"/>
      <c r="G251" s="27">
        <f t="shared" si="16"/>
        <v>0</v>
      </c>
      <c r="H251" s="27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26">
        <v>250</v>
      </c>
      <c r="B252" s="74"/>
      <c r="C252" s="164"/>
      <c r="D252" s="194"/>
      <c r="E252" s="195"/>
      <c r="F252" s="26"/>
      <c r="G252" s="27"/>
      <c r="H252" s="27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26">
        <v>251</v>
      </c>
      <c r="B253" s="74"/>
      <c r="C253" s="164"/>
      <c r="D253" s="194"/>
      <c r="E253" s="195"/>
      <c r="F253" s="26"/>
      <c r="G253" s="27"/>
      <c r="H253" s="27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28" customFormat="1" ht="22.5" customHeight="1" x14ac:dyDescent="0.3">
      <c r="A254" s="327" t="s">
        <v>169</v>
      </c>
      <c r="B254" s="327"/>
      <c r="C254" s="327"/>
      <c r="D254" s="327"/>
      <c r="E254" s="327"/>
      <c r="F254" s="29">
        <f>SUM(F3:F251)</f>
        <v>53413</v>
      </c>
      <c r="G254" s="27">
        <f>SUM(I254:AJ254)</f>
        <v>95</v>
      </c>
      <c r="H254" s="27">
        <f t="shared" ref="H254" si="18">G254/F254*1000000</f>
        <v>1778.5932263681125</v>
      </c>
      <c r="I254" s="29">
        <f>SUM(I3:I251)</f>
        <v>2</v>
      </c>
      <c r="J254" s="29">
        <f t="shared" ref="J254:AJ254" si="19">SUM(J3:J251)</f>
        <v>43</v>
      </c>
      <c r="K254" s="29">
        <f t="shared" si="19"/>
        <v>29</v>
      </c>
      <c r="L254" s="29">
        <f t="shared" si="19"/>
        <v>1</v>
      </c>
      <c r="M254" s="29">
        <f t="shared" si="19"/>
        <v>1</v>
      </c>
      <c r="N254" s="29">
        <f t="shared" si="19"/>
        <v>10</v>
      </c>
      <c r="O254" s="29">
        <f t="shared" si="19"/>
        <v>0</v>
      </c>
      <c r="P254" s="29">
        <f t="shared" si="19"/>
        <v>0</v>
      </c>
      <c r="Q254" s="29">
        <f t="shared" si="19"/>
        <v>2</v>
      </c>
      <c r="R254" s="29">
        <f t="shared" si="19"/>
        <v>0</v>
      </c>
      <c r="S254" s="29">
        <f t="shared" si="19"/>
        <v>0</v>
      </c>
      <c r="T254" s="29">
        <f t="shared" si="19"/>
        <v>0</v>
      </c>
      <c r="U254" s="29">
        <f t="shared" si="19"/>
        <v>0</v>
      </c>
      <c r="V254" s="29">
        <f t="shared" si="19"/>
        <v>0</v>
      </c>
      <c r="W254" s="29">
        <f t="shared" si="19"/>
        <v>0</v>
      </c>
      <c r="X254" s="29">
        <f t="shared" si="19"/>
        <v>0</v>
      </c>
      <c r="Y254" s="29">
        <f t="shared" si="19"/>
        <v>2</v>
      </c>
      <c r="Z254" s="29">
        <f t="shared" si="19"/>
        <v>0</v>
      </c>
      <c r="AA254" s="29">
        <f t="shared" si="19"/>
        <v>0</v>
      </c>
      <c r="AB254" s="29">
        <f t="shared" si="19"/>
        <v>0</v>
      </c>
      <c r="AC254" s="29">
        <f t="shared" si="19"/>
        <v>0</v>
      </c>
      <c r="AD254" s="29">
        <f t="shared" si="19"/>
        <v>0</v>
      </c>
      <c r="AE254" s="29">
        <f t="shared" si="19"/>
        <v>0</v>
      </c>
      <c r="AF254" s="29">
        <f t="shared" si="19"/>
        <v>0</v>
      </c>
      <c r="AG254" s="29">
        <f t="shared" si="19"/>
        <v>5</v>
      </c>
      <c r="AH254" s="29">
        <f t="shared" si="19"/>
        <v>0</v>
      </c>
      <c r="AI254" s="29">
        <f t="shared" si="19"/>
        <v>0</v>
      </c>
      <c r="AJ254" s="29">
        <f t="shared" si="19"/>
        <v>0</v>
      </c>
    </row>
  </sheetData>
  <mergeCells count="2">
    <mergeCell ref="A254:E254"/>
    <mergeCell ref="A1:AJ1"/>
  </mergeCells>
  <conditionalFormatting sqref="B191:B192">
    <cfRule type="duplicateValues" dxfId="100" priority="1"/>
    <cfRule type="duplicateValues" dxfId="99" priority="2"/>
  </conditionalFormatting>
  <conditionalFormatting sqref="B196:B198">
    <cfRule type="duplicateValues" dxfId="98" priority="45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AJ255"/>
  <sheetViews>
    <sheetView zoomScale="90" zoomScaleNormal="90" workbookViewId="0">
      <pane ySplit="2" topLeftCell="A245" activePane="bottomLeft" state="frozen"/>
      <selection activeCell="A5" sqref="A5:B5"/>
      <selection pane="bottomLeft" activeCell="A5" sqref="A5:B5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59.77734375" bestFit="1" customWidth="1"/>
    <col min="5" max="5" width="13.77734375" style="1" bestFit="1" customWidth="1"/>
    <col min="6" max="8" width="13.77734375" style="1" customWidth="1"/>
    <col min="9" max="9" width="12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  <col min="25" max="25" width="10.21875" bestFit="1" customWidth="1"/>
    <col min="28" max="28" width="10.21875" bestFit="1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174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13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36">
        <v>15017133</v>
      </c>
      <c r="C4" s="107" t="s">
        <v>356</v>
      </c>
      <c r="D4" s="107" t="s">
        <v>88</v>
      </c>
      <c r="E4" s="230" t="s">
        <v>171</v>
      </c>
      <c r="F4" s="3"/>
      <c r="G4" s="8">
        <f t="shared" ref="G4:G66" si="0">SUM(I4:AJ4)</f>
        <v>0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3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36">
        <v>15017449</v>
      </c>
      <c r="C6" s="107" t="s">
        <v>354</v>
      </c>
      <c r="D6" s="107" t="s">
        <v>175</v>
      </c>
      <c r="E6" s="234" t="s">
        <v>84</v>
      </c>
      <c r="F6" s="3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36">
        <v>15017450</v>
      </c>
      <c r="C7" s="107" t="s">
        <v>354</v>
      </c>
      <c r="D7" s="107" t="s">
        <v>176</v>
      </c>
      <c r="E7" s="234" t="s">
        <v>84</v>
      </c>
      <c r="F7" s="3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10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>
        <v>10</v>
      </c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4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4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3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3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3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3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36">
        <v>15017145</v>
      </c>
      <c r="C17" s="107" t="s">
        <v>354</v>
      </c>
      <c r="D17" s="107" t="s">
        <v>98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36">
        <v>15017146</v>
      </c>
      <c r="C18" s="107" t="s">
        <v>353</v>
      </c>
      <c r="D18" s="107" t="s">
        <v>99</v>
      </c>
      <c r="E18" s="234" t="s">
        <v>84</v>
      </c>
      <c r="F18" s="3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36">
        <v>15017147</v>
      </c>
      <c r="C19" s="107" t="s">
        <v>353</v>
      </c>
      <c r="D19" s="107" t="s">
        <v>100</v>
      </c>
      <c r="E19" s="234" t="s">
        <v>84</v>
      </c>
      <c r="F19" s="3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3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3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36">
        <v>15017150</v>
      </c>
      <c r="C22" s="107" t="s">
        <v>353</v>
      </c>
      <c r="D22" s="107" t="s">
        <v>103</v>
      </c>
      <c r="E22" s="234" t="s">
        <v>84</v>
      </c>
      <c r="F22" s="3">
        <f>VLOOKUP(B22,'[4]Daily production report'!$C$43:$J$78,8,0)</f>
        <v>2355</v>
      </c>
      <c r="G22" s="8">
        <f t="shared" si="0"/>
        <v>0</v>
      </c>
      <c r="H22" s="8">
        <f t="shared" si="1"/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36">
        <v>15017151</v>
      </c>
      <c r="C23" s="107" t="s">
        <v>353</v>
      </c>
      <c r="D23" s="107" t="s">
        <v>104</v>
      </c>
      <c r="E23" s="234" t="s">
        <v>84</v>
      </c>
      <c r="F23" s="3">
        <f>VLOOKUP(B23,'[4]Daily production report'!$C$43:$J$78,8,0)</f>
        <v>2000</v>
      </c>
      <c r="G23" s="8">
        <f t="shared" si="0"/>
        <v>0</v>
      </c>
      <c r="H23" s="8">
        <f t="shared" si="1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3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3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3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3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3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3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36">
        <v>15017158</v>
      </c>
      <c r="C30" s="107" t="s">
        <v>353</v>
      </c>
      <c r="D30" s="107" t="s">
        <v>111</v>
      </c>
      <c r="E30" s="234" t="s">
        <v>84</v>
      </c>
      <c r="F30" s="3"/>
      <c r="G30" s="8">
        <f t="shared" si="0"/>
        <v>0</v>
      </c>
      <c r="H30" s="8" t="e">
        <f t="shared" si="1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3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36">
        <v>15017160</v>
      </c>
      <c r="C32" s="107" t="s">
        <v>352</v>
      </c>
      <c r="D32" s="107" t="s">
        <v>113</v>
      </c>
      <c r="E32" s="234" t="s">
        <v>84</v>
      </c>
      <c r="F32" s="3">
        <f>VLOOKUP(B32,'[4]Daily production report'!$C$43:$J$78,8,0)</f>
        <v>450</v>
      </c>
      <c r="G32" s="8">
        <f t="shared" si="0"/>
        <v>0</v>
      </c>
      <c r="H32" s="8">
        <f t="shared" si="1"/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3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3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0</v>
      </c>
      <c r="H34" s="8" t="e">
        <f t="shared" si="1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3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10</v>
      </c>
      <c r="H35" s="8" t="e">
        <f t="shared" si="1"/>
        <v>#DIV/0!</v>
      </c>
      <c r="I35" s="3">
        <v>10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/>
      <c r="G36" s="8">
        <f t="shared" si="0"/>
        <v>1</v>
      </c>
      <c r="H36" s="8" t="e">
        <f t="shared" si="1"/>
        <v>#DIV/0!</v>
      </c>
      <c r="I36" s="3"/>
      <c r="J36" s="3"/>
      <c r="K36" s="3"/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/>
      <c r="G37" s="8">
        <f t="shared" si="0"/>
        <v>6</v>
      </c>
      <c r="H37" s="8" t="e">
        <f t="shared" si="1"/>
        <v>#DIV/0!</v>
      </c>
      <c r="I37" s="3"/>
      <c r="J37" s="3"/>
      <c r="K37" s="3"/>
      <c r="L37" s="3">
        <v>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36">
        <v>15017166</v>
      </c>
      <c r="C38" s="107" t="s">
        <v>354</v>
      </c>
      <c r="D38" s="107" t="s">
        <v>117</v>
      </c>
      <c r="E38" s="234" t="s">
        <v>84</v>
      </c>
      <c r="F38" s="3">
        <f>VLOOKUP(B38,'[4]Daily production report'!$C$43:$J$78,8,0)</f>
        <v>448</v>
      </c>
      <c r="G38" s="8">
        <f t="shared" si="0"/>
        <v>0</v>
      </c>
      <c r="H38" s="8">
        <f t="shared" si="1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36">
        <v>15017167</v>
      </c>
      <c r="C39" s="107" t="s">
        <v>354</v>
      </c>
      <c r="D39" s="107" t="s">
        <v>118</v>
      </c>
      <c r="E39" s="234" t="s">
        <v>84</v>
      </c>
      <c r="F39" s="3">
        <f>VLOOKUP(B39,'[4]Daily production report'!$C$43:$J$78,8,0)</f>
        <v>448</v>
      </c>
      <c r="G39" s="8">
        <f t="shared" si="0"/>
        <v>0</v>
      </c>
      <c r="H39" s="8">
        <f t="shared" si="1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3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3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3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3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3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3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3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3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3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36">
        <v>15017178</v>
      </c>
      <c r="C50" s="107" t="s">
        <v>354</v>
      </c>
      <c r="D50" s="107" t="s">
        <v>129</v>
      </c>
      <c r="E50" s="234" t="s">
        <v>84</v>
      </c>
      <c r="F50" s="3">
        <f>VLOOKUP(B50,'[4]Daily production report'!$C$43:$J$78,8,0)</f>
        <v>1210</v>
      </c>
      <c r="G50" s="8">
        <f t="shared" si="0"/>
        <v>0</v>
      </c>
      <c r="H50" s="8">
        <f t="shared" si="1"/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36">
        <v>15017179</v>
      </c>
      <c r="C51" s="107" t="s">
        <v>356</v>
      </c>
      <c r="D51" s="107" t="s">
        <v>130</v>
      </c>
      <c r="E51" s="234" t="s">
        <v>84</v>
      </c>
      <c r="F51" s="3">
        <f>VLOOKUP(B51,'[4]Daily production report'!$C$43:$J$78,8,0)</f>
        <v>1591</v>
      </c>
      <c r="G51" s="8">
        <f t="shared" si="0"/>
        <v>0</v>
      </c>
      <c r="H51" s="8">
        <f t="shared" si="1"/>
        <v>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36">
        <v>15017180</v>
      </c>
      <c r="C52" s="107" t="s">
        <v>356</v>
      </c>
      <c r="D52" s="107" t="s">
        <v>131</v>
      </c>
      <c r="E52" s="234" t="s">
        <v>84</v>
      </c>
      <c r="F52" s="3">
        <f>VLOOKUP(B52,'[4]Daily production report'!$C$43:$J$78,8,0)</f>
        <v>1591</v>
      </c>
      <c r="G52" s="8">
        <f t="shared" si="0"/>
        <v>0</v>
      </c>
      <c r="H52" s="8">
        <f t="shared" si="1"/>
        <v>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3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3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3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3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3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3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3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0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36">
        <v>15026219</v>
      </c>
      <c r="C61" s="107" t="s">
        <v>354</v>
      </c>
      <c r="D61" s="107" t="s">
        <v>338</v>
      </c>
      <c r="E61" s="282" t="s">
        <v>81</v>
      </c>
      <c r="F61" s="3">
        <f>VLOOKUP(B61,'[4]Daily production report'!$C$43:$J$78,8,0)</f>
        <v>1300</v>
      </c>
      <c r="G61" s="8">
        <f t="shared" si="0"/>
        <v>0</v>
      </c>
      <c r="H61" s="8">
        <f t="shared" si="1"/>
        <v>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36">
        <v>15026218</v>
      </c>
      <c r="C62" s="107" t="s">
        <v>354</v>
      </c>
      <c r="D62" s="107" t="s">
        <v>340</v>
      </c>
      <c r="E62" s="282" t="s">
        <v>81</v>
      </c>
      <c r="F62" s="3">
        <f>VLOOKUP(B62,'[4]Daily production report'!$C$43:$J$78,8,0)</f>
        <v>500</v>
      </c>
      <c r="G62" s="8">
        <f t="shared" si="0"/>
        <v>0</v>
      </c>
      <c r="H62" s="8">
        <f t="shared" si="1"/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3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36">
        <v>16006627</v>
      </c>
      <c r="C64" s="107" t="s">
        <v>357</v>
      </c>
      <c r="D64" s="107" t="s">
        <v>78</v>
      </c>
      <c r="E64" s="282" t="s">
        <v>81</v>
      </c>
      <c r="F64" s="3"/>
      <c r="G64" s="8">
        <f t="shared" si="0"/>
        <v>4</v>
      </c>
      <c r="H64" s="8" t="e">
        <f t="shared" si="1"/>
        <v>#DIV/0!</v>
      </c>
      <c r="I64" s="3"/>
      <c r="J64" s="3"/>
      <c r="K64" s="3"/>
      <c r="L64" s="3"/>
      <c r="M64" s="3"/>
      <c r="N64" s="3"/>
      <c r="O64" s="3"/>
      <c r="P64" s="3"/>
      <c r="Q64" s="3">
        <v>4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36">
        <v>16006628</v>
      </c>
      <c r="C65" s="107" t="s">
        <v>357</v>
      </c>
      <c r="D65" s="107" t="s">
        <v>79</v>
      </c>
      <c r="E65" s="282" t="s">
        <v>81</v>
      </c>
      <c r="F65" s="3"/>
      <c r="G65" s="8">
        <f t="shared" si="0"/>
        <v>5</v>
      </c>
      <c r="H65" s="8" t="e">
        <f t="shared" si="1"/>
        <v>#DIV/0!</v>
      </c>
      <c r="I65" s="3"/>
      <c r="J65" s="3"/>
      <c r="K65" s="3"/>
      <c r="L65" s="3"/>
      <c r="M65" s="3">
        <v>5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/>
      <c r="G66" s="8">
        <f t="shared" si="0"/>
        <v>0</v>
      </c>
      <c r="H66" s="8" t="e">
        <f t="shared" si="1"/>
        <v>#DIV/0!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3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3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3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3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3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3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 t="s">
        <v>355</v>
      </c>
      <c r="D73" s="107" t="s">
        <v>69</v>
      </c>
      <c r="E73" s="240" t="s">
        <v>64</v>
      </c>
      <c r="F73" s="3">
        <f>VLOOKUP(B73,'[4]Daily production report'!$C$43:$J$78,8,0)</f>
        <v>1270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36">
        <v>15000211</v>
      </c>
      <c r="C74" s="107" t="s">
        <v>352</v>
      </c>
      <c r="D74" s="107" t="s">
        <v>72</v>
      </c>
      <c r="E74" s="240" t="s">
        <v>64</v>
      </c>
      <c r="F74" s="3"/>
      <c r="G74" s="8">
        <f t="shared" si="2"/>
        <v>0</v>
      </c>
      <c r="H74" s="8" t="e">
        <f t="shared" si="3"/>
        <v>#DIV/0!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36">
        <v>15000210</v>
      </c>
      <c r="C75" s="107" t="s">
        <v>352</v>
      </c>
      <c r="D75" s="107" t="s">
        <v>63</v>
      </c>
      <c r="E75" s="240" t="s">
        <v>64</v>
      </c>
      <c r="F75" s="3">
        <f>VLOOKUP(B75,'[4]Daily production report'!$C$43:$J$78,8,0)</f>
        <v>510</v>
      </c>
      <c r="G75" s="8">
        <f t="shared" si="2"/>
        <v>1</v>
      </c>
      <c r="H75" s="8">
        <f t="shared" si="3"/>
        <v>1960.7843137254902</v>
      </c>
      <c r="I75" s="3"/>
      <c r="J75" s="3"/>
      <c r="K75" s="3">
        <v>1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3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3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3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3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36">
        <v>15014430</v>
      </c>
      <c r="C80" s="107" t="s">
        <v>353</v>
      </c>
      <c r="D80" s="107" t="s">
        <v>3</v>
      </c>
      <c r="E80" s="243" t="s">
        <v>4</v>
      </c>
      <c r="F80" s="3"/>
      <c r="G80" s="8">
        <f t="shared" si="2"/>
        <v>0</v>
      </c>
      <c r="H80" s="8" t="e">
        <f t="shared" si="3"/>
        <v>#DIV/0!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3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3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3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3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3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3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3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3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3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3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3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3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3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3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3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3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3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3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3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3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3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3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3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3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3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3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3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3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3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3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3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36">
        <v>15024939</v>
      </c>
      <c r="C113" s="107" t="s">
        <v>352</v>
      </c>
      <c r="D113" s="107" t="s">
        <v>409</v>
      </c>
      <c r="E113" s="246" t="s">
        <v>14</v>
      </c>
      <c r="F113" s="3"/>
      <c r="G113" s="8"/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3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3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3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3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3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3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3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3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3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36">
        <v>15003987</v>
      </c>
      <c r="C127" s="107" t="s">
        <v>354</v>
      </c>
      <c r="D127" s="107" t="s">
        <v>45</v>
      </c>
      <c r="E127" s="261" t="s">
        <v>41</v>
      </c>
      <c r="F127" s="3"/>
      <c r="G127" s="8">
        <f t="shared" si="6"/>
        <v>0</v>
      </c>
      <c r="H127" s="8" t="e">
        <f t="shared" si="7"/>
        <v>#DIV/0!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6.25" customHeight="1" x14ac:dyDescent="0.3">
      <c r="A130" s="3">
        <v>128</v>
      </c>
      <c r="B130" s="13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3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3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3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3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3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3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6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3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3">
        <v>15023958</v>
      </c>
      <c r="C145" s="107" t="s">
        <v>354</v>
      </c>
      <c r="D145" s="107">
        <v>61532</v>
      </c>
      <c r="E145" s="234" t="s">
        <v>84</v>
      </c>
      <c r="F145" s="3">
        <f>VLOOKUP(B145,'[4]Daily production report'!$C$43:$J$78,8,0)</f>
        <v>1190</v>
      </c>
      <c r="G145" s="8">
        <f t="shared" si="9"/>
        <v>3</v>
      </c>
      <c r="H145" s="8">
        <f t="shared" si="8"/>
        <v>2521.0084033613448</v>
      </c>
      <c r="I145" s="3"/>
      <c r="J145" s="3"/>
      <c r="K145" s="3">
        <v>3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/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/>
      <c r="G157" s="8">
        <f t="shared" si="9"/>
        <v>0</v>
      </c>
      <c r="H157" s="8" t="e">
        <f t="shared" si="8"/>
        <v>#DIV/0!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/>
      <c r="G159" s="8">
        <f t="shared" si="9"/>
        <v>0</v>
      </c>
      <c r="H159" s="8" t="e">
        <f t="shared" si="8"/>
        <v>#DIV/0!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/>
      <c r="G160" s="8">
        <f t="shared" si="9"/>
        <v>0</v>
      </c>
      <c r="H160" s="8" t="e">
        <f t="shared" si="8"/>
        <v>#DIV/0!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/>
      <c r="G161" s="8">
        <f t="shared" si="9"/>
        <v>0</v>
      </c>
      <c r="H161" s="8" t="e">
        <f t="shared" si="8"/>
        <v>#DIV/0!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>
        <f>VLOOKUP(B164,'[4]Daily production report'!$C$43:$J$78,8,0)</f>
        <v>1753</v>
      </c>
      <c r="G164" s="8">
        <f t="shared" si="9"/>
        <v>3</v>
      </c>
      <c r="H164" s="8">
        <f t="shared" si="8"/>
        <v>1711.3519680547633</v>
      </c>
      <c r="I164" s="88"/>
      <c r="J164" s="88"/>
      <c r="K164" s="88">
        <v>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>
        <f>VLOOKUP(B165,'[4]Daily production report'!$C$43:$J$78,8,0)</f>
        <v>685</v>
      </c>
      <c r="G165" s="8">
        <f t="shared" si="9"/>
        <v>0</v>
      </c>
      <c r="H165" s="8">
        <f t="shared" si="8"/>
        <v>0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>
        <f>VLOOKUP(B166,'[4]Daily production report'!$C$43:$J$78,8,0)</f>
        <v>685</v>
      </c>
      <c r="G166" s="8">
        <f t="shared" si="9"/>
        <v>0</v>
      </c>
      <c r="H166" s="8">
        <f t="shared" si="8"/>
        <v>0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/>
      <c r="G167" s="8">
        <f t="shared" si="9"/>
        <v>0</v>
      </c>
      <c r="H167" s="8" t="e">
        <f t="shared" si="8"/>
        <v>#DIV/0!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/>
      <c r="G168" s="8">
        <f t="shared" si="9"/>
        <v>0</v>
      </c>
      <c r="H168" s="8" t="e">
        <f t="shared" si="8"/>
        <v>#DIV/0!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/>
      <c r="G169" s="8">
        <f t="shared" si="9"/>
        <v>0</v>
      </c>
      <c r="H169" s="8" t="e">
        <f t="shared" si="8"/>
        <v>#DIV/0!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/>
      <c r="G170" s="8">
        <f t="shared" si="9"/>
        <v>0</v>
      </c>
      <c r="H170" s="8" t="e">
        <f t="shared" si="8"/>
        <v>#DIV/0!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>
        <f>VLOOKUP(B171,'[4]Daily production report'!$C$43:$J$78,8,0)</f>
        <v>581</v>
      </c>
      <c r="G171" s="8">
        <f t="shared" si="9"/>
        <v>0</v>
      </c>
      <c r="H171" s="8">
        <f t="shared" si="8"/>
        <v>0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>
        <f>VLOOKUP(B172,'[4]Daily production report'!$C$43:$J$78,8,0)</f>
        <v>581</v>
      </c>
      <c r="G172" s="8">
        <f t="shared" si="9"/>
        <v>0</v>
      </c>
      <c r="H172" s="8">
        <f t="shared" si="8"/>
        <v>0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/>
      <c r="G173" s="8">
        <f t="shared" si="9"/>
        <v>0</v>
      </c>
      <c r="H173" s="8" t="e">
        <f t="shared" si="8"/>
        <v>#DIV/0!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/>
      <c r="G174" s="8">
        <f t="shared" si="9"/>
        <v>0</v>
      </c>
      <c r="H174" s="8" t="e">
        <f t="shared" si="8"/>
        <v>#DIV/0!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>
        <f>VLOOKUP(B175,'[4]Daily production report'!$C$43:$J$78,8,0)</f>
        <v>925</v>
      </c>
      <c r="G175" s="8">
        <f t="shared" si="9"/>
        <v>2</v>
      </c>
      <c r="H175" s="8">
        <f t="shared" si="8"/>
        <v>2162.1621621621621</v>
      </c>
      <c r="I175" s="88">
        <v>2</v>
      </c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>
        <f>VLOOKUP(B176,'[4]Daily production report'!$C$43:$J$78,8,0)</f>
        <v>925</v>
      </c>
      <c r="G176" s="8">
        <f t="shared" si="9"/>
        <v>0</v>
      </c>
      <c r="H176" s="8">
        <f t="shared" si="8"/>
        <v>0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>
        <f>VLOOKUP(B177,'[4]Daily production report'!$C$43:$J$78,8,0)</f>
        <v>1000</v>
      </c>
      <c r="G177" s="8">
        <f t="shared" si="9"/>
        <v>0</v>
      </c>
      <c r="H177" s="8">
        <f t="shared" si="8"/>
        <v>0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>
        <f>VLOOKUP(B178,'[4]Daily production report'!$C$43:$J$78,8,0)</f>
        <v>1000</v>
      </c>
      <c r="G178" s="8">
        <f t="shared" si="9"/>
        <v>0</v>
      </c>
      <c r="H178" s="8">
        <f t="shared" si="8"/>
        <v>0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>
        <f>VLOOKUP(B185,'[4]Daily production report'!$C$43:$J$78,8,0)</f>
        <v>600</v>
      </c>
      <c r="G185" s="8">
        <f t="shared" si="9"/>
        <v>0</v>
      </c>
      <c r="H185" s="8">
        <f t="shared" si="8"/>
        <v>0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>
        <f>VLOOKUP(B186,'[4]Daily production report'!$C$43:$J$78,8,0)</f>
        <v>600</v>
      </c>
      <c r="G186" s="8">
        <f t="shared" si="9"/>
        <v>0</v>
      </c>
      <c r="H186" s="8">
        <f t="shared" si="8"/>
        <v>0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>
        <f>VLOOKUP(B191,'[4]Daily production report'!$C$43:$J$78,8,0)</f>
        <v>850</v>
      </c>
      <c r="G191" s="8">
        <f t="shared" si="9"/>
        <v>0</v>
      </c>
      <c r="H191" s="8">
        <f t="shared" si="8"/>
        <v>0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>
        <f>VLOOKUP(B192,'[4]Daily production report'!$C$43:$J$78,8,0)</f>
        <v>850</v>
      </c>
      <c r="G192" s="8">
        <f t="shared" si="9"/>
        <v>0</v>
      </c>
      <c r="H192" s="8">
        <f t="shared" si="8"/>
        <v>0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/>
      <c r="G196" s="8">
        <f t="shared" si="9"/>
        <v>0</v>
      </c>
      <c r="H196" s="8" t="e">
        <f t="shared" si="8"/>
        <v>#DIV/0!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/>
      <c r="G197" s="8">
        <f t="shared" si="9"/>
        <v>0</v>
      </c>
      <c r="H197" s="8" t="e">
        <f t="shared" si="8"/>
        <v>#DIV/0!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>
        <f>VLOOKUP(B198,'[4]Daily production report'!$C$43:$J$78,8,0)</f>
        <v>15</v>
      </c>
      <c r="G198" s="8">
        <f t="shared" si="9"/>
        <v>0</v>
      </c>
      <c r="H198" s="8">
        <f t="shared" si="8"/>
        <v>0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/>
      <c r="G202" s="8">
        <f t="shared" ref="G202:G214" si="12">SUM(I202:AJ202)</f>
        <v>5</v>
      </c>
      <c r="H202" s="8" t="e">
        <f t="shared" si="11"/>
        <v>#DIV/0!</v>
      </c>
      <c r="I202" s="26"/>
      <c r="J202" s="26"/>
      <c r="K202" s="26">
        <v>5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/>
      <c r="G203" s="8">
        <f t="shared" si="12"/>
        <v>0</v>
      </c>
      <c r="H203" s="8" t="e">
        <f t="shared" si="11"/>
        <v>#DIV/0!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VLOOKUP(B205,'[4]Daily production report'!$C$43:$J$78,8,0)</f>
        <v>1530</v>
      </c>
      <c r="G205" s="8">
        <f t="shared" si="12"/>
        <v>0</v>
      </c>
      <c r="H205" s="8">
        <f t="shared" si="11"/>
        <v>0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VLOOKUP(B206,'[4]Daily production report'!$C$43:$J$78,8,0)</f>
        <v>1400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VLOOKUP(B207,'[4]Daily production report'!$C$43:$J$78,8,0)</f>
        <v>1650</v>
      </c>
      <c r="G207" s="8">
        <f t="shared" si="12"/>
        <v>0</v>
      </c>
      <c r="H207" s="8">
        <f t="shared" si="11"/>
        <v>0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VLOOKUP(B208,'[4]Daily production report'!$C$43:$J$78,8,0)</f>
        <v>1797</v>
      </c>
      <c r="G208" s="8">
        <f t="shared" si="12"/>
        <v>3</v>
      </c>
      <c r="H208" s="8">
        <f t="shared" si="11"/>
        <v>1669.4490818030051</v>
      </c>
      <c r="I208" s="26"/>
      <c r="J208" s="26"/>
      <c r="K208" s="26">
        <v>2</v>
      </c>
      <c r="L208" s="26"/>
      <c r="M208" s="26"/>
      <c r="N208" s="26"/>
      <c r="O208" s="26"/>
      <c r="P208" s="26"/>
      <c r="Q208" s="26">
        <v>1</v>
      </c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VLOOKUP(B209,'[4]Daily production report'!$C$43:$J$78,8,0)</f>
        <v>1593</v>
      </c>
      <c r="G209" s="8">
        <f t="shared" si="12"/>
        <v>15</v>
      </c>
      <c r="H209" s="8">
        <f t="shared" si="11"/>
        <v>9416.1958568738228</v>
      </c>
      <c r="I209" s="26"/>
      <c r="J209" s="26"/>
      <c r="K209" s="26">
        <v>2</v>
      </c>
      <c r="L209" s="26"/>
      <c r="M209" s="26"/>
      <c r="N209" s="26"/>
      <c r="O209" s="26"/>
      <c r="P209" s="26"/>
      <c r="Q209" s="26">
        <v>13</v>
      </c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/>
      <c r="G210" s="8">
        <f t="shared" si="12"/>
        <v>0</v>
      </c>
      <c r="H210" s="8" t="e">
        <f t="shared" si="11"/>
        <v>#DIV/0!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/>
      <c r="G212" s="8">
        <f t="shared" si="12"/>
        <v>0</v>
      </c>
      <c r="H212" s="8" t="e">
        <f t="shared" si="11"/>
        <v>#DIV/0!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/>
      <c r="G214" s="8">
        <f t="shared" si="12"/>
        <v>0</v>
      </c>
      <c r="H214" s="8" t="e">
        <f t="shared" si="11"/>
        <v>#DIV/0!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/>
      <c r="G218" s="8">
        <f t="shared" si="14"/>
        <v>0</v>
      </c>
      <c r="H218" s="8" t="e">
        <f t="shared" si="11"/>
        <v>#DIV/0!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/>
      <c r="G219" s="8">
        <f t="shared" si="14"/>
        <v>0</v>
      </c>
      <c r="H219" s="8" t="e">
        <f t="shared" si="11"/>
        <v>#DIV/0!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/>
      <c r="G221" s="8">
        <f t="shared" si="15"/>
        <v>6</v>
      </c>
      <c r="H221" s="8" t="e">
        <f t="shared" si="11"/>
        <v>#DIV/0!</v>
      </c>
      <c r="I221" s="26"/>
      <c r="J221" s="26"/>
      <c r="K221" s="26">
        <v>6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/>
      <c r="G222" s="8">
        <f t="shared" si="15"/>
        <v>0</v>
      </c>
      <c r="H222" s="8" t="e">
        <f t="shared" si="11"/>
        <v>#DIV/0!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/>
      <c r="G223" s="8">
        <f t="shared" si="15"/>
        <v>5</v>
      </c>
      <c r="H223" s="8" t="e">
        <f t="shared" si="11"/>
        <v>#DIV/0!</v>
      </c>
      <c r="I223" s="26"/>
      <c r="J223" s="26"/>
      <c r="K223" s="26"/>
      <c r="L223" s="26"/>
      <c r="M223" s="26"/>
      <c r="N223" s="26">
        <v>5</v>
      </c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/>
      <c r="G224" s="215">
        <f t="shared" si="15"/>
        <v>5</v>
      </c>
      <c r="H224" s="8" t="e">
        <f t="shared" si="11"/>
        <v>#DIV/0!</v>
      </c>
      <c r="I224" s="26"/>
      <c r="J224" s="26"/>
      <c r="K224" s="26"/>
      <c r="L224" s="26"/>
      <c r="M224" s="26"/>
      <c r="N224" s="26">
        <v>5</v>
      </c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/>
      <c r="G228" s="8">
        <f t="shared" ref="G228:G251" si="16">SUM(I228:AJ228)</f>
        <v>0</v>
      </c>
      <c r="H228" s="8" t="e">
        <f t="shared" ref="H228:H251" si="17">G228/F228*1000000</f>
        <v>#DIV/0!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/>
      <c r="G229" s="8">
        <f t="shared" si="16"/>
        <v>0</v>
      </c>
      <c r="H229" s="8" t="e">
        <f t="shared" si="17"/>
        <v>#DIV/0!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/>
      <c r="G230" s="8">
        <f t="shared" si="16"/>
        <v>0</v>
      </c>
      <c r="H230" s="8" t="e">
        <f t="shared" si="17"/>
        <v>#DIV/0!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/>
      <c r="G231" s="8">
        <f t="shared" si="16"/>
        <v>0</v>
      </c>
      <c r="H231" s="8" t="e">
        <f t="shared" si="17"/>
        <v>#DIV/0!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>
        <f>VLOOKUP(B232,'[4]Daily production report'!$C$43:$J$78,8,0)</f>
        <v>1157</v>
      </c>
      <c r="G232" s="8">
        <f t="shared" si="16"/>
        <v>0</v>
      </c>
      <c r="H232" s="8">
        <f t="shared" si="17"/>
        <v>0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>
        <f>VLOOKUP(B233,'[4]Daily production report'!$C$43:$J$78,8,0)</f>
        <v>1157</v>
      </c>
      <c r="G233" s="8">
        <f t="shared" si="16"/>
        <v>0</v>
      </c>
      <c r="H233" s="8">
        <f t="shared" si="17"/>
        <v>0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/>
      <c r="G234" s="8">
        <f t="shared" si="16"/>
        <v>0</v>
      </c>
      <c r="H234" s="8" t="e">
        <f t="shared" si="17"/>
        <v>#DIV/0!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>
        <f>VLOOKUP(B235,'[4]Daily production report'!$C$43:$J$78,8,0)</f>
        <v>311</v>
      </c>
      <c r="G235" s="8">
        <f t="shared" si="16"/>
        <v>4</v>
      </c>
      <c r="H235" s="8">
        <f t="shared" si="17"/>
        <v>12861.736334405145</v>
      </c>
      <c r="I235" s="214"/>
      <c r="J235" s="26">
        <v>1</v>
      </c>
      <c r="K235" s="26">
        <v>2</v>
      </c>
      <c r="L235" s="26"/>
      <c r="M235" s="26"/>
      <c r="N235" s="26"/>
      <c r="O235" s="26"/>
      <c r="P235" s="26"/>
      <c r="Q235" s="26">
        <v>1</v>
      </c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/>
      <c r="G236" s="8">
        <f t="shared" si="16"/>
        <v>0</v>
      </c>
      <c r="H236" s="8" t="e">
        <f t="shared" si="17"/>
        <v>#DIV/0!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>
        <f>VLOOKUP(B237,'[4]Daily production report'!$C$43:$J$78,8,0)</f>
        <v>1134</v>
      </c>
      <c r="G237" s="8">
        <f t="shared" si="16"/>
        <v>0</v>
      </c>
      <c r="H237" s="8">
        <f t="shared" si="17"/>
        <v>0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/>
      <c r="G240" s="8">
        <f t="shared" si="16"/>
        <v>0</v>
      </c>
      <c r="H240" s="8" t="e">
        <f t="shared" si="17"/>
        <v>#DIV/0!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/>
      <c r="G241" s="8">
        <f t="shared" si="16"/>
        <v>0</v>
      </c>
      <c r="H241" s="8" t="e">
        <f t="shared" si="17"/>
        <v>#DIV/0!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/>
      <c r="G242" s="8">
        <f t="shared" si="16"/>
        <v>0</v>
      </c>
      <c r="H242" s="8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/>
      <c r="G243" s="8">
        <f t="shared" si="16"/>
        <v>0</v>
      </c>
      <c r="H243" s="8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/>
      <c r="G244" s="8">
        <f t="shared" si="16"/>
        <v>0</v>
      </c>
      <c r="H244" s="8" t="e">
        <f t="shared" si="17"/>
        <v>#DIV/0!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/>
      <c r="G245" s="8">
        <f t="shared" si="16"/>
        <v>0</v>
      </c>
      <c r="H245" s="8" t="e">
        <f t="shared" si="17"/>
        <v>#DIV/0!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/>
      <c r="G246" s="8">
        <f t="shared" si="16"/>
        <v>0</v>
      </c>
      <c r="H246" s="8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/>
      <c r="G247" s="8">
        <f t="shared" si="16"/>
        <v>0</v>
      </c>
      <c r="H247" s="8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/>
      <c r="G250" s="8">
        <f t="shared" si="16"/>
        <v>0</v>
      </c>
      <c r="H250" s="8" t="e">
        <f t="shared" si="17"/>
        <v>#DIV/0!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3">
        <f>SUM(F3:F251)</f>
        <v>37642</v>
      </c>
      <c r="G254" s="8">
        <f>SUM(I254:AJ254)</f>
        <v>88</v>
      </c>
      <c r="H254" s="8">
        <f t="shared" ref="H254" si="18">G254/F254*1000000</f>
        <v>2337.8141437755698</v>
      </c>
      <c r="I254" s="2">
        <f>SUM(I3:I251)</f>
        <v>12</v>
      </c>
      <c r="J254" s="2">
        <f t="shared" ref="J254:AJ254" si="19">SUM(J3:J251)</f>
        <v>1</v>
      </c>
      <c r="K254" s="2">
        <f t="shared" si="19"/>
        <v>24</v>
      </c>
      <c r="L254" s="2">
        <f t="shared" si="19"/>
        <v>7</v>
      </c>
      <c r="M254" s="2">
        <f t="shared" si="19"/>
        <v>5</v>
      </c>
      <c r="N254" s="2">
        <f t="shared" si="19"/>
        <v>10</v>
      </c>
      <c r="O254" s="2">
        <f t="shared" si="19"/>
        <v>0</v>
      </c>
      <c r="P254" s="2">
        <f t="shared" si="19"/>
        <v>0</v>
      </c>
      <c r="Q254" s="2">
        <f t="shared" si="19"/>
        <v>19</v>
      </c>
      <c r="R254" s="2">
        <f t="shared" si="19"/>
        <v>0</v>
      </c>
      <c r="S254" s="2">
        <f t="shared" si="19"/>
        <v>0</v>
      </c>
      <c r="T254" s="2">
        <f t="shared" si="19"/>
        <v>0</v>
      </c>
      <c r="U254" s="2">
        <f t="shared" si="19"/>
        <v>0</v>
      </c>
      <c r="V254" s="2">
        <f t="shared" si="19"/>
        <v>0</v>
      </c>
      <c r="W254" s="2">
        <f t="shared" si="19"/>
        <v>0</v>
      </c>
      <c r="X254" s="2">
        <f t="shared" si="19"/>
        <v>0</v>
      </c>
      <c r="Y254" s="2">
        <f t="shared" si="19"/>
        <v>0</v>
      </c>
      <c r="Z254" s="2">
        <f t="shared" si="19"/>
        <v>0</v>
      </c>
      <c r="AA254" s="2">
        <f t="shared" si="19"/>
        <v>0</v>
      </c>
      <c r="AB254" s="2">
        <f t="shared" si="19"/>
        <v>0</v>
      </c>
      <c r="AC254" s="2">
        <f t="shared" si="19"/>
        <v>0</v>
      </c>
      <c r="AD254" s="2">
        <f t="shared" si="19"/>
        <v>0</v>
      </c>
      <c r="AE254" s="2">
        <f t="shared" si="19"/>
        <v>0</v>
      </c>
      <c r="AF254" s="2">
        <f t="shared" si="19"/>
        <v>0</v>
      </c>
      <c r="AG254" s="2">
        <f t="shared" si="19"/>
        <v>10</v>
      </c>
      <c r="AH254" s="2">
        <f t="shared" si="19"/>
        <v>0</v>
      </c>
      <c r="AI254" s="2">
        <f t="shared" si="19"/>
        <v>0</v>
      </c>
      <c r="AJ254" s="2">
        <f t="shared" si="19"/>
        <v>0</v>
      </c>
    </row>
    <row r="255" spans="1:36" ht="26.25" customHeight="1" x14ac:dyDescent="0.3">
      <c r="D255" s="64"/>
    </row>
  </sheetData>
  <mergeCells count="2">
    <mergeCell ref="A254:E254"/>
    <mergeCell ref="A1:AJ1"/>
  </mergeCells>
  <conditionalFormatting sqref="B191:B192">
    <cfRule type="duplicateValues" dxfId="97" priority="1"/>
    <cfRule type="duplicateValues" dxfId="96" priority="2"/>
  </conditionalFormatting>
  <conditionalFormatting sqref="B196:B198">
    <cfRule type="duplicateValues" dxfId="95" priority="13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A1:AJ260"/>
  <sheetViews>
    <sheetView topLeftCell="B1" zoomScale="70" zoomScaleNormal="70" workbookViewId="0">
      <pane ySplit="2" topLeftCell="A214" activePane="bottomLeft" state="frozen"/>
      <selection activeCell="A5" sqref="A5:B5"/>
      <selection pane="bottomLeft" activeCell="A5" sqref="A5:B5"/>
    </sheetView>
  </sheetViews>
  <sheetFormatPr defaultRowHeight="14.4" x14ac:dyDescent="0.3"/>
  <cols>
    <col min="2" max="2" width="14.21875" style="63" customWidth="1"/>
    <col min="3" max="3" width="13.44140625" style="63" customWidth="1"/>
    <col min="4" max="4" width="61.21875" bestFit="1" customWidth="1"/>
    <col min="5" max="5" width="13.77734375" style="1" bestFit="1" customWidth="1"/>
    <col min="6" max="6" width="13.77734375" style="1" customWidth="1"/>
    <col min="7" max="7" width="15.21875" style="1" customWidth="1"/>
    <col min="8" max="8" width="13.77734375" style="1" customWidth="1"/>
    <col min="9" max="9" width="9.77734375" bestFit="1" customWidth="1"/>
    <col min="10" max="10" width="9.77734375" customWidth="1"/>
    <col min="11" max="11" width="10.77734375" style="1" customWidth="1"/>
    <col min="12" max="12" width="10.21875" style="1" bestFit="1" customWidth="1"/>
    <col min="13" max="13" width="10" customWidth="1"/>
    <col min="14" max="14" width="11.21875" bestFit="1" customWidth="1"/>
    <col min="15" max="15" width="10" customWidth="1"/>
    <col min="16" max="16" width="10.44140625" customWidth="1"/>
    <col min="18" max="18" width="11" customWidth="1"/>
    <col min="20" max="20" width="10.21875" bestFit="1" customWidth="1"/>
    <col min="21" max="22" width="10.21875" customWidth="1"/>
    <col min="28" max="28" width="10.21875" bestFit="1" customWidth="1"/>
  </cols>
  <sheetData>
    <row r="1" spans="1:36" s="21" customFormat="1" ht="30.75" customHeight="1" x14ac:dyDescent="0.3">
      <c r="A1" s="111" t="s">
        <v>453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</row>
    <row r="2" spans="1:36" ht="42" customHeight="1" x14ac:dyDescent="0.3">
      <c r="A2" s="6" t="s">
        <v>161</v>
      </c>
      <c r="B2" s="212" t="s">
        <v>371</v>
      </c>
      <c r="C2" s="213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36" t="s">
        <v>157</v>
      </c>
      <c r="Z2" s="36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157">
        <v>15017132</v>
      </c>
      <c r="C3" s="107" t="s">
        <v>356</v>
      </c>
      <c r="D3" s="107" t="s">
        <v>87</v>
      </c>
      <c r="E3" s="293" t="s">
        <v>171</v>
      </c>
      <c r="F3" s="48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57">
        <v>15017133</v>
      </c>
      <c r="C4" s="107" t="s">
        <v>356</v>
      </c>
      <c r="D4" s="107" t="s">
        <v>88</v>
      </c>
      <c r="E4" s="293" t="s">
        <v>171</v>
      </c>
      <c r="F4" s="48">
        <f>VLOOKUP(B4,'[5]Daily production report'!$C$43:$J$95,8,0)</f>
        <v>300</v>
      </c>
      <c r="G4" s="8">
        <f t="shared" ref="G4:G66" si="0">SUM(I4:AJ4)</f>
        <v>0</v>
      </c>
      <c r="H4" s="8">
        <f t="shared" ref="H4:H66" si="1">G4/F4*1000000</f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57">
        <v>15018331</v>
      </c>
      <c r="C5" s="107" t="s">
        <v>354</v>
      </c>
      <c r="D5" s="107" t="s">
        <v>177</v>
      </c>
      <c r="E5" s="294" t="s">
        <v>84</v>
      </c>
      <c r="F5" s="48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57">
        <v>15017449</v>
      </c>
      <c r="C6" s="107" t="s">
        <v>354</v>
      </c>
      <c r="D6" s="107" t="s">
        <v>175</v>
      </c>
      <c r="E6" s="294" t="s">
        <v>84</v>
      </c>
      <c r="F6" s="48">
        <f>VLOOKUP(B6,'[5]Daily production report'!$C$43:$J$95,8,0)</f>
        <v>945</v>
      </c>
      <c r="G6" s="8">
        <f t="shared" si="0"/>
        <v>0</v>
      </c>
      <c r="H6" s="8">
        <f t="shared" si="1"/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57">
        <v>15017450</v>
      </c>
      <c r="C7" s="107" t="s">
        <v>354</v>
      </c>
      <c r="D7" s="107" t="s">
        <v>176</v>
      </c>
      <c r="E7" s="294" t="s">
        <v>84</v>
      </c>
      <c r="F7" s="48">
        <f>VLOOKUP(B7,'[5]Daily production report'!$C$43:$J$95,8,0)</f>
        <v>945</v>
      </c>
      <c r="G7" s="8">
        <f t="shared" si="0"/>
        <v>0</v>
      </c>
      <c r="H7" s="8">
        <f t="shared" si="1"/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95" t="s">
        <v>84</v>
      </c>
      <c r="F8" s="48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95" t="s">
        <v>84</v>
      </c>
      <c r="F9" s="48"/>
      <c r="G9" s="8">
        <f t="shared" si="0"/>
        <v>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94" t="s">
        <v>84</v>
      </c>
      <c r="F10" s="48">
        <f>VLOOKUP(B10,'[5]Daily production report'!$C$43:$J$95,8,0)</f>
        <v>290</v>
      </c>
      <c r="G10" s="8">
        <f t="shared" si="0"/>
        <v>2</v>
      </c>
      <c r="H10" s="8">
        <f t="shared" si="1"/>
        <v>6896.5517241379312</v>
      </c>
      <c r="I10" s="3"/>
      <c r="J10" s="3">
        <v>1</v>
      </c>
      <c r="K10" s="3"/>
      <c r="L10" s="3"/>
      <c r="M10" s="3"/>
      <c r="N10" s="3">
        <v>1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94" t="s">
        <v>84</v>
      </c>
      <c r="F11" s="48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94" t="s">
        <v>84</v>
      </c>
      <c r="F12" s="48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57">
        <v>15017140</v>
      </c>
      <c r="C13" s="107" t="s">
        <v>352</v>
      </c>
      <c r="D13" s="107" t="s">
        <v>94</v>
      </c>
      <c r="E13" s="294" t="s">
        <v>84</v>
      </c>
      <c r="F13" s="48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57">
        <v>15017141</v>
      </c>
      <c r="C14" s="107" t="s">
        <v>352</v>
      </c>
      <c r="D14" s="107" t="s">
        <v>95</v>
      </c>
      <c r="E14" s="294" t="s">
        <v>84</v>
      </c>
      <c r="F14" s="48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57">
        <v>15017142</v>
      </c>
      <c r="C15" s="107" t="s">
        <v>353</v>
      </c>
      <c r="D15" s="107" t="s">
        <v>96</v>
      </c>
      <c r="E15" s="294" t="s">
        <v>84</v>
      </c>
      <c r="F15" s="48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57">
        <v>15017144</v>
      </c>
      <c r="C16" s="107" t="s">
        <v>354</v>
      </c>
      <c r="D16" s="107" t="s">
        <v>97</v>
      </c>
      <c r="E16" s="294" t="s">
        <v>84</v>
      </c>
      <c r="F16" s="48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57">
        <v>15017145</v>
      </c>
      <c r="C17" s="107" t="s">
        <v>354</v>
      </c>
      <c r="D17" s="107" t="s">
        <v>98</v>
      </c>
      <c r="E17" s="294" t="s">
        <v>84</v>
      </c>
      <c r="F17" s="48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57">
        <v>15017146</v>
      </c>
      <c r="C18" s="107" t="s">
        <v>353</v>
      </c>
      <c r="D18" s="107" t="s">
        <v>99</v>
      </c>
      <c r="E18" s="294" t="s">
        <v>84</v>
      </c>
      <c r="F18" s="48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57">
        <v>15017147</v>
      </c>
      <c r="C19" s="107" t="s">
        <v>353</v>
      </c>
      <c r="D19" s="107" t="s">
        <v>100</v>
      </c>
      <c r="E19" s="294" t="s">
        <v>84</v>
      </c>
      <c r="F19" s="48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57">
        <v>15017148</v>
      </c>
      <c r="C20" s="107" t="s">
        <v>355</v>
      </c>
      <c r="D20" s="107" t="s">
        <v>101</v>
      </c>
      <c r="E20" s="294" t="s">
        <v>84</v>
      </c>
      <c r="F20" s="48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57">
        <v>15017149</v>
      </c>
      <c r="C21" s="107" t="s">
        <v>355</v>
      </c>
      <c r="D21" s="107" t="s">
        <v>102</v>
      </c>
      <c r="E21" s="294" t="s">
        <v>84</v>
      </c>
      <c r="F21" s="48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57">
        <v>15017150</v>
      </c>
      <c r="C22" s="107" t="s">
        <v>353</v>
      </c>
      <c r="D22" s="107" t="s">
        <v>103</v>
      </c>
      <c r="E22" s="294" t="s">
        <v>84</v>
      </c>
      <c r="F22" s="48"/>
      <c r="G22" s="8">
        <f t="shared" si="0"/>
        <v>0</v>
      </c>
      <c r="H22" s="8" t="e">
        <f t="shared" si="1"/>
        <v>#DIV/0!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57">
        <v>15017151</v>
      </c>
      <c r="C23" s="107" t="s">
        <v>353</v>
      </c>
      <c r="D23" s="107" t="s">
        <v>104</v>
      </c>
      <c r="E23" s="294" t="s">
        <v>84</v>
      </c>
      <c r="F23" s="48"/>
      <c r="G23" s="8">
        <f t="shared" si="0"/>
        <v>0</v>
      </c>
      <c r="H23" s="8" t="e">
        <f t="shared" si="1"/>
        <v>#DIV/0!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57">
        <v>15017152</v>
      </c>
      <c r="C24" s="107" t="s">
        <v>354</v>
      </c>
      <c r="D24" s="107" t="s">
        <v>105</v>
      </c>
      <c r="E24" s="294" t="s">
        <v>84</v>
      </c>
      <c r="F24" s="48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57">
        <v>15017153</v>
      </c>
      <c r="C25" s="107" t="s">
        <v>354</v>
      </c>
      <c r="D25" s="107" t="s">
        <v>106</v>
      </c>
      <c r="E25" s="294" t="s">
        <v>84</v>
      </c>
      <c r="F25" s="48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57">
        <v>15017154</v>
      </c>
      <c r="C26" s="107" t="s">
        <v>355</v>
      </c>
      <c r="D26" s="107" t="s">
        <v>107</v>
      </c>
      <c r="E26" s="294" t="s">
        <v>84</v>
      </c>
      <c r="F26" s="48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57">
        <v>15017155</v>
      </c>
      <c r="C27" s="107" t="s">
        <v>355</v>
      </c>
      <c r="D27" s="107" t="s">
        <v>108</v>
      </c>
      <c r="E27" s="294" t="s">
        <v>84</v>
      </c>
      <c r="F27" s="48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57">
        <v>15027104</v>
      </c>
      <c r="C28" s="107" t="s">
        <v>353</v>
      </c>
      <c r="D28" s="107" t="s">
        <v>109</v>
      </c>
      <c r="E28" s="294" t="s">
        <v>84</v>
      </c>
      <c r="F28" s="48">
        <f>VLOOKUP(B28,'[5]Daily production report'!$C$43:$J$95,8,0)</f>
        <v>1437</v>
      </c>
      <c r="G28" s="8">
        <f t="shared" si="0"/>
        <v>0</v>
      </c>
      <c r="H28" s="8">
        <f t="shared" si="1"/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57">
        <v>15017157</v>
      </c>
      <c r="C29" s="107" t="s">
        <v>353</v>
      </c>
      <c r="D29" s="107" t="s">
        <v>110</v>
      </c>
      <c r="E29" s="294" t="s">
        <v>84</v>
      </c>
      <c r="F29" s="48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57">
        <v>15017158</v>
      </c>
      <c r="C30" s="107" t="s">
        <v>353</v>
      </c>
      <c r="D30" s="107" t="s">
        <v>111</v>
      </c>
      <c r="E30" s="294" t="s">
        <v>84</v>
      </c>
      <c r="F30" s="48"/>
      <c r="G30" s="8">
        <f t="shared" si="0"/>
        <v>0</v>
      </c>
      <c r="H30" s="8" t="e">
        <f t="shared" si="1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57">
        <v>15017159</v>
      </c>
      <c r="C31" s="107" t="s">
        <v>353</v>
      </c>
      <c r="D31" s="107" t="s">
        <v>112</v>
      </c>
      <c r="E31" s="294" t="s">
        <v>84</v>
      </c>
      <c r="F31" s="48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57">
        <v>15017160</v>
      </c>
      <c r="C32" s="107" t="s">
        <v>352</v>
      </c>
      <c r="D32" s="107" t="s">
        <v>113</v>
      </c>
      <c r="E32" s="294" t="s">
        <v>84</v>
      </c>
      <c r="F32" s="48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57">
        <v>15017161</v>
      </c>
      <c r="C33" s="107" t="s">
        <v>352</v>
      </c>
      <c r="D33" s="107" t="s">
        <v>114</v>
      </c>
      <c r="E33" s="294" t="s">
        <v>84</v>
      </c>
      <c r="F33" s="48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57">
        <v>15017162</v>
      </c>
      <c r="C34" s="107" t="s">
        <v>353</v>
      </c>
      <c r="D34" s="107" t="s">
        <v>115</v>
      </c>
      <c r="E34" s="294" t="s">
        <v>84</v>
      </c>
      <c r="F34" s="48"/>
      <c r="G34" s="8">
        <f t="shared" si="0"/>
        <v>0</v>
      </c>
      <c r="H34" s="8" t="e">
        <f t="shared" si="1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57">
        <v>15020546</v>
      </c>
      <c r="C35" s="107" t="s">
        <v>353</v>
      </c>
      <c r="D35" s="107" t="s">
        <v>116</v>
      </c>
      <c r="E35" s="294" t="s">
        <v>84</v>
      </c>
      <c r="F35" s="48"/>
      <c r="G35" s="8">
        <f t="shared" si="0"/>
        <v>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94" t="s">
        <v>390</v>
      </c>
      <c r="F36" s="48">
        <f>VLOOKUP(B36,'[5]Daily production report'!$C$43:$J$95,8,0)</f>
        <v>2211</v>
      </c>
      <c r="G36" s="8">
        <f t="shared" si="0"/>
        <v>0</v>
      </c>
      <c r="H36" s="8">
        <f t="shared" si="1"/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94" t="s">
        <v>390</v>
      </c>
      <c r="F37" s="48">
        <f>VLOOKUP(B37,'[5]Daily production report'!$C$43:$J$95,8,0)</f>
        <v>2211</v>
      </c>
      <c r="G37" s="8">
        <f t="shared" si="0"/>
        <v>0</v>
      </c>
      <c r="H37" s="8">
        <f t="shared" si="1"/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57">
        <v>15017166</v>
      </c>
      <c r="C38" s="107" t="s">
        <v>354</v>
      </c>
      <c r="D38" s="107" t="s">
        <v>117</v>
      </c>
      <c r="E38" s="294" t="s">
        <v>84</v>
      </c>
      <c r="F38" s="48"/>
      <c r="G38" s="8">
        <f t="shared" si="0"/>
        <v>0</v>
      </c>
      <c r="H38" s="8" t="e">
        <f t="shared" si="1"/>
        <v>#DIV/0!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57">
        <v>15017167</v>
      </c>
      <c r="C39" s="107" t="s">
        <v>354</v>
      </c>
      <c r="D39" s="107" t="s">
        <v>118</v>
      </c>
      <c r="E39" s="294" t="s">
        <v>84</v>
      </c>
      <c r="F39" s="48"/>
      <c r="G39" s="8">
        <f t="shared" si="0"/>
        <v>0</v>
      </c>
      <c r="H39" s="8" t="e">
        <f t="shared" si="1"/>
        <v>#DIV/0!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57">
        <v>15017168</v>
      </c>
      <c r="C40" s="107" t="s">
        <v>354</v>
      </c>
      <c r="D40" s="107" t="s">
        <v>119</v>
      </c>
      <c r="E40" s="294" t="s">
        <v>84</v>
      </c>
      <c r="F40" s="48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57">
        <v>15017169</v>
      </c>
      <c r="C41" s="107" t="s">
        <v>353</v>
      </c>
      <c r="D41" s="107" t="s">
        <v>120</v>
      </c>
      <c r="E41" s="294" t="s">
        <v>84</v>
      </c>
      <c r="F41" s="48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57">
        <v>15026244</v>
      </c>
      <c r="C42" s="107" t="s">
        <v>356</v>
      </c>
      <c r="D42" s="107" t="s">
        <v>121</v>
      </c>
      <c r="E42" s="294" t="s">
        <v>84</v>
      </c>
      <c r="F42" s="48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94" t="s">
        <v>84</v>
      </c>
      <c r="F43" s="48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57">
        <v>15017172</v>
      </c>
      <c r="C44" s="107" t="s">
        <v>356</v>
      </c>
      <c r="D44" s="107" t="s">
        <v>123</v>
      </c>
      <c r="E44" s="294" t="s">
        <v>84</v>
      </c>
      <c r="F44" s="48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57">
        <v>15017173</v>
      </c>
      <c r="C45" s="107" t="s">
        <v>356</v>
      </c>
      <c r="D45" s="107" t="s">
        <v>124</v>
      </c>
      <c r="E45" s="294" t="s">
        <v>84</v>
      </c>
      <c r="F45" s="48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57">
        <v>15026245</v>
      </c>
      <c r="C46" s="107" t="s">
        <v>356</v>
      </c>
      <c r="D46" s="107" t="s">
        <v>125</v>
      </c>
      <c r="E46" s="294" t="s">
        <v>84</v>
      </c>
      <c r="F46" s="48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57">
        <v>15017175</v>
      </c>
      <c r="C47" s="107" t="s">
        <v>354</v>
      </c>
      <c r="D47" s="107" t="s">
        <v>126</v>
      </c>
      <c r="E47" s="294" t="s">
        <v>84</v>
      </c>
      <c r="F47" s="48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57">
        <v>15017176</v>
      </c>
      <c r="C48" s="107" t="s">
        <v>356</v>
      </c>
      <c r="D48" s="107" t="s">
        <v>127</v>
      </c>
      <c r="E48" s="294" t="s">
        <v>84</v>
      </c>
      <c r="F48" s="48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57">
        <v>15017177</v>
      </c>
      <c r="C49" s="107" t="s">
        <v>354</v>
      </c>
      <c r="D49" s="107" t="s">
        <v>128</v>
      </c>
      <c r="E49" s="294" t="s">
        <v>84</v>
      </c>
      <c r="F49" s="48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57">
        <v>15017178</v>
      </c>
      <c r="C50" s="107" t="s">
        <v>354</v>
      </c>
      <c r="D50" s="107" t="s">
        <v>129</v>
      </c>
      <c r="E50" s="294" t="s">
        <v>84</v>
      </c>
      <c r="F50" s="48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57">
        <v>15017179</v>
      </c>
      <c r="C51" s="107" t="s">
        <v>356</v>
      </c>
      <c r="D51" s="107" t="s">
        <v>130</v>
      </c>
      <c r="E51" s="294" t="s">
        <v>84</v>
      </c>
      <c r="F51" s="48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57">
        <v>15017180</v>
      </c>
      <c r="C52" s="107" t="s">
        <v>356</v>
      </c>
      <c r="D52" s="107" t="s">
        <v>131</v>
      </c>
      <c r="E52" s="294" t="s">
        <v>84</v>
      </c>
      <c r="F52" s="48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57">
        <v>15017181</v>
      </c>
      <c r="C53" s="107" t="s">
        <v>354</v>
      </c>
      <c r="D53" s="107" t="s">
        <v>132</v>
      </c>
      <c r="E53" s="294" t="s">
        <v>84</v>
      </c>
      <c r="F53" s="48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57">
        <v>15017182</v>
      </c>
      <c r="C54" s="107" t="s">
        <v>354</v>
      </c>
      <c r="D54" s="107" t="s">
        <v>133</v>
      </c>
      <c r="E54" s="294" t="s">
        <v>84</v>
      </c>
      <c r="F54" s="48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57">
        <v>15017183</v>
      </c>
      <c r="C55" s="107" t="s">
        <v>354</v>
      </c>
      <c r="D55" s="107" t="s">
        <v>134</v>
      </c>
      <c r="E55" s="294" t="s">
        <v>84</v>
      </c>
      <c r="F55" s="48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57">
        <v>15017184</v>
      </c>
      <c r="C56" s="107" t="s">
        <v>354</v>
      </c>
      <c r="D56" s="107" t="s">
        <v>135</v>
      </c>
      <c r="E56" s="294" t="s">
        <v>84</v>
      </c>
      <c r="F56" s="48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57">
        <v>15017185</v>
      </c>
      <c r="C57" s="107" t="s">
        <v>356</v>
      </c>
      <c r="D57" s="107" t="s">
        <v>136</v>
      </c>
      <c r="E57" s="294" t="s">
        <v>84</v>
      </c>
      <c r="F57" s="48">
        <f>VLOOKUP(B57,'[5]Daily production report'!$C$43:$J$95,8,0)</f>
        <v>548</v>
      </c>
      <c r="G57" s="8">
        <f t="shared" si="0"/>
        <v>0</v>
      </c>
      <c r="H57" s="8">
        <f t="shared" si="1"/>
        <v>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57">
        <v>15017186</v>
      </c>
      <c r="C58" s="107" t="s">
        <v>356</v>
      </c>
      <c r="D58" s="107" t="s">
        <v>137</v>
      </c>
      <c r="E58" s="294" t="s">
        <v>84</v>
      </c>
      <c r="F58" s="48">
        <f>VLOOKUP(B58,'[5]Daily production report'!$C$43:$J$95,8,0)</f>
        <v>548</v>
      </c>
      <c r="G58" s="8">
        <f t="shared" si="0"/>
        <v>0</v>
      </c>
      <c r="H58" s="8">
        <f t="shared" si="1"/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57">
        <v>15026206</v>
      </c>
      <c r="C59" s="107" t="s">
        <v>354</v>
      </c>
      <c r="D59" s="107" t="s">
        <v>339</v>
      </c>
      <c r="E59" s="294" t="s">
        <v>84</v>
      </c>
      <c r="F59" s="48">
        <f>VLOOKUP(B59,'[5]Daily production report'!$C$43:$J$95,8,0)</f>
        <v>1215</v>
      </c>
      <c r="G59" s="8">
        <f t="shared" si="0"/>
        <v>0</v>
      </c>
      <c r="H59" s="8">
        <f t="shared" si="1"/>
        <v>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58">
        <v>15017934</v>
      </c>
      <c r="C60" s="107" t="s">
        <v>354</v>
      </c>
      <c r="D60" s="107" t="s">
        <v>178</v>
      </c>
      <c r="E60" s="294" t="s">
        <v>84</v>
      </c>
      <c r="F60" s="48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57">
        <v>15026219</v>
      </c>
      <c r="C61" s="107" t="s">
        <v>354</v>
      </c>
      <c r="D61" s="107" t="s">
        <v>338</v>
      </c>
      <c r="E61" s="296" t="s">
        <v>81</v>
      </c>
      <c r="F61" s="48">
        <f>VLOOKUP(B61,'[5]Daily production report'!$C$43:$J$95,8,0)</f>
        <v>1887</v>
      </c>
      <c r="G61" s="8">
        <f t="shared" si="0"/>
        <v>4</v>
      </c>
      <c r="H61" s="8">
        <f t="shared" si="1"/>
        <v>2119.7668256491788</v>
      </c>
      <c r="I61" s="3"/>
      <c r="J61" s="3">
        <v>3</v>
      </c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>
        <v>1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57">
        <v>15026218</v>
      </c>
      <c r="C62" s="107" t="s">
        <v>354</v>
      </c>
      <c r="D62" s="107" t="s">
        <v>340</v>
      </c>
      <c r="E62" s="296" t="s">
        <v>81</v>
      </c>
      <c r="F62" s="48">
        <f>VLOOKUP(B62,'[5]Daily production report'!$C$43:$J$95,8,0)</f>
        <v>300</v>
      </c>
      <c r="G62" s="8">
        <f t="shared" si="0"/>
        <v>0</v>
      </c>
      <c r="H62" s="8">
        <f t="shared" si="1"/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57">
        <v>16006525</v>
      </c>
      <c r="C63" s="107" t="s">
        <v>354</v>
      </c>
      <c r="D63" s="107" t="s">
        <v>75</v>
      </c>
      <c r="E63" s="296" t="s">
        <v>81</v>
      </c>
      <c r="F63" s="48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57">
        <v>16006627</v>
      </c>
      <c r="C64" s="107" t="s">
        <v>357</v>
      </c>
      <c r="D64" s="107" t="s">
        <v>78</v>
      </c>
      <c r="E64" s="296" t="s">
        <v>81</v>
      </c>
      <c r="F64" s="48">
        <f>VLOOKUP(B64,'[5]Daily production report'!$C$43:$J$95,8,0)</f>
        <v>1200</v>
      </c>
      <c r="G64" s="8">
        <f t="shared" si="0"/>
        <v>2</v>
      </c>
      <c r="H64" s="8">
        <f t="shared" si="1"/>
        <v>1666.6666666666667</v>
      </c>
      <c r="I64" s="3">
        <v>2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57">
        <v>16006628</v>
      </c>
      <c r="C65" s="107" t="s">
        <v>357</v>
      </c>
      <c r="D65" s="107" t="s">
        <v>79</v>
      </c>
      <c r="E65" s="296" t="s">
        <v>81</v>
      </c>
      <c r="F65" s="48">
        <f>VLOOKUP(B65,'[5]Daily production report'!$C$43:$J$95,8,0)</f>
        <v>1236</v>
      </c>
      <c r="G65" s="8">
        <f t="shared" si="0"/>
        <v>4</v>
      </c>
      <c r="H65" s="8">
        <f t="shared" si="1"/>
        <v>3236.245954692557</v>
      </c>
      <c r="I65" s="3"/>
      <c r="J65" s="3">
        <v>4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97" t="s">
        <v>82</v>
      </c>
      <c r="F66" s="48">
        <f>VLOOKUP(B66,'[5]Daily production report'!$C$43:$J$95,8,0)</f>
        <v>1400</v>
      </c>
      <c r="G66" s="8">
        <f t="shared" si="0"/>
        <v>0</v>
      </c>
      <c r="H66" s="8">
        <f t="shared" si="1"/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57">
        <v>15000213</v>
      </c>
      <c r="C67" s="107"/>
      <c r="D67" s="107" t="s">
        <v>65</v>
      </c>
      <c r="E67" s="298" t="s">
        <v>64</v>
      </c>
      <c r="F67" s="48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57">
        <v>15000212</v>
      </c>
      <c r="C68" s="107"/>
      <c r="D68" s="107" t="s">
        <v>66</v>
      </c>
      <c r="E68" s="298" t="s">
        <v>64</v>
      </c>
      <c r="F68" s="48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57">
        <v>15000215</v>
      </c>
      <c r="C69" s="107"/>
      <c r="D69" s="107" t="s">
        <v>67</v>
      </c>
      <c r="E69" s="298" t="s">
        <v>64</v>
      </c>
      <c r="F69" s="48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57">
        <v>15000214</v>
      </c>
      <c r="C70" s="107"/>
      <c r="D70" s="107" t="s">
        <v>68</v>
      </c>
      <c r="E70" s="298" t="s">
        <v>64</v>
      </c>
      <c r="F70" s="48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57">
        <v>15000217</v>
      </c>
      <c r="C71" s="107"/>
      <c r="D71" s="107" t="s">
        <v>70</v>
      </c>
      <c r="E71" s="298" t="s">
        <v>64</v>
      </c>
      <c r="F71" s="48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57">
        <v>15000216</v>
      </c>
      <c r="C72" s="107"/>
      <c r="D72" s="107" t="s">
        <v>71</v>
      </c>
      <c r="E72" s="298" t="s">
        <v>64</v>
      </c>
      <c r="F72" s="48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3">
      <c r="A73" s="3">
        <v>71</v>
      </c>
      <c r="B73" s="147">
        <v>15023956</v>
      </c>
      <c r="C73" s="107"/>
      <c r="D73" s="107" t="s">
        <v>69</v>
      </c>
      <c r="E73" s="298" t="s">
        <v>64</v>
      </c>
      <c r="F73" s="48"/>
      <c r="G73" s="8">
        <f t="shared" si="2"/>
        <v>0</v>
      </c>
      <c r="H73" s="8" t="e">
        <f t="shared" si="3"/>
        <v>#DIV/0!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57">
        <v>15000211</v>
      </c>
      <c r="C74" s="107" t="s">
        <v>352</v>
      </c>
      <c r="D74" s="107" t="s">
        <v>72</v>
      </c>
      <c r="E74" s="298" t="s">
        <v>64</v>
      </c>
      <c r="F74" s="48"/>
      <c r="G74" s="8">
        <f t="shared" si="2"/>
        <v>0</v>
      </c>
      <c r="H74" s="8" t="e">
        <f t="shared" si="3"/>
        <v>#DIV/0!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57">
        <v>15000210</v>
      </c>
      <c r="C75" s="107" t="s">
        <v>352</v>
      </c>
      <c r="D75" s="107" t="s">
        <v>63</v>
      </c>
      <c r="E75" s="298" t="s">
        <v>64</v>
      </c>
      <c r="F75" s="48">
        <f>VLOOKUP(B75,'[5]Daily production report'!$C$43:$J$95,8,0)</f>
        <v>700</v>
      </c>
      <c r="G75" s="8">
        <f t="shared" si="2"/>
        <v>3</v>
      </c>
      <c r="H75" s="8">
        <f t="shared" si="3"/>
        <v>4285.7142857142862</v>
      </c>
      <c r="I75" s="3"/>
      <c r="J75" s="3">
        <v>2</v>
      </c>
      <c r="K75" s="3"/>
      <c r="L75" s="3"/>
      <c r="M75" s="3"/>
      <c r="N75" s="3"/>
      <c r="O75" s="3"/>
      <c r="P75" s="3"/>
      <c r="Q75" s="3">
        <v>1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57">
        <v>15014437</v>
      </c>
      <c r="C76" s="107"/>
      <c r="D76" s="107" t="s">
        <v>6</v>
      </c>
      <c r="E76" s="299" t="s">
        <v>4</v>
      </c>
      <c r="F76" s="48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57">
        <v>15014436</v>
      </c>
      <c r="C77" s="107"/>
      <c r="D77" s="107" t="s">
        <v>7</v>
      </c>
      <c r="E77" s="299" t="s">
        <v>4</v>
      </c>
      <c r="F77" s="48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57">
        <v>15014439</v>
      </c>
      <c r="C78" s="107"/>
      <c r="D78" s="107" t="s">
        <v>10</v>
      </c>
      <c r="E78" s="299" t="s">
        <v>4</v>
      </c>
      <c r="F78" s="48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57">
        <v>15014438</v>
      </c>
      <c r="C79" s="107"/>
      <c r="D79" s="107" t="s">
        <v>11</v>
      </c>
      <c r="E79" s="299" t="s">
        <v>4</v>
      </c>
      <c r="F79" s="48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57">
        <v>15014430</v>
      </c>
      <c r="C80" s="107" t="s">
        <v>353</v>
      </c>
      <c r="D80" s="107" t="s">
        <v>3</v>
      </c>
      <c r="E80" s="299" t="s">
        <v>4</v>
      </c>
      <c r="F80" s="48">
        <f>VLOOKUP(B80,'[5]Daily production report'!$C$43:$J$95,8,0)</f>
        <v>1535</v>
      </c>
      <c r="G80" s="8">
        <f t="shared" si="2"/>
        <v>1</v>
      </c>
      <c r="H80" s="8">
        <f t="shared" si="3"/>
        <v>651.46579804560258</v>
      </c>
      <c r="I80" s="3"/>
      <c r="J80" s="3"/>
      <c r="K80" s="3">
        <v>1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57">
        <v>15014431</v>
      </c>
      <c r="C81" s="107" t="s">
        <v>353</v>
      </c>
      <c r="D81" s="107" t="s">
        <v>8</v>
      </c>
      <c r="E81" s="299" t="s">
        <v>4</v>
      </c>
      <c r="F81" s="48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57"/>
      <c r="C82" s="107"/>
      <c r="D82" s="107" t="s">
        <v>5</v>
      </c>
      <c r="E82" s="299" t="s">
        <v>4</v>
      </c>
      <c r="F82" s="48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99" t="s">
        <v>4</v>
      </c>
      <c r="F83" s="48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57">
        <v>15014426</v>
      </c>
      <c r="C84" s="107"/>
      <c r="D84" s="107" t="s">
        <v>12</v>
      </c>
      <c r="E84" s="299" t="s">
        <v>4</v>
      </c>
      <c r="F84" s="48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57">
        <v>15014427</v>
      </c>
      <c r="C85" s="107"/>
      <c r="D85" s="107" t="s">
        <v>13</v>
      </c>
      <c r="E85" s="299" t="s">
        <v>4</v>
      </c>
      <c r="F85" s="48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57">
        <v>15015253</v>
      </c>
      <c r="C86" s="107" t="s">
        <v>354</v>
      </c>
      <c r="D86" s="107" t="s">
        <v>56</v>
      </c>
      <c r="E86" s="300" t="s">
        <v>57</v>
      </c>
      <c r="F86" s="48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57">
        <v>15015254</v>
      </c>
      <c r="C87" s="107" t="s">
        <v>354</v>
      </c>
      <c r="D87" s="107" t="s">
        <v>60</v>
      </c>
      <c r="E87" s="300" t="s">
        <v>57</v>
      </c>
      <c r="F87" s="48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57">
        <v>15007401</v>
      </c>
      <c r="C88" s="107" t="s">
        <v>356</v>
      </c>
      <c r="D88" s="107" t="s">
        <v>58</v>
      </c>
      <c r="E88" s="300" t="s">
        <v>57</v>
      </c>
      <c r="F88" s="48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57">
        <v>15007402</v>
      </c>
      <c r="C89" s="107" t="s">
        <v>356</v>
      </c>
      <c r="D89" s="107" t="s">
        <v>59</v>
      </c>
      <c r="E89" s="300" t="s">
        <v>57</v>
      </c>
      <c r="F89" s="48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57">
        <v>16001296</v>
      </c>
      <c r="C90" s="107"/>
      <c r="D90" s="107" t="s">
        <v>46</v>
      </c>
      <c r="E90" s="301" t="s">
        <v>47</v>
      </c>
      <c r="F90" s="48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57">
        <v>16001853</v>
      </c>
      <c r="C91" s="107"/>
      <c r="D91" s="107" t="s">
        <v>50</v>
      </c>
      <c r="E91" s="301" t="s">
        <v>47</v>
      </c>
      <c r="F91" s="48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57">
        <v>16000901</v>
      </c>
      <c r="C92" s="107"/>
      <c r="D92" s="107" t="s">
        <v>48</v>
      </c>
      <c r="E92" s="301" t="s">
        <v>47</v>
      </c>
      <c r="F92" s="48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57">
        <v>15007399</v>
      </c>
      <c r="C93" s="107"/>
      <c r="D93" s="107" t="s">
        <v>49</v>
      </c>
      <c r="E93" s="301" t="s">
        <v>47</v>
      </c>
      <c r="F93" s="48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57">
        <v>15007400</v>
      </c>
      <c r="C94" s="107"/>
      <c r="D94" s="107" t="s">
        <v>51</v>
      </c>
      <c r="E94" s="301" t="s">
        <v>47</v>
      </c>
      <c r="F94" s="48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57">
        <v>16001389</v>
      </c>
      <c r="C95" s="107"/>
      <c r="D95" s="107" t="s">
        <v>52</v>
      </c>
      <c r="E95" s="301" t="s">
        <v>47</v>
      </c>
      <c r="F95" s="48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57">
        <v>16001385</v>
      </c>
      <c r="C96" s="107"/>
      <c r="D96" s="107" t="s">
        <v>53</v>
      </c>
      <c r="E96" s="301" t="s">
        <v>47</v>
      </c>
      <c r="F96" s="48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57">
        <v>16003463</v>
      </c>
      <c r="C97" s="107"/>
      <c r="D97" s="107" t="s">
        <v>54</v>
      </c>
      <c r="E97" s="301" t="s">
        <v>80</v>
      </c>
      <c r="F97" s="48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57">
        <v>16003464</v>
      </c>
      <c r="C98" s="107"/>
      <c r="D98" s="107" t="s">
        <v>55</v>
      </c>
      <c r="E98" s="301" t="s">
        <v>80</v>
      </c>
      <c r="F98" s="48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57">
        <v>16003465</v>
      </c>
      <c r="C99" s="107"/>
      <c r="D99" s="107" t="s">
        <v>73</v>
      </c>
      <c r="E99" s="301" t="s">
        <v>80</v>
      </c>
      <c r="F99" s="48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57">
        <v>16003466</v>
      </c>
      <c r="C100" s="107"/>
      <c r="D100" s="107" t="s">
        <v>74</v>
      </c>
      <c r="E100" s="301" t="s">
        <v>80</v>
      </c>
      <c r="F100" s="48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57">
        <v>15017135</v>
      </c>
      <c r="C101" s="107"/>
      <c r="D101" s="107" t="s">
        <v>77</v>
      </c>
      <c r="E101" s="301" t="s">
        <v>80</v>
      </c>
      <c r="F101" s="48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57">
        <v>15015262</v>
      </c>
      <c r="C102" s="107" t="s">
        <v>354</v>
      </c>
      <c r="D102" s="107" t="s">
        <v>29</v>
      </c>
      <c r="E102" s="302" t="s">
        <v>30</v>
      </c>
      <c r="F102" s="48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57">
        <v>15015263</v>
      </c>
      <c r="C103" s="107" t="s">
        <v>354</v>
      </c>
      <c r="D103" s="107" t="s">
        <v>33</v>
      </c>
      <c r="E103" s="302" t="s">
        <v>30</v>
      </c>
      <c r="F103" s="48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57">
        <v>15014722</v>
      </c>
      <c r="C104" s="107"/>
      <c r="D104" s="107" t="s">
        <v>31</v>
      </c>
      <c r="E104" s="302" t="s">
        <v>30</v>
      </c>
      <c r="F104" s="48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57">
        <v>15014721</v>
      </c>
      <c r="C105" s="107"/>
      <c r="D105" s="107" t="s">
        <v>32</v>
      </c>
      <c r="E105" s="302" t="s">
        <v>30</v>
      </c>
      <c r="F105" s="48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57">
        <v>15026685</v>
      </c>
      <c r="C106" s="107"/>
      <c r="D106" s="107" t="s">
        <v>34</v>
      </c>
      <c r="E106" s="302" t="s">
        <v>35</v>
      </c>
      <c r="F106" s="48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57">
        <v>15012708</v>
      </c>
      <c r="C107" s="107"/>
      <c r="D107" s="107" t="s">
        <v>36</v>
      </c>
      <c r="E107" s="302" t="s">
        <v>35</v>
      </c>
      <c r="F107" s="48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57">
        <v>15012707</v>
      </c>
      <c r="C108" s="107"/>
      <c r="D108" s="107" t="s">
        <v>37</v>
      </c>
      <c r="E108" s="302" t="s">
        <v>35</v>
      </c>
      <c r="F108" s="48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57">
        <v>15012710</v>
      </c>
      <c r="C109" s="107"/>
      <c r="D109" s="107" t="s">
        <v>38</v>
      </c>
      <c r="E109" s="302" t="s">
        <v>35</v>
      </c>
      <c r="F109" s="48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57">
        <v>15012709</v>
      </c>
      <c r="C110" s="107"/>
      <c r="D110" s="107" t="s">
        <v>39</v>
      </c>
      <c r="E110" s="302" t="s">
        <v>35</v>
      </c>
      <c r="F110" s="48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57">
        <v>15000177</v>
      </c>
      <c r="C111" s="107" t="s">
        <v>352</v>
      </c>
      <c r="D111" s="107" t="s">
        <v>15</v>
      </c>
      <c r="E111" s="303" t="s">
        <v>14</v>
      </c>
      <c r="F111" s="48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57">
        <v>15013445</v>
      </c>
      <c r="C112" s="107" t="s">
        <v>352</v>
      </c>
      <c r="D112" s="107" t="s">
        <v>138</v>
      </c>
      <c r="E112" s="303" t="s">
        <v>14</v>
      </c>
      <c r="F112" s="48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57">
        <v>15024939</v>
      </c>
      <c r="C113" s="107" t="s">
        <v>352</v>
      </c>
      <c r="D113" s="107" t="s">
        <v>409</v>
      </c>
      <c r="E113" s="303" t="s">
        <v>14</v>
      </c>
      <c r="F113" s="48">
        <f>VLOOKUP(B113,'[5]Daily production report'!$C$43:$J$95,8,0)</f>
        <v>547</v>
      </c>
      <c r="G113" s="8"/>
      <c r="H113" s="8">
        <f t="shared" si="7"/>
        <v>0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57">
        <v>15008261</v>
      </c>
      <c r="C114" s="107" t="s">
        <v>352</v>
      </c>
      <c r="D114" s="107" t="s">
        <v>16</v>
      </c>
      <c r="E114" s="303" t="s">
        <v>14</v>
      </c>
      <c r="F114" s="48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303" t="s">
        <v>322</v>
      </c>
      <c r="F115" s="48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57">
        <v>15000148</v>
      </c>
      <c r="C116" s="107" t="s">
        <v>356</v>
      </c>
      <c r="D116" s="107" t="s">
        <v>22</v>
      </c>
      <c r="E116" s="303" t="s">
        <v>23</v>
      </c>
      <c r="F116" s="48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57">
        <v>15000146</v>
      </c>
      <c r="C117" s="107" t="s">
        <v>356</v>
      </c>
      <c r="D117" s="107" t="s">
        <v>24</v>
      </c>
      <c r="E117" s="303" t="s">
        <v>23</v>
      </c>
      <c r="F117" s="48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303" t="s">
        <v>23</v>
      </c>
      <c r="F118" s="48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57">
        <v>15000144</v>
      </c>
      <c r="C119" s="107" t="s">
        <v>364</v>
      </c>
      <c r="D119" s="107" t="s">
        <v>25</v>
      </c>
      <c r="E119" s="303" t="s">
        <v>23</v>
      </c>
      <c r="F119" s="48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57">
        <v>15020558</v>
      </c>
      <c r="C120" s="107" t="s">
        <v>356</v>
      </c>
      <c r="D120" s="107" t="s">
        <v>298</v>
      </c>
      <c r="E120" s="303" t="s">
        <v>299</v>
      </c>
      <c r="F120" s="48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303" t="s">
        <v>23</v>
      </c>
      <c r="F121" s="48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303" t="s">
        <v>23</v>
      </c>
      <c r="F122" s="48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57">
        <v>15004648</v>
      </c>
      <c r="C123" s="107"/>
      <c r="D123" s="107" t="s">
        <v>40</v>
      </c>
      <c r="E123" s="304" t="s">
        <v>41</v>
      </c>
      <c r="F123" s="48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57">
        <v>15004647</v>
      </c>
      <c r="C124" s="107"/>
      <c r="D124" s="107" t="s">
        <v>42</v>
      </c>
      <c r="E124" s="304" t="s">
        <v>41</v>
      </c>
      <c r="F124" s="48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57">
        <v>15004452</v>
      </c>
      <c r="C125" s="107" t="s">
        <v>354</v>
      </c>
      <c r="D125" s="107" t="s">
        <v>43</v>
      </c>
      <c r="E125" s="304" t="s">
        <v>41</v>
      </c>
      <c r="F125" s="48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57">
        <v>15031402</v>
      </c>
      <c r="C126" s="107" t="s">
        <v>354</v>
      </c>
      <c r="D126" s="107" t="s">
        <v>44</v>
      </c>
      <c r="E126" s="304" t="s">
        <v>41</v>
      </c>
      <c r="F126" s="48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57">
        <v>15003987</v>
      </c>
      <c r="C127" s="107" t="s">
        <v>354</v>
      </c>
      <c r="D127" s="107" t="s">
        <v>45</v>
      </c>
      <c r="E127" s="304" t="s">
        <v>41</v>
      </c>
      <c r="F127" s="48"/>
      <c r="G127" s="8">
        <f t="shared" si="6"/>
        <v>0</v>
      </c>
      <c r="H127" s="8" t="e">
        <f t="shared" si="7"/>
        <v>#DIV/0!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305" t="s">
        <v>17</v>
      </c>
      <c r="F128" s="48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305" t="s">
        <v>17</v>
      </c>
      <c r="F129" s="48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57">
        <v>16000260</v>
      </c>
      <c r="C130" s="107"/>
      <c r="D130" s="107" t="s">
        <v>20</v>
      </c>
      <c r="E130" s="305" t="s">
        <v>17</v>
      </c>
      <c r="F130" s="48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57">
        <v>15026221</v>
      </c>
      <c r="C131" s="107"/>
      <c r="D131" s="107" t="s">
        <v>350</v>
      </c>
      <c r="E131" s="266" t="s">
        <v>349</v>
      </c>
      <c r="F131" s="48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57">
        <v>16008476</v>
      </c>
      <c r="C132" s="107"/>
      <c r="D132" s="107" t="s">
        <v>83</v>
      </c>
      <c r="E132" s="305" t="s">
        <v>17</v>
      </c>
      <c r="F132" s="48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57">
        <v>16008477</v>
      </c>
      <c r="C133" s="107"/>
      <c r="D133" s="107" t="s">
        <v>21</v>
      </c>
      <c r="E133" s="305" t="s">
        <v>17</v>
      </c>
      <c r="F133" s="48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57">
        <v>16001917</v>
      </c>
      <c r="C134" s="107"/>
      <c r="D134" s="107" t="s">
        <v>27</v>
      </c>
      <c r="E134" s="106" t="s">
        <v>26</v>
      </c>
      <c r="F134" s="48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57">
        <v>16001918</v>
      </c>
      <c r="C135" s="107"/>
      <c r="D135" s="107" t="s">
        <v>28</v>
      </c>
      <c r="E135" s="106" t="s">
        <v>26</v>
      </c>
      <c r="F135" s="48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57">
        <v>15000175</v>
      </c>
      <c r="C136" s="107" t="s">
        <v>354</v>
      </c>
      <c r="D136" s="107" t="s">
        <v>279</v>
      </c>
      <c r="E136" s="303" t="s">
        <v>14</v>
      </c>
      <c r="F136" s="48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3">
      <c r="A137" s="3">
        <v>135</v>
      </c>
      <c r="B137" s="159">
        <v>15018100</v>
      </c>
      <c r="C137" s="107"/>
      <c r="D137" s="107" t="str">
        <f>VLOOKUP(B137,'[2]MAR-2020'!$B$2:$D$343,2,0)</f>
        <v>PRS_MBR. RADI. SUPPORT UPR._71111-85S00</v>
      </c>
      <c r="E137" s="306" t="s">
        <v>280</v>
      </c>
      <c r="F137" s="48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60">
        <v>15012865</v>
      </c>
      <c r="C138" s="107" t="s">
        <v>352</v>
      </c>
      <c r="D138" s="107" t="s">
        <v>281</v>
      </c>
      <c r="E138" s="304" t="s">
        <v>41</v>
      </c>
      <c r="F138" s="48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3">
      <c r="A139" s="3">
        <v>137</v>
      </c>
      <c r="B139" s="159">
        <v>15012864</v>
      </c>
      <c r="C139" s="107" t="s">
        <v>352</v>
      </c>
      <c r="D139" s="107" t="s">
        <v>282</v>
      </c>
      <c r="E139" s="304" t="s">
        <v>41</v>
      </c>
      <c r="F139" s="48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158">
        <v>15018101</v>
      </c>
      <c r="C140" s="107" t="s">
        <v>354</v>
      </c>
      <c r="D140" s="107" t="s">
        <v>284</v>
      </c>
      <c r="E140" s="307" t="s">
        <v>286</v>
      </c>
      <c r="F140" s="48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158">
        <v>15018102</v>
      </c>
      <c r="C141" s="107" t="s">
        <v>354</v>
      </c>
      <c r="D141" s="107" t="s">
        <v>285</v>
      </c>
      <c r="E141" s="307" t="s">
        <v>286</v>
      </c>
      <c r="F141" s="48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61">
        <v>15012866</v>
      </c>
      <c r="C142" s="107"/>
      <c r="D142" s="107" t="s">
        <v>287</v>
      </c>
      <c r="E142" s="304" t="s">
        <v>41</v>
      </c>
      <c r="F142" s="48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61">
        <v>15012867</v>
      </c>
      <c r="C143" s="107"/>
      <c r="D143" s="107" t="s">
        <v>288</v>
      </c>
      <c r="E143" s="304" t="s">
        <v>41</v>
      </c>
      <c r="F143" s="48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62" t="e">
        <f>#REF!</f>
        <v>#REF!</v>
      </c>
      <c r="C144" s="107"/>
      <c r="D144" s="107" t="s">
        <v>291</v>
      </c>
      <c r="E144" s="307" t="s">
        <v>290</v>
      </c>
      <c r="F144" s="48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62">
        <v>15023958</v>
      </c>
      <c r="C145" s="107" t="s">
        <v>354</v>
      </c>
      <c r="D145" s="107">
        <v>61532</v>
      </c>
      <c r="E145" s="294" t="s">
        <v>84</v>
      </c>
      <c r="F145" s="48">
        <f>VLOOKUP(B145,'[5]Daily production report'!$C$43:$J$95,8,0)</f>
        <v>450</v>
      </c>
      <c r="G145" s="8">
        <f t="shared" si="9"/>
        <v>0</v>
      </c>
      <c r="H145" s="8">
        <f t="shared" si="8"/>
        <v>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48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48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303" t="s">
        <v>294</v>
      </c>
      <c r="F148" s="48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303" t="s">
        <v>294</v>
      </c>
      <c r="F149" s="48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303" t="s">
        <v>294</v>
      </c>
      <c r="F150" s="48"/>
      <c r="G150" s="8"/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308" t="s">
        <v>80</v>
      </c>
      <c r="F151" s="48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308" t="s">
        <v>80</v>
      </c>
      <c r="F152" s="48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308" t="s">
        <v>303</v>
      </c>
      <c r="F153" s="48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106" t="s">
        <v>305</v>
      </c>
      <c r="F154" s="48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106" t="s">
        <v>306</v>
      </c>
      <c r="F155" s="48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309" t="s">
        <v>308</v>
      </c>
      <c r="F156" s="48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309" t="s">
        <v>308</v>
      </c>
      <c r="F157" s="48">
        <f>VLOOKUP(B157,'[5]Daily production report'!$C$43:$J$95,8,0)</f>
        <v>1208</v>
      </c>
      <c r="G157" s="8">
        <f t="shared" si="9"/>
        <v>2</v>
      </c>
      <c r="H157" s="8">
        <f t="shared" si="8"/>
        <v>1655.6291390728477</v>
      </c>
      <c r="I157" s="88"/>
      <c r="J157" s="88">
        <v>2</v>
      </c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309" t="s">
        <v>308</v>
      </c>
      <c r="F158" s="48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309" t="s">
        <v>308</v>
      </c>
      <c r="F159" s="48"/>
      <c r="G159" s="8">
        <f t="shared" si="9"/>
        <v>0</v>
      </c>
      <c r="H159" s="8" t="e">
        <f t="shared" si="8"/>
        <v>#DIV/0!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309" t="s">
        <v>308</v>
      </c>
      <c r="F160" s="48">
        <f>VLOOKUP(B160,'[5]Daily production report'!$C$43:$J$95,8,0)</f>
        <v>1485</v>
      </c>
      <c r="G160" s="8">
        <f t="shared" si="9"/>
        <v>0</v>
      </c>
      <c r="H160" s="8">
        <f t="shared" si="8"/>
        <v>0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309" t="s">
        <v>308</v>
      </c>
      <c r="F161" s="48"/>
      <c r="G161" s="8">
        <f t="shared" si="9"/>
        <v>0</v>
      </c>
      <c r="H161" s="8" t="e">
        <f t="shared" si="8"/>
        <v>#DIV/0!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309" t="s">
        <v>308</v>
      </c>
      <c r="F162" s="48">
        <f>VLOOKUP(B162,'[5]Daily production report'!$C$43:$J$95,8,0)</f>
        <v>2324</v>
      </c>
      <c r="G162" s="8">
        <f t="shared" si="9"/>
        <v>2</v>
      </c>
      <c r="H162" s="8">
        <f t="shared" si="8"/>
        <v>860.5851979345955</v>
      </c>
      <c r="I162" s="88"/>
      <c r="J162" s="88">
        <v>1</v>
      </c>
      <c r="K162" s="88"/>
      <c r="L162" s="88"/>
      <c r="M162" s="88"/>
      <c r="N162" s="88"/>
      <c r="O162" s="88">
        <v>1</v>
      </c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309" t="s">
        <v>308</v>
      </c>
      <c r="F163" s="48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48"/>
      <c r="G164" s="8">
        <f t="shared" si="9"/>
        <v>0</v>
      </c>
      <c r="H164" s="8" t="e">
        <f t="shared" si="8"/>
        <v>#DIV/0!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310" t="s">
        <v>341</v>
      </c>
      <c r="F165" s="48"/>
      <c r="G165" s="8">
        <f t="shared" si="9"/>
        <v>0</v>
      </c>
      <c r="H165" s="8" t="e">
        <f t="shared" si="8"/>
        <v>#DIV/0!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310" t="s">
        <v>341</v>
      </c>
      <c r="F166" s="48"/>
      <c r="G166" s="8">
        <f t="shared" si="9"/>
        <v>0</v>
      </c>
      <c r="H166" s="8" t="e">
        <f t="shared" si="8"/>
        <v>#DIV/0!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310" t="s">
        <v>341</v>
      </c>
      <c r="F167" s="48">
        <f>VLOOKUP(B167,'[5]Daily production report'!$C$43:$J$95,8,0)</f>
        <v>200</v>
      </c>
      <c r="G167" s="8">
        <f t="shared" si="9"/>
        <v>0</v>
      </c>
      <c r="H167" s="8">
        <f t="shared" si="8"/>
        <v>0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310" t="s">
        <v>341</v>
      </c>
      <c r="F168" s="48"/>
      <c r="G168" s="8">
        <f t="shared" si="9"/>
        <v>0</v>
      </c>
      <c r="H168" s="8" t="e">
        <f t="shared" si="8"/>
        <v>#DIV/0!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310" t="s">
        <v>341</v>
      </c>
      <c r="F169" s="48">
        <f>VLOOKUP(B169,'[5]Daily production report'!$C$43:$J$95,8,0)</f>
        <v>2200</v>
      </c>
      <c r="G169" s="8">
        <f t="shared" si="9"/>
        <v>1</v>
      </c>
      <c r="H169" s="8">
        <f t="shared" si="8"/>
        <v>454.54545454545456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>
        <v>1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310" t="s">
        <v>341</v>
      </c>
      <c r="F170" s="48">
        <f>VLOOKUP(B170,'[5]Daily production report'!$C$43:$J$95,8,0)</f>
        <v>2200</v>
      </c>
      <c r="G170" s="8">
        <f t="shared" si="9"/>
        <v>1</v>
      </c>
      <c r="H170" s="8">
        <f t="shared" si="8"/>
        <v>454.54545454545456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>
        <v>1</v>
      </c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310" t="s">
        <v>341</v>
      </c>
      <c r="F171" s="48"/>
      <c r="G171" s="8">
        <f t="shared" si="9"/>
        <v>0</v>
      </c>
      <c r="H171" s="8" t="e">
        <f t="shared" si="8"/>
        <v>#DIV/0!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310" t="s">
        <v>341</v>
      </c>
      <c r="F172" s="48"/>
      <c r="G172" s="8">
        <f t="shared" si="9"/>
        <v>0</v>
      </c>
      <c r="H172" s="8" t="e">
        <f t="shared" si="8"/>
        <v>#DIV/0!</v>
      </c>
      <c r="I172" s="88"/>
      <c r="J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310" t="s">
        <v>341</v>
      </c>
      <c r="F173" s="48">
        <f>VLOOKUP(B173,'[5]Daily production report'!$C$43:$J$95,8,0)</f>
        <v>261</v>
      </c>
      <c r="G173" s="8">
        <f t="shared" si="9"/>
        <v>0</v>
      </c>
      <c r="H173" s="8">
        <f t="shared" si="8"/>
        <v>0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310" t="s">
        <v>341</v>
      </c>
      <c r="F174" s="48">
        <f>VLOOKUP(B174,'[5]Daily production report'!$C$43:$J$95,8,0)</f>
        <v>261</v>
      </c>
      <c r="G174" s="8">
        <f t="shared" si="9"/>
        <v>0</v>
      </c>
      <c r="H174" s="8">
        <f t="shared" si="8"/>
        <v>0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310" t="s">
        <v>341</v>
      </c>
      <c r="F175" s="48"/>
      <c r="G175" s="8">
        <f t="shared" si="9"/>
        <v>0</v>
      </c>
      <c r="H175" s="8" t="e">
        <f t="shared" si="8"/>
        <v>#DIV/0!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310" t="s">
        <v>341</v>
      </c>
      <c r="F176" s="48"/>
      <c r="G176" s="8">
        <f t="shared" si="9"/>
        <v>0</v>
      </c>
      <c r="H176" s="8" t="e">
        <f t="shared" si="8"/>
        <v>#DIV/0!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310" t="s">
        <v>341</v>
      </c>
      <c r="F177" s="48"/>
      <c r="G177" s="8">
        <f t="shared" si="9"/>
        <v>0</v>
      </c>
      <c r="H177" s="8" t="e">
        <f t="shared" si="8"/>
        <v>#DIV/0!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310" t="s">
        <v>341</v>
      </c>
      <c r="F178" s="48"/>
      <c r="G178" s="8">
        <f t="shared" si="9"/>
        <v>0</v>
      </c>
      <c r="H178" s="8" t="e">
        <f t="shared" si="8"/>
        <v>#DIV/0!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310" t="s">
        <v>341</v>
      </c>
      <c r="F179" s="48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310" t="s">
        <v>341</v>
      </c>
      <c r="F180" s="48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310" t="s">
        <v>341</v>
      </c>
      <c r="F181" s="48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310" t="s">
        <v>341</v>
      </c>
      <c r="F182" s="48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48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48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304" t="s">
        <v>41</v>
      </c>
      <c r="F185" s="48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304" t="s">
        <v>41</v>
      </c>
      <c r="F186" s="48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116">
        <v>36004481</v>
      </c>
      <c r="C187" s="107" t="s">
        <v>355</v>
      </c>
      <c r="D187" s="60" t="s">
        <v>348</v>
      </c>
      <c r="E187" s="311" t="s">
        <v>347</v>
      </c>
      <c r="F187" s="48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63">
        <v>15031405</v>
      </c>
      <c r="C188" s="107" t="s">
        <v>356</v>
      </c>
      <c r="D188" s="60" t="s">
        <v>411</v>
      </c>
      <c r="E188" s="266" t="s">
        <v>407</v>
      </c>
      <c r="F188" s="48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63">
        <v>15025788</v>
      </c>
      <c r="C189" s="107" t="s">
        <v>356</v>
      </c>
      <c r="D189" s="60" t="s">
        <v>412</v>
      </c>
      <c r="E189" s="266" t="s">
        <v>410</v>
      </c>
      <c r="F189" s="48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48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48">
        <f>VLOOKUP(B191,'[5]Daily production report'!$C$43:$J$95,8,0)</f>
        <v>580</v>
      </c>
      <c r="G191" s="8">
        <f t="shared" si="9"/>
        <v>1</v>
      </c>
      <c r="H191" s="8">
        <f t="shared" si="8"/>
        <v>1724.1379310344828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>
        <v>1</v>
      </c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48">
        <f>VLOOKUP(B192,'[5]Daily production report'!$C$43:$J$95,8,0)</f>
        <v>580</v>
      </c>
      <c r="G192" s="8">
        <f t="shared" si="9"/>
        <v>1</v>
      </c>
      <c r="H192" s="8">
        <f t="shared" si="8"/>
        <v>1724.1379310344828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>
        <v>1</v>
      </c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309" t="s">
        <v>308</v>
      </c>
      <c r="F193" s="48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309" t="s">
        <v>308</v>
      </c>
      <c r="F194" s="48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312" t="s">
        <v>347</v>
      </c>
      <c r="F195" s="48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309" t="s">
        <v>308</v>
      </c>
      <c r="F196" s="48"/>
      <c r="G196" s="8">
        <f t="shared" si="9"/>
        <v>0</v>
      </c>
      <c r="H196" s="8" t="e">
        <f t="shared" si="8"/>
        <v>#DIV/0!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309" t="s">
        <v>308</v>
      </c>
      <c r="F197" s="48"/>
      <c r="G197" s="8">
        <f t="shared" si="9"/>
        <v>0</v>
      </c>
      <c r="H197" s="8" t="e">
        <f t="shared" si="8"/>
        <v>#DIV/0!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313" t="s">
        <v>367</v>
      </c>
      <c r="F198" s="48">
        <f>VLOOKUP(B198,'[5]Daily production report'!$C$43:$J$95,8,0)</f>
        <v>1297</v>
      </c>
      <c r="G198" s="8">
        <f t="shared" si="9"/>
        <v>8</v>
      </c>
      <c r="H198" s="8">
        <f t="shared" si="8"/>
        <v>6168.080185042405</v>
      </c>
      <c r="I198" s="26">
        <v>8</v>
      </c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304" t="s">
        <v>41</v>
      </c>
      <c r="F199" s="48">
        <f>VLOOKUP(B199,'[5]Daily production report'!$C$43:$J$95,8,0)</f>
        <v>600</v>
      </c>
      <c r="G199" s="8">
        <f t="shared" ref="G199:G201" si="10">SUM(I199:AJ199)</f>
        <v>0</v>
      </c>
      <c r="H199" s="8">
        <f t="shared" ref="H199:H227" si="11">G199/F199*1000000</f>
        <v>0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304" t="s">
        <v>41</v>
      </c>
      <c r="F200" s="48">
        <f>VLOOKUP(B200,'[5]Daily production report'!$C$43:$J$95,8,0)</f>
        <v>600</v>
      </c>
      <c r="G200" s="8">
        <f t="shared" si="10"/>
        <v>0</v>
      </c>
      <c r="H200" s="8">
        <f t="shared" si="11"/>
        <v>0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304" t="s">
        <v>373</v>
      </c>
      <c r="F201" s="48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314" t="s">
        <v>387</v>
      </c>
      <c r="F202" s="48">
        <f>VLOOKUP(B202,'[5]Daily production report'!$C$43:$J$95,8,0)</f>
        <v>956</v>
      </c>
      <c r="G202" s="8">
        <f t="shared" ref="G202:G214" si="12">SUM(I202:AJ202)</f>
        <v>0</v>
      </c>
      <c r="H202" s="8">
        <f t="shared" si="11"/>
        <v>0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314" t="s">
        <v>387</v>
      </c>
      <c r="F203" s="48"/>
      <c r="G203" s="8">
        <f t="shared" si="12"/>
        <v>0</v>
      </c>
      <c r="H203" s="8" t="e">
        <f t="shared" si="11"/>
        <v>#DIV/0!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314" t="s">
        <v>387</v>
      </c>
      <c r="F204" s="48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314" t="s">
        <v>387</v>
      </c>
      <c r="F205" s="48"/>
      <c r="G205" s="8">
        <f t="shared" si="12"/>
        <v>0</v>
      </c>
      <c r="H205" s="8" t="e">
        <f t="shared" si="11"/>
        <v>#DIV/0!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314" t="s">
        <v>387</v>
      </c>
      <c r="F206" s="48">
        <f>VLOOKUP(B206,'[5]Daily production report'!$C$43:$J$95,8,0)</f>
        <v>600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314" t="s">
        <v>387</v>
      </c>
      <c r="F207" s="48"/>
      <c r="G207" s="8">
        <f t="shared" si="12"/>
        <v>0</v>
      </c>
      <c r="H207" s="8" t="e">
        <f t="shared" si="11"/>
        <v>#DIV/0!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314" t="s">
        <v>387</v>
      </c>
      <c r="F208" s="48"/>
      <c r="G208" s="8">
        <f t="shared" si="12"/>
        <v>0</v>
      </c>
      <c r="H208" s="8" t="e">
        <f t="shared" si="11"/>
        <v>#DIV/0!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314" t="s">
        <v>387</v>
      </c>
      <c r="F209" s="48"/>
      <c r="G209" s="8">
        <f t="shared" si="12"/>
        <v>0</v>
      </c>
      <c r="H209" s="8" t="e">
        <f t="shared" si="11"/>
        <v>#DIV/0!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314" t="s">
        <v>387</v>
      </c>
      <c r="F210" s="48">
        <f>VLOOKUP(B210,'[5]Daily production report'!$C$43:$J$95,8,0)</f>
        <v>1714</v>
      </c>
      <c r="G210" s="8">
        <f t="shared" si="12"/>
        <v>1</v>
      </c>
      <c r="H210" s="8">
        <f t="shared" si="11"/>
        <v>583.43057176196032</v>
      </c>
      <c r="I210" s="26"/>
      <c r="J210" s="26"/>
      <c r="K210" s="26"/>
      <c r="L210" s="26">
        <v>1</v>
      </c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314" t="s">
        <v>387</v>
      </c>
      <c r="F211" s="48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314" t="s">
        <v>387</v>
      </c>
      <c r="F212" s="48">
        <f>VLOOKUP(B212,'[5]Daily production report'!$C$43:$J$95,8,0)</f>
        <v>1300</v>
      </c>
      <c r="G212" s="8">
        <f t="shared" si="12"/>
        <v>0</v>
      </c>
      <c r="H212" s="8">
        <f t="shared" si="11"/>
        <v>0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314" t="s">
        <v>387</v>
      </c>
      <c r="F213" s="48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314" t="s">
        <v>387</v>
      </c>
      <c r="F214" s="48">
        <f>VLOOKUP(B214,'[5]Daily production report'!$C$43:$J$95,8,0)</f>
        <v>1300</v>
      </c>
      <c r="G214" s="8">
        <f t="shared" si="12"/>
        <v>0</v>
      </c>
      <c r="H214" s="8">
        <f t="shared" si="11"/>
        <v>0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93" t="s">
        <v>391</v>
      </c>
      <c r="F215" s="48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315" t="s">
        <v>303</v>
      </c>
      <c r="F216" s="48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315" t="s">
        <v>303</v>
      </c>
      <c r="F217" s="48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314" t="s">
        <v>387</v>
      </c>
      <c r="F218" s="48"/>
      <c r="G218" s="8">
        <f t="shared" si="14"/>
        <v>0</v>
      </c>
      <c r="H218" s="8" t="e">
        <f t="shared" si="11"/>
        <v>#DIV/0!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314" t="s">
        <v>387</v>
      </c>
      <c r="F219" s="48"/>
      <c r="G219" s="8">
        <f t="shared" si="14"/>
        <v>0</v>
      </c>
      <c r="H219" s="8" t="e">
        <f t="shared" si="11"/>
        <v>#DIV/0!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93" t="s">
        <v>391</v>
      </c>
      <c r="F220" s="48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313" t="s">
        <v>400</v>
      </c>
      <c r="F221" s="48">
        <f>VLOOKUP(B221,'[5]Daily production report'!$C$43:$J$95,8,0)</f>
        <v>600</v>
      </c>
      <c r="G221" s="8">
        <f t="shared" si="15"/>
        <v>7</v>
      </c>
      <c r="H221" s="8">
        <f t="shared" si="11"/>
        <v>11666.666666666668</v>
      </c>
      <c r="I221" s="26"/>
      <c r="J221" s="26"/>
      <c r="K221" s="26">
        <v>2</v>
      </c>
      <c r="L221" s="26"/>
      <c r="M221" s="26"/>
      <c r="N221" s="26">
        <v>5</v>
      </c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313" t="s">
        <v>400</v>
      </c>
      <c r="F222" s="48">
        <f>VLOOKUP(B222,'[5]Daily production report'!$C$43:$J$95,8,0)</f>
        <v>600</v>
      </c>
      <c r="G222" s="8">
        <f t="shared" si="15"/>
        <v>5</v>
      </c>
      <c r="H222" s="8">
        <f t="shared" si="11"/>
        <v>8333.3333333333339</v>
      </c>
      <c r="I222" s="26"/>
      <c r="J222" s="26"/>
      <c r="K222" s="26"/>
      <c r="L222" s="26"/>
      <c r="M222" s="26"/>
      <c r="N222" s="26">
        <v>5</v>
      </c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313" t="s">
        <v>400</v>
      </c>
      <c r="F223" s="48">
        <f>VLOOKUP(B223,'[5]Daily production report'!$C$43:$J$95,8,0)</f>
        <v>938</v>
      </c>
      <c r="G223" s="8">
        <f t="shared" si="15"/>
        <v>10</v>
      </c>
      <c r="H223" s="8">
        <f t="shared" si="11"/>
        <v>10660.980810234541</v>
      </c>
      <c r="I223" s="26"/>
      <c r="J223" s="26"/>
      <c r="K223" s="26"/>
      <c r="L223" s="26"/>
      <c r="M223" s="26"/>
      <c r="N223" s="26">
        <v>5</v>
      </c>
      <c r="O223" s="26"/>
      <c r="P223" s="26"/>
      <c r="Q223" s="26">
        <v>3</v>
      </c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>
        <v>2</v>
      </c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313" t="s">
        <v>400</v>
      </c>
      <c r="F224" s="48">
        <f>VLOOKUP(B224,'[5]Daily production report'!$C$43:$J$95,8,0)</f>
        <v>938</v>
      </c>
      <c r="G224" s="215">
        <f t="shared" si="15"/>
        <v>10</v>
      </c>
      <c r="H224" s="8">
        <f t="shared" si="11"/>
        <v>10660.980810234541</v>
      </c>
      <c r="I224" s="26"/>
      <c r="J224" s="26"/>
      <c r="K224" s="26">
        <v>3</v>
      </c>
      <c r="L224" s="26">
        <v>5</v>
      </c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>
        <v>2</v>
      </c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93" t="s">
        <v>391</v>
      </c>
      <c r="F225" s="48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315" t="s">
        <v>303</v>
      </c>
      <c r="F226" s="48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315" t="s">
        <v>303</v>
      </c>
      <c r="F227" s="48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315" t="s">
        <v>81</v>
      </c>
      <c r="F228" s="48">
        <f>VLOOKUP(B228,'[5]Daily production report'!$C$43:$J$95,8,0)</f>
        <v>1100</v>
      </c>
      <c r="G228" s="8">
        <f t="shared" ref="G228:G251" si="16">SUM(I228:AJ228)</f>
        <v>0</v>
      </c>
      <c r="H228" s="8">
        <f t="shared" ref="H228:H251" si="17">G228/F228*1000000</f>
        <v>0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315" t="s">
        <v>81</v>
      </c>
      <c r="F229" s="48">
        <f>VLOOKUP(B229,'[5]Daily production report'!$C$43:$J$95,8,0)</f>
        <v>1100</v>
      </c>
      <c r="G229" s="8">
        <f t="shared" si="16"/>
        <v>0</v>
      </c>
      <c r="H229" s="8">
        <f t="shared" si="17"/>
        <v>0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316" t="s">
        <v>442</v>
      </c>
      <c r="F230" s="48">
        <f>VLOOKUP(B230,'[5]Daily production report'!$C$43:$J$95,8,0)</f>
        <v>966</v>
      </c>
      <c r="G230" s="8">
        <f t="shared" si="16"/>
        <v>1</v>
      </c>
      <c r="H230" s="8">
        <f t="shared" si="17"/>
        <v>1035.1966873706006</v>
      </c>
      <c r="I230" s="214"/>
      <c r="J230" s="26"/>
      <c r="K230" s="26">
        <v>1</v>
      </c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316" t="s">
        <v>442</v>
      </c>
      <c r="F231" s="48">
        <f>VLOOKUP(B231,'[5]Daily production report'!$C$43:$J$95,8,0)</f>
        <v>966</v>
      </c>
      <c r="G231" s="8">
        <f t="shared" si="16"/>
        <v>0</v>
      </c>
      <c r="H231" s="8">
        <f t="shared" si="17"/>
        <v>0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316" t="s">
        <v>442</v>
      </c>
      <c r="F232" s="48"/>
      <c r="G232" s="8">
        <f t="shared" si="16"/>
        <v>0</v>
      </c>
      <c r="H232" s="8" t="e">
        <f t="shared" si="17"/>
        <v>#DIV/0!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316" t="s">
        <v>442</v>
      </c>
      <c r="F233" s="48"/>
      <c r="G233" s="8">
        <f t="shared" si="16"/>
        <v>0</v>
      </c>
      <c r="H233" s="8" t="e">
        <f t="shared" si="17"/>
        <v>#DIV/0!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316" t="s">
        <v>442</v>
      </c>
      <c r="F234" s="48">
        <f>VLOOKUP(B234,'[5]Daily production report'!$C$43:$J$95,8,0)</f>
        <v>1114</v>
      </c>
      <c r="G234" s="8">
        <f t="shared" si="16"/>
        <v>0</v>
      </c>
      <c r="H234" s="8">
        <f t="shared" si="17"/>
        <v>0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316" t="s">
        <v>442</v>
      </c>
      <c r="F235" s="48">
        <f>VLOOKUP(B235,'[5]Daily production report'!$C$43:$J$95,8,0)</f>
        <v>1076</v>
      </c>
      <c r="G235" s="8">
        <f t="shared" si="16"/>
        <v>3</v>
      </c>
      <c r="H235" s="8">
        <f t="shared" si="17"/>
        <v>2788.1040892193309</v>
      </c>
      <c r="I235" s="214"/>
      <c r="J235" s="26">
        <v>2</v>
      </c>
      <c r="K235" s="26">
        <v>1</v>
      </c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316" t="s">
        <v>442</v>
      </c>
      <c r="F236" s="48"/>
      <c r="G236" s="8">
        <f t="shared" si="16"/>
        <v>0</v>
      </c>
      <c r="H236" s="8" t="e">
        <f t="shared" si="17"/>
        <v>#DIV/0!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316" t="s">
        <v>442</v>
      </c>
      <c r="F237" s="48"/>
      <c r="G237" s="8">
        <f t="shared" si="16"/>
        <v>0</v>
      </c>
      <c r="H237" s="8" t="e">
        <f t="shared" si="17"/>
        <v>#DIV/0!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316" t="s">
        <v>442</v>
      </c>
      <c r="F238" s="48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316" t="s">
        <v>442</v>
      </c>
      <c r="F239" s="48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316" t="s">
        <v>442</v>
      </c>
      <c r="F240" s="48">
        <f>VLOOKUP(B240,'[5]Daily production report'!$C$43:$J$95,8,0)</f>
        <v>1200</v>
      </c>
      <c r="G240" s="8">
        <f t="shared" si="16"/>
        <v>6</v>
      </c>
      <c r="H240" s="8">
        <f t="shared" si="17"/>
        <v>5000</v>
      </c>
      <c r="I240" s="214"/>
      <c r="J240" s="26"/>
      <c r="K240" s="26">
        <v>6</v>
      </c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316" t="s">
        <v>442</v>
      </c>
      <c r="F241" s="48">
        <f>VLOOKUP(B241,'[5]Daily production report'!$C$43:$J$95,8,0)</f>
        <v>1200</v>
      </c>
      <c r="G241" s="8">
        <f t="shared" si="16"/>
        <v>6</v>
      </c>
      <c r="H241" s="8">
        <f t="shared" si="17"/>
        <v>5000</v>
      </c>
      <c r="I241" s="214"/>
      <c r="J241" s="26"/>
      <c r="K241" s="26">
        <v>6</v>
      </c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316" t="s">
        <v>442</v>
      </c>
      <c r="F242" s="48"/>
      <c r="G242" s="8">
        <f t="shared" si="16"/>
        <v>0</v>
      </c>
      <c r="H242" s="8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316" t="s">
        <v>442</v>
      </c>
      <c r="F243" s="48"/>
      <c r="G243" s="8">
        <f t="shared" si="16"/>
        <v>0</v>
      </c>
      <c r="H243" s="8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316" t="s">
        <v>442</v>
      </c>
      <c r="F244" s="48"/>
      <c r="G244" s="8">
        <f t="shared" si="16"/>
        <v>0</v>
      </c>
      <c r="H244" s="8" t="e">
        <f t="shared" si="17"/>
        <v>#DIV/0!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316" t="s">
        <v>442</v>
      </c>
      <c r="F245" s="48"/>
      <c r="G245" s="8">
        <f t="shared" si="16"/>
        <v>0</v>
      </c>
      <c r="H245" s="8" t="e">
        <f t="shared" si="17"/>
        <v>#DIV/0!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316" t="s">
        <v>442</v>
      </c>
      <c r="F246" s="48">
        <f>VLOOKUP(B246,'[5]Daily production report'!$C$43:$J$95,8,0)</f>
        <v>1470</v>
      </c>
      <c r="G246" s="8">
        <f t="shared" si="16"/>
        <v>4</v>
      </c>
      <c r="H246" s="8">
        <f t="shared" si="17"/>
        <v>2721.0884353741494</v>
      </c>
      <c r="I246" s="214"/>
      <c r="J246" s="26"/>
      <c r="K246" s="26">
        <v>4</v>
      </c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316" t="s">
        <v>442</v>
      </c>
      <c r="F247" s="48">
        <f>VLOOKUP(B247,'[5]Daily production report'!$C$43:$J$95,8,0)</f>
        <v>1470</v>
      </c>
      <c r="G247" s="8">
        <f t="shared" si="16"/>
        <v>0</v>
      </c>
      <c r="H247" s="8">
        <f t="shared" si="17"/>
        <v>0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316" t="s">
        <v>442</v>
      </c>
      <c r="F248" s="48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316" t="s">
        <v>442</v>
      </c>
      <c r="F249" s="48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316" t="s">
        <v>442</v>
      </c>
      <c r="F250" s="48"/>
      <c r="G250" s="8">
        <f t="shared" si="16"/>
        <v>0</v>
      </c>
      <c r="H250" s="8" t="e">
        <f t="shared" si="17"/>
        <v>#DIV/0!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316" t="s">
        <v>442</v>
      </c>
      <c r="F251" s="48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317"/>
      <c r="F252" s="52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317"/>
      <c r="F253" s="52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3">
        <f>SUM(F3:F251)</f>
        <v>54309</v>
      </c>
      <c r="G254" s="8">
        <f>SUM(I254:AJ254)</f>
        <v>85</v>
      </c>
      <c r="H254" s="8">
        <f t="shared" ref="H254" si="18">G254/F254*1000000</f>
        <v>1565.1181203852032</v>
      </c>
      <c r="I254" s="2">
        <f>SUM(I3:I251)</f>
        <v>10</v>
      </c>
      <c r="J254" s="2">
        <f t="shared" ref="J254:AJ254" si="19">SUM(J3:J251)</f>
        <v>15</v>
      </c>
      <c r="K254" s="2">
        <f t="shared" si="19"/>
        <v>24</v>
      </c>
      <c r="L254" s="2">
        <f t="shared" si="19"/>
        <v>6</v>
      </c>
      <c r="M254" s="2">
        <f t="shared" si="19"/>
        <v>0</v>
      </c>
      <c r="N254" s="2">
        <f>SUM(N3:N251)</f>
        <v>16</v>
      </c>
      <c r="O254" s="2">
        <f t="shared" si="19"/>
        <v>1</v>
      </c>
      <c r="P254" s="2">
        <f t="shared" si="19"/>
        <v>0</v>
      </c>
      <c r="Q254" s="2">
        <f t="shared" si="19"/>
        <v>4</v>
      </c>
      <c r="R254" s="2">
        <f t="shared" si="19"/>
        <v>0</v>
      </c>
      <c r="S254" s="2">
        <f t="shared" si="19"/>
        <v>0</v>
      </c>
      <c r="T254" s="2">
        <f t="shared" si="19"/>
        <v>0</v>
      </c>
      <c r="U254" s="2">
        <f t="shared" si="19"/>
        <v>2</v>
      </c>
      <c r="V254" s="2">
        <f t="shared" si="19"/>
        <v>1</v>
      </c>
      <c r="W254" s="2">
        <f t="shared" si="19"/>
        <v>0</v>
      </c>
      <c r="X254" s="2">
        <f t="shared" si="19"/>
        <v>0</v>
      </c>
      <c r="Y254" s="2">
        <f t="shared" si="19"/>
        <v>2</v>
      </c>
      <c r="Z254" s="2">
        <f t="shared" si="19"/>
        <v>0</v>
      </c>
      <c r="AA254" s="2">
        <f t="shared" si="19"/>
        <v>0</v>
      </c>
      <c r="AB254" s="2">
        <f t="shared" si="19"/>
        <v>0</v>
      </c>
      <c r="AC254" s="2">
        <f t="shared" si="19"/>
        <v>0</v>
      </c>
      <c r="AD254" s="2">
        <f t="shared" si="19"/>
        <v>4</v>
      </c>
      <c r="AE254" s="2">
        <f t="shared" si="19"/>
        <v>0</v>
      </c>
      <c r="AF254" s="2">
        <f t="shared" si="19"/>
        <v>0</v>
      </c>
      <c r="AG254" s="2">
        <f t="shared" si="19"/>
        <v>0</v>
      </c>
      <c r="AH254" s="2">
        <f t="shared" si="19"/>
        <v>0</v>
      </c>
      <c r="AI254" s="2">
        <f t="shared" si="19"/>
        <v>0</v>
      </c>
      <c r="AJ254" s="2">
        <f t="shared" si="19"/>
        <v>0</v>
      </c>
    </row>
    <row r="260" spans="4:6" x14ac:dyDescent="0.3">
      <c r="D260">
        <v>45811</v>
      </c>
      <c r="E260" s="1" t="s">
        <v>454</v>
      </c>
      <c r="F260" s="1">
        <v>1165</v>
      </c>
    </row>
  </sheetData>
  <mergeCells count="1">
    <mergeCell ref="A254:E254"/>
  </mergeCells>
  <conditionalFormatting sqref="B191:B192">
    <cfRule type="duplicateValues" dxfId="94" priority="1"/>
    <cfRule type="duplicateValues" dxfId="93" priority="2"/>
  </conditionalFormatting>
  <conditionalFormatting sqref="B196:B198">
    <cfRule type="duplicateValues" dxfId="92" priority="44" stopIfTrue="1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J261"/>
  <sheetViews>
    <sheetView zoomScale="80" zoomScaleNormal="80" workbookViewId="0">
      <pane ySplit="2" topLeftCell="A224" activePane="bottomLeft" state="frozen"/>
      <selection activeCell="A5" sqref="A5:B5"/>
      <selection pane="bottomLeft" activeCell="A5" sqref="A5:B5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61.21875" bestFit="1" customWidth="1"/>
    <col min="5" max="5" width="13.77734375" style="1" bestFit="1" customWidth="1"/>
    <col min="6" max="6" width="13.77734375" style="1" customWidth="1"/>
    <col min="7" max="7" width="17" style="1" customWidth="1"/>
    <col min="8" max="8" width="13.77734375" style="1" customWidth="1"/>
    <col min="9" max="10" width="9.77734375" customWidth="1"/>
    <col min="11" max="11" width="9.21875" style="1" customWidth="1"/>
    <col min="12" max="12" width="10.21875" style="1" customWidth="1"/>
    <col min="13" max="13" width="9.21875" customWidth="1"/>
    <col min="14" max="14" width="11.21875" customWidth="1"/>
    <col min="15" max="19" width="9.21875" customWidth="1"/>
    <col min="20" max="22" width="10.21875" customWidth="1"/>
    <col min="23" max="24" width="9.21875" customWidth="1"/>
    <col min="25" max="25" width="10.21875" customWidth="1"/>
    <col min="26" max="26" width="11" customWidth="1"/>
    <col min="27" max="27" width="9.21875" customWidth="1"/>
    <col min="28" max="28" width="10.21875" customWidth="1"/>
    <col min="29" max="34" width="9.21875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174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>
        <f>VLOOKUP(B4,'[6]Daily production report'!$C$43:$J$98,8,0)</f>
        <v>300</v>
      </c>
      <c r="G4" s="8">
        <f t="shared" ref="G4:G66" si="0">SUM(I4:AJ4)</f>
        <v>0</v>
      </c>
      <c r="H4" s="8">
        <f t="shared" ref="H4:H66" si="1">G4/F4*1000000</f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>
        <f>VLOOKUP(B8,'[6]Daily production report'!$C$43:$J$98,8,0)</f>
        <v>1075</v>
      </c>
      <c r="G8" s="8">
        <f t="shared" si="0"/>
        <v>20</v>
      </c>
      <c r="H8" s="8">
        <f t="shared" si="1"/>
        <v>18604.651162790698</v>
      </c>
      <c r="I8" s="3">
        <v>20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>
        <f>VLOOKUP(B10,'[6]Daily production report'!$C$43:$J$98,8,0)</f>
        <v>740</v>
      </c>
      <c r="G10" s="8">
        <f t="shared" si="0"/>
        <v>6</v>
      </c>
      <c r="H10" s="8">
        <f t="shared" si="1"/>
        <v>8108.1081081081084</v>
      </c>
      <c r="I10" s="3"/>
      <c r="J10" s="3"/>
      <c r="K10" s="3"/>
      <c r="L10" s="3"/>
      <c r="M10" s="3"/>
      <c r="N10" s="3">
        <v>5</v>
      </c>
      <c r="O10" s="3"/>
      <c r="P10" s="3"/>
      <c r="Q10" s="3">
        <v>1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>
        <f>VLOOKUP(B13,'[6]Daily production report'!$C$43:$J$98,8,0)</f>
        <v>950</v>
      </c>
      <c r="G13" s="8">
        <f t="shared" si="0"/>
        <v>0</v>
      </c>
      <c r="H13" s="8">
        <f t="shared" si="1"/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>
        <f>VLOOKUP(B14,'[6]Daily production report'!$C$43:$J$98,8,0)</f>
        <v>950</v>
      </c>
      <c r="G14" s="8">
        <f t="shared" si="0"/>
        <v>0</v>
      </c>
      <c r="H14" s="8">
        <f t="shared" si="1"/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>
        <f>VLOOKUP(B15,'[6]Daily production report'!$C$43:$J$98,8,0)</f>
        <v>1075</v>
      </c>
      <c r="G15" s="8">
        <f t="shared" si="0"/>
        <v>6</v>
      </c>
      <c r="H15" s="8">
        <f t="shared" si="1"/>
        <v>5581.395348837209</v>
      </c>
      <c r="I15" s="3">
        <v>6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/>
      <c r="G22" s="8">
        <f t="shared" si="0"/>
        <v>0</v>
      </c>
      <c r="H22" s="8" t="e">
        <f t="shared" si="1"/>
        <v>#DIV/0!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/>
      <c r="G23" s="8">
        <f t="shared" si="0"/>
        <v>0</v>
      </c>
      <c r="H23" s="8" t="e">
        <f t="shared" si="1"/>
        <v>#DIV/0!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>
        <f>VLOOKUP(B28,'[6]Daily production report'!$C$43:$J$98,8,0)</f>
        <v>939</v>
      </c>
      <c r="G28" s="8">
        <f t="shared" si="0"/>
        <v>0</v>
      </c>
      <c r="H28" s="8">
        <f t="shared" si="1"/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>
        <f>VLOOKUP(B30,'[6]Daily production report'!$C$43:$J$98,8,0)</f>
        <v>810</v>
      </c>
      <c r="G30" s="8">
        <f t="shared" si="0"/>
        <v>0</v>
      </c>
      <c r="H30" s="8">
        <f t="shared" si="1"/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>
        <f>VLOOKUP(B31,'[6]Daily production report'!$C$43:$J$98,8,0)</f>
        <v>748</v>
      </c>
      <c r="G31" s="8">
        <f t="shared" si="0"/>
        <v>0</v>
      </c>
      <c r="H31" s="8">
        <f t="shared" si="1"/>
        <v>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0</v>
      </c>
      <c r="H34" s="8" t="e">
        <f t="shared" si="1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/>
      <c r="G36" s="8">
        <f t="shared" si="0"/>
        <v>0</v>
      </c>
      <c r="H36" s="8" t="e">
        <f t="shared" si="1"/>
        <v>#DIV/0!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/>
      <c r="G37" s="8">
        <f t="shared" si="0"/>
        <v>0</v>
      </c>
      <c r="H37" s="8" t="e">
        <f t="shared" si="1"/>
        <v>#DIV/0!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>
        <f>VLOOKUP(B38,'[6]Daily production report'!$C$43:$J$98,8,0)</f>
        <v>810</v>
      </c>
      <c r="G38" s="8">
        <f t="shared" si="0"/>
        <v>0</v>
      </c>
      <c r="H38" s="8">
        <f t="shared" si="1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>
        <f>VLOOKUP(B39,'[6]Daily production report'!$C$43:$J$98,8,0)</f>
        <v>810</v>
      </c>
      <c r="G39" s="8">
        <f t="shared" si="0"/>
        <v>0</v>
      </c>
      <c r="H39" s="8">
        <f t="shared" si="1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>
        <f>VLOOKUP(B46,'[6]Daily production report'!$C$43:$J$98,8,0)</f>
        <v>1011</v>
      </c>
      <c r="G46" s="8">
        <f t="shared" si="0"/>
        <v>0</v>
      </c>
      <c r="H46" s="8">
        <f t="shared" si="1"/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>
        <f>VLOOKUP(B47,'[6]Daily production report'!$C$43:$J$98,8,0)</f>
        <v>813</v>
      </c>
      <c r="G47" s="8">
        <f t="shared" si="0"/>
        <v>7</v>
      </c>
      <c r="H47" s="8">
        <f t="shared" si="1"/>
        <v>8610.0861008610082</v>
      </c>
      <c r="I47" s="3"/>
      <c r="J47" s="3">
        <v>7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>
        <f>VLOOKUP(B49,'[6]Daily production report'!$C$43:$J$98,8,0)</f>
        <v>1035</v>
      </c>
      <c r="G49" s="8">
        <f t="shared" si="0"/>
        <v>1</v>
      </c>
      <c r="H49" s="8">
        <f t="shared" si="1"/>
        <v>966.18357487922708</v>
      </c>
      <c r="I49" s="3"/>
      <c r="J49" s="3">
        <v>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>
        <f>VLOOKUP(B57,'[6]Daily production report'!$C$43:$J$98,8,0)</f>
        <v>590</v>
      </c>
      <c r="G57" s="8">
        <f t="shared" si="0"/>
        <v>0</v>
      </c>
      <c r="H57" s="8">
        <f t="shared" si="1"/>
        <v>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>
        <f>VLOOKUP(B58,'[6]Daily production report'!$C$43:$J$98,8,0)</f>
        <v>590</v>
      </c>
      <c r="G58" s="8">
        <f t="shared" si="0"/>
        <v>0</v>
      </c>
      <c r="H58" s="8">
        <f t="shared" si="1"/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0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/>
      <c r="G61" s="8">
        <f t="shared" si="0"/>
        <v>0</v>
      </c>
      <c r="H61" s="8" t="e">
        <f t="shared" si="1"/>
        <v>#DIV/0!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>
        <f>VLOOKUP(B62,'[6]Daily production report'!$C$43:$J$98,8,0)</f>
        <v>1300</v>
      </c>
      <c r="G62" s="8">
        <f t="shared" si="0"/>
        <v>1</v>
      </c>
      <c r="H62" s="8">
        <f t="shared" si="1"/>
        <v>769.23076923076928</v>
      </c>
      <c r="I62" s="3"/>
      <c r="J62" s="3"/>
      <c r="K62" s="3">
        <v>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/>
      <c r="G64" s="8">
        <f t="shared" si="0"/>
        <v>2</v>
      </c>
      <c r="H64" s="8" t="e">
        <f t="shared" si="1"/>
        <v>#DIV/0!</v>
      </c>
      <c r="I64" s="3"/>
      <c r="J64" s="3"/>
      <c r="K64" s="3"/>
      <c r="L64" s="3"/>
      <c r="M64" s="3"/>
      <c r="N64" s="3"/>
      <c r="O64" s="3"/>
      <c r="P64" s="3"/>
      <c r="Q64" s="3">
        <v>2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/>
      <c r="G65" s="8">
        <f t="shared" si="0"/>
        <v>8</v>
      </c>
      <c r="H65" s="8" t="e">
        <f t="shared" si="1"/>
        <v>#DIV/0!</v>
      </c>
      <c r="I65" s="3"/>
      <c r="J65" s="3">
        <v>8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>
        <f>VLOOKUP(B66,'[6]Daily production report'!$C$43:$J$98,8,0)</f>
        <v>70</v>
      </c>
      <c r="G66" s="8">
        <f t="shared" si="0"/>
        <v>0</v>
      </c>
      <c r="H66" s="8">
        <f t="shared" si="1"/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>
        <f>VLOOKUP(B73,'[6]Daily production report'!$C$43:$J$98,8,0)</f>
        <v>1590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>
        <f>VLOOKUP(B74,'[6]Daily production report'!$C$43:$J$98,8,0)</f>
        <v>350</v>
      </c>
      <c r="G74" s="8">
        <f t="shared" si="2"/>
        <v>0</v>
      </c>
      <c r="H74" s="8">
        <f t="shared" si="3"/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VLOOKUP(B75,'[6]Daily production report'!$C$43:$J$98,8,0)</f>
        <v>1914</v>
      </c>
      <c r="G75" s="8">
        <f t="shared" si="2"/>
        <v>2</v>
      </c>
      <c r="H75" s="8">
        <f t="shared" si="3"/>
        <v>1044.9320794148382</v>
      </c>
      <c r="I75" s="3"/>
      <c r="J75" s="3"/>
      <c r="K75" s="3"/>
      <c r="L75" s="3"/>
      <c r="M75" s="3"/>
      <c r="N75" s="3"/>
      <c r="O75" s="3"/>
      <c r="P75" s="3"/>
      <c r="Q75" s="3">
        <v>2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>
        <f>VLOOKUP(B80,'[6]Daily production report'!$C$43:$J$98,8,0)</f>
        <v>2674</v>
      </c>
      <c r="G80" s="8">
        <f t="shared" si="2"/>
        <v>4</v>
      </c>
      <c r="H80" s="8">
        <f t="shared" si="3"/>
        <v>1495.8863126402393</v>
      </c>
      <c r="I80" s="3"/>
      <c r="J80" s="3"/>
      <c r="K80" s="3">
        <v>4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>
        <f>VLOOKUP(B111,'[6]Daily production report'!$C$43:$J$98,8,0)</f>
        <v>570</v>
      </c>
      <c r="G111" s="8">
        <f t="shared" ref="G111:G141" si="6">SUM(I111:AJ111)</f>
        <v>3</v>
      </c>
      <c r="H111" s="8">
        <f t="shared" ref="H111:H140" si="7">G111/F111*1000000</f>
        <v>5263.1578947368416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>
        <v>3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>
        <f t="shared" si="6"/>
        <v>0</v>
      </c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>
        <f>VLOOKUP(B127,'[6]Daily production report'!$C$43:$J$98,8,0)</f>
        <v>665</v>
      </c>
      <c r="G127" s="8">
        <f t="shared" si="6"/>
        <v>0</v>
      </c>
      <c r="H127" s="8">
        <f t="shared" si="7"/>
        <v>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>
        <f>VLOOKUP(B139,'[6]Daily production report'!$C$43:$J$98,8,0)</f>
        <v>422</v>
      </c>
      <c r="G139" s="8">
        <f t="shared" si="6"/>
        <v>0</v>
      </c>
      <c r="H139" s="8">
        <f t="shared" si="7"/>
        <v>0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/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/>
      <c r="G157" s="8">
        <f t="shared" si="9"/>
        <v>0</v>
      </c>
      <c r="H157" s="8" t="e">
        <f t="shared" si="8"/>
        <v>#DIV/0!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>
        <f>VLOOKUP(B159,'[6]Daily production report'!$C$43:$J$98,8,0)</f>
        <v>1215</v>
      </c>
      <c r="G159" s="8">
        <f t="shared" si="9"/>
        <v>0</v>
      </c>
      <c r="H159" s="8">
        <f t="shared" si="8"/>
        <v>0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/>
      <c r="G160" s="8">
        <f t="shared" si="9"/>
        <v>0</v>
      </c>
      <c r="H160" s="8" t="e">
        <f t="shared" si="8"/>
        <v>#DIV/0!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>
        <f>VLOOKUP(B161,'[6]Daily production report'!$C$43:$J$98,8,0)</f>
        <v>2030</v>
      </c>
      <c r="G161" s="8">
        <f t="shared" si="9"/>
        <v>6</v>
      </c>
      <c r="H161" s="8">
        <f t="shared" si="8"/>
        <v>2955.6650246305421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>
        <v>1</v>
      </c>
      <c r="AD161" s="88"/>
      <c r="AE161" s="88"/>
      <c r="AF161" s="88">
        <v>5</v>
      </c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/>
      <c r="G164" s="8">
        <f t="shared" si="9"/>
        <v>0</v>
      </c>
      <c r="H164" s="8" t="e">
        <f t="shared" si="8"/>
        <v>#DIV/0!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>
        <f>VLOOKUP(B165,'[6]Daily production report'!$C$43:$J$98,8,0)</f>
        <v>800</v>
      </c>
      <c r="G165" s="8">
        <f t="shared" si="9"/>
        <v>0</v>
      </c>
      <c r="H165" s="8">
        <f t="shared" si="8"/>
        <v>0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>
        <f>VLOOKUP(B166,'[6]Daily production report'!$C$43:$J$98,8,0)</f>
        <v>800</v>
      </c>
      <c r="G166" s="8">
        <f t="shared" si="9"/>
        <v>0</v>
      </c>
      <c r="H166" s="8">
        <f t="shared" si="8"/>
        <v>0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>
        <f>VLOOKUP(B167,'[6]Daily production report'!$C$43:$J$98,8,0)</f>
        <v>511</v>
      </c>
      <c r="G167" s="8">
        <f t="shared" si="9"/>
        <v>0</v>
      </c>
      <c r="H167" s="8">
        <f t="shared" si="8"/>
        <v>0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>
        <f>VLOOKUP(B168,'[6]Daily production report'!$C$43:$J$98,8,0)</f>
        <v>1200</v>
      </c>
      <c r="G168" s="8">
        <f t="shared" si="9"/>
        <v>0</v>
      </c>
      <c r="H168" s="8">
        <f t="shared" si="8"/>
        <v>0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/>
      <c r="G169" s="8">
        <f t="shared" si="9"/>
        <v>0</v>
      </c>
      <c r="H169" s="8" t="e">
        <f t="shared" si="8"/>
        <v>#DIV/0!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/>
      <c r="G170" s="8">
        <f t="shared" si="9"/>
        <v>0</v>
      </c>
      <c r="H170" s="8" t="e">
        <f t="shared" si="8"/>
        <v>#DIV/0!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/>
      <c r="G171" s="8">
        <f t="shared" si="9"/>
        <v>0</v>
      </c>
      <c r="H171" s="8" t="e">
        <f t="shared" si="8"/>
        <v>#DIV/0!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/>
      <c r="G172" s="8">
        <f t="shared" si="9"/>
        <v>0</v>
      </c>
      <c r="H172" s="8" t="e">
        <f t="shared" si="8"/>
        <v>#DIV/0!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>
        <f>VLOOKUP(B173,'[6]Daily production report'!$C$43:$J$98,8,0)</f>
        <v>1015</v>
      </c>
      <c r="G173" s="8">
        <f t="shared" si="9"/>
        <v>0</v>
      </c>
      <c r="H173" s="8">
        <f t="shared" si="8"/>
        <v>0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>
        <f>VLOOKUP(B174,'[6]Daily production report'!$C$43:$J$98,8,0)</f>
        <v>1015</v>
      </c>
      <c r="G174" s="8">
        <f t="shared" si="9"/>
        <v>0</v>
      </c>
      <c r="H174" s="8">
        <f t="shared" si="8"/>
        <v>0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/>
      <c r="G175" s="8">
        <f t="shared" si="9"/>
        <v>0</v>
      </c>
      <c r="H175" s="8" t="e">
        <f t="shared" si="8"/>
        <v>#DIV/0!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/>
      <c r="G176" s="8">
        <f t="shared" si="9"/>
        <v>0</v>
      </c>
      <c r="H176" s="8" t="e">
        <f t="shared" si="8"/>
        <v>#DIV/0!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/>
      <c r="G177" s="8">
        <f t="shared" si="9"/>
        <v>0</v>
      </c>
      <c r="H177" s="8" t="e">
        <f t="shared" si="8"/>
        <v>#DIV/0!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/>
      <c r="G178" s="8">
        <f t="shared" si="9"/>
        <v>0</v>
      </c>
      <c r="H178" s="8" t="e">
        <f t="shared" si="8"/>
        <v>#DIV/0!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/>
      <c r="G191" s="8">
        <f t="shared" si="9"/>
        <v>0</v>
      </c>
      <c r="H191" s="8" t="e">
        <f t="shared" si="8"/>
        <v>#DIV/0!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/>
      <c r="G192" s="8">
        <f t="shared" si="9"/>
        <v>0</v>
      </c>
      <c r="H192" s="8" t="e">
        <f t="shared" si="8"/>
        <v>#DIV/0!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>
        <f>VLOOKUP(B196,'[6]Daily production report'!$C$43:$J$98,8,0)</f>
        <v>600</v>
      </c>
      <c r="G196" s="8">
        <f t="shared" si="9"/>
        <v>33</v>
      </c>
      <c r="H196" s="8">
        <f t="shared" si="8"/>
        <v>55000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>
        <v>33</v>
      </c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>
        <f>VLOOKUP(B197,'[6]Daily production report'!$C$43:$J$98,8,0)</f>
        <v>600</v>
      </c>
      <c r="G197" s="8">
        <f t="shared" si="9"/>
        <v>0</v>
      </c>
      <c r="H197" s="8">
        <f t="shared" si="8"/>
        <v>0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>
        <f>VLOOKUP(B198,'[6]Daily production report'!$C$43:$J$98,8,0)</f>
        <v>996</v>
      </c>
      <c r="G198" s="8">
        <f t="shared" si="9"/>
        <v>4</v>
      </c>
      <c r="H198" s="8">
        <f t="shared" si="8"/>
        <v>4016.064257028112</v>
      </c>
      <c r="I198" s="26">
        <v>4</v>
      </c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VLOOKUP(B202,'[6]Daily production report'!$C$43:$J$98,8,0)</f>
        <v>535</v>
      </c>
      <c r="G202" s="8">
        <f t="shared" ref="G202:G214" si="12">SUM(I202:AJ202)</f>
        <v>0</v>
      </c>
      <c r="H202" s="8">
        <f t="shared" si="11"/>
        <v>0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>
        <f>VLOOKUP(B203,'[6]Daily production report'!$C$43:$J$98,8,0)</f>
        <v>150</v>
      </c>
      <c r="G203" s="8">
        <f t="shared" si="12"/>
        <v>0</v>
      </c>
      <c r="H203" s="8">
        <f t="shared" si="11"/>
        <v>0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>
        <f>VLOOKUP(B204,'[6]Daily production report'!$C$43:$J$98,8,0)</f>
        <v>150</v>
      </c>
      <c r="G204" s="8">
        <f t="shared" si="12"/>
        <v>0</v>
      </c>
      <c r="H204" s="8">
        <f t="shared" si="11"/>
        <v>0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VLOOKUP(B205,'[6]Daily production report'!$C$43:$J$98,8,0)</f>
        <v>1820</v>
      </c>
      <c r="G205" s="8">
        <f t="shared" si="12"/>
        <v>1</v>
      </c>
      <c r="H205" s="8">
        <f t="shared" si="11"/>
        <v>549.45054945054949</v>
      </c>
      <c r="I205" s="26"/>
      <c r="J205" s="26"/>
      <c r="K205" s="26">
        <v>1</v>
      </c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VLOOKUP(B206,'[6]Daily production report'!$C$43:$J$98,8,0)</f>
        <v>715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VLOOKUP(B207,'[6]Daily production report'!$C$43:$J$98,8,0)</f>
        <v>1203</v>
      </c>
      <c r="G207" s="8">
        <f t="shared" si="12"/>
        <v>0</v>
      </c>
      <c r="H207" s="8">
        <f t="shared" si="11"/>
        <v>0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VLOOKUP(B208,'[6]Daily production report'!$C$43:$J$98,8,0)</f>
        <v>1525</v>
      </c>
      <c r="G208" s="8">
        <f t="shared" si="12"/>
        <v>0</v>
      </c>
      <c r="H208" s="8">
        <f t="shared" si="11"/>
        <v>0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VLOOKUP(B209,'[6]Daily production report'!$C$43:$J$98,8,0)</f>
        <v>2450</v>
      </c>
      <c r="G209" s="8">
        <f t="shared" si="12"/>
        <v>7</v>
      </c>
      <c r="H209" s="8">
        <f t="shared" si="11"/>
        <v>2857.1428571428573</v>
      </c>
      <c r="I209" s="26"/>
      <c r="J209" s="26"/>
      <c r="K209" s="26"/>
      <c r="L209" s="26"/>
      <c r="M209" s="26"/>
      <c r="N209" s="26"/>
      <c r="O209" s="26"/>
      <c r="P209" s="26"/>
      <c r="Q209" s="26">
        <v>6</v>
      </c>
      <c r="R209" s="26"/>
      <c r="S209" s="26"/>
      <c r="T209" s="26"/>
      <c r="U209" s="26"/>
      <c r="V209" s="26"/>
      <c r="W209" s="26"/>
      <c r="X209" s="26"/>
      <c r="Y209" s="26">
        <v>1</v>
      </c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/>
      <c r="G210" s="8">
        <f t="shared" si="12"/>
        <v>0</v>
      </c>
      <c r="H210" s="8" t="e">
        <f t="shared" si="11"/>
        <v>#DIV/0!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VLOOKUP(B212,'[6]Daily production report'!$C$43:$J$98,8,0)</f>
        <v>1108</v>
      </c>
      <c r="G212" s="8">
        <f t="shared" si="12"/>
        <v>0</v>
      </c>
      <c r="H212" s="8">
        <f t="shared" si="11"/>
        <v>0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VLOOKUP(B214,'[6]Daily production report'!$C$43:$J$98,8,0)</f>
        <v>1108</v>
      </c>
      <c r="G214" s="8">
        <f t="shared" si="12"/>
        <v>0</v>
      </c>
      <c r="H214" s="8">
        <f t="shared" si="11"/>
        <v>0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>
        <f>VLOOKUP(B218,'[6]Daily production report'!$C$43:$J$98,8,0)</f>
        <v>1535</v>
      </c>
      <c r="G218" s="8">
        <f t="shared" si="14"/>
        <v>0</v>
      </c>
      <c r="H218" s="8">
        <f t="shared" si="11"/>
        <v>0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>
        <f>VLOOKUP(B219,'[6]Daily production report'!$C$43:$J$98,8,0)</f>
        <v>1535</v>
      </c>
      <c r="G219" s="8">
        <f t="shared" si="14"/>
        <v>0</v>
      </c>
      <c r="H219" s="8">
        <f t="shared" si="11"/>
        <v>0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VLOOKUP(B221,'[6]Daily production report'!$C$43:$J$98,8,0)</f>
        <v>1812</v>
      </c>
      <c r="G221" s="8">
        <f t="shared" si="15"/>
        <v>2</v>
      </c>
      <c r="H221" s="8">
        <f t="shared" si="11"/>
        <v>1103.7527593818984</v>
      </c>
      <c r="I221" s="26"/>
      <c r="J221" s="26"/>
      <c r="K221" s="26">
        <v>2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VLOOKUP(B222,'[6]Daily production report'!$C$43:$J$98,8,0)</f>
        <v>1812</v>
      </c>
      <c r="G222" s="8">
        <f t="shared" si="15"/>
        <v>0</v>
      </c>
      <c r="H222" s="8">
        <f t="shared" si="11"/>
        <v>0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>
        <f>VLOOKUP(B223,'[6]Daily production report'!$C$43:$J$98,8,0)</f>
        <v>780</v>
      </c>
      <c r="G223" s="8">
        <f t="shared" si="15"/>
        <v>10</v>
      </c>
      <c r="H223" s="8">
        <f t="shared" si="11"/>
        <v>12820.51282051282</v>
      </c>
      <c r="I223" s="26"/>
      <c r="J223" s="26"/>
      <c r="K223" s="26"/>
      <c r="L223" s="26">
        <v>10</v>
      </c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>
        <f>VLOOKUP(B224,'[6]Daily production report'!$C$43:$J$98,8,0)</f>
        <v>780</v>
      </c>
      <c r="G224" s="215">
        <f t="shared" si="15"/>
        <v>5</v>
      </c>
      <c r="H224" s="8">
        <f t="shared" si="11"/>
        <v>6410.2564102564102</v>
      </c>
      <c r="I224" s="26"/>
      <c r="J224" s="26"/>
      <c r="K224" s="26"/>
      <c r="L224" s="26">
        <v>5</v>
      </c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/>
      <c r="G228" s="8">
        <f t="shared" ref="G228:G251" si="16">SUM(I228:AJ228)</f>
        <v>0</v>
      </c>
      <c r="H228" s="8" t="e">
        <f t="shared" ref="H228:H251" si="17">G228/F228*1000000</f>
        <v>#DIV/0!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/>
      <c r="G229" s="8">
        <f t="shared" si="16"/>
        <v>0</v>
      </c>
      <c r="H229" s="8" t="e">
        <f t="shared" si="17"/>
        <v>#DIV/0!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/>
      <c r="G230" s="8">
        <f t="shared" si="16"/>
        <v>0</v>
      </c>
      <c r="H230" s="8" t="e">
        <f t="shared" si="17"/>
        <v>#DIV/0!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/>
      <c r="G231" s="8">
        <f t="shared" si="16"/>
        <v>0</v>
      </c>
      <c r="H231" s="8" t="e">
        <f t="shared" si="17"/>
        <v>#DIV/0!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/>
      <c r="G232" s="8">
        <f t="shared" si="16"/>
        <v>4</v>
      </c>
      <c r="H232" s="8" t="e">
        <f t="shared" si="17"/>
        <v>#DIV/0!</v>
      </c>
      <c r="I232" s="214"/>
      <c r="J232" s="26">
        <v>4</v>
      </c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/>
      <c r="G233" s="8">
        <f t="shared" si="16"/>
        <v>4</v>
      </c>
      <c r="H233" s="8" t="e">
        <f t="shared" si="17"/>
        <v>#DIV/0!</v>
      </c>
      <c r="I233" s="214"/>
      <c r="J233" s="26">
        <v>4</v>
      </c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/>
      <c r="G234" s="8">
        <f t="shared" si="16"/>
        <v>0</v>
      </c>
      <c r="H234" s="8" t="e">
        <f t="shared" si="17"/>
        <v>#DIV/0!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/>
      <c r="G235" s="8">
        <f t="shared" si="16"/>
        <v>0</v>
      </c>
      <c r="H235" s="8" t="e">
        <f t="shared" si="17"/>
        <v>#DIV/0!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/>
      <c r="G236" s="8">
        <f t="shared" si="16"/>
        <v>0</v>
      </c>
      <c r="H236" s="8" t="e">
        <f t="shared" si="17"/>
        <v>#DIV/0!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/>
      <c r="G237" s="8">
        <f t="shared" si="16"/>
        <v>0</v>
      </c>
      <c r="H237" s="8" t="e">
        <f t="shared" si="17"/>
        <v>#DIV/0!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/>
      <c r="G240" s="8">
        <f t="shared" si="16"/>
        <v>0</v>
      </c>
      <c r="H240" s="8" t="e">
        <f t="shared" si="17"/>
        <v>#DIV/0!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/>
      <c r="G241" s="8">
        <f t="shared" si="16"/>
        <v>0</v>
      </c>
      <c r="H241" s="8" t="e">
        <f t="shared" si="17"/>
        <v>#DIV/0!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>
        <f>VLOOKUP(B242,'[6]Daily production report'!$C$43:$J$98,8,0)</f>
        <v>1314</v>
      </c>
      <c r="G242" s="8">
        <f t="shared" si="16"/>
        <v>3</v>
      </c>
      <c r="H242" s="8">
        <f t="shared" si="17"/>
        <v>2283.1050228310501</v>
      </c>
      <c r="I242" s="214"/>
      <c r="J242" s="26"/>
      <c r="K242" s="26">
        <v>3</v>
      </c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>
        <f>VLOOKUP(B243,'[6]Daily production report'!$C$43:$J$98,8,0)</f>
        <v>1314</v>
      </c>
      <c r="G243" s="8">
        <f t="shared" si="16"/>
        <v>3</v>
      </c>
      <c r="H243" s="8">
        <f t="shared" si="17"/>
        <v>2283.1050228310501</v>
      </c>
      <c r="I243" s="214"/>
      <c r="J243" s="26"/>
      <c r="K243" s="26">
        <v>3</v>
      </c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>
        <f>VLOOKUP(B244,'[6]Daily production report'!$C$43:$J$98,8,0)</f>
        <v>1300</v>
      </c>
      <c r="G244" s="8">
        <f t="shared" si="16"/>
        <v>0</v>
      </c>
      <c r="H244" s="8">
        <f t="shared" si="17"/>
        <v>0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>
        <f>VLOOKUP(B245,'[6]Daily production report'!$C$43:$J$98,8,0)</f>
        <v>1300</v>
      </c>
      <c r="G245" s="8">
        <f t="shared" si="16"/>
        <v>0</v>
      </c>
      <c r="H245" s="8">
        <f t="shared" si="17"/>
        <v>0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/>
      <c r="G246" s="8">
        <f t="shared" si="16"/>
        <v>0</v>
      </c>
      <c r="H246" s="8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/>
      <c r="G247" s="8">
        <f t="shared" si="16"/>
        <v>0</v>
      </c>
      <c r="H247" s="8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/>
      <c r="G250" s="8">
        <f t="shared" si="16"/>
        <v>0</v>
      </c>
      <c r="H250" s="8" t="e">
        <f t="shared" si="17"/>
        <v>#DIV/0!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57829</v>
      </c>
      <c r="G254" s="8">
        <f>SUM(I254:AJ254)</f>
        <v>142</v>
      </c>
      <c r="H254" s="8">
        <f t="shared" ref="H254" si="18">G254/F254*1000000</f>
        <v>2455.5153988483285</v>
      </c>
      <c r="I254" s="2">
        <f>SUM(I3:I251)</f>
        <v>30</v>
      </c>
      <c r="J254" s="2">
        <f t="shared" ref="J254:AJ254" si="19">SUM(J3:J251)</f>
        <v>24</v>
      </c>
      <c r="K254" s="2">
        <f t="shared" si="19"/>
        <v>14</v>
      </c>
      <c r="L254" s="2">
        <f t="shared" si="19"/>
        <v>15</v>
      </c>
      <c r="M254" s="2">
        <f t="shared" si="19"/>
        <v>0</v>
      </c>
      <c r="N254" s="2">
        <f t="shared" si="19"/>
        <v>5</v>
      </c>
      <c r="O254" s="2">
        <f t="shared" si="19"/>
        <v>0</v>
      </c>
      <c r="P254" s="2">
        <f t="shared" si="19"/>
        <v>0</v>
      </c>
      <c r="Q254" s="2">
        <f t="shared" si="19"/>
        <v>11</v>
      </c>
      <c r="R254" s="2">
        <f t="shared" si="19"/>
        <v>0</v>
      </c>
      <c r="S254" s="2">
        <f t="shared" si="19"/>
        <v>0</v>
      </c>
      <c r="T254" s="2">
        <f t="shared" si="19"/>
        <v>0</v>
      </c>
      <c r="U254" s="2">
        <f t="shared" si="19"/>
        <v>0</v>
      </c>
      <c r="V254" s="2">
        <f t="shared" si="19"/>
        <v>3</v>
      </c>
      <c r="W254" s="2">
        <f t="shared" si="19"/>
        <v>0</v>
      </c>
      <c r="X254" s="2">
        <f t="shared" si="19"/>
        <v>0</v>
      </c>
      <c r="Y254" s="2">
        <f t="shared" si="19"/>
        <v>1</v>
      </c>
      <c r="Z254" s="2">
        <f t="shared" si="19"/>
        <v>0</v>
      </c>
      <c r="AA254" s="2">
        <f t="shared" si="19"/>
        <v>0</v>
      </c>
      <c r="AB254" s="2">
        <f t="shared" si="19"/>
        <v>0</v>
      </c>
      <c r="AC254" s="2">
        <f t="shared" si="19"/>
        <v>1</v>
      </c>
      <c r="AD254" s="2">
        <f t="shared" si="19"/>
        <v>0</v>
      </c>
      <c r="AE254" s="2">
        <f t="shared" si="19"/>
        <v>0</v>
      </c>
      <c r="AF254" s="2">
        <f t="shared" si="19"/>
        <v>38</v>
      </c>
      <c r="AG254" s="2">
        <f t="shared" si="19"/>
        <v>0</v>
      </c>
      <c r="AH254" s="2">
        <f t="shared" si="19"/>
        <v>0</v>
      </c>
      <c r="AI254" s="2">
        <f t="shared" si="19"/>
        <v>0</v>
      </c>
      <c r="AJ254" s="2">
        <f t="shared" si="19"/>
        <v>0</v>
      </c>
    </row>
    <row r="255" spans="1:36" x14ac:dyDescent="0.3">
      <c r="D255" s="119"/>
      <c r="E255" s="119"/>
    </row>
    <row r="256" spans="1:36" x14ac:dyDescent="0.3">
      <c r="B256" s="74"/>
      <c r="C256" s="74"/>
      <c r="D256" s="329"/>
      <c r="E256" s="329"/>
      <c r="F256" s="48"/>
    </row>
    <row r="257" spans="2:32" x14ac:dyDescent="0.3">
      <c r="B257" s="80"/>
      <c r="C257" s="80"/>
      <c r="D257" s="329"/>
      <c r="E257" s="329"/>
      <c r="F257" s="48"/>
    </row>
    <row r="258" spans="2:32" x14ac:dyDescent="0.3">
      <c r="B258" s="80"/>
      <c r="C258" s="80"/>
      <c r="D258" s="329"/>
      <c r="E258" s="329"/>
      <c r="F258" s="48"/>
    </row>
    <row r="259" spans="2:32" x14ac:dyDescent="0.3">
      <c r="D259" s="120"/>
      <c r="E259" s="120"/>
      <c r="AF259">
        <v>2</v>
      </c>
    </row>
    <row r="260" spans="2:32" x14ac:dyDescent="0.3">
      <c r="D260" s="120"/>
      <c r="E260" s="120"/>
    </row>
    <row r="261" spans="2:32" x14ac:dyDescent="0.3">
      <c r="D261" s="120"/>
      <c r="E261" s="120"/>
    </row>
  </sheetData>
  <mergeCells count="3">
    <mergeCell ref="A254:E254"/>
    <mergeCell ref="A1:AJ1"/>
    <mergeCell ref="D256:E258"/>
  </mergeCells>
  <conditionalFormatting sqref="B191:B192">
    <cfRule type="duplicateValues" dxfId="91" priority="1"/>
    <cfRule type="duplicateValues" dxfId="90" priority="2"/>
  </conditionalFormatting>
  <conditionalFormatting sqref="B196:B198">
    <cfRule type="duplicateValues" dxfId="89" priority="43" stopIfTrue="1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J258"/>
  <sheetViews>
    <sheetView topLeftCell="A2" zoomScale="90" zoomScaleNormal="90" workbookViewId="0">
      <pane ySplit="1" topLeftCell="A225" activePane="bottomLeft" state="frozen"/>
      <selection activeCell="A5" sqref="A5:B5"/>
      <selection pane="bottomLeft" activeCell="A5" sqref="A5:B5"/>
    </sheetView>
  </sheetViews>
  <sheetFormatPr defaultRowHeight="14.4" x14ac:dyDescent="0.3"/>
  <cols>
    <col min="2" max="2" width="14.21875" style="9" customWidth="1"/>
    <col min="3" max="3" width="13.44140625" style="9" customWidth="1"/>
    <col min="4" max="4" width="59.77734375" bestFit="1" customWidth="1"/>
    <col min="5" max="5" width="13.77734375" style="1" bestFit="1" customWidth="1"/>
    <col min="6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174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36" t="s">
        <v>157</v>
      </c>
      <c r="Z2" s="36" t="s">
        <v>156</v>
      </c>
      <c r="AA2" s="36" t="s">
        <v>148</v>
      </c>
      <c r="AB2" s="36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>
        <f>VLOOKUP(B4,'[7]Daily production report'!$C$43:$J$104,8,0)</f>
        <v>400</v>
      </c>
      <c r="G4" s="8">
        <f t="shared" ref="G4:G66" si="0">SUM(I4:AJ4)</f>
        <v>0</v>
      </c>
      <c r="H4" s="8">
        <f t="shared" ref="H4:H66" si="1">G4/F4*1000000</f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>
        <f>VLOOKUP(B6,'[7]Daily production report'!$C$43:$J$104,8,0)</f>
        <v>800</v>
      </c>
      <c r="G6" s="8">
        <f t="shared" si="0"/>
        <v>0</v>
      </c>
      <c r="H6" s="8">
        <f t="shared" si="1"/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>
        <f>VLOOKUP(B7,'[7]Daily production report'!$C$43:$J$104,8,0)</f>
        <v>800</v>
      </c>
      <c r="G7" s="8">
        <f t="shared" si="0"/>
        <v>0</v>
      </c>
      <c r="H7" s="8">
        <f t="shared" si="1"/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>
        <f>VLOOKUP(B13,'[7]Daily production report'!$C$43:$J$104,8,0)</f>
        <v>515</v>
      </c>
      <c r="G13" s="8">
        <f t="shared" si="0"/>
        <v>0</v>
      </c>
      <c r="H13" s="8">
        <f t="shared" si="1"/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>
        <f>VLOOKUP(B14,'[7]Daily production report'!$C$43:$J$104,8,0)</f>
        <v>515</v>
      </c>
      <c r="G14" s="8">
        <f t="shared" si="0"/>
        <v>0</v>
      </c>
      <c r="H14" s="8">
        <f t="shared" si="1"/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>
        <f>VLOOKUP(B16,'[7]Daily production report'!$C$43:$J$104,8,0)</f>
        <v>980</v>
      </c>
      <c r="G16" s="8">
        <f t="shared" si="0"/>
        <v>0</v>
      </c>
      <c r="H16" s="8">
        <f t="shared" si="1"/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>
        <f>VLOOKUP(B17,'[7]Daily production report'!$C$43:$J$104,8,0)</f>
        <v>980</v>
      </c>
      <c r="G17" s="8">
        <f t="shared" si="0"/>
        <v>0</v>
      </c>
      <c r="H17" s="8">
        <f t="shared" si="1"/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>
        <f>VLOOKUP(B20,'[7]Daily production report'!$C$43:$J$104,8,0)</f>
        <v>1056</v>
      </c>
      <c r="G20" s="8">
        <f t="shared" si="0"/>
        <v>0</v>
      </c>
      <c r="H20" s="8">
        <f t="shared" si="1"/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>
        <f>VLOOKUP(B21,'[7]Daily production report'!$C$43:$J$104,8,0)</f>
        <v>1056</v>
      </c>
      <c r="G21" s="8">
        <f t="shared" si="0"/>
        <v>0</v>
      </c>
      <c r="H21" s="8">
        <f t="shared" si="1"/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/>
      <c r="G22" s="8">
        <f t="shared" si="0"/>
        <v>0</v>
      </c>
      <c r="H22" s="8" t="e">
        <f t="shared" si="1"/>
        <v>#DIV/0!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>
        <f>VLOOKUP(B23,'[7]Daily production report'!$C$43:$J$104,8,0)</f>
        <v>890</v>
      </c>
      <c r="G23" s="8">
        <f t="shared" si="0"/>
        <v>0</v>
      </c>
      <c r="H23" s="8">
        <f t="shared" si="1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>
        <f>VLOOKUP(B30,'[7]Daily production report'!$C$43:$J$104,8,0)</f>
        <v>200</v>
      </c>
      <c r="G30" s="8">
        <f t="shared" si="0"/>
        <v>0</v>
      </c>
      <c r="H30" s="8">
        <f t="shared" si="1"/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0</v>
      </c>
      <c r="H34" s="8" t="e">
        <f t="shared" si="1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/>
      <c r="G36" s="8">
        <f t="shared" si="0"/>
        <v>0</v>
      </c>
      <c r="H36" s="8" t="e">
        <f t="shared" si="1"/>
        <v>#DIV/0!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/>
      <c r="G37" s="8">
        <f t="shared" si="0"/>
        <v>0</v>
      </c>
      <c r="H37" s="8" t="e">
        <f t="shared" si="1"/>
        <v>#DIV/0!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/>
      <c r="G38" s="8">
        <f t="shared" si="0"/>
        <v>0</v>
      </c>
      <c r="H38" s="8" t="e">
        <f t="shared" si="1"/>
        <v>#DIV/0!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/>
      <c r="G39" s="8">
        <f t="shared" si="0"/>
        <v>0</v>
      </c>
      <c r="H39" s="8" t="e">
        <f t="shared" si="1"/>
        <v>#DIV/0!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>
        <f>VLOOKUP(B42,'[7]Daily production report'!$C$43:$J$104,8,0)</f>
        <v>1080</v>
      </c>
      <c r="G42" s="8">
        <f t="shared" si="0"/>
        <v>7</v>
      </c>
      <c r="H42" s="8">
        <f t="shared" si="1"/>
        <v>6481.4814814814808</v>
      </c>
      <c r="I42" s="3"/>
      <c r="J42" s="3">
        <v>6</v>
      </c>
      <c r="K42" s="3">
        <v>1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>
        <f>VLOOKUP(B50,'[7]Daily production report'!$C$43:$J$104,8,0)</f>
        <v>1010</v>
      </c>
      <c r="G50" s="8">
        <f t="shared" si="0"/>
        <v>1</v>
      </c>
      <c r="H50" s="8">
        <f t="shared" si="1"/>
        <v>990.09900990099015</v>
      </c>
      <c r="I50" s="3"/>
      <c r="J50" s="3">
        <v>1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5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>
        <v>5</v>
      </c>
      <c r="AH59" s="3"/>
      <c r="AI59" s="3"/>
      <c r="AJ59" s="3"/>
    </row>
    <row r="60" spans="1:36" s="9" customFormat="1" ht="24" customHeight="1" x14ac:dyDescent="0.3">
      <c r="A60" s="3">
        <v>58</v>
      </c>
      <c r="B60" s="154">
        <v>15017934</v>
      </c>
      <c r="C60" s="107" t="s">
        <v>354</v>
      </c>
      <c r="D60" s="107" t="s">
        <v>178</v>
      </c>
      <c r="E60" s="234" t="s">
        <v>84</v>
      </c>
      <c r="F60" s="3">
        <f>VLOOKUP(B60,'[7]Daily production report'!$C$43:$J$104,8,0)</f>
        <v>1750</v>
      </c>
      <c r="G60" s="8">
        <f t="shared" si="0"/>
        <v>2</v>
      </c>
      <c r="H60" s="8">
        <f t="shared" si="1"/>
        <v>1142.8571428571429</v>
      </c>
      <c r="I60" s="3"/>
      <c r="J60" s="3">
        <v>1</v>
      </c>
      <c r="K60" s="3">
        <v>1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VLOOKUP(B61,'[7]Daily production report'!$C$43:$J$104,8,0)</f>
        <v>1200</v>
      </c>
      <c r="G61" s="8">
        <f t="shared" si="0"/>
        <v>0</v>
      </c>
      <c r="H61" s="8">
        <f t="shared" si="1"/>
        <v>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>
        <f>VLOOKUP(B62,'[7]Daily production report'!$C$43:$J$104,8,0)</f>
        <v>740</v>
      </c>
      <c r="G62" s="8">
        <f t="shared" si="0"/>
        <v>0</v>
      </c>
      <c r="H62" s="8">
        <f t="shared" si="1"/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>
        <f>VLOOKUP(B64,'[7]Daily production report'!$C$43:$J$104,8,0)</f>
        <v>375</v>
      </c>
      <c r="G64" s="8">
        <f t="shared" si="0"/>
        <v>1</v>
      </c>
      <c r="H64" s="8">
        <f t="shared" si="1"/>
        <v>2666.6666666666665</v>
      </c>
      <c r="I64" s="3"/>
      <c r="J64" s="3">
        <v>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3.25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>
        <f>VLOOKUP(B65,'[7]Daily production report'!$C$43:$J$104,8,0)</f>
        <v>1200</v>
      </c>
      <c r="G65" s="8">
        <f t="shared" si="0"/>
        <v>2</v>
      </c>
      <c r="H65" s="8">
        <f t="shared" si="1"/>
        <v>1666.6666666666667</v>
      </c>
      <c r="I65" s="3"/>
      <c r="J65" s="3">
        <v>2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/>
      <c r="G66" s="8">
        <f t="shared" si="0"/>
        <v>0</v>
      </c>
      <c r="H66" s="8" t="e">
        <f t="shared" si="1"/>
        <v>#DIV/0!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3">
      <c r="A73" s="3">
        <v>71</v>
      </c>
      <c r="B73" s="147">
        <v>15023956</v>
      </c>
      <c r="C73" s="107"/>
      <c r="D73" s="107" t="s">
        <v>69</v>
      </c>
      <c r="E73" s="240" t="s">
        <v>64</v>
      </c>
      <c r="F73" s="3">
        <f>VLOOKUP(B73,'[7]Daily production report'!$C$43:$J$104,8,0)</f>
        <v>1243</v>
      </c>
      <c r="G73" s="8">
        <f t="shared" si="2"/>
        <v>2</v>
      </c>
      <c r="H73" s="8">
        <f t="shared" si="3"/>
        <v>1609.0104585679805</v>
      </c>
      <c r="I73" s="3"/>
      <c r="J73" s="3"/>
      <c r="K73" s="3">
        <v>1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>
        <v>1</v>
      </c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/>
      <c r="G74" s="8">
        <f t="shared" si="2"/>
        <v>0</v>
      </c>
      <c r="H74" s="8" t="e">
        <f t="shared" si="3"/>
        <v>#DIV/0!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/>
      <c r="G75" s="8">
        <f t="shared" si="2"/>
        <v>0</v>
      </c>
      <c r="H75" s="8" t="e">
        <f t="shared" si="3"/>
        <v>#DIV/0!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>
        <f>VLOOKUP(B80,'[7]Daily production report'!$C$43:$J$104,8,0)</f>
        <v>3761</v>
      </c>
      <c r="G80" s="8">
        <f t="shared" si="2"/>
        <v>0</v>
      </c>
      <c r="H80" s="8">
        <f t="shared" si="3"/>
        <v>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49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1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>
        <f>VLOOKUP(B102,'[7]Daily production report'!$C$43:$J$104,8,0)</f>
        <v>765</v>
      </c>
      <c r="G102" s="8">
        <f t="shared" si="2"/>
        <v>0</v>
      </c>
      <c r="H102" s="8">
        <f t="shared" si="3"/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/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34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34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34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25">
      <c r="A122" s="3">
        <v>120</v>
      </c>
      <c r="B122" s="134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>
        <f>VLOOKUP(B127,'[7]Daily production report'!$C$43:$J$104,8,0)</f>
        <v>180</v>
      </c>
      <c r="G127" s="8">
        <f t="shared" si="6"/>
        <v>0</v>
      </c>
      <c r="H127" s="8">
        <f t="shared" si="7"/>
        <v>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34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34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5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53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3">
      <c r="A139" s="3">
        <v>137</v>
      </c>
      <c r="B139" s="152">
        <v>15012864</v>
      </c>
      <c r="C139" s="107" t="s">
        <v>352</v>
      </c>
      <c r="D139" s="107" t="s">
        <v>282</v>
      </c>
      <c r="E139" s="261" t="s">
        <v>41</v>
      </c>
      <c r="F139" s="3">
        <f>VLOOKUP(B139,'[7]Daily production report'!$C$43:$J$104,8,0)</f>
        <v>228</v>
      </c>
      <c r="G139" s="8">
        <f t="shared" si="6"/>
        <v>0</v>
      </c>
      <c r="H139" s="8">
        <f t="shared" si="7"/>
        <v>0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94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94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5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5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34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35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56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56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112">
        <v>15027000</v>
      </c>
      <c r="C150" s="107" t="s">
        <v>352</v>
      </c>
      <c r="D150" s="107" t="s">
        <v>408</v>
      </c>
      <c r="E150" s="246" t="s">
        <v>294</v>
      </c>
      <c r="F150" s="3"/>
      <c r="G150" s="8"/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13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13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13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34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13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56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56">
        <v>15024931</v>
      </c>
      <c r="C157" s="107" t="s">
        <v>355</v>
      </c>
      <c r="D157" s="100" t="s">
        <v>310</v>
      </c>
      <c r="E157" s="271" t="s">
        <v>308</v>
      </c>
      <c r="F157" s="3">
        <f>VLOOKUP(B157,'[7]Daily production report'!$C$43:$J$104,8,0)</f>
        <v>1205</v>
      </c>
      <c r="G157" s="8">
        <f t="shared" si="9"/>
        <v>0</v>
      </c>
      <c r="H157" s="8">
        <f t="shared" si="8"/>
        <v>0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56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56">
        <v>15024933</v>
      </c>
      <c r="C159" s="107" t="s">
        <v>355</v>
      </c>
      <c r="D159" s="100" t="s">
        <v>312</v>
      </c>
      <c r="E159" s="271" t="s">
        <v>308</v>
      </c>
      <c r="F159" s="3"/>
      <c r="G159" s="8">
        <f t="shared" si="9"/>
        <v>0</v>
      </c>
      <c r="H159" s="8" t="e">
        <f t="shared" si="8"/>
        <v>#DIV/0!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56">
        <v>15024928</v>
      </c>
      <c r="C160" s="107" t="s">
        <v>354</v>
      </c>
      <c r="D160" s="100" t="s">
        <v>313</v>
      </c>
      <c r="E160" s="271" t="s">
        <v>308</v>
      </c>
      <c r="F160" s="3"/>
      <c r="G160" s="8">
        <f t="shared" si="9"/>
        <v>0</v>
      </c>
      <c r="H160" s="8" t="e">
        <f t="shared" si="8"/>
        <v>#DIV/0!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56">
        <v>15024929</v>
      </c>
      <c r="C161" s="107" t="s">
        <v>353</v>
      </c>
      <c r="D161" s="100" t="s">
        <v>314</v>
      </c>
      <c r="E161" s="271" t="s">
        <v>308</v>
      </c>
      <c r="F161" s="3"/>
      <c r="G161" s="8">
        <f t="shared" si="9"/>
        <v>0</v>
      </c>
      <c r="H161" s="8" t="e">
        <f t="shared" si="8"/>
        <v>#DIV/0!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56">
        <v>15024934</v>
      </c>
      <c r="C162" s="107" t="s">
        <v>356</v>
      </c>
      <c r="D162" s="100" t="s">
        <v>315</v>
      </c>
      <c r="E162" s="271" t="s">
        <v>308</v>
      </c>
      <c r="F162" s="3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56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56">
        <v>15025671</v>
      </c>
      <c r="C164" s="107" t="s">
        <v>352</v>
      </c>
      <c r="D164" s="100" t="s">
        <v>317</v>
      </c>
      <c r="E164" s="266" t="s">
        <v>82</v>
      </c>
      <c r="F164" s="3"/>
      <c r="G164" s="8">
        <f t="shared" si="9"/>
        <v>0</v>
      </c>
      <c r="H164" s="8" t="e">
        <f t="shared" si="8"/>
        <v>#DIV/0!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12">
        <v>15026207</v>
      </c>
      <c r="C165" s="107" t="s">
        <v>354</v>
      </c>
      <c r="D165" s="100" t="s">
        <v>323</v>
      </c>
      <c r="E165" s="268" t="s">
        <v>341</v>
      </c>
      <c r="F165" s="3">
        <f>VLOOKUP(B165,'[7]Daily production report'!$C$43:$J$104,8,0)</f>
        <v>525</v>
      </c>
      <c r="G165" s="8">
        <f t="shared" si="9"/>
        <v>0</v>
      </c>
      <c r="H165" s="8">
        <f t="shared" si="8"/>
        <v>0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12">
        <v>15026208</v>
      </c>
      <c r="C166" s="107" t="s">
        <v>354</v>
      </c>
      <c r="D166" s="100" t="s">
        <v>342</v>
      </c>
      <c r="E166" s="268" t="s">
        <v>341</v>
      </c>
      <c r="F166" s="3">
        <f>VLOOKUP(B166,'[7]Daily production report'!$C$43:$J$104,8,0)</f>
        <v>525</v>
      </c>
      <c r="G166" s="8">
        <f t="shared" si="9"/>
        <v>0</v>
      </c>
      <c r="H166" s="8">
        <f t="shared" si="8"/>
        <v>0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12">
        <v>15026209</v>
      </c>
      <c r="C167" s="107" t="s">
        <v>353</v>
      </c>
      <c r="D167" s="100" t="s">
        <v>324</v>
      </c>
      <c r="E167" s="268" t="s">
        <v>341</v>
      </c>
      <c r="F167" s="3">
        <f>VLOOKUP(B167,'[7]Daily production report'!$C$43:$J$104,8,0)</f>
        <v>486</v>
      </c>
      <c r="G167" s="8">
        <f t="shared" si="9"/>
        <v>0</v>
      </c>
      <c r="H167" s="8">
        <f t="shared" si="8"/>
        <v>0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12">
        <v>15026210</v>
      </c>
      <c r="C168" s="107" t="s">
        <v>353</v>
      </c>
      <c r="D168" s="100" t="s">
        <v>325</v>
      </c>
      <c r="E168" s="268" t="s">
        <v>341</v>
      </c>
      <c r="F168" s="3"/>
      <c r="G168" s="8">
        <f t="shared" si="9"/>
        <v>0</v>
      </c>
      <c r="H168" s="8" t="e">
        <f t="shared" si="8"/>
        <v>#DIV/0!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12">
        <v>15026216</v>
      </c>
      <c r="C169" s="107" t="s">
        <v>354</v>
      </c>
      <c r="D169" s="100" t="s">
        <v>326</v>
      </c>
      <c r="E169" s="268" t="s">
        <v>341</v>
      </c>
      <c r="F169" s="3"/>
      <c r="G169" s="8">
        <f t="shared" si="9"/>
        <v>0</v>
      </c>
      <c r="H169" s="8" t="e">
        <f t="shared" si="8"/>
        <v>#DIV/0!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12">
        <v>15026217</v>
      </c>
      <c r="C170" s="107" t="s">
        <v>354</v>
      </c>
      <c r="D170" s="100" t="s">
        <v>327</v>
      </c>
      <c r="E170" s="268" t="s">
        <v>341</v>
      </c>
      <c r="F170" s="3"/>
      <c r="G170" s="8">
        <f t="shared" si="9"/>
        <v>0</v>
      </c>
      <c r="H170" s="8" t="e">
        <f t="shared" si="8"/>
        <v>#DIV/0!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12">
        <v>15025364</v>
      </c>
      <c r="C171" s="107" t="s">
        <v>356</v>
      </c>
      <c r="D171" s="100" t="s">
        <v>328</v>
      </c>
      <c r="E171" s="268" t="s">
        <v>341</v>
      </c>
      <c r="F171" s="3">
        <f>VLOOKUP(B171,'[7]Daily production report'!$C$43:$J$104,8,0)</f>
        <v>1265</v>
      </c>
      <c r="G171" s="8">
        <f t="shared" si="9"/>
        <v>1</v>
      </c>
      <c r="H171" s="8">
        <f t="shared" si="8"/>
        <v>790.51383399209487</v>
      </c>
      <c r="I171" s="88"/>
      <c r="J171" s="88"/>
      <c r="K171" s="88"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12">
        <v>15025365</v>
      </c>
      <c r="C172" s="107" t="s">
        <v>356</v>
      </c>
      <c r="D172" s="100" t="s">
        <v>329</v>
      </c>
      <c r="E172" s="268" t="s">
        <v>341</v>
      </c>
      <c r="F172" s="3">
        <f>VLOOKUP(B172,'[7]Daily production report'!$C$43:$J$104,8,0)</f>
        <v>1265</v>
      </c>
      <c r="G172" s="8">
        <f t="shared" si="9"/>
        <v>1</v>
      </c>
      <c r="H172" s="8">
        <f t="shared" si="8"/>
        <v>790.51383399209487</v>
      </c>
      <c r="I172" s="88"/>
      <c r="J172" s="88"/>
      <c r="K172" s="88"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12">
        <v>15025366</v>
      </c>
      <c r="C173" s="107" t="s">
        <v>356</v>
      </c>
      <c r="D173" s="100" t="s">
        <v>330</v>
      </c>
      <c r="E173" s="268" t="s">
        <v>341</v>
      </c>
      <c r="F173" s="3"/>
      <c r="G173" s="8">
        <f t="shared" si="9"/>
        <v>0</v>
      </c>
      <c r="H173" s="8" t="e">
        <f t="shared" si="8"/>
        <v>#DIV/0!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12">
        <v>15025367</v>
      </c>
      <c r="C174" s="107" t="s">
        <v>356</v>
      </c>
      <c r="D174" s="100" t="s">
        <v>331</v>
      </c>
      <c r="E174" s="268" t="s">
        <v>341</v>
      </c>
      <c r="F174" s="3"/>
      <c r="G174" s="8">
        <f t="shared" si="9"/>
        <v>0</v>
      </c>
      <c r="H174" s="8" t="e">
        <f t="shared" si="8"/>
        <v>#DIV/0!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12">
        <v>15026212</v>
      </c>
      <c r="C175" s="107" t="s">
        <v>355</v>
      </c>
      <c r="D175" s="100" t="s">
        <v>332</v>
      </c>
      <c r="E175" s="268" t="s">
        <v>341</v>
      </c>
      <c r="F175" s="3">
        <f>VLOOKUP(B175,'[7]Daily production report'!$C$43:$J$104,8,0)</f>
        <v>260</v>
      </c>
      <c r="G175" s="8">
        <f t="shared" si="9"/>
        <v>0</v>
      </c>
      <c r="H175" s="8">
        <f t="shared" si="8"/>
        <v>0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12">
        <v>15026213</v>
      </c>
      <c r="C176" s="107" t="s">
        <v>355</v>
      </c>
      <c r="D176" s="100" t="s">
        <v>333</v>
      </c>
      <c r="E176" s="268" t="s">
        <v>341</v>
      </c>
      <c r="F176" s="3">
        <f>VLOOKUP(B176,'[7]Daily production report'!$C$43:$J$104,8,0)</f>
        <v>260</v>
      </c>
      <c r="G176" s="8">
        <f t="shared" si="9"/>
        <v>1</v>
      </c>
      <c r="H176" s="8">
        <f t="shared" si="8"/>
        <v>3846.1538461538462</v>
      </c>
      <c r="I176" s="88">
        <v>1</v>
      </c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12">
        <v>15026214</v>
      </c>
      <c r="C177" s="107" t="s">
        <v>355</v>
      </c>
      <c r="D177" s="100" t="s">
        <v>334</v>
      </c>
      <c r="E177" s="268" t="s">
        <v>341</v>
      </c>
      <c r="F177" s="3"/>
      <c r="G177" s="8">
        <f t="shared" si="9"/>
        <v>0</v>
      </c>
      <c r="H177" s="8" t="e">
        <f t="shared" si="8"/>
        <v>#DIV/0!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12">
        <v>15026214</v>
      </c>
      <c r="C178" s="107" t="s">
        <v>355</v>
      </c>
      <c r="D178" s="100" t="s">
        <v>335</v>
      </c>
      <c r="E178" s="268" t="s">
        <v>341</v>
      </c>
      <c r="F178" s="3"/>
      <c r="G178" s="8">
        <f t="shared" si="9"/>
        <v>0</v>
      </c>
      <c r="H178" s="8" t="e">
        <f t="shared" si="8"/>
        <v>#DIV/0!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12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12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34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34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13">
        <v>15031406</v>
      </c>
      <c r="C183" s="107" t="s">
        <v>356</v>
      </c>
      <c r="D183" s="99" t="s">
        <v>414</v>
      </c>
      <c r="E183" s="266" t="s">
        <v>410</v>
      </c>
      <c r="F183" s="3">
        <f>VLOOKUP(B183,'[7]Daily production report'!$C$43:$J$104,8,0)</f>
        <v>960</v>
      </c>
      <c r="G183" s="8">
        <f t="shared" si="9"/>
        <v>0</v>
      </c>
      <c r="H183" s="8">
        <f t="shared" si="8"/>
        <v>0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13">
        <v>15031407</v>
      </c>
      <c r="C184" s="107" t="s">
        <v>356</v>
      </c>
      <c r="D184" s="99" t="s">
        <v>415</v>
      </c>
      <c r="E184" s="266" t="s">
        <v>407</v>
      </c>
      <c r="F184" s="3">
        <f>VLOOKUP(B184,'[7]Daily production report'!$C$43:$J$104,8,0)</f>
        <v>960</v>
      </c>
      <c r="G184" s="8">
        <f t="shared" si="9"/>
        <v>0</v>
      </c>
      <c r="H184" s="8">
        <f t="shared" si="8"/>
        <v>0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34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34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92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35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35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35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/>
      <c r="G191" s="8">
        <f t="shared" si="9"/>
        <v>0</v>
      </c>
      <c r="H191" s="8" t="e">
        <f t="shared" si="8"/>
        <v>#DIV/0!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/>
      <c r="G192" s="8">
        <f t="shared" si="9"/>
        <v>0</v>
      </c>
      <c r="H192" s="8" t="e">
        <f t="shared" si="8"/>
        <v>#DIV/0!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>
        <f>VLOOKUP(B196,'[7]Daily production report'!$C$43:$J$104,8,0)</f>
        <v>890</v>
      </c>
      <c r="G196" s="8">
        <f t="shared" si="9"/>
        <v>0</v>
      </c>
      <c r="H196" s="8">
        <f t="shared" si="8"/>
        <v>0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>
        <f>VLOOKUP(B197,'[7]Daily production report'!$C$43:$J$104,8,0)</f>
        <v>890</v>
      </c>
      <c r="G197" s="8">
        <f t="shared" si="9"/>
        <v>0</v>
      </c>
      <c r="H197" s="8">
        <f t="shared" si="8"/>
        <v>0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/>
      <c r="G198" s="8">
        <f t="shared" si="9"/>
        <v>0</v>
      </c>
      <c r="H198" s="8" t="e">
        <f t="shared" si="8"/>
        <v>#DIV/0!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VLOOKUP(B202,'[7]Daily production report'!$C$43:$J$104,8,0)</f>
        <v>1604</v>
      </c>
      <c r="G202" s="8">
        <f t="shared" ref="G202:G214" si="12">SUM(I202:AJ202)</f>
        <v>0</v>
      </c>
      <c r="H202" s="8">
        <f t="shared" si="11"/>
        <v>0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>
        <f>VLOOKUP(B203,'[7]Daily production report'!$C$43:$J$104,8,0)</f>
        <v>200</v>
      </c>
      <c r="G203" s="8">
        <f t="shared" si="12"/>
        <v>0</v>
      </c>
      <c r="H203" s="8">
        <f t="shared" si="11"/>
        <v>0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VLOOKUP(B205,'[7]Daily production report'!$C$43:$J$104,8,0)</f>
        <v>1505</v>
      </c>
      <c r="G205" s="8">
        <f t="shared" si="12"/>
        <v>0</v>
      </c>
      <c r="H205" s="8">
        <f t="shared" si="11"/>
        <v>0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VLOOKUP(B206,'[7]Daily production report'!$C$43:$J$104,8,0)</f>
        <v>1400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VLOOKUP(B207,'[7]Daily production report'!$C$43:$J$104,8,0)</f>
        <v>1080</v>
      </c>
      <c r="G207" s="8">
        <f t="shared" si="12"/>
        <v>5</v>
      </c>
      <c r="H207" s="8">
        <f t="shared" si="11"/>
        <v>4629.6296296296296</v>
      </c>
      <c r="I207" s="26"/>
      <c r="J207" s="26"/>
      <c r="K207" s="26">
        <v>5</v>
      </c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VLOOKUP(B208,'[7]Daily production report'!$C$43:$J$104,8,0)</f>
        <v>1180</v>
      </c>
      <c r="G208" s="8">
        <f t="shared" si="12"/>
        <v>1</v>
      </c>
      <c r="H208" s="8">
        <f t="shared" si="11"/>
        <v>847.45762711864404</v>
      </c>
      <c r="I208" s="26"/>
      <c r="J208" s="26"/>
      <c r="K208" s="26"/>
      <c r="L208" s="26">
        <v>1</v>
      </c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/>
      <c r="G209" s="8">
        <f t="shared" si="12"/>
        <v>0</v>
      </c>
      <c r="H209" s="8" t="e">
        <f t="shared" si="11"/>
        <v>#DIV/0!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/>
      <c r="G210" s="8">
        <f t="shared" si="12"/>
        <v>0</v>
      </c>
      <c r="H210" s="8" t="e">
        <f t="shared" si="11"/>
        <v>#DIV/0!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/>
      <c r="G212" s="8">
        <f t="shared" si="12"/>
        <v>3</v>
      </c>
      <c r="H212" s="8" t="e">
        <f t="shared" si="11"/>
        <v>#DIV/0!</v>
      </c>
      <c r="I212" s="26"/>
      <c r="J212" s="26"/>
      <c r="K212" s="26">
        <v>3</v>
      </c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/>
      <c r="G214" s="8">
        <f t="shared" si="12"/>
        <v>2</v>
      </c>
      <c r="H214" s="8" t="e">
        <f t="shared" si="11"/>
        <v>#DIV/0!</v>
      </c>
      <c r="I214" s="26"/>
      <c r="J214" s="26"/>
      <c r="K214" s="26">
        <v>2</v>
      </c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>
        <f>VLOOKUP(B218,'[7]Daily production report'!$C$43:$J$104,8,0)</f>
        <v>645</v>
      </c>
      <c r="G218" s="8">
        <f t="shared" si="14"/>
        <v>3</v>
      </c>
      <c r="H218" s="8">
        <f t="shared" si="11"/>
        <v>4651.1627906976746</v>
      </c>
      <c r="I218" s="26"/>
      <c r="J218" s="26"/>
      <c r="K218" s="26"/>
      <c r="L218" s="26"/>
      <c r="M218" s="26">
        <v>3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>
        <f>VLOOKUP(B219,'[7]Daily production report'!$C$43:$J$104,8,0)</f>
        <v>645</v>
      </c>
      <c r="G219" s="8">
        <f t="shared" si="14"/>
        <v>3</v>
      </c>
      <c r="H219" s="8">
        <f t="shared" si="11"/>
        <v>4651.1627906976746</v>
      </c>
      <c r="I219" s="26"/>
      <c r="J219" s="26"/>
      <c r="K219" s="26"/>
      <c r="L219" s="26"/>
      <c r="M219" s="26">
        <v>3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ht="26.25" customHeigh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VLOOKUP(B221,'[7]Daily production report'!$C$43:$J$104,8,0)</f>
        <v>2784</v>
      </c>
      <c r="G221" s="8">
        <f t="shared" si="15"/>
        <v>0</v>
      </c>
      <c r="H221" s="8">
        <f t="shared" si="11"/>
        <v>0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ht="17.25" customHeigh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VLOOKUP(B222,'[7]Daily production report'!$C$43:$J$104,8,0)</f>
        <v>2784</v>
      </c>
      <c r="G222" s="8">
        <f t="shared" si="15"/>
        <v>0</v>
      </c>
      <c r="H222" s="8">
        <f t="shared" si="11"/>
        <v>0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ht="19.5" customHeigh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>
        <f>VLOOKUP(B223,'[7]Daily production report'!$C$43:$J$104,8,0)</f>
        <v>1036</v>
      </c>
      <c r="G223" s="8">
        <f t="shared" si="15"/>
        <v>6</v>
      </c>
      <c r="H223" s="8">
        <f t="shared" si="11"/>
        <v>5791.5057915057914</v>
      </c>
      <c r="I223" s="26">
        <v>6</v>
      </c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ht="18.75" customHeigh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>
        <f>VLOOKUP(B224,'[7]Daily production report'!$C$43:$J$104,8,0)</f>
        <v>1036</v>
      </c>
      <c r="G224" s="215">
        <f t="shared" si="15"/>
        <v>2</v>
      </c>
      <c r="H224" s="8">
        <f t="shared" si="11"/>
        <v>1930.5019305019305</v>
      </c>
      <c r="I224" s="26">
        <v>2</v>
      </c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>
        <f>VLOOKUP(B228,'[7]Daily production report'!$C$43:$J$104,8,0)</f>
        <v>1200</v>
      </c>
      <c r="G228" s="8">
        <f t="shared" ref="G228:G251" si="16">SUM(I228:AJ228)</f>
        <v>0</v>
      </c>
      <c r="H228" s="8">
        <f t="shared" ref="H228:H251" si="17">G228/F228*1000000</f>
        <v>0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>
        <f>VLOOKUP(B229,'[7]Daily production report'!$C$43:$J$104,8,0)</f>
        <v>1200</v>
      </c>
      <c r="G229" s="8">
        <f t="shared" si="16"/>
        <v>0</v>
      </c>
      <c r="H229" s="8">
        <f t="shared" si="17"/>
        <v>0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>
        <f>VLOOKUP(B230,'[7]Daily production report'!$C$43:$J$104,8,0)</f>
        <v>1090</v>
      </c>
      <c r="G230" s="8">
        <f t="shared" si="16"/>
        <v>0</v>
      </c>
      <c r="H230" s="8">
        <f t="shared" si="17"/>
        <v>0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>
        <f>VLOOKUP(B231,'[7]Daily production report'!$C$43:$J$104,8,0)</f>
        <v>1090</v>
      </c>
      <c r="G231" s="8">
        <f t="shared" si="16"/>
        <v>0</v>
      </c>
      <c r="H231" s="8">
        <f t="shared" si="17"/>
        <v>0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>
        <f>VLOOKUP(B232,'[7]Daily production report'!$C$43:$J$104,8,0)</f>
        <v>891</v>
      </c>
      <c r="G232" s="8">
        <f t="shared" si="16"/>
        <v>1</v>
      </c>
      <c r="H232" s="8">
        <f t="shared" si="17"/>
        <v>1122.3344556677891</v>
      </c>
      <c r="I232" s="214"/>
      <c r="J232" s="26"/>
      <c r="K232" s="26">
        <v>1</v>
      </c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>
        <f>VLOOKUP(B233,'[7]Daily production report'!$C$43:$J$104,8,0)</f>
        <v>891</v>
      </c>
      <c r="G233" s="8">
        <f t="shared" si="16"/>
        <v>1</v>
      </c>
      <c r="H233" s="8">
        <f t="shared" si="17"/>
        <v>1122.3344556677891</v>
      </c>
      <c r="I233" s="214"/>
      <c r="J233" s="26"/>
      <c r="K233" s="26">
        <v>1</v>
      </c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>
        <f>VLOOKUP(B234,'[7]Daily production report'!$C$43:$J$104,8,0)</f>
        <v>1807</v>
      </c>
      <c r="G234" s="8">
        <f t="shared" si="16"/>
        <v>0</v>
      </c>
      <c r="H234" s="8">
        <f t="shared" si="17"/>
        <v>0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ht="22.5" customHeigh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/>
      <c r="G235" s="8">
        <f t="shared" si="16"/>
        <v>0</v>
      </c>
      <c r="H235" s="8" t="e">
        <f t="shared" si="17"/>
        <v>#DIV/0!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>
        <f>VLOOKUP(B236,'[7]Daily production report'!$C$43:$J$104,8,0)</f>
        <v>1300</v>
      </c>
      <c r="G236" s="8">
        <f t="shared" si="16"/>
        <v>0</v>
      </c>
      <c r="H236" s="8">
        <f t="shared" si="17"/>
        <v>0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>
        <f>VLOOKUP(B237,'[7]Daily production report'!$C$43:$J$104,8,0)</f>
        <v>1110</v>
      </c>
      <c r="G237" s="8">
        <f t="shared" si="16"/>
        <v>0</v>
      </c>
      <c r="H237" s="8">
        <f t="shared" si="17"/>
        <v>0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>
        <f>VLOOKUP(B240,'[7]Daily production report'!$C$43:$J$104,8,0)</f>
        <v>1200</v>
      </c>
      <c r="G240" s="8">
        <f t="shared" si="16"/>
        <v>0</v>
      </c>
      <c r="H240" s="8">
        <f t="shared" si="17"/>
        <v>0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>
        <f>VLOOKUP(B241,'[7]Daily production report'!$C$43:$J$104,8,0)</f>
        <v>1200</v>
      </c>
      <c r="G241" s="8">
        <f t="shared" si="16"/>
        <v>0</v>
      </c>
      <c r="H241" s="8">
        <f t="shared" si="17"/>
        <v>0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>
        <f>VLOOKUP(B242,'[7]Daily production report'!$C$43:$J$104,8,0)</f>
        <v>641</v>
      </c>
      <c r="G242" s="8">
        <f t="shared" si="16"/>
        <v>0</v>
      </c>
      <c r="H242" s="8">
        <f t="shared" si="17"/>
        <v>0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>
        <f>VLOOKUP(B243,'[7]Daily production report'!$C$43:$J$104,8,0)</f>
        <v>641</v>
      </c>
      <c r="G243" s="8">
        <f t="shared" si="16"/>
        <v>0</v>
      </c>
      <c r="H243" s="8">
        <f t="shared" si="17"/>
        <v>0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/>
      <c r="G244" s="8">
        <f t="shared" si="16"/>
        <v>0</v>
      </c>
      <c r="H244" s="8" t="e">
        <f t="shared" si="17"/>
        <v>#DIV/0!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/>
      <c r="G245" s="8">
        <f t="shared" si="16"/>
        <v>0</v>
      </c>
      <c r="H245" s="8" t="e">
        <f t="shared" si="17"/>
        <v>#DIV/0!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/>
      <c r="G246" s="8">
        <f t="shared" si="16"/>
        <v>0</v>
      </c>
      <c r="H246" s="8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/>
      <c r="G247" s="8">
        <f t="shared" si="16"/>
        <v>0</v>
      </c>
      <c r="H247" s="8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/>
      <c r="G250" s="8">
        <f t="shared" si="16"/>
        <v>0</v>
      </c>
      <c r="H250" s="8" t="e">
        <f t="shared" si="17"/>
        <v>#DIV/0!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61375</v>
      </c>
      <c r="G254" s="8">
        <f>SUM(I254:AJ254)</f>
        <v>50</v>
      </c>
      <c r="H254" s="8">
        <f t="shared" ref="H254" si="18">G254/F254*1000000</f>
        <v>814.66395112016301</v>
      </c>
      <c r="I254" s="2">
        <f>SUM(I3:I251)</f>
        <v>9</v>
      </c>
      <c r="J254" s="2">
        <f t="shared" ref="J254:AJ254" si="19">SUM(J3:J251)</f>
        <v>11</v>
      </c>
      <c r="K254" s="2">
        <f t="shared" si="19"/>
        <v>17</v>
      </c>
      <c r="L254" s="2">
        <f t="shared" si="19"/>
        <v>1</v>
      </c>
      <c r="M254" s="2">
        <f t="shared" si="19"/>
        <v>6</v>
      </c>
      <c r="N254" s="2">
        <f t="shared" si="19"/>
        <v>0</v>
      </c>
      <c r="O254" s="2">
        <f t="shared" si="19"/>
        <v>0</v>
      </c>
      <c r="P254" s="2">
        <f t="shared" si="19"/>
        <v>0</v>
      </c>
      <c r="Q254" s="2">
        <f t="shared" si="19"/>
        <v>0</v>
      </c>
      <c r="R254" s="2">
        <f t="shared" si="19"/>
        <v>0</v>
      </c>
      <c r="S254" s="2">
        <f t="shared" si="19"/>
        <v>0</v>
      </c>
      <c r="T254" s="2">
        <f t="shared" si="19"/>
        <v>0</v>
      </c>
      <c r="U254" s="2">
        <f t="shared" si="19"/>
        <v>0</v>
      </c>
      <c r="V254" s="2">
        <f t="shared" si="19"/>
        <v>0</v>
      </c>
      <c r="W254" s="2">
        <f t="shared" si="19"/>
        <v>0</v>
      </c>
      <c r="X254" s="2">
        <f t="shared" si="19"/>
        <v>0</v>
      </c>
      <c r="Y254" s="2">
        <f t="shared" si="19"/>
        <v>1</v>
      </c>
      <c r="Z254" s="2">
        <f t="shared" si="19"/>
        <v>0</v>
      </c>
      <c r="AA254" s="2">
        <f t="shared" si="19"/>
        <v>0</v>
      </c>
      <c r="AB254" s="2">
        <f t="shared" si="19"/>
        <v>0</v>
      </c>
      <c r="AC254" s="2">
        <f t="shared" si="19"/>
        <v>0</v>
      </c>
      <c r="AD254" s="2">
        <f t="shared" si="19"/>
        <v>0</v>
      </c>
      <c r="AE254" s="2">
        <f t="shared" si="19"/>
        <v>0</v>
      </c>
      <c r="AF254" s="2">
        <f t="shared" si="19"/>
        <v>0</v>
      </c>
      <c r="AG254" s="2">
        <f t="shared" si="19"/>
        <v>5</v>
      </c>
      <c r="AH254" s="2">
        <f t="shared" si="19"/>
        <v>0</v>
      </c>
      <c r="AI254" s="2">
        <f t="shared" si="19"/>
        <v>0</v>
      </c>
      <c r="AJ254" s="2">
        <f t="shared" si="19"/>
        <v>0</v>
      </c>
    </row>
    <row r="255" spans="1:36" x14ac:dyDescent="0.3">
      <c r="A255" s="121"/>
      <c r="B255" s="121"/>
      <c r="C255" s="121"/>
      <c r="D255" s="121"/>
    </row>
    <row r="256" spans="1:36" x14ac:dyDescent="0.3">
      <c r="B256"/>
      <c r="C256"/>
    </row>
    <row r="257" spans="2:10" x14ac:dyDescent="0.3">
      <c r="B257"/>
      <c r="C257"/>
    </row>
    <row r="258" spans="2:10" x14ac:dyDescent="0.3">
      <c r="J258" s="1"/>
    </row>
  </sheetData>
  <mergeCells count="2">
    <mergeCell ref="A254:E254"/>
    <mergeCell ref="A1:AJ1"/>
  </mergeCells>
  <conditionalFormatting sqref="B191:B192">
    <cfRule type="duplicateValues" dxfId="88" priority="1"/>
    <cfRule type="duplicateValues" dxfId="87" priority="2"/>
  </conditionalFormatting>
  <conditionalFormatting sqref="B196:B198">
    <cfRule type="duplicateValues" dxfId="86" priority="42" stopIfTrue="1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AJ255"/>
  <sheetViews>
    <sheetView topLeftCell="A2" zoomScale="80" zoomScaleNormal="80" workbookViewId="0">
      <pane ySplit="1" topLeftCell="A30" activePane="bottomLeft" state="frozen"/>
      <selection activeCell="A5" sqref="A5:B5"/>
      <selection pane="bottomLeft" activeCell="A5" sqref="A5:B5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60.21875" bestFit="1" customWidth="1"/>
    <col min="5" max="5" width="13.77734375" style="1" bestFit="1" customWidth="1"/>
    <col min="6" max="6" width="13.77734375" style="1" customWidth="1"/>
    <col min="7" max="7" width="14.44140625" style="1" customWidth="1"/>
    <col min="8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  <col min="24" max="24" width="7.21875" bestFit="1" customWidth="1"/>
    <col min="25" max="25" width="10.21875" bestFit="1" customWidth="1"/>
    <col min="26" max="26" width="11" bestFit="1" customWidth="1"/>
    <col min="28" max="28" width="10.21875" bestFit="1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174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48">
        <f>VLOOKUP(B3,'[8]Daily production report'!$C$43:$J$102,8,0)</f>
        <v>920</v>
      </c>
      <c r="G3" s="8">
        <f>SUM(I3:AJ3)</f>
        <v>0</v>
      </c>
      <c r="H3" s="8">
        <f>G3/F3*1000000</f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48"/>
      <c r="G4" s="8">
        <f t="shared" ref="G4:G66" si="0">SUM(I4:AJ4)</f>
        <v>0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48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48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48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48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48">
        <f>VLOOKUP(B9,'[8]Daily production report'!$C$43:$J$102,8,0)</f>
        <v>410</v>
      </c>
      <c r="G9" s="8">
        <f t="shared" si="0"/>
        <v>0</v>
      </c>
      <c r="H9" s="8">
        <f t="shared" si="1"/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48">
        <f>VLOOKUP(B10,'[8]Daily production report'!$C$43:$J$102,8,0)</f>
        <v>800</v>
      </c>
      <c r="G10" s="8">
        <f t="shared" si="0"/>
        <v>0</v>
      </c>
      <c r="H10" s="8">
        <f t="shared" si="1"/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48">
        <f>VLOOKUP(B11,'[8]Daily production report'!$C$43:$J$102,8,0)</f>
        <v>1042</v>
      </c>
      <c r="G11" s="8">
        <f t="shared" si="0"/>
        <v>24</v>
      </c>
      <c r="H11" s="8">
        <f t="shared" si="1"/>
        <v>23032.629558541266</v>
      </c>
      <c r="I11" s="3"/>
      <c r="J11" s="3"/>
      <c r="K11" s="3">
        <v>24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48">
        <f>VLOOKUP(B12,'[8]Daily production report'!$C$43:$J$102,8,0)</f>
        <v>1042</v>
      </c>
      <c r="G12" s="8">
        <f t="shared" si="0"/>
        <v>22</v>
      </c>
      <c r="H12" s="8">
        <f t="shared" si="1"/>
        <v>21113.24376199616</v>
      </c>
      <c r="I12" s="3"/>
      <c r="J12" s="3"/>
      <c r="K12" s="3">
        <v>22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48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48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48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48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48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48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48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48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48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48">
        <f>VLOOKUP(B22,'[8]Daily production report'!$C$43:$J$102,8,0)</f>
        <v>1042</v>
      </c>
      <c r="G22" s="8">
        <f t="shared" si="0"/>
        <v>0</v>
      </c>
      <c r="H22" s="8">
        <f t="shared" si="1"/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48"/>
      <c r="G23" s="8">
        <f t="shared" si="0"/>
        <v>0</v>
      </c>
      <c r="H23" s="8" t="e">
        <f t="shared" si="1"/>
        <v>#DIV/0!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48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48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48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48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48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48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48">
        <f>VLOOKUP(B30,'[8]Daily production report'!$C$43:$J$102,8,0)</f>
        <v>820</v>
      </c>
      <c r="G30" s="8">
        <f t="shared" si="0"/>
        <v>0</v>
      </c>
      <c r="H30" s="8">
        <f t="shared" si="1"/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48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48">
        <f>VLOOKUP(B32,'[8]Daily production report'!$C$43:$J$102,8,0)</f>
        <v>745</v>
      </c>
      <c r="G32" s="8">
        <f t="shared" si="0"/>
        <v>0</v>
      </c>
      <c r="H32" s="8">
        <f t="shared" si="1"/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48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48">
        <f>VLOOKUP(B34,'[8]Daily production report'!$C$43:$J$102,8,0)</f>
        <v>670</v>
      </c>
      <c r="G34" s="8">
        <f t="shared" si="0"/>
        <v>17</v>
      </c>
      <c r="H34" s="8">
        <f t="shared" si="1"/>
        <v>25373.134328358206</v>
      </c>
      <c r="I34" s="3"/>
      <c r="J34" s="3"/>
      <c r="K34" s="3">
        <v>17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48">
        <f>VLOOKUP(B35,'[8]Daily production report'!$C$43:$J$102,8,0)</f>
        <v>612</v>
      </c>
      <c r="G35" s="8">
        <f t="shared" si="0"/>
        <v>55</v>
      </c>
      <c r="H35" s="8">
        <f t="shared" si="1"/>
        <v>89869.281045751632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>
        <v>55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48"/>
      <c r="G36" s="8">
        <f t="shared" si="0"/>
        <v>0</v>
      </c>
      <c r="H36" s="8" t="e">
        <f t="shared" si="1"/>
        <v>#DIV/0!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48"/>
      <c r="G37" s="8">
        <f t="shared" si="0"/>
        <v>0</v>
      </c>
      <c r="H37" s="8" t="e">
        <f t="shared" si="1"/>
        <v>#DIV/0!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1.75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48"/>
      <c r="G38" s="8">
        <f t="shared" si="0"/>
        <v>0</v>
      </c>
      <c r="H38" s="8" t="e">
        <f t="shared" si="1"/>
        <v>#DIV/0!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48"/>
      <c r="G39" s="8">
        <f t="shared" si="0"/>
        <v>0</v>
      </c>
      <c r="H39" s="8" t="e">
        <f t="shared" si="1"/>
        <v>#DIV/0!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48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48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48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48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48">
        <f>VLOOKUP(B44,'[8]Daily production report'!$C$43:$J$102,8,0)</f>
        <v>582</v>
      </c>
      <c r="G44" s="8">
        <f t="shared" si="0"/>
        <v>3</v>
      </c>
      <c r="H44" s="8">
        <f t="shared" si="1"/>
        <v>5154.6391752577319</v>
      </c>
      <c r="I44" s="3"/>
      <c r="J44" s="3">
        <v>3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48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48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48">
        <f>VLOOKUP(B47,'[8]Daily production report'!$C$43:$J$102,8,0)</f>
        <v>550</v>
      </c>
      <c r="G47" s="8">
        <f t="shared" si="0"/>
        <v>0</v>
      </c>
      <c r="H47" s="8">
        <f t="shared" si="1"/>
        <v>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48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48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48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48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48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48">
        <f>VLOOKUP(B53,'[8]Daily production report'!$C$43:$J$102,8,0)</f>
        <v>1208</v>
      </c>
      <c r="G53" s="8">
        <f t="shared" si="0"/>
        <v>0</v>
      </c>
      <c r="H53" s="8">
        <f t="shared" si="1"/>
        <v>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48">
        <f>VLOOKUP(B54,'[8]Daily production report'!$C$43:$J$102,8,0)</f>
        <v>1208</v>
      </c>
      <c r="G54" s="8">
        <f t="shared" si="0"/>
        <v>0</v>
      </c>
      <c r="H54" s="8">
        <f t="shared" si="1"/>
        <v>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48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48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48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48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48">
        <f>VLOOKUP(B59,'[8]Daily production report'!$C$43:$J$102,8,0)</f>
        <v>998</v>
      </c>
      <c r="G59" s="8">
        <f t="shared" si="0"/>
        <v>0</v>
      </c>
      <c r="H59" s="8">
        <f t="shared" si="1"/>
        <v>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48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48"/>
      <c r="G61" s="8">
        <f t="shared" si="0"/>
        <v>0</v>
      </c>
      <c r="H61" s="8" t="e">
        <f t="shared" si="1"/>
        <v>#DIV/0!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48">
        <f>VLOOKUP(B62,'[8]Daily production report'!$C$43:$J$102,8,0)</f>
        <v>1546</v>
      </c>
      <c r="G62" s="8">
        <f t="shared" si="0"/>
        <v>0</v>
      </c>
      <c r="H62" s="8">
        <f t="shared" si="1"/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48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48">
        <f>VLOOKUP(B64,'[8]Daily production report'!$C$43:$J$102,8,0)</f>
        <v>864</v>
      </c>
      <c r="G64" s="8">
        <f t="shared" si="0"/>
        <v>0</v>
      </c>
      <c r="H64" s="8">
        <f t="shared" si="1"/>
        <v>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48"/>
      <c r="G65" s="8">
        <f t="shared" si="0"/>
        <v>0</v>
      </c>
      <c r="H65" s="8" t="e">
        <f t="shared" si="1"/>
        <v>#DIV/0!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48"/>
      <c r="G66" s="8">
        <f t="shared" si="0"/>
        <v>0</v>
      </c>
      <c r="H66" s="8" t="e">
        <f t="shared" si="1"/>
        <v>#DIV/0!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48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48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48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48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48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48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3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48">
        <f>VLOOKUP(B73,'[8]Daily production report'!$C$43:$J$102,8,0)</f>
        <v>1005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48">
        <f>VLOOKUP(B74,'[8]Daily production report'!$C$43:$J$102,8,0)</f>
        <v>225</v>
      </c>
      <c r="G74" s="8">
        <f t="shared" si="2"/>
        <v>0</v>
      </c>
      <c r="H74" s="8">
        <f t="shared" si="3"/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48">
        <f>VLOOKUP(B75,'[8]Daily production report'!$C$43:$J$102,8,0)</f>
        <v>1300</v>
      </c>
      <c r="G75" s="8">
        <f t="shared" si="2"/>
        <v>0</v>
      </c>
      <c r="H75" s="8">
        <f t="shared" si="3"/>
        <v>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48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48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48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48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48">
        <f>VLOOKUP(B80,'[8]Daily production report'!$C$43:$J$102,8,0)</f>
        <v>2545</v>
      </c>
      <c r="G80" s="8">
        <f t="shared" si="2"/>
        <v>4</v>
      </c>
      <c r="H80" s="8">
        <f t="shared" si="3"/>
        <v>1571.7092337917484</v>
      </c>
      <c r="I80" s="3"/>
      <c r="J80" s="3">
        <v>3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>
        <v>1</v>
      </c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48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48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48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48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48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48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48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48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48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48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48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48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48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48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48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48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48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48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48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48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48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48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48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48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48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48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48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48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48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48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48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48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48"/>
      <c r="G113" s="8"/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48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48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48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48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48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48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48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48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48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48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48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48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48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48">
        <f>VLOOKUP(B127,'[8]Daily production report'!$C$43:$J$102,8,0)</f>
        <v>200</v>
      </c>
      <c r="G127" s="8">
        <f t="shared" si="6"/>
        <v>0</v>
      </c>
      <c r="H127" s="8">
        <f t="shared" si="7"/>
        <v>0</v>
      </c>
      <c r="I127" s="3"/>
      <c r="J127" s="3"/>
      <c r="K127" s="6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48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48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36.75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48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48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48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48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48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48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48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3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48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48">
        <f>VLOOKUP(B138,'[8]Daily production report'!$C$43:$J$102,8,0)</f>
        <v>465</v>
      </c>
      <c r="G138" s="8">
        <f t="shared" si="6"/>
        <v>0</v>
      </c>
      <c r="H138" s="8">
        <f t="shared" si="7"/>
        <v>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17.25" customHeight="1" x14ac:dyDescent="0.3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48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48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48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48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18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48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48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48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48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48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48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48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48"/>
      <c r="G150" s="8"/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48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48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48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48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48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48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48"/>
      <c r="G157" s="8">
        <f t="shared" si="9"/>
        <v>0</v>
      </c>
      <c r="H157" s="8" t="e">
        <f t="shared" si="8"/>
        <v>#DIV/0!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48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48">
        <f>VLOOKUP(B159,'[8]Daily production report'!$C$43:$J$102,8,0)</f>
        <v>645</v>
      </c>
      <c r="G159" s="8">
        <f t="shared" si="9"/>
        <v>0</v>
      </c>
      <c r="H159" s="8">
        <f t="shared" si="8"/>
        <v>0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48">
        <f>VLOOKUP(B160,'[8]Daily production report'!$C$43:$J$102,8,0)</f>
        <v>1235</v>
      </c>
      <c r="G160" s="8">
        <f t="shared" si="9"/>
        <v>2</v>
      </c>
      <c r="H160" s="8">
        <f t="shared" si="8"/>
        <v>1619.4331983805666</v>
      </c>
      <c r="I160" s="88"/>
      <c r="J160" s="88"/>
      <c r="K160" s="88">
        <v>2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48">
        <f>VLOOKUP(B161,'[8]Daily production report'!$C$43:$J$102,8,0)</f>
        <v>810</v>
      </c>
      <c r="G161" s="8">
        <f t="shared" si="9"/>
        <v>0</v>
      </c>
      <c r="H161" s="8">
        <f t="shared" si="8"/>
        <v>0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48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48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48">
        <f>VLOOKUP(B164,'[8]Daily production report'!$C$43:$J$102,8,0)</f>
        <v>640</v>
      </c>
      <c r="G164" s="8">
        <f t="shared" si="9"/>
        <v>1</v>
      </c>
      <c r="H164" s="8">
        <f t="shared" si="8"/>
        <v>1562.5</v>
      </c>
      <c r="I164" s="88"/>
      <c r="J164" s="88">
        <v>1</v>
      </c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48"/>
      <c r="G165" s="8">
        <f t="shared" si="9"/>
        <v>0</v>
      </c>
      <c r="H165" s="8" t="e">
        <f t="shared" si="8"/>
        <v>#DIV/0!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48"/>
      <c r="G166" s="8">
        <f t="shared" si="9"/>
        <v>0</v>
      </c>
      <c r="H166" s="8" t="e">
        <f t="shared" si="8"/>
        <v>#DIV/0!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48">
        <f>VLOOKUP(B167,'[8]Daily production report'!$C$43:$J$102,8,0)</f>
        <v>1130</v>
      </c>
      <c r="G167" s="8">
        <f t="shared" si="9"/>
        <v>0</v>
      </c>
      <c r="H167" s="8">
        <f t="shared" si="8"/>
        <v>0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48"/>
      <c r="G168" s="8">
        <f t="shared" si="9"/>
        <v>0</v>
      </c>
      <c r="H168" s="8" t="e">
        <f t="shared" si="8"/>
        <v>#DIV/0!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48">
        <f>VLOOKUP(B169,'[8]Daily production report'!$C$43:$J$102,8,0)</f>
        <v>1440</v>
      </c>
      <c r="G169" s="8">
        <f t="shared" si="9"/>
        <v>1</v>
      </c>
      <c r="H169" s="8">
        <f t="shared" si="8"/>
        <v>694.44444444444446</v>
      </c>
      <c r="I169" s="88">
        <v>1</v>
      </c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48">
        <f>VLOOKUP(B170,'[8]Daily production report'!$C$43:$J$102,8,0)</f>
        <v>1440</v>
      </c>
      <c r="G170" s="8">
        <f t="shared" si="9"/>
        <v>0</v>
      </c>
      <c r="H170" s="8">
        <f t="shared" si="8"/>
        <v>0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48"/>
      <c r="G171" s="8">
        <f t="shared" si="9"/>
        <v>0</v>
      </c>
      <c r="H171" s="8" t="e">
        <f t="shared" si="8"/>
        <v>#DIV/0!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48"/>
      <c r="G172" s="8">
        <f t="shared" si="9"/>
        <v>0</v>
      </c>
      <c r="H172" s="8" t="e">
        <f t="shared" si="8"/>
        <v>#DIV/0!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48">
        <f>VLOOKUP(B173,'[8]Daily production report'!$C$43:$J$102,8,0)</f>
        <v>800</v>
      </c>
      <c r="G173" s="8">
        <f t="shared" si="9"/>
        <v>0</v>
      </c>
      <c r="H173" s="8">
        <f t="shared" si="8"/>
        <v>0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48">
        <f>VLOOKUP(B174,'[8]Daily production report'!$C$43:$J$102,8,0)</f>
        <v>800</v>
      </c>
      <c r="G174" s="8">
        <f t="shared" si="9"/>
        <v>0</v>
      </c>
      <c r="H174" s="8">
        <f t="shared" si="8"/>
        <v>0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48">
        <f>VLOOKUP(B175,'[8]Daily production report'!$C$43:$J$102,8,0)</f>
        <v>250</v>
      </c>
      <c r="G175" s="8">
        <f t="shared" si="9"/>
        <v>0</v>
      </c>
      <c r="H175" s="8">
        <f t="shared" si="8"/>
        <v>0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48">
        <f>VLOOKUP(B176,'[8]Daily production report'!$C$43:$J$102,8,0)</f>
        <v>250</v>
      </c>
      <c r="G176" s="8">
        <f t="shared" si="9"/>
        <v>0</v>
      </c>
      <c r="H176" s="8">
        <f t="shared" si="8"/>
        <v>0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48">
        <f>VLOOKUP(B177,'[8]Daily production report'!$C$43:$J$102,8,0)</f>
        <v>450</v>
      </c>
      <c r="G177" s="8">
        <f t="shared" si="9"/>
        <v>0</v>
      </c>
      <c r="H177" s="8">
        <f t="shared" si="8"/>
        <v>0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48">
        <f>VLOOKUP(B178,'[8]Daily production report'!$C$43:$J$102,8,0)</f>
        <v>450</v>
      </c>
      <c r="G178" s="8">
        <f t="shared" si="9"/>
        <v>0</v>
      </c>
      <c r="H178" s="8">
        <f t="shared" si="8"/>
        <v>0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48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48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48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48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48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48"/>
      <c r="G184" s="8">
        <f t="shared" si="9"/>
        <v>13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>
        <v>13</v>
      </c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48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48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48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48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48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48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48">
        <f>VLOOKUP(B191,'[8]Daily production report'!$C$43:$J$102,8,0)</f>
        <v>207</v>
      </c>
      <c r="G191" s="8">
        <f t="shared" si="9"/>
        <v>0</v>
      </c>
      <c r="H191" s="8">
        <f t="shared" si="8"/>
        <v>0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48">
        <f>VLOOKUP(B192,'[8]Daily production report'!$C$43:$J$102,8,0)</f>
        <v>207</v>
      </c>
      <c r="G192" s="8">
        <f t="shared" si="9"/>
        <v>0</v>
      </c>
      <c r="H192" s="8">
        <f t="shared" si="8"/>
        <v>0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48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48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48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48"/>
      <c r="G196" s="8">
        <f t="shared" si="9"/>
        <v>0</v>
      </c>
      <c r="H196" s="8" t="e">
        <f t="shared" si="8"/>
        <v>#DIV/0!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48"/>
      <c r="G197" s="8">
        <f t="shared" si="9"/>
        <v>0</v>
      </c>
      <c r="H197" s="8" t="e">
        <f t="shared" si="8"/>
        <v>#DIV/0!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48">
        <f>VLOOKUP(B198,'[8]Daily production report'!$C$43:$J$102,8,0)</f>
        <v>1454</v>
      </c>
      <c r="G198" s="8">
        <f t="shared" si="9"/>
        <v>11</v>
      </c>
      <c r="H198" s="8">
        <f t="shared" si="8"/>
        <v>7565.3370013755157</v>
      </c>
      <c r="I198" s="26">
        <v>4</v>
      </c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>
        <v>7</v>
      </c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48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48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48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48"/>
      <c r="G202" s="8">
        <f t="shared" ref="G202:G214" si="12">SUM(I202:AJ202)</f>
        <v>0</v>
      </c>
      <c r="H202" s="8" t="e">
        <f t="shared" si="11"/>
        <v>#DIV/0!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48"/>
      <c r="G203" s="8">
        <f t="shared" si="12"/>
        <v>0</v>
      </c>
      <c r="H203" s="8" t="e">
        <f t="shared" si="11"/>
        <v>#DIV/0!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48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48"/>
      <c r="G205" s="8">
        <f t="shared" si="12"/>
        <v>0</v>
      </c>
      <c r="H205" s="8" t="e">
        <f t="shared" si="11"/>
        <v>#DIV/0!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48">
        <f>VLOOKUP(B206,'[8]Daily production report'!$C$43:$J$102,8,0)</f>
        <v>1580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48">
        <f>VLOOKUP(B207,'[8]Daily production report'!$C$43:$J$102,8,0)</f>
        <v>1200</v>
      </c>
      <c r="G207" s="8">
        <f t="shared" si="12"/>
        <v>1</v>
      </c>
      <c r="H207" s="8">
        <f t="shared" si="11"/>
        <v>833.33333333333337</v>
      </c>
      <c r="I207" s="26"/>
      <c r="J207" s="26"/>
      <c r="K207" s="26">
        <v>1</v>
      </c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48"/>
      <c r="G208" s="8">
        <f t="shared" si="12"/>
        <v>0</v>
      </c>
      <c r="H208" s="8" t="e">
        <f t="shared" si="11"/>
        <v>#DIV/0!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48">
        <f>VLOOKUP(B209,'[8]Daily production report'!$C$43:$J$102,8,0)</f>
        <v>1554</v>
      </c>
      <c r="G209" s="8">
        <f t="shared" si="12"/>
        <v>4</v>
      </c>
      <c r="H209" s="8">
        <f t="shared" si="11"/>
        <v>2574.002574002574</v>
      </c>
      <c r="I209" s="26"/>
      <c r="K209" s="28">
        <v>1</v>
      </c>
      <c r="N209" s="26"/>
      <c r="O209" s="26"/>
      <c r="P209" s="26"/>
      <c r="Q209" s="26">
        <v>3</v>
      </c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48">
        <f>VLOOKUP(B210,'[8]Daily production report'!$C$43:$J$102,8,0)</f>
        <v>1560</v>
      </c>
      <c r="G210" s="8">
        <f t="shared" si="12"/>
        <v>0</v>
      </c>
      <c r="H210" s="8">
        <f t="shared" si="11"/>
        <v>0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48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48">
        <f>VLOOKUP(B212,'[8]Daily production report'!$C$43:$J$102,8,0)</f>
        <v>1500</v>
      </c>
      <c r="G212" s="8">
        <f t="shared" si="12"/>
        <v>0</v>
      </c>
      <c r="H212" s="8">
        <f t="shared" si="11"/>
        <v>0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48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48">
        <f>VLOOKUP(B214,'[8]Daily production report'!$C$43:$J$102,8,0)</f>
        <v>1500</v>
      </c>
      <c r="G214" s="8">
        <f t="shared" si="12"/>
        <v>0</v>
      </c>
      <c r="H214" s="8">
        <f t="shared" si="11"/>
        <v>0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48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48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48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48">
        <f>VLOOKUP(B218,'[8]Daily production report'!$C$43:$J$102,8,0)</f>
        <v>975</v>
      </c>
      <c r="G218" s="8">
        <f t="shared" si="14"/>
        <v>2</v>
      </c>
      <c r="H218" s="8">
        <f t="shared" si="11"/>
        <v>2051.2820512820513</v>
      </c>
      <c r="I218" s="26"/>
      <c r="J218" s="26"/>
      <c r="K218" s="26"/>
      <c r="L218" s="26"/>
      <c r="M218" s="26">
        <v>2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48">
        <f>VLOOKUP(B219,'[8]Daily production report'!$C$43:$J$102,8,0)</f>
        <v>975</v>
      </c>
      <c r="G219" s="8">
        <f t="shared" si="14"/>
        <v>4</v>
      </c>
      <c r="H219" s="8">
        <f t="shared" si="11"/>
        <v>4102.5641025641025</v>
      </c>
      <c r="I219" s="26"/>
      <c r="J219" s="26"/>
      <c r="K219" s="26"/>
      <c r="L219" s="26"/>
      <c r="M219" s="26">
        <v>4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48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48">
        <f>VLOOKUP(B221,'[8]Daily production report'!$C$43:$J$102,8,0)</f>
        <v>1795</v>
      </c>
      <c r="G221" s="8">
        <f t="shared" si="15"/>
        <v>1</v>
      </c>
      <c r="H221" s="8">
        <f t="shared" si="11"/>
        <v>557.10306406685243</v>
      </c>
      <c r="I221" s="26"/>
      <c r="J221" s="26"/>
      <c r="K221" s="26">
        <v>1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48">
        <f>VLOOKUP(B222,'[8]Daily production report'!$C$43:$J$102,8,0)</f>
        <v>1795</v>
      </c>
      <c r="G222" s="8">
        <f t="shared" si="15"/>
        <v>3</v>
      </c>
      <c r="H222" s="8">
        <f t="shared" si="11"/>
        <v>1671.3091922005572</v>
      </c>
      <c r="I222" s="26"/>
      <c r="J222" s="26"/>
      <c r="K222" s="26">
        <v>3</v>
      </c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48">
        <f>VLOOKUP(B223,'[8]Daily production report'!$C$43:$J$102,8,0)</f>
        <v>1443</v>
      </c>
      <c r="G223" s="8">
        <f t="shared" si="15"/>
        <v>0</v>
      </c>
      <c r="H223" s="8">
        <f t="shared" si="11"/>
        <v>0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48">
        <f>VLOOKUP(B224,'[8]Daily production report'!$C$43:$J$102,8,0)</f>
        <v>1443</v>
      </c>
      <c r="G224" s="215">
        <f t="shared" si="15"/>
        <v>0</v>
      </c>
      <c r="H224" s="8">
        <f t="shared" si="11"/>
        <v>0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48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48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48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48">
        <f>VLOOKUP(B228,'[8]Daily production report'!$C$43:$J$102,8,0)</f>
        <v>791</v>
      </c>
      <c r="G228" s="8">
        <f t="shared" ref="G228:G251" si="16">SUM(I228:AJ228)</f>
        <v>1</v>
      </c>
      <c r="H228" s="8">
        <f t="shared" ref="H228:H251" si="17">G228/F228*1000000</f>
        <v>1264.2225031605565</v>
      </c>
      <c r="I228" s="214"/>
      <c r="J228" s="26">
        <v>1</v>
      </c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48">
        <f>VLOOKUP(B229,'[8]Daily production report'!$C$43:$J$102,8,0)</f>
        <v>791</v>
      </c>
      <c r="G229" s="8">
        <f t="shared" si="16"/>
        <v>0</v>
      </c>
      <c r="H229" s="8">
        <f t="shared" si="17"/>
        <v>0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48"/>
      <c r="G230" s="8">
        <f t="shared" si="16"/>
        <v>0</v>
      </c>
      <c r="H230" s="8" t="e">
        <f t="shared" si="17"/>
        <v>#DIV/0!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48"/>
      <c r="G231" s="8">
        <f t="shared" si="16"/>
        <v>0</v>
      </c>
      <c r="H231" s="8" t="e">
        <f t="shared" si="17"/>
        <v>#DIV/0!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48">
        <f>VLOOKUP(B232,'[8]Daily production report'!$C$43:$J$102,8,0)</f>
        <v>76</v>
      </c>
      <c r="G232" s="8">
        <f t="shared" si="16"/>
        <v>0</v>
      </c>
      <c r="H232" s="8">
        <f t="shared" si="17"/>
        <v>0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48">
        <f>VLOOKUP(B233,'[8]Daily production report'!$C$43:$J$102,8,0)</f>
        <v>76</v>
      </c>
      <c r="G233" s="8">
        <f t="shared" si="16"/>
        <v>0</v>
      </c>
      <c r="H233" s="8">
        <f t="shared" si="17"/>
        <v>0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48"/>
      <c r="G234" s="8">
        <f t="shared" si="16"/>
        <v>4</v>
      </c>
      <c r="H234" s="8" t="e">
        <f t="shared" si="17"/>
        <v>#DIV/0!</v>
      </c>
      <c r="I234" s="214"/>
      <c r="J234" s="26"/>
      <c r="K234" s="26"/>
      <c r="L234" s="26"/>
      <c r="M234" s="26">
        <v>4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48">
        <f>VLOOKUP(B235,'[8]Daily production report'!$C$43:$J$102,8,0)</f>
        <v>1400</v>
      </c>
      <c r="G235" s="8">
        <f t="shared" si="16"/>
        <v>0</v>
      </c>
      <c r="H235" s="8">
        <f t="shared" si="17"/>
        <v>0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48"/>
      <c r="G236" s="8">
        <f t="shared" si="16"/>
        <v>0</v>
      </c>
      <c r="H236" s="8" t="e">
        <f t="shared" si="17"/>
        <v>#DIV/0!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48"/>
      <c r="G237" s="8">
        <f t="shared" si="16"/>
        <v>0</v>
      </c>
      <c r="H237" s="8" t="e">
        <f t="shared" si="17"/>
        <v>#DIV/0!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48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48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48"/>
      <c r="G240" s="8">
        <f t="shared" si="16"/>
        <v>0</v>
      </c>
      <c r="H240" s="8" t="e">
        <f t="shared" si="17"/>
        <v>#DIV/0!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48"/>
      <c r="G241" s="8">
        <f t="shared" si="16"/>
        <v>0</v>
      </c>
      <c r="H241" s="8" t="e">
        <f t="shared" si="17"/>
        <v>#DIV/0!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48"/>
      <c r="G242" s="8">
        <f t="shared" si="16"/>
        <v>0</v>
      </c>
      <c r="H242" s="8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48"/>
      <c r="G243" s="8">
        <f t="shared" si="16"/>
        <v>0</v>
      </c>
      <c r="H243" s="8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48">
        <f>VLOOKUP(B244,'[8]Daily production report'!$C$43:$J$102,8,0)</f>
        <v>1400</v>
      </c>
      <c r="G244" s="8">
        <f t="shared" si="16"/>
        <v>0</v>
      </c>
      <c r="H244" s="8">
        <f t="shared" si="17"/>
        <v>0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48">
        <f>VLOOKUP(B245,'[8]Daily production report'!$C$43:$J$102,8,0)</f>
        <v>1400</v>
      </c>
      <c r="G245" s="8">
        <f t="shared" si="16"/>
        <v>0</v>
      </c>
      <c r="H245" s="8">
        <f t="shared" si="17"/>
        <v>0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48">
        <f>VLOOKUP(B246,'[8]Daily production report'!$C$43:$J$102,8,0)</f>
        <v>1025</v>
      </c>
      <c r="G246" s="8">
        <f t="shared" si="16"/>
        <v>0</v>
      </c>
      <c r="H246" s="8">
        <f t="shared" si="17"/>
        <v>0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48">
        <f>VLOOKUP(B247,'[8]Daily production report'!$C$43:$J$102,8,0)</f>
        <v>1025</v>
      </c>
      <c r="G247" s="8">
        <f t="shared" si="16"/>
        <v>0</v>
      </c>
      <c r="H247" s="8">
        <f t="shared" si="17"/>
        <v>0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48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48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48"/>
      <c r="G250" s="8">
        <f t="shared" si="16"/>
        <v>0</v>
      </c>
      <c r="H250" s="8" t="e">
        <f t="shared" si="17"/>
        <v>#DIV/0!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48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58311</v>
      </c>
      <c r="G254" s="8">
        <f>SUM(I254:AJ254)</f>
        <v>173</v>
      </c>
      <c r="H254" s="8">
        <f t="shared" ref="H254" si="18">G254/F254*1000000</f>
        <v>2966.8501654919314</v>
      </c>
      <c r="I254" s="2">
        <f>SUM(I3:I251)</f>
        <v>5</v>
      </c>
      <c r="J254" s="2">
        <f t="shared" ref="J254:AJ254" si="19">SUM(J3:J251)</f>
        <v>8</v>
      </c>
      <c r="K254" s="2">
        <f t="shared" si="19"/>
        <v>71</v>
      </c>
      <c r="L254" s="2">
        <f t="shared" si="19"/>
        <v>0</v>
      </c>
      <c r="M254" s="2">
        <f t="shared" si="19"/>
        <v>10</v>
      </c>
      <c r="N254" s="2">
        <f t="shared" si="19"/>
        <v>0</v>
      </c>
      <c r="O254" s="2">
        <f t="shared" si="19"/>
        <v>0</v>
      </c>
      <c r="P254" s="2">
        <f t="shared" si="19"/>
        <v>0</v>
      </c>
      <c r="Q254" s="2">
        <f t="shared" si="19"/>
        <v>3</v>
      </c>
      <c r="R254" s="2">
        <f t="shared" si="19"/>
        <v>0</v>
      </c>
      <c r="S254" s="2">
        <f t="shared" si="19"/>
        <v>0</v>
      </c>
      <c r="T254" s="2">
        <f t="shared" si="19"/>
        <v>0</v>
      </c>
      <c r="U254" s="2">
        <f t="shared" si="19"/>
        <v>0</v>
      </c>
      <c r="V254" s="2">
        <f t="shared" si="19"/>
        <v>0</v>
      </c>
      <c r="W254" s="2">
        <f t="shared" si="19"/>
        <v>0</v>
      </c>
      <c r="X254" s="2">
        <f t="shared" si="19"/>
        <v>0</v>
      </c>
      <c r="Y254" s="2">
        <f t="shared" si="19"/>
        <v>56</v>
      </c>
      <c r="Z254" s="2">
        <f t="shared" si="19"/>
        <v>0</v>
      </c>
      <c r="AA254" s="2">
        <f t="shared" si="19"/>
        <v>0</v>
      </c>
      <c r="AB254" s="2">
        <f t="shared" si="19"/>
        <v>0</v>
      </c>
      <c r="AC254" s="2">
        <f t="shared" si="19"/>
        <v>0</v>
      </c>
      <c r="AD254" s="2">
        <f t="shared" si="19"/>
        <v>0</v>
      </c>
      <c r="AE254" s="2">
        <f t="shared" si="19"/>
        <v>0</v>
      </c>
      <c r="AF254" s="2">
        <f t="shared" si="19"/>
        <v>20</v>
      </c>
      <c r="AG254" s="2">
        <f t="shared" si="19"/>
        <v>0</v>
      </c>
      <c r="AH254" s="2">
        <f t="shared" si="19"/>
        <v>0</v>
      </c>
      <c r="AI254" s="2">
        <f t="shared" si="19"/>
        <v>0</v>
      </c>
      <c r="AJ254" s="2">
        <f t="shared" si="19"/>
        <v>0</v>
      </c>
    </row>
    <row r="255" spans="1:36" x14ac:dyDescent="0.3">
      <c r="D255" s="64"/>
    </row>
  </sheetData>
  <mergeCells count="2">
    <mergeCell ref="A254:E254"/>
    <mergeCell ref="A1:AJ1"/>
  </mergeCells>
  <conditionalFormatting sqref="B191:B192">
    <cfRule type="duplicateValues" dxfId="85" priority="1"/>
    <cfRule type="duplicateValues" dxfId="84" priority="2"/>
  </conditionalFormatting>
  <conditionalFormatting sqref="B196:B198">
    <cfRule type="duplicateValues" dxfId="83" priority="41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AJ255"/>
  <sheetViews>
    <sheetView zoomScale="90" zoomScaleNormal="90" workbookViewId="0">
      <pane ySplit="2" topLeftCell="A23" activePane="bottomLeft" state="frozen"/>
      <selection activeCell="A5" sqref="A5:B5"/>
      <selection pane="bottomLeft" activeCell="A5" sqref="A5:B5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60.21875" bestFit="1" customWidth="1"/>
    <col min="5" max="5" width="13.77734375" style="1" bestFit="1" customWidth="1"/>
    <col min="6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2.77734375" customWidth="1"/>
    <col min="21" max="22" width="10.21875" customWidth="1"/>
    <col min="25" max="25" width="13" customWidth="1"/>
    <col min="26" max="26" width="12.44140625" customWidth="1"/>
    <col min="28" max="28" width="12.21875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7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87">
        <v>15017132</v>
      </c>
      <c r="C3" s="107" t="s">
        <v>356</v>
      </c>
      <c r="D3" s="87" t="s">
        <v>87</v>
      </c>
      <c r="E3" s="230" t="s">
        <v>171</v>
      </c>
      <c r="F3" s="3">
        <f>VLOOKUP(B3,'[9]Daily production report'!$C$43:$J$101,8,0)</f>
        <v>114</v>
      </c>
      <c r="G3" s="8">
        <f>SUM(I3:AJ3)</f>
        <v>0</v>
      </c>
      <c r="H3" s="8">
        <f>G3/F3*1000000</f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87">
        <v>15017133</v>
      </c>
      <c r="C4" s="107" t="s">
        <v>356</v>
      </c>
      <c r="D4" s="87" t="s">
        <v>88</v>
      </c>
      <c r="E4" s="230" t="s">
        <v>171</v>
      </c>
      <c r="F4" s="3"/>
      <c r="G4" s="8">
        <f t="shared" ref="G4:G66" si="0">SUM(I4:AJ4)</f>
        <v>0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87">
        <v>15018331</v>
      </c>
      <c r="C5" s="87" t="s">
        <v>354</v>
      </c>
      <c r="D5" s="8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87">
        <v>15017449</v>
      </c>
      <c r="C6" s="87" t="s">
        <v>354</v>
      </c>
      <c r="D6" s="87" t="s">
        <v>175</v>
      </c>
      <c r="E6" s="234" t="s">
        <v>84</v>
      </c>
      <c r="F6" s="3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87">
        <v>15017450</v>
      </c>
      <c r="C7" s="87" t="s">
        <v>354</v>
      </c>
      <c r="D7" s="87" t="s">
        <v>176</v>
      </c>
      <c r="E7" s="234" t="s">
        <v>84</v>
      </c>
      <c r="F7" s="3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85">
        <v>15017143</v>
      </c>
      <c r="C8" s="87" t="s">
        <v>353</v>
      </c>
      <c r="D8" s="85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85">
        <v>15025379</v>
      </c>
      <c r="C9" s="87" t="s">
        <v>352</v>
      </c>
      <c r="D9" s="85" t="s">
        <v>90</v>
      </c>
      <c r="E9" s="231" t="s">
        <v>84</v>
      </c>
      <c r="F9" s="3"/>
      <c r="G9" s="8">
        <f t="shared" si="0"/>
        <v>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09">
        <v>15025378</v>
      </c>
      <c r="C10" s="87" t="s">
        <v>352</v>
      </c>
      <c r="D10" s="8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87">
        <v>15027116</v>
      </c>
      <c r="C11" s="87" t="s">
        <v>353</v>
      </c>
      <c r="D11" s="8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87">
        <v>15027117</v>
      </c>
      <c r="C12" s="87" t="s">
        <v>353</v>
      </c>
      <c r="D12" s="8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87">
        <v>15017140</v>
      </c>
      <c r="C13" s="87" t="s">
        <v>352</v>
      </c>
      <c r="D13" s="8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87">
        <v>15017141</v>
      </c>
      <c r="C14" s="87" t="s">
        <v>352</v>
      </c>
      <c r="D14" s="8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87">
        <v>15017142</v>
      </c>
      <c r="C15" s="87" t="s">
        <v>353</v>
      </c>
      <c r="D15" s="8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87">
        <v>15017144</v>
      </c>
      <c r="C16" s="87" t="s">
        <v>354</v>
      </c>
      <c r="D16" s="8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87">
        <v>15017145</v>
      </c>
      <c r="C17" s="87" t="s">
        <v>354</v>
      </c>
      <c r="D17" s="87" t="s">
        <v>98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>
        <f>VLOOKUP(B18,'[9]Daily production report'!$C$43:$J$101,8,0)</f>
        <v>648</v>
      </c>
      <c r="G18" s="8">
        <f t="shared" si="0"/>
        <v>0</v>
      </c>
      <c r="H18" s="8">
        <f t="shared" si="1"/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>
        <f>VLOOKUP(B19,'[9]Daily production report'!$C$43:$J$101,8,0)</f>
        <v>648</v>
      </c>
      <c r="G19" s="8">
        <f t="shared" si="0"/>
        <v>0</v>
      </c>
      <c r="H19" s="8">
        <f t="shared" si="1"/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>
        <f>VLOOKUP(B22,'[9]Daily production report'!$C$43:$J$101,8,0)</f>
        <v>1063</v>
      </c>
      <c r="G22" s="8">
        <f t="shared" si="0"/>
        <v>0</v>
      </c>
      <c r="H22" s="8">
        <f t="shared" si="1"/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>
        <f>VLOOKUP(B23,'[9]Daily production report'!$C$43:$J$101,8,0)</f>
        <v>1865</v>
      </c>
      <c r="G23" s="8">
        <f t="shared" si="0"/>
        <v>0</v>
      </c>
      <c r="H23" s="8">
        <f t="shared" si="1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>
        <f>VLOOKUP(B29,'[9]Daily production report'!$C$43:$J$101,8,0)</f>
        <v>642</v>
      </c>
      <c r="G29" s="8">
        <f t="shared" si="0"/>
        <v>0</v>
      </c>
      <c r="H29" s="8">
        <f t="shared" si="1"/>
        <v>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/>
      <c r="G30" s="8">
        <f t="shared" si="0"/>
        <v>0</v>
      </c>
      <c r="H30" s="8" t="e">
        <f t="shared" si="1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>
        <f>VLOOKUP(B31,'[9]Daily production report'!$C$43:$J$101,8,0)</f>
        <v>725</v>
      </c>
      <c r="G31" s="8">
        <f t="shared" si="0"/>
        <v>1</v>
      </c>
      <c r="H31" s="8">
        <f t="shared" si="1"/>
        <v>1379.3103448275861</v>
      </c>
      <c r="I31" s="3"/>
      <c r="J31" s="3"/>
      <c r="K31" s="3">
        <v>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0</v>
      </c>
      <c r="H34" s="8" t="e">
        <f t="shared" si="1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20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>
        <v>20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>
        <f>VLOOKUP(B36,'[9]Daily production report'!$C$43:$J$101,8,0)</f>
        <v>2182</v>
      </c>
      <c r="G36" s="8">
        <f t="shared" si="0"/>
        <v>0</v>
      </c>
      <c r="H36" s="8">
        <f t="shared" si="1"/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>
        <f>VLOOKUP(B37,'[9]Daily production report'!$C$43:$J$101,8,0)</f>
        <v>2182</v>
      </c>
      <c r="G37" s="8">
        <f t="shared" si="0"/>
        <v>20</v>
      </c>
      <c r="H37" s="8">
        <f t="shared" si="1"/>
        <v>9165.9028414298809</v>
      </c>
      <c r="I37" s="3"/>
      <c r="J37" s="3"/>
      <c r="K37" s="3"/>
      <c r="L37" s="3"/>
      <c r="M37" s="3"/>
      <c r="N37" s="3"/>
      <c r="O37" s="3">
        <v>20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>
        <f>VLOOKUP(B38,'[9]Daily production report'!$C$43:$J$101,8,0)</f>
        <v>700</v>
      </c>
      <c r="G38" s="8">
        <f t="shared" si="0"/>
        <v>0</v>
      </c>
      <c r="H38" s="8">
        <f t="shared" si="1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>
        <f>VLOOKUP(B39,'[9]Daily production report'!$C$43:$J$101,8,0)</f>
        <v>700</v>
      </c>
      <c r="G39" s="8">
        <f t="shared" si="0"/>
        <v>0</v>
      </c>
      <c r="H39" s="8">
        <f t="shared" si="1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179</v>
      </c>
      <c r="E46" s="234" t="s">
        <v>84</v>
      </c>
      <c r="F46" s="3">
        <f>VLOOKUP(B46,'[9]Daily production report'!$C$43:$J$101,8,0)</f>
        <v>841</v>
      </c>
      <c r="G46" s="8">
        <f t="shared" si="0"/>
        <v>0</v>
      </c>
      <c r="H46" s="8">
        <f t="shared" si="1"/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>
        <f>VLOOKUP(B47,'[9]Daily production report'!$C$43:$J$101,8,0)</f>
        <v>650</v>
      </c>
      <c r="G47" s="8">
        <f t="shared" si="0"/>
        <v>0</v>
      </c>
      <c r="H47" s="8">
        <f t="shared" si="1"/>
        <v>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>
        <f>VLOOKUP(B49,'[9]Daily production report'!$C$43:$J$101,8,0)</f>
        <v>800</v>
      </c>
      <c r="G49" s="8">
        <f t="shared" si="0"/>
        <v>0</v>
      </c>
      <c r="H49" s="8">
        <f t="shared" si="1"/>
        <v>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0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VLOOKUP(B61,'[9]Daily production report'!$C$43:$J$101,8,0)</f>
        <v>1300</v>
      </c>
      <c r="G61" s="8">
        <f t="shared" si="0"/>
        <v>0</v>
      </c>
      <c r="H61" s="8">
        <f t="shared" si="1"/>
        <v>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>
        <f>VLOOKUP(B62,'[9]Daily production report'!$C$43:$J$101,8,0)</f>
        <v>1176</v>
      </c>
      <c r="G62" s="8">
        <f t="shared" si="0"/>
        <v>0</v>
      </c>
      <c r="H62" s="8">
        <f t="shared" si="1"/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>
        <f>VLOOKUP(B64,'[9]Daily production report'!$C$43:$J$101,8,0)</f>
        <v>965</v>
      </c>
      <c r="G64" s="8">
        <f t="shared" si="0"/>
        <v>1</v>
      </c>
      <c r="H64" s="8">
        <f t="shared" si="1"/>
        <v>1036.2694300518135</v>
      </c>
      <c r="I64" s="3"/>
      <c r="J64" s="3">
        <v>1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>
        <f>VLOOKUP(B65,'[9]Daily production report'!$C$43:$J$101,8,0)</f>
        <v>1105</v>
      </c>
      <c r="G65" s="8">
        <f t="shared" si="0"/>
        <v>5</v>
      </c>
      <c r="H65" s="8">
        <f t="shared" si="1"/>
        <v>4524.8868778280548</v>
      </c>
      <c r="I65" s="3"/>
      <c r="J65" s="3">
        <v>5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>
        <f>VLOOKUP(B66,'[9]Daily production report'!$C$43:$J$101,8,0)</f>
        <v>1069</v>
      </c>
      <c r="G66" s="8">
        <f t="shared" si="0"/>
        <v>1</v>
      </c>
      <c r="H66" s="8">
        <f t="shared" si="1"/>
        <v>935.45369504209543</v>
      </c>
      <c r="I66" s="3"/>
      <c r="J66" s="3"/>
      <c r="K66" s="3"/>
      <c r="L66" s="3"/>
      <c r="M66" s="3"/>
      <c r="N66" s="3"/>
      <c r="O66" s="3">
        <v>1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 t="s">
        <v>365</v>
      </c>
      <c r="D73" s="107" t="s">
        <v>69</v>
      </c>
      <c r="E73" s="240" t="s">
        <v>64</v>
      </c>
      <c r="F73" s="3"/>
      <c r="G73" s="8">
        <f t="shared" si="2"/>
        <v>0</v>
      </c>
      <c r="H73" s="8" t="e">
        <f t="shared" si="3"/>
        <v>#DIV/0!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>
        <f>VLOOKUP(B74,'[9]Daily production report'!$C$43:$J$101,8,0)</f>
        <v>275</v>
      </c>
      <c r="G74" s="8">
        <f t="shared" si="2"/>
        <v>0</v>
      </c>
      <c r="H74" s="8">
        <f t="shared" si="3"/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VLOOKUP(B75,'[9]Daily production report'!$C$43:$J$101,8,0)</f>
        <v>1587</v>
      </c>
      <c r="G75" s="8">
        <f t="shared" si="2"/>
        <v>1</v>
      </c>
      <c r="H75" s="8">
        <f t="shared" si="3"/>
        <v>630.11972274732204</v>
      </c>
      <c r="I75" s="3"/>
      <c r="J75" s="3"/>
      <c r="K75" s="3"/>
      <c r="L75" s="3"/>
      <c r="M75" s="3"/>
      <c r="N75" s="3"/>
      <c r="O75" s="3"/>
      <c r="P75" s="3"/>
      <c r="Q75" s="3">
        <v>1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/>
      <c r="G80" s="8">
        <f t="shared" si="2"/>
        <v>0</v>
      </c>
      <c r="H80" s="8" t="e">
        <f t="shared" si="3"/>
        <v>#DIV/0!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/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>
        <f>VLOOKUP(B119,'[9]Daily production report'!$C$43:$J$101,8,0)</f>
        <v>412</v>
      </c>
      <c r="G119" s="8">
        <f t="shared" si="6"/>
        <v>2</v>
      </c>
      <c r="H119" s="8">
        <f t="shared" si="7"/>
        <v>4854.3689320388348</v>
      </c>
      <c r="I119" s="3"/>
      <c r="J119" s="3"/>
      <c r="K119" s="3">
        <v>2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>
        <f>VLOOKUP(B127,'[9]Daily production report'!$C$43:$J$101,8,0)</f>
        <v>630</v>
      </c>
      <c r="G127" s="8">
        <f t="shared" si="6"/>
        <v>0</v>
      </c>
      <c r="H127" s="8">
        <f t="shared" si="7"/>
        <v>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>
        <f>VLOOKUP(B138,'[9]Daily production report'!$C$43:$J$101,8,0)</f>
        <v>328</v>
      </c>
      <c r="G138" s="8">
        <f t="shared" si="6"/>
        <v>0</v>
      </c>
      <c r="H138" s="8">
        <f t="shared" si="7"/>
        <v>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>
        <f>VLOOKUP(B150,'[9]Daily production report'!$C$43:$J$101,8,0)</f>
        <v>172</v>
      </c>
      <c r="G150" s="8"/>
      <c r="H150" s="8">
        <f t="shared" si="8"/>
        <v>0</v>
      </c>
      <c r="I150" s="3"/>
      <c r="J150" s="3">
        <v>1</v>
      </c>
      <c r="K150" s="3">
        <v>2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>
        <f>VLOOKUP(B157,'[9]Daily production report'!$C$43:$J$101,8,0)</f>
        <v>1345</v>
      </c>
      <c r="G157" s="8">
        <f t="shared" si="9"/>
        <v>0</v>
      </c>
      <c r="H157" s="8">
        <f t="shared" si="8"/>
        <v>0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/>
      <c r="G159" s="8">
        <f t="shared" si="9"/>
        <v>0</v>
      </c>
      <c r="H159" s="8" t="e">
        <f t="shared" si="8"/>
        <v>#DIV/0!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/>
      <c r="G160" s="8">
        <f t="shared" si="9"/>
        <v>0</v>
      </c>
      <c r="H160" s="8" t="e">
        <f t="shared" si="8"/>
        <v>#DIV/0!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>
        <f>VLOOKUP(B161,'[9]Daily production report'!$C$43:$J$101,8,0)</f>
        <v>380</v>
      </c>
      <c r="G161" s="8">
        <f t="shared" si="9"/>
        <v>0</v>
      </c>
      <c r="H161" s="8">
        <f t="shared" si="8"/>
        <v>0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>
        <f>VLOOKUP(B164,'[9]Daily production report'!$C$43:$J$101,8,0)</f>
        <v>640</v>
      </c>
      <c r="G164" s="8">
        <f t="shared" si="9"/>
        <v>0</v>
      </c>
      <c r="H164" s="8">
        <f t="shared" si="8"/>
        <v>0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>
        <f>VLOOKUP(B165,'[9]Daily production report'!$C$43:$J$101,8,0)</f>
        <v>1045</v>
      </c>
      <c r="G165" s="8">
        <f t="shared" si="9"/>
        <v>1</v>
      </c>
      <c r="H165" s="8">
        <f t="shared" si="8"/>
        <v>956.93779904306223</v>
      </c>
      <c r="I165" s="88">
        <v>1</v>
      </c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>
        <f>VLOOKUP(B166,'[9]Daily production report'!$C$43:$J$101,8,0)</f>
        <v>1045</v>
      </c>
      <c r="G166" s="8">
        <f t="shared" si="9"/>
        <v>1</v>
      </c>
      <c r="H166" s="8">
        <f t="shared" si="8"/>
        <v>956.93779904306223</v>
      </c>
      <c r="I166" s="88">
        <v>1</v>
      </c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/>
      <c r="G167" s="8">
        <f t="shared" si="9"/>
        <v>0</v>
      </c>
      <c r="H167" s="8" t="e">
        <f t="shared" si="8"/>
        <v>#DIV/0!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>
        <f>VLOOKUP(B168,'[9]Daily production report'!$C$43:$J$101,8,0)</f>
        <v>1000</v>
      </c>
      <c r="G168" s="8">
        <f t="shared" si="9"/>
        <v>0</v>
      </c>
      <c r="H168" s="8">
        <f t="shared" si="8"/>
        <v>0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/>
      <c r="G169" s="8">
        <f t="shared" si="9"/>
        <v>0</v>
      </c>
      <c r="H169" s="8" t="e">
        <f t="shared" si="8"/>
        <v>#DIV/0!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18.7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/>
      <c r="G170" s="8">
        <f t="shared" si="9"/>
        <v>0</v>
      </c>
      <c r="H170" s="8" t="e">
        <f t="shared" si="8"/>
        <v>#DIV/0!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/>
      <c r="G171" s="8">
        <f t="shared" si="9"/>
        <v>0</v>
      </c>
      <c r="H171" s="8" t="e">
        <f t="shared" si="8"/>
        <v>#DIV/0!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/>
      <c r="G172" s="8">
        <f t="shared" si="9"/>
        <v>0</v>
      </c>
      <c r="H172" s="8" t="e">
        <f t="shared" si="8"/>
        <v>#DIV/0!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/>
      <c r="G173" s="8">
        <f t="shared" si="9"/>
        <v>0</v>
      </c>
      <c r="H173" s="8" t="e">
        <f t="shared" si="8"/>
        <v>#DIV/0!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/>
      <c r="G174" s="8">
        <f t="shared" si="9"/>
        <v>0</v>
      </c>
      <c r="H174" s="8" t="e">
        <f t="shared" si="8"/>
        <v>#DIV/0!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>
        <f>VLOOKUP(B175,'[9]Daily production report'!$C$43:$J$101,8,0)</f>
        <v>800</v>
      </c>
      <c r="G175" s="8">
        <f t="shared" si="9"/>
        <v>0</v>
      </c>
      <c r="H175" s="8">
        <f t="shared" si="8"/>
        <v>0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>
        <f>VLOOKUP(B176,'[9]Daily production report'!$C$43:$J$101,8,0)</f>
        <v>800</v>
      </c>
      <c r="G176" s="8">
        <f t="shared" si="9"/>
        <v>0</v>
      </c>
      <c r="H176" s="8">
        <f t="shared" si="8"/>
        <v>0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>
        <f>VLOOKUP(B177,'[9]Daily production report'!$C$43:$J$101,8,0)</f>
        <v>310</v>
      </c>
      <c r="G177" s="8">
        <f t="shared" si="9"/>
        <v>0</v>
      </c>
      <c r="H177" s="8">
        <f t="shared" si="8"/>
        <v>0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>
        <f>VLOOKUP(B178,'[9]Daily production report'!$C$43:$J$101,8,0)</f>
        <v>310</v>
      </c>
      <c r="G178" s="8">
        <f t="shared" si="9"/>
        <v>0</v>
      </c>
      <c r="H178" s="8">
        <f t="shared" si="8"/>
        <v>0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/>
      <c r="G191" s="8">
        <f t="shared" si="9"/>
        <v>0</v>
      </c>
      <c r="H191" s="8" t="e">
        <f t="shared" si="8"/>
        <v>#DIV/0!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/>
      <c r="G192" s="8">
        <f t="shared" si="9"/>
        <v>0</v>
      </c>
      <c r="H192" s="8" t="e">
        <f t="shared" si="8"/>
        <v>#DIV/0!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>
        <f>VLOOKUP(B196,'[9]Daily production report'!$C$43:$J$101,8,0)</f>
        <v>875</v>
      </c>
      <c r="G196" s="8">
        <f t="shared" si="9"/>
        <v>4</v>
      </c>
      <c r="H196" s="8">
        <f t="shared" si="8"/>
        <v>4571.4285714285716</v>
      </c>
      <c r="I196" s="26"/>
      <c r="J196" s="26"/>
      <c r="K196" s="26"/>
      <c r="L196" s="26"/>
      <c r="M196" s="26">
        <v>4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>
        <f>VLOOKUP(B197,'[9]Daily production report'!$C$43:$J$101,8,0)</f>
        <v>875</v>
      </c>
      <c r="G197" s="8">
        <f t="shared" si="9"/>
        <v>4</v>
      </c>
      <c r="H197" s="8">
        <f t="shared" si="8"/>
        <v>4571.4285714285716</v>
      </c>
      <c r="I197" s="26"/>
      <c r="J197" s="26"/>
      <c r="K197" s="26"/>
      <c r="L197" s="26"/>
      <c r="M197" s="26">
        <v>4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/>
      <c r="G198" s="8">
        <f t="shared" si="9"/>
        <v>0</v>
      </c>
      <c r="H198" s="8" t="e">
        <f t="shared" si="8"/>
        <v>#DIV/0!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>
        <f>VLOOKUP(B199,'[9]Daily production report'!$C$43:$J$101,8,0)</f>
        <v>270</v>
      </c>
      <c r="G199" s="8">
        <f t="shared" ref="G199:G201" si="10">SUM(I199:AJ199)</f>
        <v>2</v>
      </c>
      <c r="H199" s="8">
        <f t="shared" ref="H199:H227" si="11">G199/F199*1000000</f>
        <v>7407.4074074074078</v>
      </c>
      <c r="I199" s="26"/>
      <c r="J199" s="26">
        <v>2</v>
      </c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>
        <f>VLOOKUP(B200,'[9]Daily production report'!$C$43:$J$101,8,0)</f>
        <v>270</v>
      </c>
      <c r="G200" s="8">
        <f t="shared" si="10"/>
        <v>0</v>
      </c>
      <c r="H200" s="8">
        <f t="shared" si="11"/>
        <v>0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/>
      <c r="G202" s="8">
        <f t="shared" ref="G202:G214" si="12">SUM(I202:AJ202)</f>
        <v>0</v>
      </c>
      <c r="H202" s="8" t="e">
        <f t="shared" si="11"/>
        <v>#DIV/0!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/>
      <c r="G203" s="8">
        <f t="shared" si="12"/>
        <v>0</v>
      </c>
      <c r="H203" s="8" t="e">
        <f t="shared" si="11"/>
        <v>#DIV/0!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VLOOKUP(B205,'[9]Daily production report'!$C$43:$J$101,8,0)</f>
        <v>1731</v>
      </c>
      <c r="G205" s="8">
        <f t="shared" si="12"/>
        <v>2</v>
      </c>
      <c r="H205" s="8">
        <f t="shared" si="11"/>
        <v>1155.4015020219526</v>
      </c>
      <c r="I205" s="26"/>
      <c r="J205" s="26"/>
      <c r="K205" s="26">
        <v>2</v>
      </c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/>
      <c r="G206" s="8">
        <f t="shared" si="12"/>
        <v>0</v>
      </c>
      <c r="H206" s="8" t="e">
        <f t="shared" si="11"/>
        <v>#DIV/0!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/>
      <c r="G207" s="8">
        <f t="shared" si="12"/>
        <v>0</v>
      </c>
      <c r="H207" s="8" t="e">
        <f t="shared" si="11"/>
        <v>#DIV/0!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VLOOKUP(B208,'[9]Daily production report'!$C$43:$J$101,8,0)</f>
        <v>1900</v>
      </c>
      <c r="G208" s="8">
        <f t="shared" si="12"/>
        <v>3</v>
      </c>
      <c r="H208" s="8">
        <f t="shared" si="11"/>
        <v>1578.9473684210525</v>
      </c>
      <c r="I208" s="26"/>
      <c r="J208" s="26">
        <v>1</v>
      </c>
      <c r="K208" s="26">
        <v>1</v>
      </c>
      <c r="L208" s="26"/>
      <c r="M208" s="26"/>
      <c r="N208" s="26"/>
      <c r="O208" s="26"/>
      <c r="P208" s="26"/>
      <c r="Q208" s="26">
        <v>1</v>
      </c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VLOOKUP(B209,'[9]Daily production report'!$C$43:$J$101,8,0)</f>
        <v>307</v>
      </c>
      <c r="G209" s="8">
        <f t="shared" si="12"/>
        <v>0</v>
      </c>
      <c r="H209" s="8">
        <f t="shared" si="11"/>
        <v>0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>
        <f>VLOOKUP(B210,'[9]Daily production report'!$C$43:$J$101,8,0)</f>
        <v>1450</v>
      </c>
      <c r="G210" s="8">
        <f t="shared" si="12"/>
        <v>0</v>
      </c>
      <c r="H210" s="8">
        <f t="shared" si="11"/>
        <v>0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VLOOKUP(B212,'[9]Daily production report'!$C$43:$J$101,8,0)</f>
        <v>1200</v>
      </c>
      <c r="G212" s="8">
        <f t="shared" si="12"/>
        <v>0</v>
      </c>
      <c r="H212" s="8">
        <f t="shared" si="11"/>
        <v>0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VLOOKUP(B214,'[9]Daily production report'!$C$43:$J$101,8,0)</f>
        <v>1200</v>
      </c>
      <c r="G214" s="8">
        <f t="shared" si="12"/>
        <v>0</v>
      </c>
      <c r="H214" s="8">
        <f t="shared" si="11"/>
        <v>0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>
        <f>VLOOKUP(B218,'[9]Daily production report'!$C$43:$J$101,8,0)</f>
        <v>975</v>
      </c>
      <c r="G218" s="8">
        <f t="shared" si="14"/>
        <v>0</v>
      </c>
      <c r="H218" s="8">
        <f t="shared" si="11"/>
        <v>0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>
        <f>VLOOKUP(B219,'[9]Daily production report'!$C$43:$J$101,8,0)</f>
        <v>975</v>
      </c>
      <c r="G219" s="8">
        <f t="shared" si="14"/>
        <v>0</v>
      </c>
      <c r="H219" s="8">
        <f t="shared" si="11"/>
        <v>0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VLOOKUP(B221,'[9]Daily production report'!$C$43:$J$101,8,0)</f>
        <v>1951</v>
      </c>
      <c r="G221" s="8">
        <f t="shared" si="15"/>
        <v>2</v>
      </c>
      <c r="H221" s="8">
        <f t="shared" si="11"/>
        <v>1025.1153254741157</v>
      </c>
      <c r="I221" s="26"/>
      <c r="J221" s="26"/>
      <c r="K221" s="26">
        <v>2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VLOOKUP(B222,'[9]Daily production report'!$C$43:$J$101,8,0)</f>
        <v>1951</v>
      </c>
      <c r="G222" s="8">
        <f t="shared" si="15"/>
        <v>2</v>
      </c>
      <c r="H222" s="8">
        <f t="shared" si="11"/>
        <v>1025.1153254741157</v>
      </c>
      <c r="I222" s="26"/>
      <c r="J222" s="26"/>
      <c r="K222" s="26">
        <v>2</v>
      </c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/>
      <c r="G223" s="8">
        <f t="shared" si="15"/>
        <v>0</v>
      </c>
      <c r="H223" s="8" t="e">
        <f t="shared" si="11"/>
        <v>#DIV/0!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/>
      <c r="G224" s="215">
        <f t="shared" si="15"/>
        <v>0</v>
      </c>
      <c r="H224" s="8" t="e">
        <f t="shared" si="11"/>
        <v>#DIV/0!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>
        <f>VLOOKUP(B228,'[9]Daily production report'!$C$43:$J$101,8,0)</f>
        <v>420</v>
      </c>
      <c r="G228" s="8">
        <f t="shared" ref="G228:G251" si="16">SUM(I228:AJ228)</f>
        <v>0</v>
      </c>
      <c r="H228" s="8">
        <f t="shared" ref="H228:H251" si="17">G228/F228*1000000</f>
        <v>0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>
        <f>VLOOKUP(B229,'[9]Daily production report'!$C$43:$J$101,8,0)</f>
        <v>420</v>
      </c>
      <c r="G229" s="8">
        <f t="shared" si="16"/>
        <v>0</v>
      </c>
      <c r="H229" s="8">
        <f t="shared" si="17"/>
        <v>0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/>
      <c r="G230" s="8">
        <f t="shared" si="16"/>
        <v>0</v>
      </c>
      <c r="H230" s="8" t="e">
        <f t="shared" si="17"/>
        <v>#DIV/0!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/>
      <c r="G231" s="8">
        <f t="shared" si="16"/>
        <v>0</v>
      </c>
      <c r="H231" s="8" t="e">
        <f t="shared" si="17"/>
        <v>#DIV/0!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>
        <f>VLOOKUP(B232,'[9]Daily production report'!$C$43:$J$101,8,0)</f>
        <v>1415</v>
      </c>
      <c r="G232" s="8">
        <f t="shared" si="16"/>
        <v>0</v>
      </c>
      <c r="H232" s="8">
        <f t="shared" si="17"/>
        <v>0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>
        <f>VLOOKUP(B233,'[9]Daily production report'!$C$43:$J$101,8,0)</f>
        <v>1415</v>
      </c>
      <c r="G233" s="8">
        <f t="shared" si="16"/>
        <v>1</v>
      </c>
      <c r="H233" s="8">
        <f t="shared" si="17"/>
        <v>706.71378091872793</v>
      </c>
      <c r="I233" s="214"/>
      <c r="J233" s="26">
        <v>1</v>
      </c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>
        <f>VLOOKUP(B234,'[9]Daily production report'!$C$43:$J$101,8,0)</f>
        <v>275</v>
      </c>
      <c r="G234" s="8">
        <f t="shared" si="16"/>
        <v>3</v>
      </c>
      <c r="H234" s="8">
        <f t="shared" si="17"/>
        <v>10909.09090909091</v>
      </c>
      <c r="I234" s="214"/>
      <c r="J234" s="26"/>
      <c r="K234" s="26">
        <v>3</v>
      </c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/>
      <c r="G235" s="8">
        <f t="shared" si="16"/>
        <v>0</v>
      </c>
      <c r="H235" s="8" t="e">
        <f t="shared" si="17"/>
        <v>#DIV/0!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>
        <f>VLOOKUP(B236,'[9]Daily production report'!$C$43:$J$101,8,0)</f>
        <v>1152</v>
      </c>
      <c r="G236" s="8">
        <f t="shared" si="16"/>
        <v>0</v>
      </c>
      <c r="H236" s="8">
        <f t="shared" si="17"/>
        <v>0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>
        <f>VLOOKUP(B237,'[9]Daily production report'!$C$43:$J$101,8,0)</f>
        <v>1100</v>
      </c>
      <c r="G237" s="8">
        <f t="shared" si="16"/>
        <v>0</v>
      </c>
      <c r="H237" s="8">
        <f t="shared" si="17"/>
        <v>0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>
        <f>VLOOKUP(B240,'[9]Daily production report'!$C$43:$J$101,8,0)</f>
        <v>1000</v>
      </c>
      <c r="G240" s="8">
        <f t="shared" si="16"/>
        <v>0</v>
      </c>
      <c r="H240" s="8">
        <f t="shared" si="17"/>
        <v>0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>
        <f>VLOOKUP(B241,'[9]Daily production report'!$C$43:$J$101,8,0)</f>
        <v>1000</v>
      </c>
      <c r="G241" s="8">
        <f t="shared" si="16"/>
        <v>0</v>
      </c>
      <c r="H241" s="8">
        <f t="shared" si="17"/>
        <v>0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/>
      <c r="G242" s="8">
        <f t="shared" si="16"/>
        <v>0</v>
      </c>
      <c r="H242" s="8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/>
      <c r="G243" s="8">
        <f t="shared" si="16"/>
        <v>0</v>
      </c>
      <c r="H243" s="8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/>
      <c r="G244" s="8">
        <f t="shared" si="16"/>
        <v>0</v>
      </c>
      <c r="H244" s="8" t="e">
        <f t="shared" si="17"/>
        <v>#DIV/0!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/>
      <c r="G245" s="8">
        <f t="shared" si="16"/>
        <v>0</v>
      </c>
      <c r="H245" s="8" t="e">
        <f t="shared" si="17"/>
        <v>#DIV/0!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/>
      <c r="G246" s="8">
        <f t="shared" si="16"/>
        <v>0</v>
      </c>
      <c r="H246" s="8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/>
      <c r="G247" s="8">
        <f t="shared" si="16"/>
        <v>0</v>
      </c>
      <c r="H247" s="8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>
        <f>VLOOKUP(B250,'[9]Daily production report'!$C$43:$J$101,8,0)</f>
        <v>1190</v>
      </c>
      <c r="G250" s="8">
        <f t="shared" si="16"/>
        <v>1</v>
      </c>
      <c r="H250" s="8">
        <f t="shared" si="17"/>
        <v>840.3361344537816</v>
      </c>
      <c r="I250" s="214"/>
      <c r="J250" s="26"/>
      <c r="K250" s="26">
        <v>1</v>
      </c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55771</v>
      </c>
      <c r="G254" s="8">
        <f>SUM(I254:AJ254)</f>
        <v>80</v>
      </c>
      <c r="H254" s="8">
        <f t="shared" ref="H254" si="18">G254/F254*1000000</f>
        <v>1434.4372523354432</v>
      </c>
      <c r="I254" s="8">
        <f>SUM(I3:I251)</f>
        <v>2</v>
      </c>
      <c r="J254" s="8">
        <f t="shared" ref="J254:AJ254" si="19">SUM(J3:J251)</f>
        <v>11</v>
      </c>
      <c r="K254" s="8">
        <f t="shared" si="19"/>
        <v>16</v>
      </c>
      <c r="L254" s="8">
        <f t="shared" si="19"/>
        <v>0</v>
      </c>
      <c r="M254" s="8">
        <f t="shared" si="19"/>
        <v>8</v>
      </c>
      <c r="N254" s="8">
        <f t="shared" si="19"/>
        <v>0</v>
      </c>
      <c r="O254" s="8">
        <f t="shared" si="19"/>
        <v>21</v>
      </c>
      <c r="P254" s="8">
        <f t="shared" si="19"/>
        <v>0</v>
      </c>
      <c r="Q254" s="8">
        <f t="shared" si="19"/>
        <v>2</v>
      </c>
      <c r="R254" s="8">
        <f t="shared" si="19"/>
        <v>0</v>
      </c>
      <c r="S254" s="8">
        <f t="shared" si="19"/>
        <v>0</v>
      </c>
      <c r="T254" s="8">
        <f t="shared" si="19"/>
        <v>0</v>
      </c>
      <c r="U254" s="8">
        <f t="shared" si="19"/>
        <v>0</v>
      </c>
      <c r="V254" s="8">
        <f t="shared" si="19"/>
        <v>0</v>
      </c>
      <c r="W254" s="8">
        <f t="shared" si="19"/>
        <v>0</v>
      </c>
      <c r="X254" s="8">
        <f t="shared" si="19"/>
        <v>0</v>
      </c>
      <c r="Y254" s="8">
        <f t="shared" si="19"/>
        <v>20</v>
      </c>
      <c r="Z254" s="8">
        <f t="shared" si="19"/>
        <v>0</v>
      </c>
      <c r="AA254" s="8">
        <f t="shared" si="19"/>
        <v>0</v>
      </c>
      <c r="AB254" s="8">
        <f t="shared" si="19"/>
        <v>0</v>
      </c>
      <c r="AC254" s="8">
        <f t="shared" si="19"/>
        <v>0</v>
      </c>
      <c r="AD254" s="8">
        <f t="shared" si="19"/>
        <v>0</v>
      </c>
      <c r="AE254" s="8">
        <f t="shared" si="19"/>
        <v>0</v>
      </c>
      <c r="AF254" s="8">
        <f t="shared" si="19"/>
        <v>0</v>
      </c>
      <c r="AG254" s="8">
        <f t="shared" si="19"/>
        <v>0</v>
      </c>
      <c r="AH254" s="8">
        <f t="shared" si="19"/>
        <v>0</v>
      </c>
      <c r="AI254" s="8">
        <f t="shared" si="19"/>
        <v>0</v>
      </c>
      <c r="AJ254" s="8">
        <f t="shared" si="19"/>
        <v>0</v>
      </c>
    </row>
    <row r="255" spans="1:36" x14ac:dyDescent="0.3">
      <c r="D255" s="64"/>
    </row>
  </sheetData>
  <mergeCells count="2">
    <mergeCell ref="A254:E254"/>
    <mergeCell ref="A1:AJ1"/>
  </mergeCells>
  <conditionalFormatting sqref="B191:B192">
    <cfRule type="duplicateValues" dxfId="82" priority="1"/>
    <cfRule type="duplicateValues" dxfId="81" priority="2"/>
  </conditionalFormatting>
  <conditionalFormatting sqref="B196:B198">
    <cfRule type="duplicateValues" dxfId="80" priority="40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AJ255"/>
  <sheetViews>
    <sheetView zoomScale="85" zoomScaleNormal="85" workbookViewId="0">
      <pane ySplit="2" topLeftCell="A196" activePane="bottomLeft" state="frozen"/>
      <selection activeCell="K7" sqref="K7"/>
      <selection pane="bottomLeft" activeCell="K203" sqref="K203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60.21875" bestFit="1" customWidth="1"/>
    <col min="5" max="5" width="13.77734375" style="1" bestFit="1" customWidth="1"/>
    <col min="6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  <col min="23" max="23" width="9.21875" bestFit="1" customWidth="1"/>
    <col min="24" max="24" width="7.21875" bestFit="1" customWidth="1"/>
    <col min="25" max="25" width="10.21875" bestFit="1" customWidth="1"/>
    <col min="26" max="26" width="11" bestFit="1" customWidth="1"/>
    <col min="28" max="28" width="10.21875" bestFit="1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7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87">
        <v>15017132</v>
      </c>
      <c r="C3" s="107" t="s">
        <v>356</v>
      </c>
      <c r="D3" s="8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87">
        <v>15017133</v>
      </c>
      <c r="C4" s="107" t="s">
        <v>356</v>
      </c>
      <c r="D4" s="87" t="s">
        <v>88</v>
      </c>
      <c r="E4" s="230" t="s">
        <v>171</v>
      </c>
      <c r="F4" s="3"/>
      <c r="G4" s="8">
        <f t="shared" ref="G4:G66" si="0">SUM(I4:AJ4)</f>
        <v>0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87">
        <v>15018331</v>
      </c>
      <c r="C5" s="87" t="s">
        <v>354</v>
      </c>
      <c r="D5" s="8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87">
        <v>15017449</v>
      </c>
      <c r="C6" s="87" t="s">
        <v>354</v>
      </c>
      <c r="D6" s="87" t="s">
        <v>175</v>
      </c>
      <c r="E6" s="234" t="s">
        <v>84</v>
      </c>
      <c r="F6" s="3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87">
        <v>15017450</v>
      </c>
      <c r="C7" s="87" t="s">
        <v>354</v>
      </c>
      <c r="D7" s="87" t="s">
        <v>176</v>
      </c>
      <c r="E7" s="234" t="s">
        <v>84</v>
      </c>
      <c r="F7" s="3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85">
        <v>15017143</v>
      </c>
      <c r="C8" s="87" t="s">
        <v>353</v>
      </c>
      <c r="D8" s="85" t="s">
        <v>89</v>
      </c>
      <c r="E8" s="231" t="s">
        <v>84</v>
      </c>
      <c r="F8" s="3">
        <f>VLOOKUP(B8,'[10]Daily production report'!$C$43:$J$98,8,0)</f>
        <v>1008</v>
      </c>
      <c r="G8" s="8">
        <f t="shared" si="0"/>
        <v>0</v>
      </c>
      <c r="H8" s="8">
        <f t="shared" si="1"/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85">
        <v>15025379</v>
      </c>
      <c r="C9" s="87" t="s">
        <v>352</v>
      </c>
      <c r="D9" s="85" t="s">
        <v>90</v>
      </c>
      <c r="E9" s="231" t="s">
        <v>84</v>
      </c>
      <c r="F9" s="3"/>
      <c r="G9" s="8">
        <f t="shared" si="0"/>
        <v>5</v>
      </c>
      <c r="H9" s="8" t="e">
        <f t="shared" si="1"/>
        <v>#DIV/0!</v>
      </c>
      <c r="I9" s="3"/>
      <c r="J9" s="3"/>
      <c r="K9" s="3"/>
      <c r="L9" s="3"/>
      <c r="M9" s="3"/>
      <c r="N9" s="3">
        <v>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09">
        <v>15025378</v>
      </c>
      <c r="C10" s="87" t="s">
        <v>352</v>
      </c>
      <c r="D10" s="8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87">
        <v>15027116</v>
      </c>
      <c r="C11" s="87" t="s">
        <v>353</v>
      </c>
      <c r="D11" s="8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87">
        <v>15027117</v>
      </c>
      <c r="C12" s="87" t="s">
        <v>353</v>
      </c>
      <c r="D12" s="8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87">
        <v>15017140</v>
      </c>
      <c r="C13" s="87" t="s">
        <v>352</v>
      </c>
      <c r="D13" s="87" t="s">
        <v>94</v>
      </c>
      <c r="E13" s="234" t="s">
        <v>84</v>
      </c>
      <c r="F13" s="3">
        <f>VLOOKUP(B13,'[10]Daily production report'!$C$43:$J$98,8,0)</f>
        <v>601</v>
      </c>
      <c r="G13" s="8">
        <f t="shared" si="0"/>
        <v>0</v>
      </c>
      <c r="H13" s="8">
        <f t="shared" si="1"/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87">
        <v>15017141</v>
      </c>
      <c r="C14" s="87" t="s">
        <v>352</v>
      </c>
      <c r="D14" s="87" t="s">
        <v>95</v>
      </c>
      <c r="E14" s="234" t="s">
        <v>84</v>
      </c>
      <c r="F14" s="3">
        <f>VLOOKUP(B14,'[10]Daily production report'!$C$43:$J$98,8,0)</f>
        <v>601</v>
      </c>
      <c r="G14" s="8">
        <f t="shared" si="0"/>
        <v>0</v>
      </c>
      <c r="H14" s="8">
        <f t="shared" si="1"/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3.25" customHeight="1" x14ac:dyDescent="0.3">
      <c r="A15" s="3">
        <v>13</v>
      </c>
      <c r="B15" s="87">
        <v>15017142</v>
      </c>
      <c r="C15" s="87" t="s">
        <v>353</v>
      </c>
      <c r="D15" s="87" t="s">
        <v>96</v>
      </c>
      <c r="E15" s="234" t="s">
        <v>84</v>
      </c>
      <c r="F15" s="3">
        <f>VLOOKUP(B15,'[10]Daily production report'!$C$43:$J$98,8,0)</f>
        <v>1008</v>
      </c>
      <c r="G15" s="8">
        <f t="shared" si="0"/>
        <v>0</v>
      </c>
      <c r="H15" s="8">
        <f t="shared" si="1"/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3.25" customHeight="1" x14ac:dyDescent="0.3">
      <c r="A16" s="3">
        <v>14</v>
      </c>
      <c r="B16" s="87">
        <v>15017144</v>
      </c>
      <c r="C16" s="87" t="s">
        <v>354</v>
      </c>
      <c r="D16" s="87" t="s">
        <v>97</v>
      </c>
      <c r="E16" s="234" t="s">
        <v>84</v>
      </c>
      <c r="F16" s="3">
        <f>VLOOKUP(B16,'[10]Daily production report'!$C$43:$J$98,8,0)</f>
        <v>1073</v>
      </c>
      <c r="G16" s="8">
        <f t="shared" si="0"/>
        <v>0</v>
      </c>
      <c r="H16" s="8">
        <f t="shared" si="1"/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87">
        <v>15017145</v>
      </c>
      <c r="C17" s="87" t="s">
        <v>354</v>
      </c>
      <c r="D17" s="87" t="s">
        <v>98</v>
      </c>
      <c r="E17" s="234" t="s">
        <v>84</v>
      </c>
      <c r="F17" s="3">
        <f>VLOOKUP(B17,'[10]Daily production report'!$C$43:$J$98,8,0)</f>
        <v>1073</v>
      </c>
      <c r="G17" s="8">
        <f t="shared" si="0"/>
        <v>0</v>
      </c>
      <c r="H17" s="8">
        <f t="shared" si="1"/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87">
        <v>15017146</v>
      </c>
      <c r="C18" s="87" t="s">
        <v>353</v>
      </c>
      <c r="D18" s="87" t="s">
        <v>99</v>
      </c>
      <c r="E18" s="234" t="s">
        <v>84</v>
      </c>
      <c r="F18" s="3">
        <f>VLOOKUP(B18,'[10]Daily production report'!$C$43:$J$98,8,0)</f>
        <v>587</v>
      </c>
      <c r="G18" s="8">
        <f t="shared" si="0"/>
        <v>0</v>
      </c>
      <c r="H18" s="8">
        <f t="shared" si="1"/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87">
        <v>15017147</v>
      </c>
      <c r="C19" s="87" t="s">
        <v>353</v>
      </c>
      <c r="D19" s="87" t="s">
        <v>100</v>
      </c>
      <c r="E19" s="234" t="s">
        <v>84</v>
      </c>
      <c r="F19" s="3">
        <f>VLOOKUP(B19,'[10]Daily production report'!$C$43:$J$98,8,0)</f>
        <v>587</v>
      </c>
      <c r="G19" s="8">
        <f t="shared" si="0"/>
        <v>0</v>
      </c>
      <c r="H19" s="8">
        <f t="shared" si="1"/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87">
        <v>15017148</v>
      </c>
      <c r="C20" s="87" t="s">
        <v>355</v>
      </c>
      <c r="D20" s="8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87">
        <v>15017149</v>
      </c>
      <c r="C21" s="87" t="s">
        <v>355</v>
      </c>
      <c r="D21" s="8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87">
        <v>15017150</v>
      </c>
      <c r="C22" s="87" t="s">
        <v>353</v>
      </c>
      <c r="D22" s="87" t="s">
        <v>103</v>
      </c>
      <c r="E22" s="234" t="s">
        <v>84</v>
      </c>
      <c r="F22" s="3">
        <f>VLOOKUP(B22,'[10]Daily production report'!$C$43:$J$98,8,0)</f>
        <v>1097</v>
      </c>
      <c r="G22" s="8">
        <f t="shared" si="0"/>
        <v>0</v>
      </c>
      <c r="H22" s="8">
        <f t="shared" si="1"/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87">
        <v>15017151</v>
      </c>
      <c r="C23" s="87" t="s">
        <v>353</v>
      </c>
      <c r="D23" s="87" t="s">
        <v>104</v>
      </c>
      <c r="E23" s="234" t="s">
        <v>84</v>
      </c>
      <c r="F23" s="3"/>
      <c r="G23" s="8">
        <f t="shared" si="0"/>
        <v>0</v>
      </c>
      <c r="H23" s="8" t="e">
        <f t="shared" si="1"/>
        <v>#DIV/0!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87">
        <v>15017152</v>
      </c>
      <c r="C24" s="87" t="s">
        <v>354</v>
      </c>
      <c r="D24" s="8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87">
        <v>15017153</v>
      </c>
      <c r="C25" s="87" t="s">
        <v>354</v>
      </c>
      <c r="D25" s="8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87">
        <v>15017154</v>
      </c>
      <c r="C26" s="87" t="s">
        <v>355</v>
      </c>
      <c r="D26" s="8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87">
        <v>15017155</v>
      </c>
      <c r="C27" s="87" t="s">
        <v>355</v>
      </c>
      <c r="D27" s="8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87">
        <v>15027104</v>
      </c>
      <c r="C28" s="87" t="s">
        <v>353</v>
      </c>
      <c r="D28" s="8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87">
        <v>15017157</v>
      </c>
      <c r="C29" s="87" t="s">
        <v>353</v>
      </c>
      <c r="D29" s="8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87">
        <v>15017158</v>
      </c>
      <c r="C30" s="87" t="s">
        <v>353</v>
      </c>
      <c r="D30" s="87" t="s">
        <v>111</v>
      </c>
      <c r="E30" s="234" t="s">
        <v>84</v>
      </c>
      <c r="F30" s="3"/>
      <c r="G30" s="8">
        <f t="shared" si="0"/>
        <v>0</v>
      </c>
      <c r="H30" s="8" t="e">
        <f t="shared" si="1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>
        <f>VLOOKUP(B34,'[10]Daily production report'!$C$43:$J$98,8,0)</f>
        <v>1252</v>
      </c>
      <c r="G34" s="8">
        <f t="shared" si="0"/>
        <v>0</v>
      </c>
      <c r="H34" s="8">
        <f t="shared" si="1"/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>
        <f>VLOOKUP(B35,'[10]Daily production report'!$C$43:$J$98,8,0)</f>
        <v>590</v>
      </c>
      <c r="G35" s="8">
        <f t="shared" si="0"/>
        <v>4</v>
      </c>
      <c r="H35" s="8">
        <f t="shared" si="1"/>
        <v>6779.6610169491523</v>
      </c>
      <c r="I35" s="3"/>
      <c r="J35" s="3"/>
      <c r="K35" s="3"/>
      <c r="L35" s="3">
        <v>4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/>
      <c r="G36" s="8">
        <f t="shared" si="0"/>
        <v>0</v>
      </c>
      <c r="H36" s="8" t="e">
        <f t="shared" si="1"/>
        <v>#DIV/0!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/>
      <c r="G37" s="8">
        <f t="shared" si="0"/>
        <v>0</v>
      </c>
      <c r="H37" s="8" t="e">
        <f t="shared" si="1"/>
        <v>#DIV/0!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/>
      <c r="G38" s="8">
        <f t="shared" si="0"/>
        <v>0</v>
      </c>
      <c r="H38" s="8" t="e">
        <f t="shared" si="1"/>
        <v>#DIV/0!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/>
      <c r="G39" s="8">
        <f t="shared" si="0"/>
        <v>0</v>
      </c>
      <c r="H39" s="8" t="e">
        <f t="shared" si="1"/>
        <v>#DIV/0!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283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>
        <f>VLOOKUP(B42,'[10]Daily production report'!$C$43:$J$98,8,0)</f>
        <v>880</v>
      </c>
      <c r="G42" s="8">
        <f t="shared" si="0"/>
        <v>0</v>
      </c>
      <c r="H42" s="8">
        <f t="shared" si="1"/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>
        <f>VLOOKUP(B43,'[10]Daily production report'!$C$43:$J$98,8,0)</f>
        <v>120</v>
      </c>
      <c r="G43" s="8">
        <f t="shared" si="0"/>
        <v>0</v>
      </c>
      <c r="H43" s="8">
        <f t="shared" si="1"/>
        <v>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>
        <f>VLOOKUP(B44,'[10]Daily production report'!$C$43:$J$98,8,0)</f>
        <v>532</v>
      </c>
      <c r="G44" s="8">
        <f t="shared" si="0"/>
        <v>0</v>
      </c>
      <c r="H44" s="8">
        <f t="shared" si="1"/>
        <v>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>
        <f>VLOOKUP(B51,'[10]Daily production report'!$C$43:$J$98,8,0)</f>
        <v>1400</v>
      </c>
      <c r="G51" s="8">
        <f t="shared" si="0"/>
        <v>1</v>
      </c>
      <c r="H51" s="8">
        <f t="shared" si="1"/>
        <v>714.28571428571433</v>
      </c>
      <c r="I51" s="3"/>
      <c r="J51" s="3">
        <v>1</v>
      </c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>
        <f>VLOOKUP(B52,'[10]Daily production report'!$C$43:$J$98,8,0)</f>
        <v>1400</v>
      </c>
      <c r="G52" s="8">
        <f t="shared" si="0"/>
        <v>1</v>
      </c>
      <c r="H52" s="8">
        <f t="shared" si="1"/>
        <v>714.28571428571433</v>
      </c>
      <c r="I52" s="3"/>
      <c r="J52" s="3">
        <v>1</v>
      </c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>
        <f>VLOOKUP(B57,'[10]Daily production report'!$C$43:$J$98,8,0)</f>
        <v>463</v>
      </c>
      <c r="G57" s="8">
        <f t="shared" si="0"/>
        <v>0</v>
      </c>
      <c r="H57" s="8">
        <f t="shared" si="1"/>
        <v>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>
        <f>VLOOKUP(B58,'[10]Daily production report'!$C$43:$J$98,8,0)</f>
        <v>463</v>
      </c>
      <c r="G58" s="8">
        <f t="shared" si="0"/>
        <v>0</v>
      </c>
      <c r="H58" s="8">
        <f t="shared" si="1"/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0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VLOOKUP(B61,'[10]Daily production report'!$C$43:$J$98,8,0)</f>
        <v>1205</v>
      </c>
      <c r="G61" s="8">
        <f t="shared" si="0"/>
        <v>0</v>
      </c>
      <c r="H61" s="8">
        <f t="shared" si="1"/>
        <v>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/>
      <c r="G62" s="8">
        <f t="shared" si="0"/>
        <v>0</v>
      </c>
      <c r="H62" s="8" t="e">
        <f t="shared" si="1"/>
        <v>#DIV/0!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/>
      <c r="G64" s="8">
        <f t="shared" si="0"/>
        <v>4</v>
      </c>
      <c r="H64" s="8" t="e">
        <f t="shared" si="1"/>
        <v>#DIV/0!</v>
      </c>
      <c r="I64" s="3"/>
      <c r="J64" s="3"/>
      <c r="K64" s="3"/>
      <c r="L64" s="3"/>
      <c r="M64" s="3">
        <v>1</v>
      </c>
      <c r="N64" s="3"/>
      <c r="O64" s="3"/>
      <c r="P64" s="3"/>
      <c r="Q64" s="3">
        <v>3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>
        <f>VLOOKUP(B65,'[10]Daily production report'!$C$43:$J$98,8,0)</f>
        <v>1762</v>
      </c>
      <c r="G65" s="8">
        <f t="shared" si="0"/>
        <v>8</v>
      </c>
      <c r="H65" s="8">
        <f t="shared" si="1"/>
        <v>4540.2951191827469</v>
      </c>
      <c r="I65" s="3"/>
      <c r="J65" s="3">
        <v>7</v>
      </c>
      <c r="K65" s="3"/>
      <c r="L65" s="3">
        <v>1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/>
      <c r="G66" s="8">
        <f t="shared" si="0"/>
        <v>0</v>
      </c>
      <c r="H66" s="8" t="e">
        <f t="shared" si="1"/>
        <v>#DIV/0!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3">
      <c r="A73" s="3">
        <v>71</v>
      </c>
      <c r="B73" s="106">
        <v>15023956</v>
      </c>
      <c r="C73" s="107"/>
      <c r="D73" s="107" t="s">
        <v>69</v>
      </c>
      <c r="E73" s="240" t="s">
        <v>64</v>
      </c>
      <c r="F73" s="3"/>
      <c r="G73" s="8">
        <f t="shared" si="2"/>
        <v>0</v>
      </c>
      <c r="H73" s="8" t="e">
        <f t="shared" si="3"/>
        <v>#DIV/0!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/>
      <c r="G74" s="8">
        <f t="shared" si="2"/>
        <v>0</v>
      </c>
      <c r="H74" s="8" t="e">
        <f t="shared" si="3"/>
        <v>#DIV/0!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/>
      <c r="G75" s="8">
        <f t="shared" si="2"/>
        <v>0</v>
      </c>
      <c r="H75" s="8" t="e">
        <f t="shared" si="3"/>
        <v>#DIV/0!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>
        <f>VLOOKUP(B80,'[10]Daily production report'!$C$43:$J$98,8,0)</f>
        <v>2042</v>
      </c>
      <c r="G80" s="8">
        <f t="shared" si="2"/>
        <v>0</v>
      </c>
      <c r="H80" s="8">
        <f t="shared" si="3"/>
        <v>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/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>
        <f>VLOOKUP(B125,'[10]Daily production report'!$C$43:$J$98,8,0)</f>
        <v>360</v>
      </c>
      <c r="G125" s="8">
        <f t="shared" si="6"/>
        <v>0</v>
      </c>
      <c r="H125" s="8">
        <f t="shared" si="7"/>
        <v>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>
        <f>VLOOKUP(B126,'[10]Daily production report'!$C$43:$J$98,8,0)</f>
        <v>360</v>
      </c>
      <c r="G126" s="8">
        <f t="shared" si="6"/>
        <v>3</v>
      </c>
      <c r="H126" s="8">
        <f t="shared" si="7"/>
        <v>8333.3333333333339</v>
      </c>
      <c r="I126" s="3"/>
      <c r="J126" s="3"/>
      <c r="K126" s="3">
        <v>3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/>
      <c r="G127" s="8">
        <f t="shared" si="6"/>
        <v>0</v>
      </c>
      <c r="H127" s="8" t="e">
        <f t="shared" si="7"/>
        <v>#DIV/0!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>
        <f>VLOOKUP(B145,'[10]Daily production report'!$C$43:$J$98,8,0)</f>
        <v>1480</v>
      </c>
      <c r="G145" s="8">
        <f t="shared" si="9"/>
        <v>0</v>
      </c>
      <c r="H145" s="8">
        <f t="shared" si="8"/>
        <v>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144">
        <v>15027000</v>
      </c>
      <c r="C150" s="107" t="s">
        <v>352</v>
      </c>
      <c r="D150" s="107" t="s">
        <v>408</v>
      </c>
      <c r="E150" s="246" t="s">
        <v>294</v>
      </c>
      <c r="F150" s="3"/>
      <c r="G150" s="8"/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10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10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10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/>
      <c r="G157" s="8">
        <f t="shared" si="9"/>
        <v>0</v>
      </c>
      <c r="H157" s="8" t="e">
        <f t="shared" si="8"/>
        <v>#DIV/0!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>
        <f>VLOOKUP(B159,'[10]Daily production report'!$C$43:$J$98,8,0)</f>
        <v>1240</v>
      </c>
      <c r="G159" s="8">
        <f t="shared" si="9"/>
        <v>0</v>
      </c>
      <c r="H159" s="8">
        <f t="shared" si="8"/>
        <v>0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>
        <f>VLOOKUP(B160,'[10]Daily production report'!$C$43:$J$98,8,0)</f>
        <v>1326</v>
      </c>
      <c r="G160" s="8">
        <f t="shared" si="9"/>
        <v>4</v>
      </c>
      <c r="H160" s="8">
        <f t="shared" si="8"/>
        <v>3016.5912518853697</v>
      </c>
      <c r="I160" s="88"/>
      <c r="J160" s="88"/>
      <c r="K160" s="88">
        <v>4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/>
      <c r="G161" s="8">
        <v>0</v>
      </c>
      <c r="H161" s="8" t="e">
        <f t="shared" si="8"/>
        <v>#DIV/0!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/>
      <c r="G164" s="8">
        <f t="shared" si="9"/>
        <v>0</v>
      </c>
      <c r="H164" s="8" t="e">
        <f t="shared" si="8"/>
        <v>#DIV/0!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/>
      <c r="G165" s="8">
        <f t="shared" si="9"/>
        <v>0</v>
      </c>
      <c r="H165" s="8" t="e">
        <f t="shared" si="8"/>
        <v>#DIV/0!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/>
      <c r="G166" s="8">
        <f t="shared" si="9"/>
        <v>0</v>
      </c>
      <c r="H166" s="8" t="e">
        <f t="shared" si="8"/>
        <v>#DIV/0!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/>
      <c r="G167" s="8">
        <f t="shared" si="9"/>
        <v>0</v>
      </c>
      <c r="H167" s="8" t="e">
        <f t="shared" si="8"/>
        <v>#DIV/0!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/>
      <c r="G168" s="8">
        <f t="shared" si="9"/>
        <v>0</v>
      </c>
      <c r="H168" s="8" t="e">
        <f t="shared" si="8"/>
        <v>#DIV/0!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>
        <f>VLOOKUP(B169,'[10]Daily production report'!$C$43:$J$98,8,0)</f>
        <v>1501</v>
      </c>
      <c r="G169" s="8">
        <f t="shared" si="9"/>
        <v>0</v>
      </c>
      <c r="H169" s="8">
        <f t="shared" si="8"/>
        <v>0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>
        <f>VLOOKUP(B170,'[10]Daily production report'!$C$43:$J$98,8,0)</f>
        <v>1501</v>
      </c>
      <c r="G170" s="8">
        <f t="shared" si="9"/>
        <v>0</v>
      </c>
      <c r="H170" s="8">
        <f t="shared" si="8"/>
        <v>0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>
        <f>VLOOKUP(B171,'[10]Daily production report'!$C$43:$J$98,8,0)</f>
        <v>775</v>
      </c>
      <c r="G171" s="8">
        <f t="shared" si="9"/>
        <v>0</v>
      </c>
      <c r="H171" s="8">
        <f t="shared" si="8"/>
        <v>0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>
        <f>VLOOKUP(B172,'[10]Daily production report'!$C$43:$J$98,8,0)</f>
        <v>775</v>
      </c>
      <c r="G172" s="8">
        <f t="shared" si="9"/>
        <v>0</v>
      </c>
      <c r="H172" s="8">
        <f t="shared" si="8"/>
        <v>0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>
        <f>VLOOKUP(B173,'[10]Daily production report'!$C$43:$J$98,8,0)</f>
        <v>918</v>
      </c>
      <c r="G173" s="8">
        <f t="shared" si="9"/>
        <v>0</v>
      </c>
      <c r="H173" s="8">
        <f t="shared" si="8"/>
        <v>0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>
        <f>VLOOKUP(B174,'[10]Daily production report'!$C$43:$J$98,8,0)</f>
        <v>918</v>
      </c>
      <c r="G174" s="8">
        <f t="shared" si="9"/>
        <v>0</v>
      </c>
      <c r="H174" s="8">
        <f t="shared" si="8"/>
        <v>0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/>
      <c r="G175" s="8">
        <f t="shared" si="9"/>
        <v>0</v>
      </c>
      <c r="H175" s="8" t="e">
        <f t="shared" si="8"/>
        <v>#DIV/0!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/>
      <c r="G176" s="8">
        <f t="shared" si="9"/>
        <v>0</v>
      </c>
      <c r="H176" s="8" t="e">
        <f t="shared" si="8"/>
        <v>#DIV/0!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>
        <f>VLOOKUP(B177,'[10]Daily production report'!$C$43:$J$98,8,0)</f>
        <v>505</v>
      </c>
      <c r="G177" s="8">
        <f t="shared" si="9"/>
        <v>0</v>
      </c>
      <c r="H177" s="8">
        <f t="shared" si="8"/>
        <v>0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>
        <f>VLOOKUP(B178,'[10]Daily production report'!$C$43:$J$98,8,0)</f>
        <v>505</v>
      </c>
      <c r="G178" s="8">
        <f t="shared" si="9"/>
        <v>0</v>
      </c>
      <c r="H178" s="8">
        <f t="shared" si="8"/>
        <v>0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>
        <f>VLOOKUP(B185,'[10]Daily production report'!$C$43:$J$98,8,0)</f>
        <v>508</v>
      </c>
      <c r="G185" s="8">
        <f t="shared" si="9"/>
        <v>4</v>
      </c>
      <c r="H185" s="8">
        <f t="shared" si="8"/>
        <v>7874.0157480314956</v>
      </c>
      <c r="I185" s="26"/>
      <c r="J185" s="26"/>
      <c r="K185" s="26">
        <v>4</v>
      </c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>
        <f>VLOOKUP(B186,'[10]Daily production report'!$C$43:$J$98,8,0)</f>
        <v>508</v>
      </c>
      <c r="G186" s="8">
        <f t="shared" si="9"/>
        <v>2</v>
      </c>
      <c r="H186" s="8">
        <f t="shared" si="8"/>
        <v>3937.0078740157478</v>
      </c>
      <c r="I186" s="26"/>
      <c r="J186" s="26"/>
      <c r="K186" s="26">
        <v>2</v>
      </c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>
        <f>VLOOKUP(B191,'[10]Daily production report'!$C$43:$J$98,8,0)</f>
        <v>840</v>
      </c>
      <c r="G191" s="8">
        <f t="shared" si="9"/>
        <v>1</v>
      </c>
      <c r="H191" s="8">
        <f t="shared" si="8"/>
        <v>1190.4761904761906</v>
      </c>
      <c r="I191" s="26"/>
      <c r="J191" s="26"/>
      <c r="K191" s="26"/>
      <c r="L191" s="26"/>
      <c r="M191" s="26"/>
      <c r="N191" s="26"/>
      <c r="O191" s="26"/>
      <c r="P191" s="26"/>
      <c r="Q191" s="26">
        <v>1</v>
      </c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>
        <f>VLOOKUP(B192,'[10]Daily production report'!$C$43:$J$98,8,0)</f>
        <v>840</v>
      </c>
      <c r="G192" s="8">
        <f t="shared" si="9"/>
        <v>0</v>
      </c>
      <c r="H192" s="8">
        <f t="shared" si="8"/>
        <v>0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/>
      <c r="G196" s="8">
        <f t="shared" si="9"/>
        <v>0</v>
      </c>
      <c r="H196" s="8" t="e">
        <f t="shared" si="8"/>
        <v>#DIV/0!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/>
      <c r="G197" s="8">
        <f t="shared" si="9"/>
        <v>0</v>
      </c>
      <c r="H197" s="8" t="e">
        <f t="shared" si="8"/>
        <v>#DIV/0!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/>
      <c r="G198" s="8">
        <f t="shared" si="9"/>
        <v>0</v>
      </c>
      <c r="H198" s="8" t="e">
        <f t="shared" si="8"/>
        <v>#DIV/0!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VLOOKUP(B202,'[10]Daily production report'!$C$43:$J$98,8,0)</f>
        <v>1593</v>
      </c>
      <c r="G202" s="8">
        <f t="shared" ref="G202:G214" si="12">SUM(I202:AJ202)</f>
        <v>5</v>
      </c>
      <c r="H202" s="8">
        <f t="shared" si="11"/>
        <v>3138.731952291274</v>
      </c>
      <c r="I202" s="26"/>
      <c r="J202" s="26"/>
      <c r="K202" s="26">
        <v>5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>
        <f>VLOOKUP(B203,'[10]Daily production report'!$C$43:$J$98,8,0)</f>
        <v>205</v>
      </c>
      <c r="G203" s="8">
        <f t="shared" si="12"/>
        <v>1</v>
      </c>
      <c r="H203" s="8">
        <f t="shared" si="11"/>
        <v>4878.0487804878048</v>
      </c>
      <c r="I203" s="26"/>
      <c r="J203" s="26"/>
      <c r="K203" s="26">
        <v>1</v>
      </c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/>
      <c r="G205" s="8">
        <f t="shared" si="12"/>
        <v>0</v>
      </c>
      <c r="H205" s="8" t="e">
        <f t="shared" si="11"/>
        <v>#DIV/0!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VLOOKUP(B206,'[10]Daily production report'!$C$43:$J$98,8,0)</f>
        <v>1580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VLOOKUP(B207,'[10]Daily production report'!$C$43:$J$98,8,0)</f>
        <v>1000</v>
      </c>
      <c r="G207" s="8">
        <f t="shared" si="12"/>
        <v>0</v>
      </c>
      <c r="H207" s="8">
        <f t="shared" si="11"/>
        <v>0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/>
      <c r="G208" s="8">
        <f t="shared" si="12"/>
        <v>0</v>
      </c>
      <c r="H208" s="8" t="e">
        <f t="shared" si="11"/>
        <v>#DIV/0!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VLOOKUP(B209,'[10]Daily production report'!$C$43:$J$98,8,0)</f>
        <v>1155</v>
      </c>
      <c r="G209" s="8">
        <f t="shared" si="12"/>
        <v>2</v>
      </c>
      <c r="H209" s="8">
        <f t="shared" si="11"/>
        <v>1731.6017316017317</v>
      </c>
      <c r="I209" s="26"/>
      <c r="J209" s="26"/>
      <c r="K209" s="26">
        <v>1</v>
      </c>
      <c r="L209" s="26">
        <v>1</v>
      </c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>
        <f>VLOOKUP(B210,'[10]Daily production report'!$C$43:$J$98,8,0)</f>
        <v>1884</v>
      </c>
      <c r="G210" s="8">
        <f t="shared" si="12"/>
        <v>15</v>
      </c>
      <c r="H210" s="8">
        <f t="shared" si="11"/>
        <v>7961.7834394904457</v>
      </c>
      <c r="I210" s="26">
        <v>15</v>
      </c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VLOOKUP(B212,'[10]Daily production report'!$C$43:$J$98,8,0)</f>
        <v>426</v>
      </c>
      <c r="G212" s="8">
        <f t="shared" si="12"/>
        <v>1</v>
      </c>
      <c r="H212" s="8">
        <f t="shared" si="11"/>
        <v>2347.4178403755868</v>
      </c>
      <c r="I212" s="26"/>
      <c r="J212" s="26"/>
      <c r="K212" s="26">
        <v>1</v>
      </c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VLOOKUP(B214,'[10]Daily production report'!$C$43:$J$98,8,0)</f>
        <v>426</v>
      </c>
      <c r="G214" s="8">
        <f t="shared" si="12"/>
        <v>1</v>
      </c>
      <c r="H214" s="8">
        <f t="shared" si="11"/>
        <v>2347.4178403755868</v>
      </c>
      <c r="I214" s="26"/>
      <c r="J214" s="26"/>
      <c r="K214" s="26">
        <v>1</v>
      </c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>
        <f>VLOOKUP(B218,'[10]Daily production report'!$C$43:$J$98,8,0)</f>
        <v>50</v>
      </c>
      <c r="G218" s="8">
        <f t="shared" si="14"/>
        <v>0</v>
      </c>
      <c r="H218" s="8">
        <f t="shared" si="11"/>
        <v>0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>
        <f>VLOOKUP(B219,'[10]Daily production report'!$C$43:$J$98,8,0)</f>
        <v>50</v>
      </c>
      <c r="G219" s="8">
        <f t="shared" si="14"/>
        <v>0</v>
      </c>
      <c r="H219" s="8">
        <f t="shared" si="11"/>
        <v>0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VLOOKUP(B221,'[10]Daily production report'!$C$43:$J$98,8,0)</f>
        <v>750</v>
      </c>
      <c r="G221" s="8">
        <f t="shared" si="15"/>
        <v>9</v>
      </c>
      <c r="H221" s="8">
        <f t="shared" si="11"/>
        <v>12000</v>
      </c>
      <c r="I221" s="26"/>
      <c r="J221" s="26"/>
      <c r="K221" s="26">
        <v>9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VLOOKUP(B222,'[10]Daily production report'!$C$43:$J$98,8,0)</f>
        <v>750</v>
      </c>
      <c r="G222" s="8">
        <f t="shared" si="15"/>
        <v>1</v>
      </c>
      <c r="H222" s="8">
        <f t="shared" si="11"/>
        <v>1333.3333333333333</v>
      </c>
      <c r="I222" s="26"/>
      <c r="J222" s="26"/>
      <c r="K222" s="26">
        <v>1</v>
      </c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>
        <f>VLOOKUP(B223,'[10]Daily production report'!$C$43:$J$98,8,0)</f>
        <v>1384</v>
      </c>
      <c r="G223" s="8">
        <f t="shared" si="15"/>
        <v>0</v>
      </c>
      <c r="H223" s="8">
        <f t="shared" si="11"/>
        <v>0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>
        <f>VLOOKUP(B224,'[10]Daily production report'!$C$43:$J$98,8,0)</f>
        <v>1384</v>
      </c>
      <c r="G224" s="215">
        <f t="shared" si="15"/>
        <v>4</v>
      </c>
      <c r="H224" s="8">
        <f t="shared" si="11"/>
        <v>2890.1734104046241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>
        <v>4</v>
      </c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>
        <f>VLOOKUP(B228,'[10]Daily production report'!$C$43:$J$98,8,0)</f>
        <v>1355</v>
      </c>
      <c r="G228" s="8">
        <f t="shared" ref="G228:G251" si="16">SUM(I228:AJ228)</f>
        <v>0</v>
      </c>
      <c r="H228" s="8">
        <f t="shared" ref="H228:H251" si="17">G228/F228*1000000</f>
        <v>0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>
        <f>VLOOKUP(B229,'[10]Daily production report'!$C$43:$J$98,8,0)</f>
        <v>1355</v>
      </c>
      <c r="G229" s="8">
        <f t="shared" si="16"/>
        <v>0</v>
      </c>
      <c r="H229" s="8">
        <f t="shared" si="17"/>
        <v>0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/>
      <c r="G230" s="8">
        <f t="shared" si="16"/>
        <v>0</v>
      </c>
      <c r="H230" s="8" t="e">
        <f t="shared" si="17"/>
        <v>#DIV/0!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/>
      <c r="G231" s="8">
        <f t="shared" si="16"/>
        <v>0</v>
      </c>
      <c r="H231" s="8" t="e">
        <f t="shared" si="17"/>
        <v>#DIV/0!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/>
      <c r="G232" s="8">
        <f t="shared" si="16"/>
        <v>0</v>
      </c>
      <c r="H232" s="8" t="e">
        <f t="shared" si="17"/>
        <v>#DIV/0!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/>
      <c r="G233" s="8">
        <f t="shared" si="16"/>
        <v>0</v>
      </c>
      <c r="H233" s="8" t="e">
        <f t="shared" si="17"/>
        <v>#DIV/0!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>
        <f>VLOOKUP(B234,'[10]Daily production report'!$C$43:$J$98,8,0)</f>
        <v>1382</v>
      </c>
      <c r="G234" s="8">
        <f t="shared" si="16"/>
        <v>0</v>
      </c>
      <c r="H234" s="8">
        <f t="shared" si="17"/>
        <v>0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/>
      <c r="G235" s="8">
        <f t="shared" si="16"/>
        <v>0</v>
      </c>
      <c r="H235" s="8" t="e">
        <f t="shared" si="17"/>
        <v>#DIV/0!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/>
      <c r="G236" s="8">
        <f t="shared" si="16"/>
        <v>0</v>
      </c>
      <c r="H236" s="8" t="e">
        <f t="shared" si="17"/>
        <v>#DIV/0!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>
        <f>VLOOKUP(B237,'[10]Daily production report'!$C$43:$J$98,8,0)</f>
        <v>610</v>
      </c>
      <c r="G237" s="8">
        <f t="shared" si="16"/>
        <v>0</v>
      </c>
      <c r="H237" s="8">
        <f t="shared" si="17"/>
        <v>0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/>
      <c r="G240" s="8">
        <f t="shared" si="16"/>
        <v>0</v>
      </c>
      <c r="H240" s="8" t="e">
        <f t="shared" si="17"/>
        <v>#DIV/0!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/>
      <c r="G241" s="8">
        <f t="shared" si="16"/>
        <v>0</v>
      </c>
      <c r="H241" s="8" t="e">
        <f t="shared" si="17"/>
        <v>#DIV/0!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/>
      <c r="G242" s="8">
        <f t="shared" si="16"/>
        <v>0</v>
      </c>
      <c r="H242" s="8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/>
      <c r="G243" s="8">
        <f t="shared" si="16"/>
        <v>0</v>
      </c>
      <c r="H243" s="8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/>
      <c r="G244" s="8">
        <f t="shared" si="16"/>
        <v>0</v>
      </c>
      <c r="H244" s="8" t="e">
        <f t="shared" si="17"/>
        <v>#DIV/0!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/>
      <c r="G245" s="8">
        <f t="shared" si="16"/>
        <v>0</v>
      </c>
      <c r="H245" s="8" t="e">
        <f t="shared" si="17"/>
        <v>#DIV/0!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/>
      <c r="G246" s="8">
        <f t="shared" si="16"/>
        <v>0</v>
      </c>
      <c r="H246" s="8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/>
      <c r="G247" s="8">
        <f t="shared" si="16"/>
        <v>0</v>
      </c>
      <c r="H247" s="8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/>
      <c r="G250" s="8">
        <f t="shared" si="16"/>
        <v>0</v>
      </c>
      <c r="H250" s="8" t="e">
        <f t="shared" si="17"/>
        <v>#DIV/0!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51943</v>
      </c>
      <c r="G254" s="8">
        <f>SUM(I254:AJ254)</f>
        <v>76</v>
      </c>
      <c r="H254" s="8">
        <f t="shared" ref="H254" si="18">G254/F254*1000000</f>
        <v>1463.1422905877598</v>
      </c>
      <c r="I254" s="8">
        <f>SUM(I3:I251)</f>
        <v>15</v>
      </c>
      <c r="J254" s="8">
        <f t="shared" ref="J254:AJ254" si="19">SUM(J3:J251)</f>
        <v>9</v>
      </c>
      <c r="K254" s="8">
        <f t="shared" si="19"/>
        <v>32</v>
      </c>
      <c r="L254" s="8">
        <f t="shared" si="19"/>
        <v>6</v>
      </c>
      <c r="M254" s="8">
        <f t="shared" si="19"/>
        <v>1</v>
      </c>
      <c r="N254" s="8">
        <f t="shared" si="19"/>
        <v>5</v>
      </c>
      <c r="O254" s="8">
        <f t="shared" si="19"/>
        <v>0</v>
      </c>
      <c r="P254" s="8">
        <f t="shared" si="19"/>
        <v>0</v>
      </c>
      <c r="Q254" s="8">
        <f t="shared" si="19"/>
        <v>4</v>
      </c>
      <c r="R254" s="8">
        <f t="shared" si="19"/>
        <v>0</v>
      </c>
      <c r="S254" s="8">
        <f t="shared" si="19"/>
        <v>0</v>
      </c>
      <c r="T254" s="8">
        <f t="shared" si="19"/>
        <v>0</v>
      </c>
      <c r="U254" s="8">
        <f t="shared" si="19"/>
        <v>0</v>
      </c>
      <c r="V254" s="8">
        <f t="shared" si="19"/>
        <v>0</v>
      </c>
      <c r="W254" s="8">
        <f t="shared" si="19"/>
        <v>0</v>
      </c>
      <c r="X254" s="8">
        <f t="shared" si="19"/>
        <v>0</v>
      </c>
      <c r="Y254" s="8">
        <f t="shared" si="19"/>
        <v>0</v>
      </c>
      <c r="Z254" s="8">
        <f t="shared" si="19"/>
        <v>0</v>
      </c>
      <c r="AA254" s="8">
        <f t="shared" si="19"/>
        <v>0</v>
      </c>
      <c r="AB254" s="8">
        <f t="shared" si="19"/>
        <v>0</v>
      </c>
      <c r="AC254" s="8">
        <f t="shared" si="19"/>
        <v>0</v>
      </c>
      <c r="AD254" s="8">
        <f t="shared" si="19"/>
        <v>4</v>
      </c>
      <c r="AE254" s="8">
        <f t="shared" si="19"/>
        <v>0</v>
      </c>
      <c r="AF254" s="8">
        <f t="shared" si="19"/>
        <v>0</v>
      </c>
      <c r="AG254" s="8">
        <f t="shared" si="19"/>
        <v>0</v>
      </c>
      <c r="AH254" s="8">
        <f t="shared" si="19"/>
        <v>0</v>
      </c>
      <c r="AI254" s="8">
        <f t="shared" si="19"/>
        <v>0</v>
      </c>
      <c r="AJ254" s="8">
        <f t="shared" si="19"/>
        <v>0</v>
      </c>
    </row>
    <row r="255" spans="1:36" x14ac:dyDescent="0.3">
      <c r="D255" s="205"/>
    </row>
  </sheetData>
  <mergeCells count="2">
    <mergeCell ref="A254:E254"/>
    <mergeCell ref="A1:AJ1"/>
  </mergeCells>
  <conditionalFormatting sqref="B191:B192">
    <cfRule type="duplicateValues" dxfId="79" priority="1"/>
    <cfRule type="duplicateValues" dxfId="78" priority="2"/>
  </conditionalFormatting>
  <conditionalFormatting sqref="B196:B198">
    <cfRule type="duplicateValues" dxfId="77" priority="39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633D-17AD-4DDF-B57C-4AE6D91EE54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AJ264"/>
  <sheetViews>
    <sheetView zoomScale="70" zoomScaleNormal="70" workbookViewId="0">
      <pane ySplit="2" topLeftCell="A230" activePane="bottomLeft" state="frozen"/>
      <selection pane="bottomLef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60.21875" bestFit="1" customWidth="1"/>
    <col min="5" max="5" width="13.77734375" style="1" bestFit="1" customWidth="1"/>
    <col min="6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  <col min="25" max="25" width="10.21875" bestFit="1" customWidth="1"/>
    <col min="26" max="26" width="11" bestFit="1" customWidth="1"/>
    <col min="28" max="28" width="10.21875" bestFit="1" customWidth="1"/>
  </cols>
  <sheetData>
    <row r="1" spans="1:36" s="21" customFormat="1" ht="30.75" customHeight="1" x14ac:dyDescent="0.3">
      <c r="A1" s="111" t="s">
        <v>453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</row>
    <row r="2" spans="1:36" ht="42" customHeight="1" x14ac:dyDescent="0.3">
      <c r="A2" s="6" t="s">
        <v>161</v>
      </c>
      <c r="B2" s="7" t="s">
        <v>371</v>
      </c>
      <c r="C2" s="7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87">
        <v>15017132</v>
      </c>
      <c r="C3" s="107" t="s">
        <v>356</v>
      </c>
      <c r="D3" s="8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87">
        <v>15017133</v>
      </c>
      <c r="C4" s="107" t="s">
        <v>356</v>
      </c>
      <c r="D4" s="87" t="s">
        <v>88</v>
      </c>
      <c r="E4" s="230" t="s">
        <v>171</v>
      </c>
      <c r="F4" s="3">
        <f>VLOOKUP(B4,'[11]Daily production report'!$C$43:$J$98,8,0)</f>
        <v>735</v>
      </c>
      <c r="G4" s="8">
        <f t="shared" ref="G4:G66" si="0">SUM(I4:AJ4)</f>
        <v>0</v>
      </c>
      <c r="H4" s="8">
        <f t="shared" ref="H4:H66" si="1">G4/F4*1000000</f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87">
        <v>15018331</v>
      </c>
      <c r="C5" s="87" t="s">
        <v>354</v>
      </c>
      <c r="D5" s="8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87">
        <v>15017449</v>
      </c>
      <c r="C6" s="87" t="s">
        <v>354</v>
      </c>
      <c r="D6" s="87" t="s">
        <v>175</v>
      </c>
      <c r="E6" s="234" t="s">
        <v>84</v>
      </c>
      <c r="F6" s="3">
        <f>VLOOKUP(B6,'[11]Daily production report'!$C$43:$J$98,8,0)</f>
        <v>890</v>
      </c>
      <c r="G6" s="8">
        <f t="shared" si="0"/>
        <v>1</v>
      </c>
      <c r="H6" s="8">
        <f t="shared" si="1"/>
        <v>1123.5955056179776</v>
      </c>
      <c r="I6" s="3"/>
      <c r="J6" s="3"/>
      <c r="K6" s="3">
        <v>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87">
        <v>15017450</v>
      </c>
      <c r="C7" s="87" t="s">
        <v>354</v>
      </c>
      <c r="D7" s="87" t="s">
        <v>176</v>
      </c>
      <c r="E7" s="234" t="s">
        <v>84</v>
      </c>
      <c r="F7" s="3">
        <f>VLOOKUP(B7,'[11]Daily production report'!$C$43:$J$98,8,0)</f>
        <v>890</v>
      </c>
      <c r="G7" s="8">
        <f t="shared" si="0"/>
        <v>1</v>
      </c>
      <c r="H7" s="8">
        <f t="shared" si="1"/>
        <v>1123.5955056179776</v>
      </c>
      <c r="I7" s="3"/>
      <c r="J7" s="3"/>
      <c r="K7" s="3">
        <v>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85">
        <v>15017143</v>
      </c>
      <c r="C8" s="87" t="s">
        <v>353</v>
      </c>
      <c r="D8" s="85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85">
        <v>15025379</v>
      </c>
      <c r="C9" s="87" t="s">
        <v>352</v>
      </c>
      <c r="D9" s="85" t="s">
        <v>90</v>
      </c>
      <c r="E9" s="231" t="s">
        <v>84</v>
      </c>
      <c r="F9" s="3">
        <f>VLOOKUP(B9,'[11]Daily production report'!$C$43:$J$98,8,0)</f>
        <v>151</v>
      </c>
      <c r="G9" s="8">
        <f t="shared" si="0"/>
        <v>0</v>
      </c>
      <c r="H9" s="8">
        <f t="shared" si="1"/>
        <v>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09">
        <v>15025378</v>
      </c>
      <c r="C10" s="87" t="s">
        <v>352</v>
      </c>
      <c r="D10" s="8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87">
        <v>15027116</v>
      </c>
      <c r="C11" s="87" t="s">
        <v>353</v>
      </c>
      <c r="D11" s="87" t="s">
        <v>92</v>
      </c>
      <c r="E11" s="234" t="s">
        <v>84</v>
      </c>
      <c r="F11" s="3">
        <f>VLOOKUP(B11,'[11]Daily production report'!$C$43:$J$98,8,0)</f>
        <v>1395</v>
      </c>
      <c r="G11" s="8">
        <f t="shared" si="0"/>
        <v>0</v>
      </c>
      <c r="H11" s="8">
        <f t="shared" si="1"/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87">
        <v>15027117</v>
      </c>
      <c r="C12" s="87" t="s">
        <v>353</v>
      </c>
      <c r="D12" s="87" t="s">
        <v>93</v>
      </c>
      <c r="E12" s="234" t="s">
        <v>84</v>
      </c>
      <c r="F12" s="3">
        <f>VLOOKUP(B12,'[11]Daily production report'!$C$43:$J$98,8,0)</f>
        <v>1395</v>
      </c>
      <c r="G12" s="8">
        <f t="shared" si="0"/>
        <v>0</v>
      </c>
      <c r="H12" s="8">
        <f t="shared" si="1"/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87">
        <v>15017140</v>
      </c>
      <c r="C13" s="87" t="s">
        <v>352</v>
      </c>
      <c r="D13" s="87" t="s">
        <v>94</v>
      </c>
      <c r="E13" s="234" t="s">
        <v>84</v>
      </c>
      <c r="F13" s="3">
        <f>VLOOKUP(B13,'[11]Daily production report'!$C$43:$J$98,8,0)</f>
        <v>521</v>
      </c>
      <c r="G13" s="8">
        <f t="shared" si="0"/>
        <v>0</v>
      </c>
      <c r="H13" s="8">
        <f t="shared" si="1"/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87">
        <v>15017141</v>
      </c>
      <c r="C14" s="87" t="s">
        <v>352</v>
      </c>
      <c r="D14" s="87" t="s">
        <v>95</v>
      </c>
      <c r="E14" s="234" t="s">
        <v>84</v>
      </c>
      <c r="F14" s="3">
        <f>VLOOKUP(B14,'[11]Daily production report'!$C$43:$J$98,8,0)</f>
        <v>521</v>
      </c>
      <c r="G14" s="8">
        <f t="shared" si="0"/>
        <v>0</v>
      </c>
      <c r="H14" s="8">
        <f t="shared" si="1"/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.75" customHeight="1" x14ac:dyDescent="0.3">
      <c r="A15" s="3">
        <v>13</v>
      </c>
      <c r="B15" s="87">
        <v>15017142</v>
      </c>
      <c r="C15" s="87" t="s">
        <v>353</v>
      </c>
      <c r="D15" s="8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87">
        <v>15017144</v>
      </c>
      <c r="C16" s="87" t="s">
        <v>354</v>
      </c>
      <c r="D16" s="8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87">
        <v>15017145</v>
      </c>
      <c r="C17" s="87" t="s">
        <v>354</v>
      </c>
      <c r="D17" s="87" t="s">
        <v>174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87">
        <v>15017146</v>
      </c>
      <c r="C18" s="87" t="s">
        <v>353</v>
      </c>
      <c r="D18" s="87" t="s">
        <v>99</v>
      </c>
      <c r="E18" s="234" t="s">
        <v>84</v>
      </c>
      <c r="F18" s="3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87">
        <v>15017147</v>
      </c>
      <c r="C19" s="87" t="s">
        <v>353</v>
      </c>
      <c r="D19" s="87" t="s">
        <v>100</v>
      </c>
      <c r="E19" s="234" t="s">
        <v>84</v>
      </c>
      <c r="F19" s="3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87">
        <v>15017148</v>
      </c>
      <c r="C20" s="87" t="s">
        <v>355</v>
      </c>
      <c r="D20" s="87" t="s">
        <v>101</v>
      </c>
      <c r="E20" s="234" t="s">
        <v>84</v>
      </c>
      <c r="F20" s="3">
        <f>VLOOKUP(B20,'[11]Daily production report'!$C$43:$J$98,8,0)</f>
        <v>825</v>
      </c>
      <c r="G20" s="8">
        <f t="shared" si="0"/>
        <v>0</v>
      </c>
      <c r="H20" s="8">
        <f t="shared" si="1"/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87">
        <v>15017149</v>
      </c>
      <c r="C21" s="87" t="s">
        <v>355</v>
      </c>
      <c r="D21" s="87" t="s">
        <v>102</v>
      </c>
      <c r="E21" s="234" t="s">
        <v>84</v>
      </c>
      <c r="F21" s="3">
        <f>VLOOKUP(B21,'[11]Daily production report'!$C$43:$J$98,8,0)</f>
        <v>825</v>
      </c>
      <c r="G21" s="8">
        <f t="shared" si="0"/>
        <v>0</v>
      </c>
      <c r="H21" s="8">
        <f t="shared" si="1"/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87">
        <v>15017150</v>
      </c>
      <c r="C22" s="87" t="s">
        <v>353</v>
      </c>
      <c r="D22" s="87" t="s">
        <v>103</v>
      </c>
      <c r="E22" s="234" t="s">
        <v>84</v>
      </c>
      <c r="F22" s="3"/>
      <c r="G22" s="8">
        <f t="shared" si="0"/>
        <v>0</v>
      </c>
      <c r="H22" s="8" t="e">
        <f t="shared" si="1"/>
        <v>#DIV/0!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87">
        <v>15017151</v>
      </c>
      <c r="C23" s="87" t="s">
        <v>353</v>
      </c>
      <c r="D23" s="87" t="s">
        <v>104</v>
      </c>
      <c r="E23" s="234" t="s">
        <v>84</v>
      </c>
      <c r="F23" s="3"/>
      <c r="G23" s="8">
        <f t="shared" si="0"/>
        <v>0</v>
      </c>
      <c r="H23" s="8" t="e">
        <f t="shared" si="1"/>
        <v>#DIV/0!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87">
        <v>15017152</v>
      </c>
      <c r="C24" s="87" t="s">
        <v>354</v>
      </c>
      <c r="D24" s="8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87">
        <v>15017153</v>
      </c>
      <c r="C25" s="87" t="s">
        <v>354</v>
      </c>
      <c r="D25" s="8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/>
      <c r="G30" s="8">
        <f t="shared" si="0"/>
        <v>0</v>
      </c>
      <c r="H30" s="8" t="e">
        <f t="shared" si="1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>
        <f>VLOOKUP(B32,'[11]Daily production report'!$C$43:$J$98,8,0)</f>
        <v>259</v>
      </c>
      <c r="G32" s="8">
        <f t="shared" si="0"/>
        <v>0</v>
      </c>
      <c r="H32" s="8">
        <f t="shared" si="1"/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0</v>
      </c>
      <c r="H34" s="8" t="e">
        <f t="shared" si="1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>
        <v>1520</v>
      </c>
      <c r="G36" s="8">
        <f t="shared" si="0"/>
        <v>1</v>
      </c>
      <c r="H36" s="8">
        <f t="shared" si="1"/>
        <v>657.8947368421052</v>
      </c>
      <c r="I36" s="3"/>
      <c r="J36" s="3"/>
      <c r="K36" s="3"/>
      <c r="L36" s="3">
        <v>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>
        <v>1520</v>
      </c>
      <c r="G37" s="8">
        <f t="shared" si="0"/>
        <v>1</v>
      </c>
      <c r="H37" s="8">
        <f t="shared" si="1"/>
        <v>657.8947368421052</v>
      </c>
      <c r="I37" s="3"/>
      <c r="J37" s="3"/>
      <c r="K37" s="3"/>
      <c r="L37" s="3">
        <v>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>
        <f>VLOOKUP(B38,'[11]Daily production report'!$C$43:$J$98,8,0)</f>
        <v>715</v>
      </c>
      <c r="G38" s="8">
        <f t="shared" si="0"/>
        <v>0</v>
      </c>
      <c r="H38" s="8">
        <f t="shared" si="1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>
        <f>VLOOKUP(B39,'[11]Daily production report'!$C$43:$J$98,8,0)</f>
        <v>715</v>
      </c>
      <c r="G39" s="8">
        <f t="shared" si="0"/>
        <v>0</v>
      </c>
      <c r="H39" s="8">
        <f t="shared" si="1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>
        <f>VLOOKUP(B46,'[11]Daily production report'!$C$43:$J$98,8,0)</f>
        <v>273</v>
      </c>
      <c r="G46" s="8">
        <f t="shared" si="0"/>
        <v>0</v>
      </c>
      <c r="H46" s="8">
        <f t="shared" si="1"/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>
        <f>VLOOKUP(B50,'[11]Daily production report'!$C$43:$J$98,8,0)</f>
        <v>1010</v>
      </c>
      <c r="G50" s="8">
        <f t="shared" si="0"/>
        <v>0</v>
      </c>
      <c r="H50" s="8">
        <f t="shared" si="1"/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>
        <f>VLOOKUP(B53,'[11]Daily production report'!$C$43:$J$98,8,0)</f>
        <v>1170</v>
      </c>
      <c r="G53" s="8">
        <f t="shared" si="0"/>
        <v>0</v>
      </c>
      <c r="H53" s="8">
        <f t="shared" si="1"/>
        <v>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>
        <f>VLOOKUP(B54,'[11]Daily production report'!$C$43:$J$98,8,0)</f>
        <v>1170</v>
      </c>
      <c r="G54" s="8">
        <f t="shared" si="0"/>
        <v>0</v>
      </c>
      <c r="H54" s="8">
        <f t="shared" si="1"/>
        <v>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>
        <f>VLOOKUP(B57,'[11]Daily production report'!$C$43:$J$98,8,0)</f>
        <v>1000</v>
      </c>
      <c r="G57" s="8">
        <f t="shared" si="0"/>
        <v>0</v>
      </c>
      <c r="H57" s="8">
        <f t="shared" si="1"/>
        <v>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>
        <f>VLOOKUP(B58,'[11]Daily production report'!$C$43:$J$98,8,0)</f>
        <v>1000</v>
      </c>
      <c r="G58" s="8">
        <f t="shared" si="0"/>
        <v>0</v>
      </c>
      <c r="H58" s="8">
        <f t="shared" si="1"/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0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VLOOKUP(B61,'[11]Daily production report'!$C$43:$J$98,8,0)</f>
        <v>1200</v>
      </c>
      <c r="G61" s="8">
        <f t="shared" si="0"/>
        <v>0</v>
      </c>
      <c r="H61" s="8">
        <f t="shared" si="1"/>
        <v>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/>
      <c r="G62" s="8">
        <f t="shared" si="0"/>
        <v>2</v>
      </c>
      <c r="H62" s="8" t="e">
        <f t="shared" si="1"/>
        <v>#DIV/0!</v>
      </c>
      <c r="I62" s="3"/>
      <c r="J62" s="3"/>
      <c r="K62" s="3">
        <v>2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>
        <f>VLOOKUP(B64,'[11]Daily production report'!$C$43:$J$98,8,0)</f>
        <v>1175</v>
      </c>
      <c r="G64" s="8">
        <f t="shared" si="0"/>
        <v>0</v>
      </c>
      <c r="H64" s="8">
        <f t="shared" si="1"/>
        <v>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/>
      <c r="G65" s="8">
        <f t="shared" si="0"/>
        <v>0</v>
      </c>
      <c r="H65" s="8" t="e">
        <f t="shared" si="1"/>
        <v>#DIV/0!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>
        <f>VLOOKUP(B66,'[11]Daily production report'!$C$43:$J$98,8,0)</f>
        <v>1260</v>
      </c>
      <c r="G66" s="8">
        <f t="shared" si="0"/>
        <v>0</v>
      </c>
      <c r="H66" s="8">
        <f t="shared" si="1"/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>
        <f>VLOOKUP(B73,'[11]Daily production report'!$C$43:$J$98,8,0)</f>
        <v>1459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>
        <f>VLOOKUP(B74,'[11]Daily production report'!$C$43:$J$98,8,0)</f>
        <v>242</v>
      </c>
      <c r="G74" s="8">
        <f t="shared" si="2"/>
        <v>0</v>
      </c>
      <c r="H74" s="8">
        <f t="shared" si="3"/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VLOOKUP(B75,'[11]Daily production report'!$C$43:$J$98,8,0)</f>
        <v>1502</v>
      </c>
      <c r="G75" s="8">
        <f t="shared" si="2"/>
        <v>4</v>
      </c>
      <c r="H75" s="8">
        <f t="shared" si="3"/>
        <v>2663.1158455392811</v>
      </c>
      <c r="I75" s="3"/>
      <c r="J75" s="3"/>
      <c r="K75" s="3"/>
      <c r="L75" s="3"/>
      <c r="M75" s="3"/>
      <c r="N75" s="3"/>
      <c r="O75" s="3"/>
      <c r="P75" s="3"/>
      <c r="Q75" s="3">
        <v>4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>
        <f>VLOOKUP(B80,'[11]Daily production report'!$C$43:$J$98,8,0)</f>
        <v>1296</v>
      </c>
      <c r="G80" s="8">
        <f t="shared" si="2"/>
        <v>3</v>
      </c>
      <c r="H80" s="8">
        <f t="shared" si="3"/>
        <v>2314.8148148148148</v>
      </c>
      <c r="I80" s="3"/>
      <c r="J80" s="3"/>
      <c r="K80" s="3">
        <v>3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>
        <f>VLOOKUP(B113,'[11]Daily production report'!$C$43:$J$98,8,0)</f>
        <v>585</v>
      </c>
      <c r="G113" s="8"/>
      <c r="H113" s="8">
        <f t="shared" si="7"/>
        <v>0</v>
      </c>
      <c r="I113" s="3">
        <v>2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>
        <f>VLOOKUP(B125,'[11]Daily production report'!$C$43:$J$98,8,0)</f>
        <v>210</v>
      </c>
      <c r="G125" s="8">
        <f t="shared" si="6"/>
        <v>0</v>
      </c>
      <c r="H125" s="8">
        <f t="shared" si="7"/>
        <v>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>
        <f>VLOOKUP(B126,'[11]Daily production report'!$C$43:$J$98,8,0)</f>
        <v>210</v>
      </c>
      <c r="G126" s="8">
        <f t="shared" si="6"/>
        <v>0</v>
      </c>
      <c r="H126" s="8">
        <f t="shared" si="7"/>
        <v>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>
        <f>VLOOKUP(B127,'[11]Daily production report'!$C$43:$J$98,8,0)</f>
        <v>530</v>
      </c>
      <c r="G127" s="8">
        <f t="shared" si="6"/>
        <v>1</v>
      </c>
      <c r="H127" s="8">
        <f t="shared" si="7"/>
        <v>1886.7924528301887</v>
      </c>
      <c r="I127" s="3"/>
      <c r="J127" s="3"/>
      <c r="K127" s="3">
        <v>1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3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>
        <f>VLOOKUP(B139,'[11]Daily production report'!$C$43:$J$98,8,0)</f>
        <v>520</v>
      </c>
      <c r="G139" s="8">
        <f t="shared" si="6"/>
        <v>0</v>
      </c>
      <c r="H139" s="8">
        <f t="shared" si="7"/>
        <v>0</v>
      </c>
      <c r="I139" s="39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/>
      <c r="H150" s="8" t="e">
        <f t="shared" si="8"/>
        <v>#DIV/0!</v>
      </c>
      <c r="I150" s="3">
        <v>1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>
        <f>VLOOKUP(B157,'[11]Daily production report'!$C$43:$J$98,8,0)</f>
        <v>1215</v>
      </c>
      <c r="G157" s="8">
        <f t="shared" si="9"/>
        <v>1</v>
      </c>
      <c r="H157" s="8">
        <f t="shared" si="8"/>
        <v>823.04526748971193</v>
      </c>
      <c r="I157" s="88"/>
      <c r="J157" s="88"/>
      <c r="K157" s="88"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/>
      <c r="G159" s="8">
        <f t="shared" si="9"/>
        <v>0</v>
      </c>
      <c r="H159" s="8" t="e">
        <f t="shared" si="8"/>
        <v>#DIV/0!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/>
      <c r="G160" s="8">
        <f t="shared" si="9"/>
        <v>0</v>
      </c>
      <c r="H160" s="8" t="e">
        <f t="shared" si="8"/>
        <v>#DIV/0!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/>
      <c r="G161" s="8">
        <f t="shared" si="9"/>
        <v>0</v>
      </c>
      <c r="H161" s="8" t="e">
        <f t="shared" si="8"/>
        <v>#DIV/0!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>
        <f>VLOOKUP(B162,'[11]Daily production report'!$C$43:$J$98,8,0)</f>
        <v>1217</v>
      </c>
      <c r="G162" s="8">
        <f t="shared" si="9"/>
        <v>0</v>
      </c>
      <c r="H162" s="8">
        <f t="shared" si="8"/>
        <v>0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>
        <f>VLOOKUP(B164,'[11]Daily production report'!$C$43:$J$98,8,0)</f>
        <v>1175</v>
      </c>
      <c r="G164" s="8">
        <f t="shared" si="9"/>
        <v>0</v>
      </c>
      <c r="H164" s="8">
        <f t="shared" si="8"/>
        <v>0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>
        <f>VLOOKUP(B165,'[11]Daily production report'!$C$43:$J$98,8,0)</f>
        <v>1000</v>
      </c>
      <c r="G165" s="8">
        <f t="shared" si="9"/>
        <v>2</v>
      </c>
      <c r="H165" s="8">
        <f t="shared" si="8"/>
        <v>2000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>
        <v>2</v>
      </c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>
        <f>VLOOKUP(B166,'[11]Daily production report'!$C$43:$J$98,8,0)</f>
        <v>1000</v>
      </c>
      <c r="G166" s="8">
        <f t="shared" si="9"/>
        <v>0</v>
      </c>
      <c r="H166" s="8">
        <f t="shared" si="8"/>
        <v>0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>
        <f>VLOOKUP(B167,'[11]Daily production report'!$C$43:$J$98,8,0)</f>
        <v>1247</v>
      </c>
      <c r="G167" s="8">
        <f t="shared" si="9"/>
        <v>0</v>
      </c>
      <c r="H167" s="8">
        <f t="shared" si="8"/>
        <v>0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/>
      <c r="G168" s="8">
        <f t="shared" si="9"/>
        <v>0</v>
      </c>
      <c r="H168" s="8" t="e">
        <f t="shared" si="8"/>
        <v>#DIV/0!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/>
      <c r="G169" s="8">
        <f t="shared" si="9"/>
        <v>0</v>
      </c>
      <c r="H169" s="8" t="e">
        <f t="shared" si="8"/>
        <v>#DIV/0!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/>
      <c r="G170" s="8">
        <f t="shared" si="9"/>
        <v>0</v>
      </c>
      <c r="H170" s="8" t="e">
        <f t="shared" si="8"/>
        <v>#DIV/0!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>
        <f>VLOOKUP(B171,'[11]Daily production report'!$C$43:$J$98,8,0)</f>
        <v>125</v>
      </c>
      <c r="G171" s="8">
        <f t="shared" si="9"/>
        <v>0</v>
      </c>
      <c r="H171" s="8">
        <f t="shared" si="8"/>
        <v>0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>
        <f>VLOOKUP(B172,'[11]Daily production report'!$C$43:$J$98,8,0)</f>
        <v>125</v>
      </c>
      <c r="G172" s="8">
        <f t="shared" si="9"/>
        <v>0</v>
      </c>
      <c r="H172" s="8">
        <f t="shared" si="8"/>
        <v>0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/>
      <c r="G173" s="8">
        <f t="shared" si="9"/>
        <v>0</v>
      </c>
      <c r="H173" s="8" t="e">
        <f t="shared" si="8"/>
        <v>#DIV/0!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/>
      <c r="G174" s="8">
        <f t="shared" si="9"/>
        <v>0</v>
      </c>
      <c r="H174" s="8" t="e">
        <f t="shared" si="8"/>
        <v>#DIV/0!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/>
      <c r="G175" s="8">
        <f t="shared" si="9"/>
        <v>0</v>
      </c>
      <c r="H175" s="8" t="e">
        <f t="shared" si="8"/>
        <v>#DIV/0!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/>
      <c r="G176" s="8">
        <f t="shared" si="9"/>
        <v>0</v>
      </c>
      <c r="H176" s="8" t="e">
        <f t="shared" si="8"/>
        <v>#DIV/0!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/>
      <c r="G177" s="8">
        <f t="shared" si="9"/>
        <v>0</v>
      </c>
      <c r="H177" s="8" t="e">
        <f t="shared" si="8"/>
        <v>#DIV/0!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/>
      <c r="G178" s="8">
        <f t="shared" si="9"/>
        <v>0</v>
      </c>
      <c r="H178" s="8" t="e">
        <f t="shared" si="8"/>
        <v>#DIV/0!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>
        <f>VLOOKUP(B191,'[11]Daily production report'!$C$43:$J$98,8,0)</f>
        <v>445</v>
      </c>
      <c r="G191" s="8">
        <f t="shared" si="9"/>
        <v>0</v>
      </c>
      <c r="H191" s="8">
        <f t="shared" si="8"/>
        <v>0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>
        <f>VLOOKUP(B192,'[11]Daily production report'!$C$43:$J$98,8,0)</f>
        <v>445</v>
      </c>
      <c r="G192" s="8">
        <f t="shared" si="9"/>
        <v>0</v>
      </c>
      <c r="H192" s="8">
        <f t="shared" si="8"/>
        <v>0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>
        <f>VLOOKUP(B196,'[11]Daily production report'!$C$43:$J$98,8,0)</f>
        <v>625</v>
      </c>
      <c r="G196" s="8">
        <f t="shared" si="9"/>
        <v>0</v>
      </c>
      <c r="H196" s="8">
        <f t="shared" si="8"/>
        <v>0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>
        <f>VLOOKUP(B197,'[11]Daily production report'!$C$43:$J$98,8,0)</f>
        <v>625</v>
      </c>
      <c r="G197" s="8">
        <f t="shared" si="9"/>
        <v>0</v>
      </c>
      <c r="H197" s="8">
        <f t="shared" si="8"/>
        <v>0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/>
      <c r="G198" s="8">
        <f t="shared" si="9"/>
        <v>0</v>
      </c>
      <c r="H198" s="8" t="e">
        <f t="shared" si="8"/>
        <v>#DIV/0!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/>
      <c r="G202" s="8">
        <f t="shared" ref="G202:G214" si="12">SUM(I202:AJ202)</f>
        <v>0</v>
      </c>
      <c r="H202" s="8" t="e">
        <f t="shared" si="11"/>
        <v>#DIV/0!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/>
      <c r="G203" s="8">
        <f t="shared" si="12"/>
        <v>0</v>
      </c>
      <c r="H203" s="8" t="e">
        <f t="shared" si="11"/>
        <v>#DIV/0!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VLOOKUP(B205,'[11]Daily production report'!$C$43:$J$98,8,0)</f>
        <v>1400</v>
      </c>
      <c r="G205" s="8">
        <f t="shared" si="12"/>
        <v>1</v>
      </c>
      <c r="H205" s="8">
        <f t="shared" si="11"/>
        <v>714.28571428571433</v>
      </c>
      <c r="I205" s="26"/>
      <c r="J205" s="26"/>
      <c r="K205" s="26">
        <v>1</v>
      </c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/>
      <c r="G206" s="8">
        <f t="shared" si="12"/>
        <v>0</v>
      </c>
      <c r="H206" s="8" t="e">
        <f t="shared" si="11"/>
        <v>#DIV/0!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VLOOKUP(B207,'[11]Daily production report'!$C$43:$J$98,8,0)</f>
        <v>1455</v>
      </c>
      <c r="G207" s="8">
        <f t="shared" si="12"/>
        <v>0</v>
      </c>
      <c r="H207" s="8">
        <f t="shared" si="11"/>
        <v>0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/>
      <c r="G208" s="8">
        <f t="shared" si="12"/>
        <v>15</v>
      </c>
      <c r="H208" s="8" t="e">
        <f t="shared" si="11"/>
        <v>#DIV/0!</v>
      </c>
      <c r="I208" s="26"/>
      <c r="J208" s="26">
        <v>5</v>
      </c>
      <c r="K208" s="26"/>
      <c r="L208" s="26">
        <v>10</v>
      </c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/>
      <c r="G209" s="8">
        <f t="shared" si="12"/>
        <v>0</v>
      </c>
      <c r="H209" s="8" t="e">
        <f t="shared" si="11"/>
        <v>#DIV/0!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/>
      <c r="G210" s="8">
        <f t="shared" si="12"/>
        <v>0</v>
      </c>
      <c r="H210" s="8" t="e">
        <f t="shared" si="11"/>
        <v>#DIV/0!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VLOOKUP(B212,'[11]Daily production report'!$C$43:$J$98,8,0)</f>
        <v>1100</v>
      </c>
      <c r="G212" s="8">
        <f t="shared" si="12"/>
        <v>5</v>
      </c>
      <c r="H212" s="8">
        <f t="shared" si="11"/>
        <v>4545.454545454545</v>
      </c>
      <c r="I212" s="26"/>
      <c r="J212" s="26"/>
      <c r="K212" s="26">
        <v>5</v>
      </c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VLOOKUP(B214,'[11]Daily production report'!$C$43:$J$98,8,0)</f>
        <v>1100</v>
      </c>
      <c r="G214" s="8">
        <f t="shared" si="12"/>
        <v>4</v>
      </c>
      <c r="H214" s="8">
        <f t="shared" si="11"/>
        <v>3636.3636363636365</v>
      </c>
      <c r="I214" s="26"/>
      <c r="J214" s="26"/>
      <c r="K214" s="26">
        <v>4</v>
      </c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/>
      <c r="G218" s="8">
        <f t="shared" si="14"/>
        <v>0</v>
      </c>
      <c r="H218" s="8" t="e">
        <f t="shared" si="11"/>
        <v>#DIV/0!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/>
      <c r="G219" s="8">
        <f t="shared" si="14"/>
        <v>0</v>
      </c>
      <c r="H219" s="8" t="e">
        <f t="shared" si="11"/>
        <v>#DIV/0!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/>
      <c r="G221" s="8">
        <f t="shared" si="15"/>
        <v>2</v>
      </c>
      <c r="H221" s="8" t="e">
        <f t="shared" si="11"/>
        <v>#DIV/0!</v>
      </c>
      <c r="I221" s="26"/>
      <c r="J221" s="26"/>
      <c r="K221" s="26">
        <v>2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/>
      <c r="G222" s="8">
        <f t="shared" si="15"/>
        <v>3</v>
      </c>
      <c r="H222" s="8" t="e">
        <f t="shared" si="11"/>
        <v>#DIV/0!</v>
      </c>
      <c r="I222" s="26"/>
      <c r="J222" s="26"/>
      <c r="K222" s="26"/>
      <c r="L222" s="26"/>
      <c r="M222" s="26"/>
      <c r="N222" s="26">
        <v>3</v>
      </c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/>
      <c r="G223" s="8">
        <f t="shared" si="15"/>
        <v>3</v>
      </c>
      <c r="H223" s="8" t="e">
        <f t="shared" si="11"/>
        <v>#DIV/0!</v>
      </c>
      <c r="I223" s="26"/>
      <c r="J223" s="26"/>
      <c r="K223" s="26"/>
      <c r="L223" s="26"/>
      <c r="M223" s="26"/>
      <c r="N223" s="26">
        <v>3</v>
      </c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/>
      <c r="G224" s="215">
        <f t="shared" si="15"/>
        <v>2</v>
      </c>
      <c r="H224" s="8" t="e">
        <f t="shared" si="11"/>
        <v>#DIV/0!</v>
      </c>
      <c r="I224" s="26"/>
      <c r="J224" s="26"/>
      <c r="K224" s="26"/>
      <c r="L224" s="26"/>
      <c r="M224" s="26"/>
      <c r="N224" s="26">
        <v>2</v>
      </c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/>
      <c r="G228" s="8">
        <f t="shared" ref="G228:G251" si="16">SUM(I228:AJ228)</f>
        <v>0</v>
      </c>
      <c r="H228" s="8" t="e">
        <f t="shared" ref="H228:H251" si="17">G228/F228*1000000</f>
        <v>#DIV/0!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/>
      <c r="G229" s="8">
        <f t="shared" si="16"/>
        <v>0</v>
      </c>
      <c r="H229" s="8" t="e">
        <f t="shared" si="17"/>
        <v>#DIV/0!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/>
      <c r="G230" s="8">
        <f t="shared" si="16"/>
        <v>0</v>
      </c>
      <c r="H230" s="8" t="e">
        <f t="shared" si="17"/>
        <v>#DIV/0!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/>
      <c r="G231" s="8">
        <f t="shared" si="16"/>
        <v>0</v>
      </c>
      <c r="H231" s="8" t="e">
        <f t="shared" si="17"/>
        <v>#DIV/0!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/>
      <c r="G232" s="8">
        <f t="shared" si="16"/>
        <v>0</v>
      </c>
      <c r="H232" s="8" t="e">
        <f t="shared" si="17"/>
        <v>#DIV/0!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/>
      <c r="G233" s="8">
        <f t="shared" si="16"/>
        <v>0</v>
      </c>
      <c r="H233" s="8" t="e">
        <f t="shared" si="17"/>
        <v>#DIV/0!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/>
      <c r="G234" s="8">
        <f t="shared" si="16"/>
        <v>0</v>
      </c>
      <c r="H234" s="8" t="e">
        <f t="shared" si="17"/>
        <v>#DIV/0!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>
        <f>VLOOKUP(B235,'[11]Daily production report'!$C$43:$J$98,8,0)</f>
        <v>496</v>
      </c>
      <c r="G235" s="8">
        <f t="shared" si="16"/>
        <v>8</v>
      </c>
      <c r="H235" s="8">
        <f t="shared" si="17"/>
        <v>16129.032258064515</v>
      </c>
      <c r="I235" s="214"/>
      <c r="J235" s="26">
        <v>8</v>
      </c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>
        <f>VLOOKUP(B236,'[11]Daily production report'!$C$43:$J$98,8,0)</f>
        <v>1250</v>
      </c>
      <c r="G236" s="8">
        <f t="shared" si="16"/>
        <v>0</v>
      </c>
      <c r="H236" s="8">
        <f t="shared" si="17"/>
        <v>0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>
        <f>VLOOKUP(B237,'[11]Daily production report'!$C$43:$J$98,8,0)</f>
        <v>515</v>
      </c>
      <c r="G237" s="8">
        <f t="shared" si="16"/>
        <v>0</v>
      </c>
      <c r="H237" s="8">
        <f t="shared" si="17"/>
        <v>0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/>
      <c r="G240" s="8">
        <f t="shared" si="16"/>
        <v>0</v>
      </c>
      <c r="H240" s="8" t="e">
        <f t="shared" si="17"/>
        <v>#DIV/0!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/>
      <c r="G241" s="8">
        <f t="shared" si="16"/>
        <v>0</v>
      </c>
      <c r="H241" s="8" t="e">
        <f t="shared" si="17"/>
        <v>#DIV/0!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/>
      <c r="G242" s="8">
        <f t="shared" si="16"/>
        <v>0</v>
      </c>
      <c r="H242" s="8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/>
      <c r="G243" s="8">
        <f t="shared" si="16"/>
        <v>0</v>
      </c>
      <c r="H243" s="8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>
        <f>VLOOKUP(B244,'[11]Daily production report'!$C$43:$J$98,8,0)</f>
        <v>1025</v>
      </c>
      <c r="G244" s="8">
        <f t="shared" si="16"/>
        <v>0</v>
      </c>
      <c r="H244" s="8">
        <f t="shared" si="17"/>
        <v>0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>
        <f>VLOOKUP(B245,'[11]Daily production report'!$C$43:$J$98,8,0)</f>
        <v>1025</v>
      </c>
      <c r="G245" s="8">
        <f t="shared" si="16"/>
        <v>0</v>
      </c>
      <c r="H245" s="8">
        <f t="shared" si="17"/>
        <v>0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/>
      <c r="G246" s="8">
        <f t="shared" si="16"/>
        <v>0</v>
      </c>
      <c r="H246" s="8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/>
      <c r="G247" s="8">
        <f t="shared" si="16"/>
        <v>0</v>
      </c>
      <c r="H247" s="8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/>
      <c r="G250" s="8">
        <f t="shared" si="16"/>
        <v>0</v>
      </c>
      <c r="H250" s="8" t="e">
        <f t="shared" si="17"/>
        <v>#DIV/0!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47299</v>
      </c>
      <c r="G254" s="8">
        <f>SUM(I254:AJ254)</f>
        <v>63</v>
      </c>
      <c r="H254" s="8">
        <f t="shared" ref="H254" si="18">G254/F254*1000000</f>
        <v>1331.9520497262099</v>
      </c>
      <c r="I254" s="8">
        <f>SUM(I3:I251)</f>
        <v>3</v>
      </c>
      <c r="J254" s="8">
        <f t="shared" ref="J254:AJ254" si="19">SUM(J3:J251)</f>
        <v>13</v>
      </c>
      <c r="K254" s="8">
        <f t="shared" si="19"/>
        <v>21</v>
      </c>
      <c r="L254" s="8">
        <f t="shared" si="19"/>
        <v>12</v>
      </c>
      <c r="M254" s="8">
        <f t="shared" si="19"/>
        <v>0</v>
      </c>
      <c r="N254" s="8">
        <f t="shared" si="19"/>
        <v>8</v>
      </c>
      <c r="O254" s="8">
        <f t="shared" si="19"/>
        <v>0</v>
      </c>
      <c r="P254" s="8">
        <f t="shared" si="19"/>
        <v>0</v>
      </c>
      <c r="Q254" s="8">
        <f t="shared" si="19"/>
        <v>4</v>
      </c>
      <c r="R254" s="8">
        <f t="shared" si="19"/>
        <v>0</v>
      </c>
      <c r="S254" s="8">
        <f t="shared" si="19"/>
        <v>0</v>
      </c>
      <c r="T254" s="8">
        <f t="shared" si="19"/>
        <v>0</v>
      </c>
      <c r="U254" s="8">
        <f t="shared" si="19"/>
        <v>0</v>
      </c>
      <c r="V254" s="8">
        <f t="shared" si="19"/>
        <v>0</v>
      </c>
      <c r="W254" s="8">
        <f t="shared" si="19"/>
        <v>0</v>
      </c>
      <c r="X254" s="8">
        <f t="shared" si="19"/>
        <v>0</v>
      </c>
      <c r="Y254" s="8">
        <f t="shared" si="19"/>
        <v>2</v>
      </c>
      <c r="Z254" s="8">
        <f t="shared" si="19"/>
        <v>0</v>
      </c>
      <c r="AA254" s="8">
        <f t="shared" si="19"/>
        <v>0</v>
      </c>
      <c r="AB254" s="8">
        <f t="shared" si="19"/>
        <v>0</v>
      </c>
      <c r="AC254" s="8">
        <f t="shared" si="19"/>
        <v>0</v>
      </c>
      <c r="AD254" s="8">
        <f t="shared" si="19"/>
        <v>0</v>
      </c>
      <c r="AE254" s="8">
        <f t="shared" si="19"/>
        <v>0</v>
      </c>
      <c r="AF254" s="8">
        <f t="shared" si="19"/>
        <v>0</v>
      </c>
      <c r="AG254" s="8">
        <f t="shared" si="19"/>
        <v>0</v>
      </c>
      <c r="AH254" s="8">
        <f t="shared" si="19"/>
        <v>0</v>
      </c>
      <c r="AI254" s="8">
        <f t="shared" si="19"/>
        <v>0</v>
      </c>
      <c r="AJ254" s="8">
        <f t="shared" si="19"/>
        <v>0</v>
      </c>
    </row>
    <row r="255" spans="1:36" x14ac:dyDescent="0.3">
      <c r="B255" s="74"/>
      <c r="C255" s="128"/>
      <c r="E255" s="50"/>
      <c r="F255" s="50"/>
    </row>
    <row r="256" spans="1:36" x14ac:dyDescent="0.3">
      <c r="B256" s="74"/>
      <c r="C256" s="128"/>
      <c r="E256" s="50"/>
      <c r="F256" s="50"/>
    </row>
    <row r="258" spans="2:6" x14ac:dyDescent="0.3">
      <c r="B258" s="74"/>
      <c r="F258" s="199"/>
    </row>
    <row r="259" spans="2:6" x14ac:dyDescent="0.3">
      <c r="B259" s="74"/>
      <c r="F259" s="199"/>
    </row>
    <row r="260" spans="2:6" x14ac:dyDescent="0.3">
      <c r="B260" s="74"/>
      <c r="F260" s="199"/>
    </row>
    <row r="261" spans="2:6" x14ac:dyDescent="0.3">
      <c r="B261" s="74"/>
      <c r="F261" s="199"/>
    </row>
    <row r="262" spans="2:6" x14ac:dyDescent="0.3">
      <c r="B262" s="74"/>
    </row>
    <row r="263" spans="2:6" x14ac:dyDescent="0.3">
      <c r="B263" s="74"/>
    </row>
    <row r="264" spans="2:6" x14ac:dyDescent="0.3">
      <c r="B264" s="74"/>
    </row>
  </sheetData>
  <mergeCells count="1">
    <mergeCell ref="A254:E254"/>
  </mergeCells>
  <conditionalFormatting sqref="B191:B192">
    <cfRule type="duplicateValues" dxfId="76" priority="1"/>
    <cfRule type="duplicateValues" dxfId="75" priority="2"/>
  </conditionalFormatting>
  <conditionalFormatting sqref="B196:B198">
    <cfRule type="duplicateValues" dxfId="74" priority="38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3"/>
  <dimension ref="A1:AJ258"/>
  <sheetViews>
    <sheetView topLeftCell="B1" zoomScale="70" zoomScaleNormal="70" workbookViewId="0">
      <pane ySplit="2" topLeftCell="A224" activePane="bottomLeft" state="frozen"/>
      <selection pane="bottomLef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61.21875" bestFit="1" customWidth="1"/>
    <col min="5" max="5" width="13.77734375" style="1" bestFit="1" customWidth="1"/>
    <col min="6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s="37" customFormat="1" ht="42" customHeight="1" x14ac:dyDescent="0.3">
      <c r="A2" s="33" t="s">
        <v>161</v>
      </c>
      <c r="B2" s="34" t="s">
        <v>371</v>
      </c>
      <c r="C2" s="175" t="s">
        <v>351</v>
      </c>
      <c r="D2" s="35" t="s">
        <v>1</v>
      </c>
      <c r="E2" s="35" t="s">
        <v>2</v>
      </c>
      <c r="F2" s="36" t="s">
        <v>166</v>
      </c>
      <c r="G2" s="36" t="s">
        <v>167</v>
      </c>
      <c r="H2" s="36" t="s">
        <v>168</v>
      </c>
      <c r="I2" s="36" t="s">
        <v>139</v>
      </c>
      <c r="J2" s="36" t="s">
        <v>142</v>
      </c>
      <c r="K2" s="36" t="s">
        <v>141</v>
      </c>
      <c r="L2" s="36" t="s">
        <v>145</v>
      </c>
      <c r="M2" s="36" t="s">
        <v>140</v>
      </c>
      <c r="N2" s="36" t="s">
        <v>163</v>
      </c>
      <c r="O2" s="36" t="s">
        <v>149</v>
      </c>
      <c r="P2" s="36" t="s">
        <v>143</v>
      </c>
      <c r="Q2" s="36" t="s">
        <v>153</v>
      </c>
      <c r="R2" s="36" t="s">
        <v>146</v>
      </c>
      <c r="S2" s="36" t="s">
        <v>147</v>
      </c>
      <c r="T2" s="36" t="s">
        <v>164</v>
      </c>
      <c r="U2" s="36" t="s">
        <v>150</v>
      </c>
      <c r="V2" s="36" t="s">
        <v>151</v>
      </c>
      <c r="W2" s="36" t="s">
        <v>154</v>
      </c>
      <c r="X2" s="36" t="s">
        <v>155</v>
      </c>
      <c r="Y2" s="36" t="s">
        <v>157</v>
      </c>
      <c r="Z2" s="36" t="s">
        <v>156</v>
      </c>
      <c r="AA2" s="36" t="s">
        <v>148</v>
      </c>
      <c r="AB2" s="36" t="s">
        <v>158</v>
      </c>
      <c r="AC2" s="36" t="s">
        <v>152</v>
      </c>
      <c r="AD2" s="36" t="s">
        <v>144</v>
      </c>
      <c r="AE2" s="36" t="s">
        <v>162</v>
      </c>
      <c r="AF2" s="36" t="s">
        <v>165</v>
      </c>
      <c r="AG2" s="36" t="s">
        <v>159</v>
      </c>
      <c r="AH2" s="36"/>
      <c r="AI2" s="36"/>
      <c r="AJ2" s="36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/>
      <c r="G4" s="8">
        <f t="shared" ref="G4:G66" si="0">SUM(I4:AJ4)</f>
        <v>0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>
        <f>VLOOKUP(B6,'[12]Daily production report'!$C$43:$J$100,8,0)</f>
        <v>90</v>
      </c>
      <c r="G6" s="8">
        <f t="shared" si="0"/>
        <v>0</v>
      </c>
      <c r="H6" s="8">
        <f t="shared" si="1"/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>
        <f>VLOOKUP(B7,'[12]Daily production report'!$C$43:$J$100,8,0)</f>
        <v>90</v>
      </c>
      <c r="G7" s="8">
        <f t="shared" si="0"/>
        <v>0</v>
      </c>
      <c r="H7" s="8">
        <f t="shared" si="1"/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>
        <f>VLOOKUP(B10,'[12]Daily production report'!$C$43:$J$100,8,0)</f>
        <v>638</v>
      </c>
      <c r="G10" s="8">
        <f t="shared" si="0"/>
        <v>0</v>
      </c>
      <c r="H10" s="8">
        <f t="shared" si="1"/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>
        <f>VLOOKUP(B18,'[12]Daily production report'!$C$43:$J$100,8,0)</f>
        <v>900</v>
      </c>
      <c r="G18" s="8">
        <f t="shared" si="0"/>
        <v>0</v>
      </c>
      <c r="H18" s="8">
        <f t="shared" si="1"/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>
        <f>VLOOKUP(B19,'[12]Daily production report'!$C$43:$J$100,8,0)</f>
        <v>900</v>
      </c>
      <c r="G19" s="8">
        <f t="shared" si="0"/>
        <v>0</v>
      </c>
      <c r="H19" s="8">
        <f t="shared" si="1"/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/>
      <c r="G22" s="8">
        <f t="shared" si="0"/>
        <v>1</v>
      </c>
      <c r="H22" s="8" t="e">
        <f t="shared" si="1"/>
        <v>#DIV/0!</v>
      </c>
      <c r="I22" s="3"/>
      <c r="J22" s="3"/>
      <c r="K22" s="3">
        <v>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>
        <f>VLOOKUP(B23,'[12]Daily production report'!$C$43:$J$100,8,0)</f>
        <v>590</v>
      </c>
      <c r="G23" s="8">
        <f t="shared" si="0"/>
        <v>0</v>
      </c>
      <c r="H23" s="8">
        <f t="shared" si="1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>
        <f>VLOOKUP(B30,'[12]Daily production report'!$C$43:$J$100,8,0)</f>
        <v>800</v>
      </c>
      <c r="G30" s="8">
        <f t="shared" si="0"/>
        <v>0</v>
      </c>
      <c r="H30" s="8">
        <f t="shared" si="1"/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>
        <f>VLOOKUP(B32,'[12]Daily production report'!$C$43:$J$100,8,0)</f>
        <v>548</v>
      </c>
      <c r="G32" s="8">
        <f t="shared" si="0"/>
        <v>0</v>
      </c>
      <c r="H32" s="8">
        <f t="shared" si="1"/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0</v>
      </c>
      <c r="H34" s="8" t="e">
        <f t="shared" si="1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>
        <f>VLOOKUP(B36,'[12]Daily production report'!$C$43:$J$100,8,0)</f>
        <v>1005</v>
      </c>
      <c r="G36" s="8">
        <f t="shared" si="0"/>
        <v>0</v>
      </c>
      <c r="H36" s="8">
        <f t="shared" si="1"/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>
        <f>VLOOKUP(B37,'[12]Daily production report'!$C$43:$J$100,8,0)</f>
        <v>1005</v>
      </c>
      <c r="G37" s="8">
        <f t="shared" si="0"/>
        <v>0</v>
      </c>
      <c r="H37" s="8">
        <f t="shared" si="1"/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/>
      <c r="G38" s="8">
        <f t="shared" si="0"/>
        <v>0</v>
      </c>
      <c r="H38" s="8" t="e">
        <f t="shared" si="1"/>
        <v>#DIV/0!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/>
      <c r="G39" s="8">
        <f t="shared" si="0"/>
        <v>0</v>
      </c>
      <c r="H39" s="8" t="e">
        <f t="shared" si="1"/>
        <v>#DIV/0!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>
        <f>VLOOKUP(B46,'[12]Daily production report'!$C$43:$J$100,8,0)</f>
        <v>1017</v>
      </c>
      <c r="G46" s="8">
        <f t="shared" si="0"/>
        <v>141</v>
      </c>
      <c r="H46" s="8">
        <f t="shared" si="1"/>
        <v>138643.06784660768</v>
      </c>
      <c r="I46" s="3"/>
      <c r="J46" s="3"/>
      <c r="K46" s="3">
        <v>141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>
        <f>VLOOKUP(B49,'[12]Daily production report'!$C$43:$J$100,8,0)</f>
        <v>225</v>
      </c>
      <c r="G49" s="8">
        <f t="shared" si="0"/>
        <v>0</v>
      </c>
      <c r="H49" s="8">
        <f t="shared" si="1"/>
        <v>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>
        <f>VLOOKUP(B59,'[12]Daily production report'!$C$43:$J$100,8,0)</f>
        <v>1000</v>
      </c>
      <c r="G59" s="8">
        <f t="shared" si="0"/>
        <v>0</v>
      </c>
      <c r="H59" s="8">
        <f t="shared" si="1"/>
        <v>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VLOOKUP(B61,'[12]Daily production report'!$C$43:$J$100,8,0)</f>
        <v>1240</v>
      </c>
      <c r="G61" s="8">
        <f t="shared" si="0"/>
        <v>0</v>
      </c>
      <c r="H61" s="8">
        <f t="shared" si="1"/>
        <v>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>
        <f>VLOOKUP(B62,'[12]Daily production report'!$C$43:$J$100,8,0)</f>
        <v>1185</v>
      </c>
      <c r="G62" s="8">
        <f t="shared" si="0"/>
        <v>1</v>
      </c>
      <c r="H62" s="8">
        <f t="shared" si="1"/>
        <v>843.88185654008441</v>
      </c>
      <c r="I62" s="3"/>
      <c r="J62" s="3"/>
      <c r="K62" s="3">
        <v>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/>
      <c r="G64" s="8">
        <f t="shared" si="0"/>
        <v>0</v>
      </c>
      <c r="H64" s="8" t="e">
        <f t="shared" si="1"/>
        <v>#DIV/0!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>
        <f>VLOOKUP(B65,'[12]Daily production report'!$C$43:$J$100,8,0)</f>
        <v>1212</v>
      </c>
      <c r="G65" s="8">
        <f t="shared" si="0"/>
        <v>1</v>
      </c>
      <c r="H65" s="8">
        <f t="shared" si="1"/>
        <v>825.08250825082507</v>
      </c>
      <c r="I65" s="3"/>
      <c r="J65" s="3"/>
      <c r="K65" s="3">
        <v>1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/>
      <c r="G66" s="8">
        <f t="shared" si="0"/>
        <v>0</v>
      </c>
      <c r="H66" s="8" t="e">
        <f t="shared" si="1"/>
        <v>#DIV/0!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3">
      <c r="A73" s="3">
        <v>71</v>
      </c>
      <c r="B73" s="147">
        <v>15023956</v>
      </c>
      <c r="C73" s="107" t="s">
        <v>355</v>
      </c>
      <c r="D73" s="107" t="s">
        <v>69</v>
      </c>
      <c r="E73" s="240" t="s">
        <v>64</v>
      </c>
      <c r="F73" s="3">
        <f>VLOOKUP(B73,'[12]Daily production report'!$C$43:$J$100,8,0)</f>
        <v>1650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/>
      <c r="G74" s="8">
        <f t="shared" si="2"/>
        <v>0</v>
      </c>
      <c r="H74" s="8" t="e">
        <f t="shared" si="3"/>
        <v>#DIV/0!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VLOOKUP(B75,'[12]Daily production report'!$C$43:$J$100,8,0)</f>
        <v>310</v>
      </c>
      <c r="G75" s="8">
        <f t="shared" si="2"/>
        <v>0</v>
      </c>
      <c r="H75" s="8">
        <f t="shared" si="3"/>
        <v>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>
        <f>VLOOKUP(B80,'[12]Daily production report'!$C$43:$J$100,8,0)</f>
        <v>1390</v>
      </c>
      <c r="G80" s="8">
        <f t="shared" si="2"/>
        <v>0</v>
      </c>
      <c r="H80" s="8">
        <f t="shared" si="3"/>
        <v>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>
        <f>VLOOKUP(B111,'[12]Daily production report'!$C$43:$J$100,8,0)</f>
        <v>782</v>
      </c>
      <c r="G111" s="8">
        <f t="shared" ref="G111:G141" si="6">SUM(I111:AJ111)</f>
        <v>0</v>
      </c>
      <c r="H111" s="8">
        <f t="shared" ref="H111:H140" si="7">G111/F111*1000000</f>
        <v>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3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>
        <v>3</v>
      </c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/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295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/>
      <c r="G127" s="8">
        <f t="shared" si="6"/>
        <v>0</v>
      </c>
      <c r="H127" s="8" t="e">
        <f t="shared" si="7"/>
        <v>#DIV/0!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1</v>
      </c>
      <c r="H145" s="8" t="e">
        <f t="shared" si="8"/>
        <v>#DIV/0!</v>
      </c>
      <c r="I145" s="3"/>
      <c r="J145" s="3"/>
      <c r="K145" s="3">
        <v>1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>
        <f t="shared" si="9"/>
        <v>0</v>
      </c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/>
      <c r="G157" s="8">
        <f t="shared" si="9"/>
        <v>0</v>
      </c>
      <c r="H157" s="8" t="e">
        <f t="shared" si="8"/>
        <v>#DIV/0!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>
        <f>VLOOKUP(B158,'[12]Daily production report'!$C$43:$J$100,8,0)</f>
        <v>100</v>
      </c>
      <c r="G158" s="8">
        <f t="shared" si="9"/>
        <v>1</v>
      </c>
      <c r="H158" s="8">
        <f t="shared" si="8"/>
        <v>10000</v>
      </c>
      <c r="I158" s="88"/>
      <c r="J158" s="88">
        <v>1</v>
      </c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>
        <f>VLOOKUP(B159,'[12]Daily production report'!$C$43:$J$100,8,0)</f>
        <v>850</v>
      </c>
      <c r="G159" s="8">
        <f t="shared" si="9"/>
        <v>0</v>
      </c>
      <c r="H159" s="8">
        <f t="shared" si="8"/>
        <v>0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/>
      <c r="G160" s="8">
        <f t="shared" si="9"/>
        <v>0</v>
      </c>
      <c r="H160" s="8" t="e">
        <f t="shared" si="8"/>
        <v>#DIV/0!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/>
      <c r="G161" s="8">
        <f t="shared" si="9"/>
        <v>0</v>
      </c>
      <c r="H161" s="8" t="e">
        <f t="shared" si="8"/>
        <v>#DIV/0!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>
        <f>VLOOKUP(B164,'[12]Daily production report'!$C$43:$J$100,8,0)</f>
        <v>110</v>
      </c>
      <c r="G164" s="8">
        <f t="shared" si="9"/>
        <v>0</v>
      </c>
      <c r="H164" s="8">
        <f t="shared" si="8"/>
        <v>0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/>
      <c r="G165" s="8">
        <f t="shared" si="9"/>
        <v>0</v>
      </c>
      <c r="H165" s="8" t="e">
        <f t="shared" si="8"/>
        <v>#DIV/0!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/>
      <c r="G166" s="8">
        <f t="shared" si="9"/>
        <v>0</v>
      </c>
      <c r="H166" s="8" t="e">
        <f t="shared" si="8"/>
        <v>#DIV/0!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>
        <f>VLOOKUP(B167,'[12]Daily production report'!$C$43:$J$100,8,0)</f>
        <v>1048</v>
      </c>
      <c r="G167" s="8">
        <f t="shared" si="9"/>
        <v>0</v>
      </c>
      <c r="H167" s="8">
        <f t="shared" si="8"/>
        <v>0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>
        <f>VLOOKUP(B168,'[12]Daily production report'!$C$43:$J$100,8,0)</f>
        <v>955</v>
      </c>
      <c r="G168" s="8">
        <f t="shared" si="9"/>
        <v>1</v>
      </c>
      <c r="H168" s="8">
        <f t="shared" si="8"/>
        <v>1047.1204188481677</v>
      </c>
      <c r="I168" s="88"/>
      <c r="J168" s="88"/>
      <c r="K168" s="88"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/>
      <c r="G169" s="8">
        <f t="shared" si="9"/>
        <v>0</v>
      </c>
      <c r="H169" s="8" t="e">
        <f t="shared" si="8"/>
        <v>#DIV/0!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/>
      <c r="G170" s="8">
        <f t="shared" si="9"/>
        <v>0</v>
      </c>
      <c r="H170" s="8" t="e">
        <f t="shared" si="8"/>
        <v>#DIV/0!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>
        <f>VLOOKUP(B171,'[12]Daily production report'!$C$43:$J$100,8,0)</f>
        <v>307</v>
      </c>
      <c r="G171" s="8">
        <f t="shared" si="9"/>
        <v>0</v>
      </c>
      <c r="H171" s="8">
        <f t="shared" si="8"/>
        <v>0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>
        <f>VLOOKUP(B172,'[12]Daily production report'!$C$43:$J$100,8,0)</f>
        <v>307</v>
      </c>
      <c r="G172" s="8">
        <f t="shared" si="9"/>
        <v>0</v>
      </c>
      <c r="H172" s="8">
        <f t="shared" si="8"/>
        <v>0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/>
      <c r="G173" s="8">
        <f t="shared" si="9"/>
        <v>0</v>
      </c>
      <c r="H173" s="8" t="e">
        <f t="shared" si="8"/>
        <v>#DIV/0!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/>
      <c r="G174" s="8">
        <f t="shared" si="9"/>
        <v>0</v>
      </c>
      <c r="H174" s="8" t="e">
        <f t="shared" si="8"/>
        <v>#DIV/0!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>
        <f>VLOOKUP(B175,'[12]Daily production report'!$C$43:$J$100,8,0)</f>
        <v>800</v>
      </c>
      <c r="G175" s="8">
        <f t="shared" si="9"/>
        <v>0</v>
      </c>
      <c r="H175" s="8">
        <f t="shared" si="8"/>
        <v>0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>
        <f>VLOOKUP(B176,'[12]Daily production report'!$C$43:$J$100,8,0)</f>
        <v>800</v>
      </c>
      <c r="G176" s="8">
        <f t="shared" si="9"/>
        <v>0</v>
      </c>
      <c r="H176" s="8">
        <f t="shared" si="8"/>
        <v>0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>
        <f>VLOOKUP(B177,'[12]Daily production report'!$C$43:$J$100,8,0)</f>
        <v>485</v>
      </c>
      <c r="G177" s="8">
        <f t="shared" si="9"/>
        <v>0</v>
      </c>
      <c r="H177" s="8">
        <f t="shared" si="8"/>
        <v>0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>
        <f>VLOOKUP(B178,'[12]Daily production report'!$C$43:$J$100,8,0)</f>
        <v>485</v>
      </c>
      <c r="G178" s="8">
        <f t="shared" si="9"/>
        <v>0</v>
      </c>
      <c r="H178" s="8">
        <f t="shared" si="8"/>
        <v>0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92">
        <v>36004481</v>
      </c>
      <c r="C187" s="107" t="s">
        <v>355</v>
      </c>
      <c r="D187" s="95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35">
        <v>15031405</v>
      </c>
      <c r="C188" s="107" t="s">
        <v>356</v>
      </c>
      <c r="D188" s="95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35">
        <v>15025788</v>
      </c>
      <c r="C189" s="107" t="s">
        <v>356</v>
      </c>
      <c r="D189" s="95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95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95" t="s">
        <v>416</v>
      </c>
      <c r="E191" s="266" t="s">
        <v>407</v>
      </c>
      <c r="F191" s="3"/>
      <c r="G191" s="8">
        <f t="shared" si="9"/>
        <v>0</v>
      </c>
      <c r="H191" s="8" t="e">
        <f t="shared" si="8"/>
        <v>#DIV/0!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95" t="s">
        <v>417</v>
      </c>
      <c r="E192" s="266" t="s">
        <v>407</v>
      </c>
      <c r="F192" s="3"/>
      <c r="G192" s="8">
        <f t="shared" si="9"/>
        <v>0</v>
      </c>
      <c r="H192" s="8" t="e">
        <f t="shared" si="8"/>
        <v>#DIV/0!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/>
      <c r="G196" s="8">
        <f t="shared" si="9"/>
        <v>0</v>
      </c>
      <c r="H196" s="8" t="e">
        <f t="shared" si="8"/>
        <v>#DIV/0!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/>
      <c r="G197" s="8">
        <f t="shared" si="9"/>
        <v>0</v>
      </c>
      <c r="H197" s="8" t="e">
        <f t="shared" si="8"/>
        <v>#DIV/0!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>
        <f>VLOOKUP(B198,'[12]Daily production report'!$C$43:$J$100,8,0)</f>
        <v>1080</v>
      </c>
      <c r="G198" s="8">
        <f t="shared" si="9"/>
        <v>4</v>
      </c>
      <c r="H198" s="8">
        <f t="shared" si="8"/>
        <v>3703.7037037037039</v>
      </c>
      <c r="I198" s="26">
        <v>4</v>
      </c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VLOOKUP(B202,'[12]Daily production report'!$C$43:$J$100,8,0)</f>
        <v>575</v>
      </c>
      <c r="G202" s="8">
        <f t="shared" ref="G202:G214" si="12">SUM(I202:AJ202)</f>
        <v>1</v>
      </c>
      <c r="H202" s="8">
        <f t="shared" si="11"/>
        <v>1739.1304347826087</v>
      </c>
      <c r="I202" s="26"/>
      <c r="J202" s="26"/>
      <c r="K202" s="26">
        <v>1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/>
      <c r="G203" s="8">
        <f t="shared" si="12"/>
        <v>0</v>
      </c>
      <c r="H203" s="8" t="e">
        <f t="shared" si="11"/>
        <v>#DIV/0!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>
        <f>VLOOKUP(B204,'[12]Daily production report'!$C$43:$J$100,8,0)</f>
        <v>135</v>
      </c>
      <c r="G204" s="8">
        <f t="shared" si="12"/>
        <v>0</v>
      </c>
      <c r="H204" s="8">
        <f t="shared" si="11"/>
        <v>0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/>
      <c r="G205" s="8">
        <f t="shared" si="12"/>
        <v>0</v>
      </c>
      <c r="H205" s="8" t="e">
        <f t="shared" si="11"/>
        <v>#DIV/0!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VLOOKUP(B206,'[12]Daily production report'!$C$43:$J$100,8,0)</f>
        <v>1220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/>
      <c r="G207" s="8">
        <f t="shared" si="12"/>
        <v>0</v>
      </c>
      <c r="H207" s="8" t="e">
        <f t="shared" si="11"/>
        <v>#DIV/0!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VLOOKUP(B208,'[12]Daily production report'!$C$43:$J$100,8,0)</f>
        <v>1130</v>
      </c>
      <c r="G208" s="8">
        <f t="shared" si="12"/>
        <v>19</v>
      </c>
      <c r="H208" s="8">
        <f t="shared" si="11"/>
        <v>16814.159292035398</v>
      </c>
      <c r="I208" s="26">
        <v>10</v>
      </c>
      <c r="J208" s="26"/>
      <c r="K208" s="26"/>
      <c r="L208" s="26">
        <v>9</v>
      </c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VLOOKUP(B209,'[12]Daily production report'!$C$43:$J$100,8,0)</f>
        <v>1490</v>
      </c>
      <c r="G209" s="8">
        <f t="shared" si="12"/>
        <v>4</v>
      </c>
      <c r="H209" s="8">
        <f t="shared" si="11"/>
        <v>2684.5637583892617</v>
      </c>
      <c r="I209" s="26"/>
      <c r="J209" s="26"/>
      <c r="K209" s="26">
        <v>4</v>
      </c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/>
      <c r="G210" s="8">
        <f t="shared" si="12"/>
        <v>0</v>
      </c>
      <c r="H210" s="8" t="e">
        <f t="shared" si="11"/>
        <v>#DIV/0!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VLOOKUP(B212,'[12]Daily production report'!$C$43:$J$100,8,0)</f>
        <v>1695</v>
      </c>
      <c r="G212" s="8">
        <f t="shared" si="12"/>
        <v>0</v>
      </c>
      <c r="H212" s="8">
        <f t="shared" si="11"/>
        <v>0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VLOOKUP(B214,'[12]Daily production report'!$C$43:$J$100,8,0)</f>
        <v>1695</v>
      </c>
      <c r="G214" s="8">
        <f t="shared" si="12"/>
        <v>0</v>
      </c>
      <c r="H214" s="8">
        <f t="shared" si="11"/>
        <v>0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>
        <f>VLOOKUP(B218,'[12]Daily production report'!$C$43:$J$100,8,0)</f>
        <v>1815</v>
      </c>
      <c r="G218" s="8">
        <f t="shared" si="14"/>
        <v>1</v>
      </c>
      <c r="H218" s="8">
        <f t="shared" si="11"/>
        <v>550.96418732782365</v>
      </c>
      <c r="I218" s="26"/>
      <c r="J218" s="26"/>
      <c r="K218" s="26">
        <v>1</v>
      </c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>
        <f>VLOOKUP(B219,'[12]Daily production report'!$C$43:$J$100,8,0)</f>
        <v>1815</v>
      </c>
      <c r="G219" s="8">
        <f t="shared" si="14"/>
        <v>0</v>
      </c>
      <c r="H219" s="8">
        <f t="shared" si="11"/>
        <v>0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VLOOKUP(B221,'[12]Daily production report'!$C$43:$J$100,8,0)</f>
        <v>2345</v>
      </c>
      <c r="G221" s="8">
        <f t="shared" si="15"/>
        <v>4</v>
      </c>
      <c r="H221" s="8">
        <f t="shared" si="11"/>
        <v>1705.7569296375266</v>
      </c>
      <c r="I221" s="26"/>
      <c r="J221" s="26"/>
      <c r="K221" s="26">
        <v>3</v>
      </c>
      <c r="L221" s="26"/>
      <c r="M221" s="26"/>
      <c r="N221" s="26">
        <v>1</v>
      </c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VLOOKUP(B222,'[12]Daily production report'!$C$43:$J$100,8,0)</f>
        <v>2345</v>
      </c>
      <c r="G222" s="8">
        <f t="shared" si="15"/>
        <v>0</v>
      </c>
      <c r="H222" s="8">
        <f t="shared" si="11"/>
        <v>0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>
        <f>VLOOKUP(B223,'[12]Daily production report'!$C$43:$J$100,8,0)</f>
        <v>705</v>
      </c>
      <c r="G223" s="8">
        <f t="shared" si="15"/>
        <v>0</v>
      </c>
      <c r="H223" s="8">
        <f t="shared" si="11"/>
        <v>0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>
        <f>VLOOKUP(B224,'[12]Daily production report'!$C$43:$J$100,8,0)</f>
        <v>705</v>
      </c>
      <c r="G224" s="215">
        <f t="shared" si="15"/>
        <v>0</v>
      </c>
      <c r="H224" s="8">
        <f t="shared" si="11"/>
        <v>0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>
        <f>VLOOKUP(B228,'[12]Daily production report'!$C$43:$J$100,8,0)</f>
        <v>905</v>
      </c>
      <c r="G228" s="8">
        <f t="shared" ref="G228:G251" si="16">SUM(I228:AJ228)</f>
        <v>1</v>
      </c>
      <c r="H228" s="8">
        <f t="shared" ref="H228:H251" si="17">G228/F228*1000000</f>
        <v>1104.9723756906078</v>
      </c>
      <c r="I228" s="214"/>
      <c r="J228" s="26">
        <v>1</v>
      </c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>
        <f>VLOOKUP(B229,'[12]Daily production report'!$C$43:$J$100,8,0)</f>
        <v>905</v>
      </c>
      <c r="G229" s="8">
        <f t="shared" si="16"/>
        <v>0</v>
      </c>
      <c r="H229" s="8">
        <f t="shared" si="17"/>
        <v>0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/>
      <c r="G230" s="8">
        <f t="shared" si="16"/>
        <v>0</v>
      </c>
      <c r="H230" s="8" t="e">
        <f t="shared" si="17"/>
        <v>#DIV/0!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/>
      <c r="G231" s="8">
        <f t="shared" si="16"/>
        <v>0</v>
      </c>
      <c r="H231" s="8" t="e">
        <f t="shared" si="17"/>
        <v>#DIV/0!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>
        <f>VLOOKUP(B232,'[12]Daily production report'!$C$43:$J$100,8,0)</f>
        <v>711</v>
      </c>
      <c r="G232" s="8">
        <f t="shared" si="16"/>
        <v>0</v>
      </c>
      <c r="H232" s="8">
        <f t="shared" si="17"/>
        <v>0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>
        <f>VLOOKUP(B233,'[12]Daily production report'!$C$43:$J$100,8,0)</f>
        <v>711</v>
      </c>
      <c r="G233" s="8">
        <f t="shared" si="16"/>
        <v>0</v>
      </c>
      <c r="H233" s="8">
        <f t="shared" si="17"/>
        <v>0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/>
      <c r="G234" s="8">
        <f t="shared" si="16"/>
        <v>0</v>
      </c>
      <c r="H234" s="8" t="e">
        <f t="shared" si="17"/>
        <v>#DIV/0!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>
        <f>VLOOKUP(B235,'[12]Daily production report'!$C$43:$J$100,8,0)</f>
        <v>720</v>
      </c>
      <c r="G235" s="8">
        <f t="shared" si="16"/>
        <v>0</v>
      </c>
      <c r="H235" s="8">
        <f t="shared" si="17"/>
        <v>0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>
        <f>VLOOKUP(B236,'[12]Daily production report'!$C$43:$J$100,8,0)</f>
        <v>430</v>
      </c>
      <c r="G236" s="8">
        <f t="shared" si="16"/>
        <v>0</v>
      </c>
      <c r="H236" s="8">
        <f t="shared" si="17"/>
        <v>0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/>
      <c r="G237" s="8">
        <f t="shared" si="16"/>
        <v>0</v>
      </c>
      <c r="H237" s="8" t="e">
        <f t="shared" si="17"/>
        <v>#DIV/0!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>
        <f>VLOOKUP(B240,'[12]Daily production report'!$C$43:$J$100,8,0)</f>
        <v>1305</v>
      </c>
      <c r="G240" s="8">
        <f t="shared" si="16"/>
        <v>0</v>
      </c>
      <c r="H240" s="8">
        <f t="shared" si="17"/>
        <v>0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>
        <f>VLOOKUP(B241,'[12]Daily production report'!$C$43:$J$100,8,0)</f>
        <v>1305</v>
      </c>
      <c r="G241" s="8">
        <f t="shared" si="16"/>
        <v>0</v>
      </c>
      <c r="H241" s="8">
        <f t="shared" si="17"/>
        <v>0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/>
      <c r="G242" s="8">
        <f t="shared" si="16"/>
        <v>0</v>
      </c>
      <c r="H242" s="8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/>
      <c r="G243" s="8">
        <f t="shared" si="16"/>
        <v>0</v>
      </c>
      <c r="H243" s="8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/>
      <c r="G244" s="8">
        <f t="shared" si="16"/>
        <v>0</v>
      </c>
      <c r="H244" s="8" t="e">
        <f t="shared" si="17"/>
        <v>#DIV/0!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/>
      <c r="G245" s="8">
        <f t="shared" si="16"/>
        <v>0</v>
      </c>
      <c r="H245" s="8" t="e">
        <f t="shared" si="17"/>
        <v>#DIV/0!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>
        <f>VLOOKUP(B246,'[12]Daily production report'!$C$43:$J$100,8,0)</f>
        <v>872</v>
      </c>
      <c r="G246" s="8">
        <f t="shared" si="16"/>
        <v>0</v>
      </c>
      <c r="H246" s="8">
        <f t="shared" si="17"/>
        <v>0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>
        <f>VLOOKUP(B247,'[12]Daily production report'!$C$43:$J$100,8,0)</f>
        <v>872</v>
      </c>
      <c r="G247" s="8">
        <f t="shared" si="16"/>
        <v>0</v>
      </c>
      <c r="H247" s="8">
        <f t="shared" si="17"/>
        <v>0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>
        <f>VLOOKUP(B250,'[12]Daily production report'!$C$43:$J$100,8,0)</f>
        <v>1400</v>
      </c>
      <c r="G250" s="8">
        <f t="shared" si="16"/>
        <v>0</v>
      </c>
      <c r="H250" s="8">
        <f t="shared" si="17"/>
        <v>0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51710</v>
      </c>
      <c r="G254" s="8">
        <f>SUM(I254:AJ254)</f>
        <v>184</v>
      </c>
      <c r="H254" s="8">
        <f t="shared" ref="H254" si="18">G254/F254*1000000</f>
        <v>3558.305936956101</v>
      </c>
      <c r="I254" s="8">
        <f>SUM(I3:I251)</f>
        <v>14</v>
      </c>
      <c r="J254" s="8">
        <f t="shared" ref="J254:AJ254" si="19">SUM(J3:J251)</f>
        <v>2</v>
      </c>
      <c r="K254" s="8">
        <f t="shared" si="19"/>
        <v>155</v>
      </c>
      <c r="L254" s="8">
        <f t="shared" si="19"/>
        <v>9</v>
      </c>
      <c r="M254" s="8">
        <f t="shared" si="19"/>
        <v>0</v>
      </c>
      <c r="N254" s="8">
        <f t="shared" si="19"/>
        <v>1</v>
      </c>
      <c r="O254" s="8">
        <f t="shared" si="19"/>
        <v>0</v>
      </c>
      <c r="P254" s="8">
        <f t="shared" si="19"/>
        <v>0</v>
      </c>
      <c r="Q254" s="8">
        <f t="shared" si="19"/>
        <v>0</v>
      </c>
      <c r="R254" s="8">
        <f t="shared" si="19"/>
        <v>0</v>
      </c>
      <c r="S254" s="8">
        <f t="shared" si="19"/>
        <v>0</v>
      </c>
      <c r="T254" s="8">
        <f t="shared" si="19"/>
        <v>0</v>
      </c>
      <c r="U254" s="8">
        <f t="shared" si="19"/>
        <v>0</v>
      </c>
      <c r="V254" s="8">
        <f t="shared" si="19"/>
        <v>3</v>
      </c>
      <c r="W254" s="8">
        <f t="shared" si="19"/>
        <v>0</v>
      </c>
      <c r="X254" s="8">
        <f t="shared" si="19"/>
        <v>0</v>
      </c>
      <c r="Y254" s="8">
        <f t="shared" si="19"/>
        <v>0</v>
      </c>
      <c r="Z254" s="8">
        <f t="shared" si="19"/>
        <v>0</v>
      </c>
      <c r="AA254" s="8">
        <f t="shared" si="19"/>
        <v>0</v>
      </c>
      <c r="AB254" s="8">
        <f t="shared" si="19"/>
        <v>0</v>
      </c>
      <c r="AC254" s="8">
        <f t="shared" si="19"/>
        <v>0</v>
      </c>
      <c r="AD254" s="8">
        <f t="shared" si="19"/>
        <v>0</v>
      </c>
      <c r="AE254" s="8">
        <f t="shared" si="19"/>
        <v>0</v>
      </c>
      <c r="AF254" s="8">
        <f t="shared" si="19"/>
        <v>0</v>
      </c>
      <c r="AG254" s="8">
        <f t="shared" si="19"/>
        <v>0</v>
      </c>
      <c r="AH254" s="8">
        <f t="shared" si="19"/>
        <v>0</v>
      </c>
      <c r="AI254" s="8">
        <f t="shared" si="19"/>
        <v>0</v>
      </c>
      <c r="AJ254" s="8">
        <f t="shared" si="19"/>
        <v>0</v>
      </c>
    </row>
    <row r="256" spans="1:36" s="9" customFormat="1" x14ac:dyDescent="0.3">
      <c r="D256" s="94"/>
      <c r="E256" s="77"/>
      <c r="F256" s="77"/>
      <c r="G256" s="77"/>
      <c r="H256" s="95"/>
    </row>
    <row r="257" spans="2:2" x14ac:dyDescent="0.3">
      <c r="B257" s="203"/>
    </row>
    <row r="258" spans="2:2" x14ac:dyDescent="0.3">
      <c r="B258" s="74"/>
    </row>
  </sheetData>
  <mergeCells count="2">
    <mergeCell ref="A254:E254"/>
    <mergeCell ref="A1:AJ1"/>
  </mergeCells>
  <conditionalFormatting sqref="B191:B192">
    <cfRule type="duplicateValues" dxfId="73" priority="1"/>
    <cfRule type="duplicateValues" dxfId="72" priority="2"/>
  </conditionalFormatting>
  <conditionalFormatting sqref="B196:B198">
    <cfRule type="duplicateValues" dxfId="71" priority="37" stopIfTrue="1"/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4"/>
  <dimension ref="A1:AJ255"/>
  <sheetViews>
    <sheetView topLeftCell="A2" zoomScale="80" zoomScaleNormal="80" workbookViewId="0">
      <pane ySplit="1" topLeftCell="A62" activePane="bottomLeft" state="frozen"/>
      <selection pane="bottomLef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59.77734375" bestFit="1" customWidth="1"/>
    <col min="5" max="5" width="13.77734375" style="1" bestFit="1" customWidth="1"/>
    <col min="6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  <col min="25" max="25" width="10.21875" bestFit="1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s="44" customFormat="1" ht="42" customHeight="1" x14ac:dyDescent="0.2">
      <c r="A2" s="40" t="s">
        <v>161</v>
      </c>
      <c r="B2" s="41" t="s">
        <v>371</v>
      </c>
      <c r="C2" s="177" t="s">
        <v>351</v>
      </c>
      <c r="D2" s="35" t="s">
        <v>1</v>
      </c>
      <c r="E2" s="42" t="s">
        <v>2</v>
      </c>
      <c r="F2" s="43" t="s">
        <v>166</v>
      </c>
      <c r="G2" s="43" t="s">
        <v>167</v>
      </c>
      <c r="H2" s="43" t="s">
        <v>168</v>
      </c>
      <c r="I2" s="43" t="s">
        <v>139</v>
      </c>
      <c r="J2" s="43" t="s">
        <v>142</v>
      </c>
      <c r="K2" s="43" t="s">
        <v>141</v>
      </c>
      <c r="L2" s="43" t="s">
        <v>145</v>
      </c>
      <c r="M2" s="43" t="s">
        <v>140</v>
      </c>
      <c r="N2" s="43" t="s">
        <v>163</v>
      </c>
      <c r="O2" s="43" t="s">
        <v>149</v>
      </c>
      <c r="P2" s="43" t="s">
        <v>143</v>
      </c>
      <c r="Q2" s="43" t="s">
        <v>153</v>
      </c>
      <c r="R2" s="43" t="s">
        <v>146</v>
      </c>
      <c r="S2" s="43" t="s">
        <v>147</v>
      </c>
      <c r="T2" s="43" t="s">
        <v>164</v>
      </c>
      <c r="U2" s="43" t="s">
        <v>150</v>
      </c>
      <c r="V2" s="43" t="s">
        <v>151</v>
      </c>
      <c r="W2" s="43" t="s">
        <v>154</v>
      </c>
      <c r="X2" s="43" t="s">
        <v>155</v>
      </c>
      <c r="Y2" s="43" t="s">
        <v>157</v>
      </c>
      <c r="Z2" s="43" t="s">
        <v>156</v>
      </c>
      <c r="AA2" s="43" t="s">
        <v>148</v>
      </c>
      <c r="AB2" s="43" t="s">
        <v>158</v>
      </c>
      <c r="AC2" s="43" t="s">
        <v>152</v>
      </c>
      <c r="AD2" s="43" t="s">
        <v>144</v>
      </c>
      <c r="AE2" s="43" t="s">
        <v>162</v>
      </c>
      <c r="AF2" s="43" t="s">
        <v>165</v>
      </c>
      <c r="AG2" s="43" t="s">
        <v>159</v>
      </c>
      <c r="AH2" s="43"/>
      <c r="AI2" s="43"/>
      <c r="AJ2" s="43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/>
      <c r="G4" s="8">
        <f t="shared" ref="G4:G66" si="0">SUM(I4:AJ4)</f>
        <v>0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>
        <f>VLOOKUP(B8,'[13]Daily production report'!$C$43:$J$108,8,0)</f>
        <v>1062</v>
      </c>
      <c r="G8" s="8">
        <f t="shared" si="0"/>
        <v>0</v>
      </c>
      <c r="H8" s="8">
        <f t="shared" si="1"/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5</v>
      </c>
      <c r="H9" s="8" t="e">
        <f t="shared" si="1"/>
        <v>#DIV/0!</v>
      </c>
      <c r="I9" s="3"/>
      <c r="J9" s="3"/>
      <c r="K9" s="3"/>
      <c r="L9" s="3"/>
      <c r="M9" s="3"/>
      <c r="N9" s="3">
        <v>5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>
        <f>VLOOKUP(B15,'[13]Daily production report'!$C$43:$J$108,8,0)</f>
        <v>1062</v>
      </c>
      <c r="G15" s="8">
        <f t="shared" si="0"/>
        <v>0</v>
      </c>
      <c r="H15" s="8">
        <f t="shared" si="1"/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>
        <f>VLOOKUP(B16,'[13]Daily production report'!$C$43:$J$108,8,0)</f>
        <v>800</v>
      </c>
      <c r="G16" s="8">
        <f t="shared" si="0"/>
        <v>0</v>
      </c>
      <c r="H16" s="8">
        <f t="shared" si="1"/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>
        <f>VLOOKUP(B17,'[13]Daily production report'!$C$43:$J$108,8,0)</f>
        <v>800</v>
      </c>
      <c r="G17" s="8">
        <f t="shared" si="0"/>
        <v>0</v>
      </c>
      <c r="H17" s="8">
        <f t="shared" si="1"/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>
        <f>VLOOKUP(B22,'[13]Daily production report'!$C$43:$J$108,8,0)</f>
        <v>1204</v>
      </c>
      <c r="G22" s="8">
        <f t="shared" si="0"/>
        <v>3</v>
      </c>
      <c r="H22" s="8">
        <f t="shared" si="1"/>
        <v>2491.6943521594681</v>
      </c>
      <c r="I22" s="3"/>
      <c r="J22" s="3"/>
      <c r="K22" s="3">
        <v>1</v>
      </c>
      <c r="L22" s="3"/>
      <c r="M22" s="3"/>
      <c r="N22" s="3"/>
      <c r="O22" s="3"/>
      <c r="P22" s="3"/>
      <c r="Q22" s="3">
        <v>2</v>
      </c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>
        <f>VLOOKUP(B23,'[13]Daily production report'!$C$43:$J$108,8,0)</f>
        <v>1591</v>
      </c>
      <c r="G23" s="8">
        <f t="shared" si="0"/>
        <v>0</v>
      </c>
      <c r="H23" s="8">
        <f t="shared" si="1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/>
      <c r="G30" s="8">
        <f t="shared" si="0"/>
        <v>0</v>
      </c>
      <c r="H30" s="8" t="e">
        <f t="shared" si="1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>
        <f>VLOOKUP(B31,'[13]Daily production report'!$C$43:$J$108,8,0)</f>
        <v>54</v>
      </c>
      <c r="G31" s="8">
        <f t="shared" si="0"/>
        <v>0</v>
      </c>
      <c r="H31" s="8">
        <f t="shared" si="1"/>
        <v>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>
        <f>VLOOKUP(B34,'[13]Daily production report'!$C$43:$J$108,8,0)</f>
        <v>675</v>
      </c>
      <c r="G34" s="8">
        <f t="shared" si="0"/>
        <v>2</v>
      </c>
      <c r="H34" s="8">
        <f t="shared" si="1"/>
        <v>2962.9629629629626</v>
      </c>
      <c r="I34" s="3"/>
      <c r="J34" s="3"/>
      <c r="K34" s="3">
        <v>1</v>
      </c>
      <c r="L34" s="3"/>
      <c r="M34" s="3"/>
      <c r="N34" s="3"/>
      <c r="O34" s="3"/>
      <c r="P34" s="3"/>
      <c r="Q34" s="3">
        <v>1</v>
      </c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>
        <f>VLOOKUP(B35,'[13]Daily production report'!$C$43:$J$108,8,0)</f>
        <v>230</v>
      </c>
      <c r="G35" s="8">
        <f t="shared" si="0"/>
        <v>0</v>
      </c>
      <c r="H35" s="8">
        <f t="shared" si="1"/>
        <v>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/>
      <c r="G36" s="8">
        <f t="shared" si="0"/>
        <v>0</v>
      </c>
      <c r="H36" s="8" t="e">
        <f t="shared" si="1"/>
        <v>#DIV/0!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/>
      <c r="G37" s="8">
        <f t="shared" si="0"/>
        <v>0</v>
      </c>
      <c r="H37" s="8" t="e">
        <f t="shared" si="1"/>
        <v>#DIV/0!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>
        <f>VLOOKUP(B38,'[13]Daily production report'!$C$43:$J$108,8,0)</f>
        <v>5</v>
      </c>
      <c r="G38" s="8">
        <f t="shared" si="0"/>
        <v>0</v>
      </c>
      <c r="H38" s="8">
        <f t="shared" si="1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>
        <f>VLOOKUP(B39,'[13]Daily production report'!$C$43:$J$108,8,0)</f>
        <v>5</v>
      </c>
      <c r="G39" s="8">
        <f t="shared" si="0"/>
        <v>0</v>
      </c>
      <c r="H39" s="8">
        <f t="shared" si="1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>
        <f>VLOOKUP(B42,'[13]Daily production report'!$C$43:$J$108,8,0)</f>
        <v>800</v>
      </c>
      <c r="G42" s="8">
        <f t="shared" si="0"/>
        <v>0</v>
      </c>
      <c r="H42" s="8">
        <f t="shared" si="1"/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>
        <f>VLOOKUP(B43,'[13]Daily production report'!$C$43:$J$108,8,0)</f>
        <v>230</v>
      </c>
      <c r="G43" s="8">
        <f t="shared" si="0"/>
        <v>0</v>
      </c>
      <c r="H43" s="8">
        <f t="shared" si="1"/>
        <v>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>
        <f>VLOOKUP(B44,'[13]Daily production report'!$C$43:$J$108,8,0)</f>
        <v>1100</v>
      </c>
      <c r="G44" s="8">
        <f t="shared" si="0"/>
        <v>0</v>
      </c>
      <c r="H44" s="8">
        <f t="shared" si="1"/>
        <v>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>
        <f>VLOOKUP(B49,'[13]Daily production report'!$C$43:$J$108,8,0)</f>
        <v>800</v>
      </c>
      <c r="G49" s="8">
        <f t="shared" si="0"/>
        <v>27</v>
      </c>
      <c r="H49" s="8">
        <f t="shared" si="1"/>
        <v>33750</v>
      </c>
      <c r="I49" s="3">
        <v>25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>
        <v>2</v>
      </c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0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>
        <f>VLOOKUP(B60,'[13]Daily production report'!$C$43:$J$108,8,0)</f>
        <v>381</v>
      </c>
      <c r="G60" s="8">
        <f t="shared" si="0"/>
        <v>0</v>
      </c>
      <c r="H60" s="8">
        <f t="shared" si="1"/>
        <v>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VLOOKUP(B61,'[13]Daily production report'!$C$43:$J$108,8,0)</f>
        <v>645</v>
      </c>
      <c r="G61" s="8">
        <f t="shared" si="0"/>
        <v>0</v>
      </c>
      <c r="H61" s="8">
        <f t="shared" si="1"/>
        <v>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>
        <f>VLOOKUP(B62,'[13]Daily production report'!$C$43:$J$108,8,0)</f>
        <v>1200</v>
      </c>
      <c r="G62" s="8">
        <f t="shared" si="0"/>
        <v>0</v>
      </c>
      <c r="H62" s="8">
        <f t="shared" si="1"/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>
        <f>VLOOKUP(B64,'[13]Daily production report'!$C$43:$J$108,8,0)</f>
        <v>1320</v>
      </c>
      <c r="G64" s="8">
        <f t="shared" si="0"/>
        <v>3</v>
      </c>
      <c r="H64" s="8">
        <f t="shared" si="1"/>
        <v>2272.7272727272725</v>
      </c>
      <c r="I64" s="3">
        <v>1</v>
      </c>
      <c r="J64" s="3"/>
      <c r="K64" s="3"/>
      <c r="L64" s="3"/>
      <c r="M64" s="3"/>
      <c r="N64" s="3"/>
      <c r="O64" s="3"/>
      <c r="P64" s="3"/>
      <c r="Q64" s="3">
        <v>2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/>
      <c r="G65" s="8">
        <f t="shared" si="0"/>
        <v>2</v>
      </c>
      <c r="H65" s="8" t="e">
        <f t="shared" si="1"/>
        <v>#DIV/0!</v>
      </c>
      <c r="I65" s="3"/>
      <c r="J65" s="3">
        <v>2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/>
      <c r="G66" s="8">
        <f t="shared" si="0"/>
        <v>0</v>
      </c>
      <c r="H66" s="8" t="e">
        <f t="shared" si="1"/>
        <v>#DIV/0!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/>
      <c r="G73" s="8">
        <f t="shared" si="2"/>
        <v>0</v>
      </c>
      <c r="H73" s="8" t="e">
        <f t="shared" si="3"/>
        <v>#DIV/0!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>
        <f>VLOOKUP(B74,'[13]Daily production report'!$C$43:$J$108,8,0)</f>
        <v>231</v>
      </c>
      <c r="G74" s="8">
        <f t="shared" si="2"/>
        <v>1</v>
      </c>
      <c r="H74" s="8">
        <f t="shared" si="3"/>
        <v>4329.0043290043286</v>
      </c>
      <c r="I74" s="3"/>
      <c r="J74" s="3"/>
      <c r="K74" s="3"/>
      <c r="L74" s="3"/>
      <c r="M74" s="3"/>
      <c r="N74" s="3"/>
      <c r="O74" s="3"/>
      <c r="P74" s="3"/>
      <c r="Q74" s="3">
        <v>1</v>
      </c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VLOOKUP(B75,'[13]Daily production report'!$C$43:$J$108,8,0)</f>
        <v>1716</v>
      </c>
      <c r="G75" s="8">
        <f t="shared" si="2"/>
        <v>4</v>
      </c>
      <c r="H75" s="8">
        <f t="shared" si="3"/>
        <v>2331.0023310023312</v>
      </c>
      <c r="I75" s="3"/>
      <c r="J75" s="3"/>
      <c r="K75" s="3"/>
      <c r="L75" s="3"/>
      <c r="M75" s="3"/>
      <c r="N75" s="3"/>
      <c r="O75" s="3"/>
      <c r="P75" s="3"/>
      <c r="Q75" s="3">
        <v>4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/>
      <c r="G80" s="8">
        <f t="shared" si="2"/>
        <v>0</v>
      </c>
      <c r="H80" s="8" t="e">
        <f t="shared" si="3"/>
        <v>#DIV/0!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/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>
        <f>VLOOKUP(B114,'[13]Daily production report'!$C$43:$J$108,8,0)</f>
        <v>400</v>
      </c>
      <c r="G114" s="8">
        <f t="shared" si="6"/>
        <v>0</v>
      </c>
      <c r="H114" s="8">
        <f t="shared" si="7"/>
        <v>0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>
        <f>VLOOKUP(B127,'[13]Daily production report'!$C$43:$J$108,8,0)</f>
        <v>280</v>
      </c>
      <c r="G127" s="8">
        <f t="shared" si="6"/>
        <v>0</v>
      </c>
      <c r="H127" s="8">
        <f t="shared" si="7"/>
        <v>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>
        <f>VLOOKUP(B145,'[13]Daily production report'!$C$43:$J$108,8,0)</f>
        <v>1000</v>
      </c>
      <c r="G145" s="8">
        <f t="shared" si="9"/>
        <v>1</v>
      </c>
      <c r="H145" s="8">
        <f t="shared" si="8"/>
        <v>1000</v>
      </c>
      <c r="I145" s="3"/>
      <c r="J145" s="3"/>
      <c r="K145" s="3">
        <v>1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/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/>
      <c r="G157" s="8">
        <f t="shared" si="9"/>
        <v>0</v>
      </c>
      <c r="H157" s="8" t="e">
        <f t="shared" si="8"/>
        <v>#DIV/0!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/>
      <c r="G159" s="8">
        <f t="shared" si="9"/>
        <v>0</v>
      </c>
      <c r="H159" s="8" t="e">
        <f t="shared" si="8"/>
        <v>#DIV/0!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/>
      <c r="G160" s="8">
        <f t="shared" si="9"/>
        <v>0</v>
      </c>
      <c r="H160" s="8" t="e">
        <f t="shared" si="8"/>
        <v>#DIV/0!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>
        <f>VLOOKUP(B161,'[13]Daily production report'!$C$43:$J$108,8,0)</f>
        <v>1045</v>
      </c>
      <c r="G161" s="8">
        <f t="shared" si="9"/>
        <v>0</v>
      </c>
      <c r="H161" s="8">
        <f t="shared" si="8"/>
        <v>0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/>
      <c r="G164" s="8">
        <f t="shared" si="9"/>
        <v>0</v>
      </c>
      <c r="H164" s="8" t="e">
        <f t="shared" si="8"/>
        <v>#DIV/0!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/>
      <c r="G165" s="8">
        <f t="shared" si="9"/>
        <v>0</v>
      </c>
      <c r="H165" s="8" t="e">
        <f t="shared" si="8"/>
        <v>#DIV/0!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/>
      <c r="G166" s="8">
        <f t="shared" si="9"/>
        <v>0</v>
      </c>
      <c r="H166" s="8" t="e">
        <f t="shared" si="8"/>
        <v>#DIV/0!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/>
      <c r="G167" s="8">
        <f t="shared" si="9"/>
        <v>0</v>
      </c>
      <c r="H167" s="8" t="e">
        <f t="shared" si="8"/>
        <v>#DIV/0!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>
        <f>VLOOKUP(B168,'[13]Daily production report'!$C$43:$J$108,8,0)</f>
        <v>297</v>
      </c>
      <c r="G168" s="8">
        <f t="shared" si="9"/>
        <v>0</v>
      </c>
      <c r="H168" s="8">
        <f t="shared" si="8"/>
        <v>0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>
        <f>VLOOKUP(B169,'[13]Daily production report'!$C$43:$J$108,8,0)</f>
        <v>1365</v>
      </c>
      <c r="G169" s="8">
        <f t="shared" si="9"/>
        <v>0</v>
      </c>
      <c r="H169" s="8">
        <f t="shared" si="8"/>
        <v>0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>
        <f>VLOOKUP(B170,'[13]Daily production report'!$C$43:$J$108,8,0)</f>
        <v>1365</v>
      </c>
      <c r="G170" s="8">
        <f t="shared" si="9"/>
        <v>0</v>
      </c>
      <c r="H170" s="8">
        <f t="shared" si="8"/>
        <v>0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>
        <f>VLOOKUP(B171,'[13]Daily production report'!$C$43:$J$108,8,0)</f>
        <v>126</v>
      </c>
      <c r="G171" s="8">
        <f t="shared" si="9"/>
        <v>0</v>
      </c>
      <c r="H171" s="8">
        <f t="shared" si="8"/>
        <v>0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>
        <f>VLOOKUP(B172,'[13]Daily production report'!$C$43:$J$108,8,0)</f>
        <v>126</v>
      </c>
      <c r="G172" s="8">
        <f t="shared" si="9"/>
        <v>0</v>
      </c>
      <c r="H172" s="8">
        <f t="shared" si="8"/>
        <v>0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>
        <f>VLOOKUP(B173,'[13]Daily production report'!$C$43:$J$108,8,0)</f>
        <v>1005</v>
      </c>
      <c r="G173" s="8">
        <f t="shared" si="9"/>
        <v>0</v>
      </c>
      <c r="H173" s="8">
        <f t="shared" si="8"/>
        <v>0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>
        <f>VLOOKUP(B174,'[13]Daily production report'!$C$43:$J$108,8,0)</f>
        <v>1005</v>
      </c>
      <c r="G174" s="8">
        <f t="shared" si="9"/>
        <v>0</v>
      </c>
      <c r="H174" s="8">
        <f t="shared" si="8"/>
        <v>0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>
        <f>VLOOKUP(B175,'[13]Daily production report'!$C$43:$J$108,8,0)</f>
        <v>570</v>
      </c>
      <c r="G175" s="8">
        <f t="shared" si="9"/>
        <v>0</v>
      </c>
      <c r="H175" s="8">
        <f t="shared" si="8"/>
        <v>0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>
        <f>VLOOKUP(B176,'[13]Daily production report'!$C$43:$J$108,8,0)</f>
        <v>570</v>
      </c>
      <c r="G176" s="8">
        <f t="shared" si="9"/>
        <v>0</v>
      </c>
      <c r="H176" s="8">
        <f t="shared" si="8"/>
        <v>0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>
        <f>VLOOKUP(B177,'[13]Daily production report'!$C$43:$J$108,8,0)</f>
        <v>500</v>
      </c>
      <c r="G177" s="8">
        <f t="shared" si="9"/>
        <v>0</v>
      </c>
      <c r="H177" s="8">
        <f t="shared" si="8"/>
        <v>0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>
        <f>VLOOKUP(B178,'[13]Daily production report'!$C$43:$J$108,8,0)</f>
        <v>500</v>
      </c>
      <c r="G178" s="8">
        <f t="shared" si="9"/>
        <v>0</v>
      </c>
      <c r="H178" s="8">
        <f t="shared" si="8"/>
        <v>0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>
        <f>VLOOKUP(B191,'[13]Daily production report'!$C$43:$J$108,8,0)</f>
        <v>937</v>
      </c>
      <c r="G191" s="8">
        <f t="shared" si="9"/>
        <v>8</v>
      </c>
      <c r="H191" s="8">
        <f t="shared" si="8"/>
        <v>8537.8868729989335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>
        <v>8</v>
      </c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>
        <f>VLOOKUP(B192,'[13]Daily production report'!$C$43:$J$108,8,0)</f>
        <v>937</v>
      </c>
      <c r="G192" s="8">
        <f t="shared" si="9"/>
        <v>0</v>
      </c>
      <c r="H192" s="8">
        <f t="shared" si="8"/>
        <v>0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>
        <f>VLOOKUP(B196,'[13]Daily production report'!$C$43:$J$108,8,0)</f>
        <v>1155</v>
      </c>
      <c r="G196" s="8">
        <f t="shared" si="9"/>
        <v>1</v>
      </c>
      <c r="H196" s="8">
        <f t="shared" si="8"/>
        <v>865.80086580086584</v>
      </c>
      <c r="I196" s="26"/>
      <c r="J196" s="26"/>
      <c r="K196" s="26"/>
      <c r="L196" s="26">
        <v>1</v>
      </c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>
        <f>VLOOKUP(B197,'[13]Daily production report'!$C$43:$J$108,8,0)</f>
        <v>1155</v>
      </c>
      <c r="G197" s="8">
        <f t="shared" si="9"/>
        <v>0</v>
      </c>
      <c r="H197" s="8">
        <f t="shared" si="8"/>
        <v>0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ht="16.5" customHeigh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>
        <f>VLOOKUP(B198,'[13]Daily production report'!$C$43:$J$108,8,0)</f>
        <v>1080</v>
      </c>
      <c r="G198" s="8">
        <f t="shared" si="9"/>
        <v>0</v>
      </c>
      <c r="H198" s="8">
        <f t="shared" si="8"/>
        <v>0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ht="12.75" customHeigh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>
        <f>VLOOKUP(B199,'[13]Daily production report'!$C$43:$J$108,8,0)</f>
        <v>600</v>
      </c>
      <c r="G199" s="8">
        <f t="shared" ref="G199:G201" si="10">SUM(I199:AJ199)</f>
        <v>0</v>
      </c>
      <c r="H199" s="8">
        <f t="shared" ref="H199:H227" si="11">G199/F199*1000000</f>
        <v>0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ht="12.75" customHeigh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>
        <f>VLOOKUP(B200,'[13]Daily production report'!$C$43:$J$108,8,0)</f>
        <v>600</v>
      </c>
      <c r="G200" s="8">
        <f t="shared" si="10"/>
        <v>0</v>
      </c>
      <c r="H200" s="8">
        <f t="shared" si="11"/>
        <v>0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VLOOKUP(B202,'[13]Daily production report'!$C$43:$J$108,8,0)</f>
        <v>710</v>
      </c>
      <c r="G202" s="8">
        <f t="shared" ref="G202:G214" si="12">SUM(I202:AJ202)</f>
        <v>1</v>
      </c>
      <c r="H202" s="8">
        <f t="shared" si="11"/>
        <v>1408.4507042253522</v>
      </c>
      <c r="I202" s="26"/>
      <c r="J202" s="26"/>
      <c r="K202" s="26">
        <v>1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>
        <f>VLOOKUP(B203,'[13]Daily production report'!$C$43:$J$108,8,0)</f>
        <v>100</v>
      </c>
      <c r="G203" s="8">
        <f t="shared" si="12"/>
        <v>0</v>
      </c>
      <c r="H203" s="8">
        <f t="shared" si="11"/>
        <v>0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VLOOKUP(B205,'[13]Daily production report'!$C$43:$J$108,8,0)</f>
        <v>1526</v>
      </c>
      <c r="G205" s="8">
        <f t="shared" si="12"/>
        <v>0</v>
      </c>
      <c r="H205" s="8">
        <f t="shared" si="11"/>
        <v>0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VLOOKUP(B206,'[13]Daily production report'!$C$43:$J$108,8,0)</f>
        <v>965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VLOOKUP(B207,'[13]Daily production report'!$C$43:$J$108,8,0)</f>
        <v>1600</v>
      </c>
      <c r="G207" s="8">
        <f t="shared" si="12"/>
        <v>1</v>
      </c>
      <c r="H207" s="8">
        <f t="shared" si="11"/>
        <v>625</v>
      </c>
      <c r="I207" s="26"/>
      <c r="J207" s="26"/>
      <c r="K207" s="26">
        <v>1</v>
      </c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VLOOKUP(B208,'[13]Daily production report'!$C$43:$J$108,8,0)</f>
        <v>1280</v>
      </c>
      <c r="G208" s="8">
        <f t="shared" si="12"/>
        <v>27</v>
      </c>
      <c r="H208" s="8">
        <f t="shared" si="11"/>
        <v>21093.75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>
        <v>27</v>
      </c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VLOOKUP(B209,'[13]Daily production report'!$C$43:$J$108,8,0)</f>
        <v>1352</v>
      </c>
      <c r="G209" s="8">
        <f t="shared" si="12"/>
        <v>4</v>
      </c>
      <c r="H209" s="8">
        <f t="shared" si="11"/>
        <v>2958.5798816568044</v>
      </c>
      <c r="I209" s="26"/>
      <c r="J209" s="26"/>
      <c r="K209" s="26"/>
      <c r="L209" s="26"/>
      <c r="M209" s="26"/>
      <c r="N209" s="26"/>
      <c r="O209" s="26"/>
      <c r="P209" s="26"/>
      <c r="Q209" s="26">
        <v>3</v>
      </c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>
        <v>1</v>
      </c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>
        <f>VLOOKUP(B210,'[13]Daily production report'!$C$43:$J$108,8,0)</f>
        <v>1505</v>
      </c>
      <c r="G210" s="8">
        <f t="shared" si="12"/>
        <v>0</v>
      </c>
      <c r="H210" s="8">
        <f t="shared" si="11"/>
        <v>0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VLOOKUP(B212,'[13]Daily production report'!$C$43:$J$108,8,0)</f>
        <v>1320</v>
      </c>
      <c r="G212" s="8">
        <f t="shared" si="12"/>
        <v>0</v>
      </c>
      <c r="H212" s="8">
        <f t="shared" si="11"/>
        <v>0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VLOOKUP(B214,'[13]Daily production report'!$C$43:$J$108,8,0)</f>
        <v>1320</v>
      </c>
      <c r="G214" s="8">
        <f t="shared" si="12"/>
        <v>0</v>
      </c>
      <c r="H214" s="8">
        <f t="shared" si="11"/>
        <v>0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/>
      <c r="G218" s="8">
        <f t="shared" si="14"/>
        <v>0</v>
      </c>
      <c r="H218" s="8" t="e">
        <f t="shared" si="11"/>
        <v>#DIV/0!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/>
      <c r="G219" s="8">
        <f t="shared" si="14"/>
        <v>0</v>
      </c>
      <c r="H219" s="8" t="e">
        <f t="shared" si="11"/>
        <v>#DIV/0!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ht="18.75" customHeigh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VLOOKUP(B221,'[13]Daily production report'!$C$43:$J$108,8,0)</f>
        <v>2070</v>
      </c>
      <c r="G221" s="8">
        <f t="shared" si="15"/>
        <v>4</v>
      </c>
      <c r="H221" s="8">
        <f t="shared" si="11"/>
        <v>1932.3671497584542</v>
      </c>
      <c r="I221" s="26"/>
      <c r="J221" s="26"/>
      <c r="K221" s="26">
        <v>4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ht="18.75" customHeigh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VLOOKUP(B222,'[13]Daily production report'!$C$43:$J$108,8,0)</f>
        <v>2070</v>
      </c>
      <c r="G222" s="8">
        <f t="shared" si="15"/>
        <v>0</v>
      </c>
      <c r="H222" s="8">
        <f t="shared" si="11"/>
        <v>0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ht="18.75" customHeigh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>
        <f>VLOOKUP(B223,'[13]Daily production report'!$C$43:$J$108,8,0)</f>
        <v>805</v>
      </c>
      <c r="G223" s="8">
        <f t="shared" si="15"/>
        <v>12</v>
      </c>
      <c r="H223" s="8">
        <f t="shared" si="11"/>
        <v>14906.832298136645</v>
      </c>
      <c r="I223" s="26"/>
      <c r="J223" s="26"/>
      <c r="K223" s="26">
        <v>5</v>
      </c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>
        <v>7</v>
      </c>
      <c r="AH223" s="26"/>
      <c r="AI223" s="26"/>
      <c r="AJ223" s="26"/>
    </row>
    <row r="224" spans="1:36" s="28" customFormat="1" ht="14.25" customHeigh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>
        <f>VLOOKUP(B224,'[13]Daily production report'!$C$43:$J$108,8,0)</f>
        <v>805</v>
      </c>
      <c r="G224" s="215">
        <f t="shared" si="15"/>
        <v>5</v>
      </c>
      <c r="H224" s="8">
        <f t="shared" si="11"/>
        <v>6211.1801242236024</v>
      </c>
      <c r="I224" s="26"/>
      <c r="J224" s="26"/>
      <c r="K224" s="26">
        <v>5</v>
      </c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>
        <f>VLOOKUP(B228,'[13]Daily production report'!$C$43:$J$108,8,0)</f>
        <v>500</v>
      </c>
      <c r="G228" s="8">
        <f t="shared" ref="G228:G251" si="16">SUM(I228:AJ228)</f>
        <v>0</v>
      </c>
      <c r="H228" s="8">
        <f t="shared" ref="H228:H251" si="17">G228/F228*1000000</f>
        <v>0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>
        <f>VLOOKUP(B229,'[13]Daily production report'!$C$43:$J$108,8,0)</f>
        <v>500</v>
      </c>
      <c r="G229" s="8">
        <f t="shared" si="16"/>
        <v>0</v>
      </c>
      <c r="H229" s="8">
        <f t="shared" si="17"/>
        <v>0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>
        <f>VLOOKUP(B230,'[13]Daily production report'!$C$43:$J$108,8,0)</f>
        <v>774</v>
      </c>
      <c r="G230" s="8">
        <f t="shared" si="16"/>
        <v>0</v>
      </c>
      <c r="H230" s="8">
        <f t="shared" si="17"/>
        <v>0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>
        <f>VLOOKUP(B231,'[13]Daily production report'!$C$43:$J$108,8,0)</f>
        <v>774</v>
      </c>
      <c r="G231" s="8">
        <f t="shared" si="16"/>
        <v>0</v>
      </c>
      <c r="H231" s="8">
        <f t="shared" si="17"/>
        <v>0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>
        <f>VLOOKUP(B232,'[13]Daily production report'!$C$43:$J$108,8,0)</f>
        <v>539</v>
      </c>
      <c r="G232" s="8">
        <f t="shared" si="16"/>
        <v>1</v>
      </c>
      <c r="H232" s="8">
        <f t="shared" si="17"/>
        <v>1855.2875695732839</v>
      </c>
      <c r="I232" s="214"/>
      <c r="J232" s="26"/>
      <c r="K232" s="26"/>
      <c r="L232" s="26"/>
      <c r="M232" s="26"/>
      <c r="N232" s="26"/>
      <c r="O232" s="26"/>
      <c r="P232" s="26"/>
      <c r="Q232" s="26">
        <v>1</v>
      </c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>
        <f>VLOOKUP(B233,'[13]Daily production report'!$C$43:$J$108,8,0)</f>
        <v>539</v>
      </c>
      <c r="G233" s="8">
        <f t="shared" si="16"/>
        <v>0</v>
      </c>
      <c r="H233" s="8">
        <f t="shared" si="17"/>
        <v>0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/>
      <c r="G234" s="8">
        <f t="shared" si="16"/>
        <v>0</v>
      </c>
      <c r="H234" s="8" t="e">
        <f t="shared" si="17"/>
        <v>#DIV/0!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/>
      <c r="G235" s="8">
        <f t="shared" si="16"/>
        <v>0</v>
      </c>
      <c r="H235" s="8" t="e">
        <f t="shared" si="17"/>
        <v>#DIV/0!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/>
      <c r="G236" s="8">
        <f t="shared" si="16"/>
        <v>0</v>
      </c>
      <c r="H236" s="8" t="e">
        <f t="shared" si="17"/>
        <v>#DIV/0!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>
        <f>VLOOKUP(B237,'[13]Daily production report'!$C$43:$J$108,8,0)</f>
        <v>200</v>
      </c>
      <c r="G237" s="8">
        <f t="shared" si="16"/>
        <v>0</v>
      </c>
      <c r="H237" s="8">
        <f t="shared" si="17"/>
        <v>0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/>
      <c r="G240" s="8">
        <f t="shared" si="16"/>
        <v>0</v>
      </c>
      <c r="H240" s="8" t="e">
        <f t="shared" si="17"/>
        <v>#DIV/0!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/>
      <c r="G241" s="8">
        <f t="shared" si="16"/>
        <v>0</v>
      </c>
      <c r="H241" s="8" t="e">
        <f t="shared" si="17"/>
        <v>#DIV/0!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>
        <f>VLOOKUP(B242,'[13]Daily production report'!$C$43:$J$108,8,0)</f>
        <v>1200</v>
      </c>
      <c r="G242" s="8">
        <f t="shared" si="16"/>
        <v>0</v>
      </c>
      <c r="H242" s="8">
        <f t="shared" si="17"/>
        <v>0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>
        <f>VLOOKUP(B243,'[13]Daily production report'!$C$43:$J$108,8,0)</f>
        <v>1200</v>
      </c>
      <c r="G243" s="8">
        <f t="shared" si="16"/>
        <v>0</v>
      </c>
      <c r="H243" s="8">
        <f t="shared" si="17"/>
        <v>0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/>
      <c r="G244" s="8">
        <f t="shared" si="16"/>
        <v>0</v>
      </c>
      <c r="H244" s="8" t="e">
        <f t="shared" si="17"/>
        <v>#DIV/0!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/>
      <c r="G245" s="8">
        <f t="shared" si="16"/>
        <v>0</v>
      </c>
      <c r="H245" s="8" t="e">
        <f t="shared" si="17"/>
        <v>#DIV/0!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/>
      <c r="G246" s="8">
        <f t="shared" si="16"/>
        <v>0</v>
      </c>
      <c r="H246" s="8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/>
      <c r="G247" s="8">
        <f t="shared" si="16"/>
        <v>0</v>
      </c>
      <c r="H247" s="8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/>
      <c r="G250" s="8">
        <f t="shared" si="16"/>
        <v>0</v>
      </c>
      <c r="H250" s="8" t="e">
        <f t="shared" si="17"/>
        <v>#DIV/0!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56183</v>
      </c>
      <c r="G254" s="8">
        <f>SUM(I254:AJ254)</f>
        <v>112</v>
      </c>
      <c r="H254" s="8">
        <f t="shared" ref="H254" si="18">G254/F254*1000000</f>
        <v>1993.4855739280567</v>
      </c>
      <c r="I254" s="8">
        <f>SUM(I3:I251)</f>
        <v>26</v>
      </c>
      <c r="J254" s="8">
        <f t="shared" ref="J254:AJ254" si="19">SUM(J3:J251)</f>
        <v>2</v>
      </c>
      <c r="K254" s="8">
        <f t="shared" si="19"/>
        <v>19</v>
      </c>
      <c r="L254" s="8">
        <f t="shared" si="19"/>
        <v>1</v>
      </c>
      <c r="M254" s="8">
        <f t="shared" si="19"/>
        <v>0</v>
      </c>
      <c r="N254" s="8">
        <f t="shared" si="19"/>
        <v>5</v>
      </c>
      <c r="O254" s="8">
        <f t="shared" si="19"/>
        <v>0</v>
      </c>
      <c r="P254" s="8">
        <f t="shared" si="19"/>
        <v>0</v>
      </c>
      <c r="Q254" s="8">
        <f t="shared" si="19"/>
        <v>14</v>
      </c>
      <c r="R254" s="8">
        <f t="shared" si="19"/>
        <v>0</v>
      </c>
      <c r="S254" s="8">
        <f t="shared" si="19"/>
        <v>0</v>
      </c>
      <c r="T254" s="8">
        <f t="shared" si="19"/>
        <v>0</v>
      </c>
      <c r="U254" s="8">
        <f t="shared" si="19"/>
        <v>0</v>
      </c>
      <c r="V254" s="8">
        <f t="shared" si="19"/>
        <v>0</v>
      </c>
      <c r="W254" s="8">
        <f t="shared" si="19"/>
        <v>0</v>
      </c>
      <c r="X254" s="8">
        <f t="shared" si="19"/>
        <v>0</v>
      </c>
      <c r="Y254" s="8">
        <f t="shared" si="19"/>
        <v>2</v>
      </c>
      <c r="Z254" s="8">
        <f t="shared" si="19"/>
        <v>0</v>
      </c>
      <c r="AA254" s="8">
        <f t="shared" si="19"/>
        <v>0</v>
      </c>
      <c r="AB254" s="8">
        <f t="shared" si="19"/>
        <v>0</v>
      </c>
      <c r="AC254" s="8">
        <f t="shared" si="19"/>
        <v>1</v>
      </c>
      <c r="AD254" s="8">
        <f t="shared" si="19"/>
        <v>0</v>
      </c>
      <c r="AE254" s="8">
        <f t="shared" si="19"/>
        <v>0</v>
      </c>
      <c r="AF254" s="8">
        <f t="shared" si="19"/>
        <v>35</v>
      </c>
      <c r="AG254" s="8">
        <f t="shared" si="19"/>
        <v>7</v>
      </c>
      <c r="AH254" s="8">
        <f t="shared" si="19"/>
        <v>0</v>
      </c>
      <c r="AI254" s="8">
        <f t="shared" si="19"/>
        <v>0</v>
      </c>
      <c r="AJ254" s="8">
        <f t="shared" si="19"/>
        <v>0</v>
      </c>
    </row>
    <row r="255" spans="1:36" x14ac:dyDescent="0.3">
      <c r="B255" s="74"/>
      <c r="C255" s="128"/>
      <c r="D255" s="64"/>
    </row>
  </sheetData>
  <mergeCells count="2">
    <mergeCell ref="A254:E254"/>
    <mergeCell ref="A1:AJ1"/>
  </mergeCells>
  <conditionalFormatting sqref="B191:B192">
    <cfRule type="duplicateValues" dxfId="70" priority="1"/>
    <cfRule type="duplicateValues" dxfId="69" priority="2"/>
  </conditionalFormatting>
  <conditionalFormatting sqref="B196:B198">
    <cfRule type="duplicateValues" dxfId="68" priority="36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5"/>
  <dimension ref="A1:AJ254"/>
  <sheetViews>
    <sheetView topLeftCell="A2" zoomScale="70" zoomScaleNormal="70" workbookViewId="0">
      <pane ySplit="1" topLeftCell="A212" activePane="bottomLeft" state="frozen"/>
      <selection pane="bottomLef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61.21875" bestFit="1" customWidth="1"/>
    <col min="5" max="5" width="13.77734375" style="1" bestFit="1" customWidth="1"/>
    <col min="6" max="8" width="13.77734375" style="1" customWidth="1"/>
    <col min="9" max="10" width="9.77734375" customWidth="1"/>
    <col min="11" max="11" width="9.21875" style="1" customWidth="1"/>
    <col min="12" max="12" width="10.21875" style="1" customWidth="1"/>
    <col min="13" max="13" width="9.21875" customWidth="1"/>
    <col min="14" max="14" width="11.21875" customWidth="1"/>
    <col min="15" max="19" width="9.21875" customWidth="1"/>
    <col min="20" max="22" width="10.21875" customWidth="1"/>
    <col min="23" max="23" width="9.21875" customWidth="1"/>
    <col min="24" max="24" width="7.21875" customWidth="1"/>
    <col min="25" max="25" width="10.21875" customWidth="1"/>
    <col min="26" max="26" width="11" customWidth="1"/>
    <col min="27" max="27" width="9.21875" customWidth="1"/>
    <col min="28" max="28" width="10.21875" customWidth="1"/>
    <col min="29" max="34" width="9.21875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s="37" customFormat="1" ht="42" customHeight="1" x14ac:dyDescent="0.3">
      <c r="A2" s="33" t="s">
        <v>161</v>
      </c>
      <c r="B2" s="34" t="s">
        <v>371</v>
      </c>
      <c r="C2" s="175" t="s">
        <v>351</v>
      </c>
      <c r="D2" s="35" t="s">
        <v>1</v>
      </c>
      <c r="E2" s="35" t="s">
        <v>2</v>
      </c>
      <c r="F2" s="36" t="s">
        <v>166</v>
      </c>
      <c r="G2" s="36" t="s">
        <v>167</v>
      </c>
      <c r="H2" s="36" t="s">
        <v>168</v>
      </c>
      <c r="I2" s="36" t="s">
        <v>139</v>
      </c>
      <c r="J2" s="36" t="s">
        <v>142</v>
      </c>
      <c r="K2" s="36" t="s">
        <v>141</v>
      </c>
      <c r="L2" s="36" t="s">
        <v>145</v>
      </c>
      <c r="M2" s="36" t="s">
        <v>140</v>
      </c>
      <c r="N2" s="36" t="s">
        <v>163</v>
      </c>
      <c r="O2" s="36" t="s">
        <v>149</v>
      </c>
      <c r="P2" s="36" t="s">
        <v>143</v>
      </c>
      <c r="Q2" s="36" t="s">
        <v>153</v>
      </c>
      <c r="R2" s="36" t="s">
        <v>146</v>
      </c>
      <c r="S2" s="36" t="s">
        <v>147</v>
      </c>
      <c r="T2" s="36" t="s">
        <v>164</v>
      </c>
      <c r="U2" s="36" t="s">
        <v>150</v>
      </c>
      <c r="V2" s="36" t="s">
        <v>151</v>
      </c>
      <c r="W2" s="36" t="s">
        <v>154</v>
      </c>
      <c r="X2" s="36" t="s">
        <v>155</v>
      </c>
      <c r="Y2" s="36" t="s">
        <v>157</v>
      </c>
      <c r="Z2" s="36" t="s">
        <v>156</v>
      </c>
      <c r="AA2" s="36" t="s">
        <v>148</v>
      </c>
      <c r="AB2" s="36" t="s">
        <v>158</v>
      </c>
      <c r="AC2" s="36" t="s">
        <v>152</v>
      </c>
      <c r="AD2" s="36" t="s">
        <v>144</v>
      </c>
      <c r="AE2" s="36" t="s">
        <v>162</v>
      </c>
      <c r="AF2" s="36" t="s">
        <v>165</v>
      </c>
      <c r="AG2" s="36" t="s">
        <v>159</v>
      </c>
      <c r="AH2" s="36"/>
      <c r="AI2" s="36"/>
      <c r="AJ2" s="36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3.2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/>
      <c r="G4" s="8">
        <f t="shared" ref="G4:G66" si="0">SUM(I4:AJ4)</f>
        <v>0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4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>
        <f>VLOOKUP(B6,'[14]Daily production report'!$C$43:$J$102,8,0)</f>
        <v>830</v>
      </c>
      <c r="G6" s="8">
        <f t="shared" si="0"/>
        <v>12</v>
      </c>
      <c r="H6" s="8">
        <f t="shared" si="1"/>
        <v>14457.831325301206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>
        <v>12</v>
      </c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>
        <f>VLOOKUP(B7,'[14]Daily production report'!$C$43:$J$102,8,0)</f>
        <v>830</v>
      </c>
      <c r="G7" s="8">
        <f t="shared" si="0"/>
        <v>0</v>
      </c>
      <c r="H7" s="8">
        <f t="shared" si="1"/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>
        <f>VLOOKUP(B10,'[14]Daily production report'!$C$43:$J$102,8,0)</f>
        <v>206</v>
      </c>
      <c r="G10" s="8">
        <f t="shared" si="0"/>
        <v>6</v>
      </c>
      <c r="H10" s="8">
        <f t="shared" si="1"/>
        <v>29126.213592233009</v>
      </c>
      <c r="I10" s="3"/>
      <c r="J10" s="3"/>
      <c r="K10" s="3"/>
      <c r="L10" s="3"/>
      <c r="M10" s="3"/>
      <c r="N10" s="3">
        <v>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3.25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>
        <f>VLOOKUP(B20,'[14]Daily production report'!$C$43:$J$102,8,0)</f>
        <v>770</v>
      </c>
      <c r="G20" s="8">
        <f t="shared" si="0"/>
        <v>0</v>
      </c>
      <c r="H20" s="8">
        <f t="shared" si="1"/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>
        <f>VLOOKUP(B21,'[14]Daily production report'!$C$43:$J$102,8,0)</f>
        <v>770</v>
      </c>
      <c r="G21" s="8">
        <f t="shared" si="0"/>
        <v>0</v>
      </c>
      <c r="H21" s="8">
        <f t="shared" si="1"/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1.75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/>
      <c r="G22" s="8">
        <f t="shared" si="0"/>
        <v>0</v>
      </c>
      <c r="H22" s="8" t="e">
        <f t="shared" si="1"/>
        <v>#DIV/0!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1.75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/>
      <c r="G23" s="8">
        <f t="shared" si="0"/>
        <v>0</v>
      </c>
      <c r="H23" s="8" t="e">
        <f t="shared" si="1"/>
        <v>#DIV/0!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104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/>
      <c r="G30" s="8">
        <f t="shared" si="0"/>
        <v>0</v>
      </c>
      <c r="H30" s="8" t="e">
        <f t="shared" si="1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.75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>
        <f>VLOOKUP(B31,'[14]Daily production report'!$C$43:$J$102,8,0)</f>
        <v>838</v>
      </c>
      <c r="G31" s="8">
        <f t="shared" si="0"/>
        <v>2</v>
      </c>
      <c r="H31" s="8">
        <f t="shared" si="1"/>
        <v>2386.6348448687354</v>
      </c>
      <c r="I31" s="3"/>
      <c r="J31" s="3"/>
      <c r="K31" s="3">
        <v>2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>
        <f>VLOOKUP(B32,'[14]Daily production report'!$C$43:$J$102,8,0)</f>
        <v>562</v>
      </c>
      <c r="G32" s="8">
        <f t="shared" si="0"/>
        <v>3</v>
      </c>
      <c r="H32" s="8">
        <f t="shared" si="1"/>
        <v>5338.0782918149471</v>
      </c>
      <c r="I32" s="3"/>
      <c r="J32" s="3">
        <v>3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>
        <f>VLOOKUP(B34,'[14]Daily production report'!$C$43:$J$102,8,0)</f>
        <v>580</v>
      </c>
      <c r="G34" s="8">
        <f t="shared" si="0"/>
        <v>11</v>
      </c>
      <c r="H34" s="8">
        <f t="shared" si="1"/>
        <v>18965.517241379312</v>
      </c>
      <c r="I34" s="3"/>
      <c r="J34" s="3"/>
      <c r="K34" s="3">
        <v>11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>
        <f>VLOOKUP(B35,'[14]Daily production report'!$C$43:$J$102,8,0)</f>
        <v>1296</v>
      </c>
      <c r="G35" s="8">
        <f t="shared" si="0"/>
        <v>11</v>
      </c>
      <c r="H35" s="8">
        <f t="shared" si="1"/>
        <v>8487.6543209876545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>
        <v>11</v>
      </c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>
        <f>VLOOKUP(B36,'[14]Daily production report'!$C$43:$J$102,8,0)</f>
        <v>1282</v>
      </c>
      <c r="G36" s="8">
        <f t="shared" si="0"/>
        <v>37</v>
      </c>
      <c r="H36" s="8">
        <f t="shared" si="1"/>
        <v>28861.154446177847</v>
      </c>
      <c r="I36" s="3">
        <v>37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>
        <f>VLOOKUP(B37,'[14]Daily production report'!$C$43:$J$102,8,0)</f>
        <v>1282</v>
      </c>
      <c r="G37" s="8">
        <f t="shared" si="0"/>
        <v>0</v>
      </c>
      <c r="H37" s="8">
        <f t="shared" si="1"/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>
        <f>VLOOKUP(B38,'[14]Daily production report'!$C$43:$J$102,8,0)</f>
        <v>800</v>
      </c>
      <c r="G38" s="8">
        <f t="shared" si="0"/>
        <v>0</v>
      </c>
      <c r="H38" s="8">
        <f t="shared" si="1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>
        <f>VLOOKUP(B39,'[14]Daily production report'!$C$43:$J$102,8,0)</f>
        <v>800</v>
      </c>
      <c r="G39" s="8">
        <f t="shared" si="0"/>
        <v>0</v>
      </c>
      <c r="H39" s="8">
        <f t="shared" si="1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3.25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3.25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>
        <f>VLOOKUP(B47,'[14]Daily production report'!$C$43:$J$102,8,0)</f>
        <v>1310</v>
      </c>
      <c r="G47" s="8">
        <f t="shared" si="0"/>
        <v>0</v>
      </c>
      <c r="H47" s="8">
        <f t="shared" si="1"/>
        <v>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1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>
        <f>VLOOKUP(B51,'[14]Daily production report'!$C$43:$J$102,8,0)</f>
        <v>1100</v>
      </c>
      <c r="G51" s="8">
        <f t="shared" si="0"/>
        <v>0</v>
      </c>
      <c r="H51" s="8">
        <f t="shared" si="1"/>
        <v>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1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>
        <f>VLOOKUP(B52,'[14]Daily production report'!$C$43:$J$102,8,0)</f>
        <v>1100</v>
      </c>
      <c r="G52" s="8">
        <f t="shared" si="0"/>
        <v>0</v>
      </c>
      <c r="H52" s="8">
        <f t="shared" si="1"/>
        <v>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.75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5.5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>
        <f>VLOOKUP(B57,'[14]Daily production report'!$C$43:$J$102,8,0)</f>
        <v>986</v>
      </c>
      <c r="G57" s="8">
        <f t="shared" si="0"/>
        <v>2</v>
      </c>
      <c r="H57" s="8">
        <f t="shared" si="1"/>
        <v>2028.3975659229209</v>
      </c>
      <c r="I57" s="3"/>
      <c r="J57" s="3"/>
      <c r="K57" s="3">
        <v>2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5.5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>
        <f>VLOOKUP(B58,'[14]Daily production report'!$C$43:$J$102,8,0)</f>
        <v>986</v>
      </c>
      <c r="G58" s="8">
        <f t="shared" si="0"/>
        <v>0</v>
      </c>
      <c r="H58" s="8">
        <f t="shared" si="1"/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0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3.25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VLOOKUP(B61,'[14]Daily production report'!$C$43:$J$102,8,0)</f>
        <v>455</v>
      </c>
      <c r="G61" s="8">
        <f t="shared" si="0"/>
        <v>0</v>
      </c>
      <c r="H61" s="8">
        <f t="shared" si="1"/>
        <v>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>
        <f>VLOOKUP(B62,'[14]Daily production report'!$C$43:$J$102,8,0)</f>
        <v>850</v>
      </c>
      <c r="G62" s="8">
        <f t="shared" si="0"/>
        <v>0</v>
      </c>
      <c r="H62" s="8">
        <f t="shared" si="1"/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/>
      <c r="G64" s="8">
        <f t="shared" si="0"/>
        <v>0</v>
      </c>
      <c r="H64" s="8" t="e">
        <f t="shared" si="1"/>
        <v>#DIV/0!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>
        <f>VLOOKUP(B65,'[14]Daily production report'!$C$43:$J$102,8,0)</f>
        <v>1180</v>
      </c>
      <c r="G65" s="8">
        <f t="shared" si="0"/>
        <v>0</v>
      </c>
      <c r="H65" s="8">
        <f t="shared" si="1"/>
        <v>0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3.25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>
        <f>VLOOKUP(B66,'[14]Daily production report'!$C$43:$J$102,8,0)</f>
        <v>635</v>
      </c>
      <c r="G66" s="8">
        <f t="shared" si="0"/>
        <v>0</v>
      </c>
      <c r="H66" s="8">
        <f t="shared" si="1"/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 t="s">
        <v>365</v>
      </c>
      <c r="D73" s="107" t="s">
        <v>69</v>
      </c>
      <c r="E73" s="240" t="s">
        <v>64</v>
      </c>
      <c r="F73" s="3">
        <f>VLOOKUP(B73,'[14]Daily production report'!$C$43:$J$102,8,0)</f>
        <v>1150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>
        <f>VLOOKUP(B74,'[14]Daily production report'!$C$43:$J$102,8,0)</f>
        <v>245</v>
      </c>
      <c r="G74" s="8">
        <f t="shared" si="2"/>
        <v>0</v>
      </c>
      <c r="H74" s="8">
        <f t="shared" si="3"/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/>
      <c r="G75" s="8">
        <f t="shared" si="2"/>
        <v>0</v>
      </c>
      <c r="H75" s="8" t="e">
        <f t="shared" si="3"/>
        <v>#DIV/0!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>
        <f>VLOOKUP(B80,'[14]Daily production report'!$C$43:$J$102,8,0)</f>
        <v>1600</v>
      </c>
      <c r="G80" s="8">
        <f t="shared" si="2"/>
        <v>3</v>
      </c>
      <c r="H80" s="8">
        <f t="shared" si="3"/>
        <v>1875</v>
      </c>
      <c r="I80" s="3"/>
      <c r="J80" s="3">
        <v>3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5.5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.75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2.5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2.5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3.25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5.5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.75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/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>
        <f>VLOOKUP(B125,'[14]Daily production report'!$C$43:$J$102,8,0)</f>
        <v>417</v>
      </c>
      <c r="G125" s="8">
        <f t="shared" si="6"/>
        <v>2</v>
      </c>
      <c r="H125" s="8">
        <f t="shared" si="7"/>
        <v>4796.1630695443646</v>
      </c>
      <c r="I125" s="3"/>
      <c r="J125" s="3"/>
      <c r="K125" s="3">
        <v>2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>
        <f>VLOOKUP(B126,'[14]Daily production report'!$C$43:$J$102,8,0)</f>
        <v>417</v>
      </c>
      <c r="G126" s="8">
        <f t="shared" si="6"/>
        <v>1</v>
      </c>
      <c r="H126" s="8">
        <f t="shared" si="7"/>
        <v>2398.0815347721823</v>
      </c>
      <c r="I126" s="3"/>
      <c r="J126" s="3">
        <v>1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>
        <f>VLOOKUP(B127,'[14]Daily production report'!$C$43:$J$102,8,0)</f>
        <v>746</v>
      </c>
      <c r="G127" s="8">
        <f t="shared" si="6"/>
        <v>0</v>
      </c>
      <c r="H127" s="8">
        <f t="shared" si="7"/>
        <v>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3.25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1.75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2.5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06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3.25" customHeight="1" x14ac:dyDescent="0.3">
      <c r="A138" s="3">
        <v>136</v>
      </c>
      <c r="B138" s="106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3">
      <c r="A139" s="3">
        <v>137</v>
      </c>
      <c r="B139" s="106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106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106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4" customHeight="1" x14ac:dyDescent="0.3">
      <c r="A142" s="3">
        <v>140</v>
      </c>
      <c r="B142" s="106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2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>
        <v>2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06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0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0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144">
        <v>15027000</v>
      </c>
      <c r="C150" s="107" t="s">
        <v>352</v>
      </c>
      <c r="D150" s="107" t="s">
        <v>408</v>
      </c>
      <c r="E150" s="246" t="s">
        <v>294</v>
      </c>
      <c r="F150" s="3"/>
      <c r="G150" s="8"/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10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10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10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>
        <f>VLOOKUP(B157,'[14]Daily production report'!$C$43:$J$102,8,0)</f>
        <v>1350</v>
      </c>
      <c r="G157" s="8">
        <f t="shared" si="9"/>
        <v>0</v>
      </c>
      <c r="H157" s="8">
        <f t="shared" si="8"/>
        <v>0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>
        <f>VLOOKUP(B159,'[14]Daily production report'!$C$43:$J$102,8,0)</f>
        <v>1100</v>
      </c>
      <c r="G159" s="8">
        <f t="shared" si="9"/>
        <v>0</v>
      </c>
      <c r="H159" s="8">
        <f t="shared" si="8"/>
        <v>0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/>
      <c r="G160" s="8">
        <f t="shared" si="9"/>
        <v>0</v>
      </c>
      <c r="H160" s="8" t="e">
        <f t="shared" si="8"/>
        <v>#DIV/0!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/>
      <c r="G161" s="8">
        <f t="shared" si="9"/>
        <v>0</v>
      </c>
      <c r="H161" s="8" t="e">
        <f t="shared" si="8"/>
        <v>#DIV/0!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>
        <f>VLOOKUP(B164,'[14]Daily production report'!$C$43:$J$102,8,0)</f>
        <v>1178</v>
      </c>
      <c r="G164" s="8">
        <f t="shared" si="9"/>
        <v>0</v>
      </c>
      <c r="H164" s="8">
        <f t="shared" si="8"/>
        <v>0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>
        <f>VLOOKUP(B165,'[14]Daily production report'!$C$43:$J$102,8,0)</f>
        <v>915</v>
      </c>
      <c r="G165" s="8">
        <f t="shared" si="9"/>
        <v>1</v>
      </c>
      <c r="H165" s="8">
        <f t="shared" si="8"/>
        <v>1092.8961748633881</v>
      </c>
      <c r="I165" s="88"/>
      <c r="J165" s="88"/>
      <c r="K165" s="88"/>
      <c r="L165" s="88">
        <v>1</v>
      </c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>
        <f>VLOOKUP(B166,'[14]Daily production report'!$C$43:$J$102,8,0)</f>
        <v>915</v>
      </c>
      <c r="G166" s="8">
        <f t="shared" si="9"/>
        <v>1</v>
      </c>
      <c r="H166" s="8">
        <f t="shared" si="8"/>
        <v>1092.8961748633881</v>
      </c>
      <c r="I166" s="88"/>
      <c r="J166" s="88"/>
      <c r="K166" s="88"/>
      <c r="L166" s="88">
        <v>1</v>
      </c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/>
      <c r="G167" s="8">
        <f t="shared" si="9"/>
        <v>0</v>
      </c>
      <c r="H167" s="8" t="e">
        <f t="shared" si="8"/>
        <v>#DIV/0!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>
        <f>VLOOKUP(B168,'[14]Daily production report'!$C$43:$J$102,8,0)</f>
        <v>807</v>
      </c>
      <c r="G168" s="8">
        <f t="shared" si="9"/>
        <v>0</v>
      </c>
      <c r="H168" s="8">
        <f t="shared" si="8"/>
        <v>0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/>
      <c r="G169" s="8">
        <f t="shared" si="9"/>
        <v>0</v>
      </c>
      <c r="H169" s="8" t="e">
        <f t="shared" si="8"/>
        <v>#DIV/0!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/>
      <c r="G170" s="8">
        <f t="shared" si="9"/>
        <v>0</v>
      </c>
      <c r="H170" s="8" t="e">
        <f t="shared" si="8"/>
        <v>#DIV/0!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>
        <f>VLOOKUP(B171,'[14]Daily production report'!$C$43:$J$102,8,0)</f>
        <v>396</v>
      </c>
      <c r="G171" s="8">
        <f t="shared" si="9"/>
        <v>0</v>
      </c>
      <c r="H171" s="8">
        <f t="shared" si="8"/>
        <v>0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>
        <f>VLOOKUP(B172,'[14]Daily production report'!$C$43:$J$102,8,0)</f>
        <v>396</v>
      </c>
      <c r="G172" s="8">
        <f t="shared" si="9"/>
        <v>0</v>
      </c>
      <c r="H172" s="8">
        <f t="shared" si="8"/>
        <v>0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/>
      <c r="G173" s="8">
        <f t="shared" si="9"/>
        <v>0</v>
      </c>
      <c r="H173" s="8" t="e">
        <f t="shared" si="8"/>
        <v>#DIV/0!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/>
      <c r="G174" s="8">
        <f t="shared" si="9"/>
        <v>0</v>
      </c>
      <c r="H174" s="8" t="e">
        <f t="shared" si="8"/>
        <v>#DIV/0!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/>
      <c r="G175" s="8">
        <f t="shared" si="9"/>
        <v>0</v>
      </c>
      <c r="H175" s="8" t="e">
        <f t="shared" si="8"/>
        <v>#DIV/0!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/>
      <c r="G176" s="8">
        <f t="shared" si="9"/>
        <v>0</v>
      </c>
      <c r="H176" s="8" t="e">
        <f t="shared" si="8"/>
        <v>#DIV/0!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/>
      <c r="G177" s="8">
        <f t="shared" si="9"/>
        <v>0</v>
      </c>
      <c r="H177" s="8" t="e">
        <f t="shared" si="8"/>
        <v>#DIV/0!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/>
      <c r="G178" s="8">
        <f t="shared" si="9"/>
        <v>0</v>
      </c>
      <c r="H178" s="8" t="e">
        <f t="shared" si="8"/>
        <v>#DIV/0!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/>
      <c r="G191" s="8">
        <f t="shared" si="9"/>
        <v>0</v>
      </c>
      <c r="H191" s="8" t="e">
        <f t="shared" si="8"/>
        <v>#DIV/0!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/>
      <c r="G192" s="8">
        <f t="shared" si="9"/>
        <v>0</v>
      </c>
      <c r="H192" s="8" t="e">
        <f t="shared" si="8"/>
        <v>#DIV/0!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/>
      <c r="G196" s="8">
        <f t="shared" si="9"/>
        <v>0</v>
      </c>
      <c r="H196" s="8" t="e">
        <f t="shared" si="8"/>
        <v>#DIV/0!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/>
      <c r="G197" s="8">
        <f t="shared" si="9"/>
        <v>0</v>
      </c>
      <c r="H197" s="8" t="e">
        <f t="shared" si="8"/>
        <v>#DIV/0!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/>
      <c r="G198" s="8">
        <f t="shared" si="9"/>
        <v>10</v>
      </c>
      <c r="H198" s="8" t="e">
        <f t="shared" si="8"/>
        <v>#DIV/0!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>
        <v>10</v>
      </c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VLOOKUP(B202,'[14]Daily production report'!$C$43:$J$102,8,0)</f>
        <v>1000</v>
      </c>
      <c r="G202" s="8">
        <f t="shared" ref="G202:G214" si="12">SUM(I202:AJ202)</f>
        <v>0</v>
      </c>
      <c r="H202" s="8">
        <f t="shared" si="11"/>
        <v>0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>
        <f>VLOOKUP(B203,'[14]Daily production report'!$C$43:$J$102,8,0)</f>
        <v>195</v>
      </c>
      <c r="G203" s="8">
        <f t="shared" si="12"/>
        <v>1</v>
      </c>
      <c r="H203" s="8">
        <f t="shared" si="11"/>
        <v>5128.2051282051279</v>
      </c>
      <c r="I203" s="26"/>
      <c r="J203" s="26"/>
      <c r="K203" s="26">
        <v>1</v>
      </c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/>
      <c r="G205" s="8">
        <f t="shared" si="12"/>
        <v>0</v>
      </c>
      <c r="H205" s="8" t="e">
        <f t="shared" si="11"/>
        <v>#DIV/0!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VLOOKUP(B206,'[14]Daily production report'!$C$43:$J$102,8,0)</f>
        <v>1060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VLOOKUP(B207,'[14]Daily production report'!$C$43:$J$102,8,0)</f>
        <v>1075</v>
      </c>
      <c r="G207" s="8">
        <f t="shared" si="12"/>
        <v>1</v>
      </c>
      <c r="H207" s="8">
        <f t="shared" si="11"/>
        <v>930.23255813953494</v>
      </c>
      <c r="I207" s="26"/>
      <c r="J207" s="26"/>
      <c r="K207" s="26">
        <v>1</v>
      </c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VLOOKUP(B208,'[14]Daily production report'!$C$43:$J$102,8,0)</f>
        <v>1220</v>
      </c>
      <c r="G208" s="8">
        <f t="shared" si="12"/>
        <v>12</v>
      </c>
      <c r="H208" s="8">
        <f t="shared" si="11"/>
        <v>9836.0655737704928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>
        <v>12</v>
      </c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/>
      <c r="G209" s="8">
        <f t="shared" si="12"/>
        <v>0</v>
      </c>
      <c r="H209" s="8" t="e">
        <f t="shared" si="11"/>
        <v>#DIV/0!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>
        <f>VLOOKUP(B210,'[14]Daily production report'!$C$43:$J$102,8,0)</f>
        <v>1913</v>
      </c>
      <c r="G210" s="8">
        <f t="shared" si="12"/>
        <v>16</v>
      </c>
      <c r="H210" s="8">
        <f t="shared" si="11"/>
        <v>8363.8264506011492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>
        <v>16</v>
      </c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/>
      <c r="G212" s="8">
        <f t="shared" si="12"/>
        <v>0</v>
      </c>
      <c r="H212" s="8" t="e">
        <f t="shared" si="11"/>
        <v>#DIV/0!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/>
      <c r="G214" s="8">
        <f t="shared" si="12"/>
        <v>0</v>
      </c>
      <c r="H214" s="8" t="e">
        <f t="shared" si="11"/>
        <v>#DIV/0!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>
        <f>VLOOKUP(B218,'[14]Daily production report'!$C$43:$J$102,8,0)</f>
        <v>1225</v>
      </c>
      <c r="G218" s="8">
        <f t="shared" si="14"/>
        <v>0</v>
      </c>
      <c r="H218" s="8">
        <f t="shared" si="11"/>
        <v>0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>
        <f>VLOOKUP(B219,'[14]Daily production report'!$C$43:$J$102,8,0)</f>
        <v>1225</v>
      </c>
      <c r="G219" s="8">
        <f t="shared" si="14"/>
        <v>0</v>
      </c>
      <c r="H219" s="8">
        <f t="shared" si="11"/>
        <v>0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ht="29.25" customHeigh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VLOOKUP(B221,'[14]Daily production report'!$C$43:$J$102,8,0)</f>
        <v>1042</v>
      </c>
      <c r="G221" s="8">
        <f t="shared" si="15"/>
        <v>9</v>
      </c>
      <c r="H221" s="8">
        <f t="shared" si="11"/>
        <v>8637.2360844529758</v>
      </c>
      <c r="I221" s="26"/>
      <c r="J221" s="26"/>
      <c r="K221" s="26">
        <v>2</v>
      </c>
      <c r="L221" s="26"/>
      <c r="M221" s="26"/>
      <c r="N221" s="26">
        <v>7</v>
      </c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ht="25.5" customHeigh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VLOOKUP(B222,'[14]Daily production report'!$C$43:$J$102,8,0)</f>
        <v>1042</v>
      </c>
      <c r="G222" s="8">
        <f t="shared" si="15"/>
        <v>7</v>
      </c>
      <c r="H222" s="8">
        <f t="shared" si="11"/>
        <v>6717.8502879078696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>
        <v>7</v>
      </c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>
        <f>VLOOKUP(B223,'[14]Daily production report'!$C$43:$J$102,8,0)</f>
        <v>1130</v>
      </c>
      <c r="G223" s="8">
        <f t="shared" si="15"/>
        <v>0</v>
      </c>
      <c r="H223" s="8">
        <f t="shared" si="11"/>
        <v>0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>
        <f>VLOOKUP(B224,'[14]Daily production report'!$C$43:$J$102,8,0)</f>
        <v>1130</v>
      </c>
      <c r="G224" s="215">
        <f t="shared" si="15"/>
        <v>0</v>
      </c>
      <c r="H224" s="8">
        <f t="shared" si="11"/>
        <v>0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>
        <f>VLOOKUP(B228,'[14]Daily production report'!$C$43:$J$102,8,0)</f>
        <v>1110</v>
      </c>
      <c r="G228" s="8">
        <f t="shared" ref="G228:G251" si="16">SUM(I228:AJ228)</f>
        <v>0</v>
      </c>
      <c r="H228" s="8">
        <f t="shared" ref="H228:H251" si="17">G228/F228*1000000</f>
        <v>0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>
        <f>VLOOKUP(B229,'[14]Daily production report'!$C$43:$J$102,8,0)</f>
        <v>1110</v>
      </c>
      <c r="G229" s="8">
        <f t="shared" si="16"/>
        <v>0</v>
      </c>
      <c r="H229" s="8">
        <f t="shared" si="17"/>
        <v>0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>
        <f>VLOOKUP(B230,'[14]Daily production report'!$C$43:$J$102,8,0)</f>
        <v>392</v>
      </c>
      <c r="G230" s="8">
        <f t="shared" si="16"/>
        <v>0</v>
      </c>
      <c r="H230" s="8">
        <f t="shared" si="17"/>
        <v>0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>
        <f>VLOOKUP(B231,'[14]Daily production report'!$C$43:$J$102,8,0)</f>
        <v>392</v>
      </c>
      <c r="G231" s="8">
        <f t="shared" si="16"/>
        <v>0</v>
      </c>
      <c r="H231" s="8">
        <f t="shared" si="17"/>
        <v>0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/>
      <c r="G232" s="8">
        <f t="shared" si="16"/>
        <v>2</v>
      </c>
      <c r="H232" s="8" t="e">
        <f t="shared" si="17"/>
        <v>#DIV/0!</v>
      </c>
      <c r="I232" s="214"/>
      <c r="J232" s="26">
        <v>2</v>
      </c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/>
      <c r="G233" s="8">
        <f t="shared" si="16"/>
        <v>2</v>
      </c>
      <c r="H233" s="8" t="e">
        <f t="shared" si="17"/>
        <v>#DIV/0!</v>
      </c>
      <c r="I233" s="214"/>
      <c r="J233" s="26">
        <v>2</v>
      </c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>
        <f>VLOOKUP(B234,'[14]Daily production report'!$C$43:$J$102,8,0)</f>
        <v>1010</v>
      </c>
      <c r="G234" s="8">
        <f t="shared" si="16"/>
        <v>0</v>
      </c>
      <c r="H234" s="8">
        <f t="shared" si="17"/>
        <v>0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>
        <f>VLOOKUP(B235,'[14]Daily production report'!$C$43:$J$102,8,0)</f>
        <v>981</v>
      </c>
      <c r="G235" s="8">
        <f t="shared" si="16"/>
        <v>0</v>
      </c>
      <c r="H235" s="8">
        <f t="shared" si="17"/>
        <v>0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/>
      <c r="G236" s="8">
        <f t="shared" si="16"/>
        <v>0</v>
      </c>
      <c r="H236" s="8" t="e">
        <f t="shared" si="17"/>
        <v>#DIV/0!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>
        <f>VLOOKUP(B237,'[14]Daily production report'!$C$43:$J$102,8,0)</f>
        <v>925</v>
      </c>
      <c r="G237" s="8">
        <f t="shared" si="16"/>
        <v>0</v>
      </c>
      <c r="H237" s="8">
        <f t="shared" si="17"/>
        <v>0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/>
      <c r="G240" s="8">
        <f t="shared" si="16"/>
        <v>3</v>
      </c>
      <c r="H240" s="8" t="e">
        <f t="shared" si="17"/>
        <v>#DIV/0!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>
        <v>3</v>
      </c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/>
      <c r="G241" s="8">
        <f t="shared" si="16"/>
        <v>0</v>
      </c>
      <c r="H241" s="8" t="e">
        <f t="shared" si="17"/>
        <v>#DIV/0!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/>
      <c r="G242" s="8">
        <f t="shared" si="16"/>
        <v>0</v>
      </c>
      <c r="H242" s="8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/>
      <c r="G243" s="8">
        <f t="shared" si="16"/>
        <v>0</v>
      </c>
      <c r="H243" s="8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>
        <f>VLOOKUP(B244,'[14]Daily production report'!$C$43:$J$102,8,0)</f>
        <v>885</v>
      </c>
      <c r="G244" s="8">
        <f t="shared" si="16"/>
        <v>5</v>
      </c>
      <c r="H244" s="8">
        <f t="shared" si="17"/>
        <v>5649.7175141242942</v>
      </c>
      <c r="I244" s="214"/>
      <c r="J244" s="26"/>
      <c r="K244" s="26">
        <v>5</v>
      </c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>
        <f>VLOOKUP(B245,'[14]Daily production report'!$C$43:$J$102,8,0)</f>
        <v>885</v>
      </c>
      <c r="G245" s="8">
        <f t="shared" si="16"/>
        <v>0</v>
      </c>
      <c r="H245" s="8">
        <f t="shared" si="17"/>
        <v>0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>
        <f>VLOOKUP(B246,'[14]Daily production report'!$C$43:$J$102,8,0)</f>
        <v>1145</v>
      </c>
      <c r="G246" s="8">
        <f t="shared" si="16"/>
        <v>0</v>
      </c>
      <c r="H246" s="8">
        <f t="shared" si="17"/>
        <v>0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>
        <f>VLOOKUP(B247,'[14]Daily production report'!$C$43:$J$102,8,0)</f>
        <v>1145</v>
      </c>
      <c r="G247" s="8">
        <f t="shared" si="16"/>
        <v>0</v>
      </c>
      <c r="H247" s="8">
        <f t="shared" si="17"/>
        <v>0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ht="21.75" customHeigh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ht="18.75" customHeigh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>
        <f>VLOOKUP(B250,'[14]Daily production report'!$C$43:$J$102,8,0)</f>
        <v>1000</v>
      </c>
      <c r="G250" s="8">
        <f t="shared" si="16"/>
        <v>1</v>
      </c>
      <c r="H250" s="8">
        <f t="shared" si="17"/>
        <v>1000</v>
      </c>
      <c r="I250" s="214"/>
      <c r="J250" s="26"/>
      <c r="K250" s="26">
        <v>1</v>
      </c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55317</v>
      </c>
      <c r="G254" s="8">
        <f>SUM(I254:AJ254)</f>
        <v>163</v>
      </c>
      <c r="H254" s="8">
        <f t="shared" ref="H254" si="18">G254/F254*1000000</f>
        <v>2946.6529276714214</v>
      </c>
      <c r="I254" s="8">
        <f>SUM(I3:I251)</f>
        <v>37</v>
      </c>
      <c r="J254" s="8">
        <f t="shared" ref="J254:AJ254" si="19">SUM(J3:J251)</f>
        <v>11</v>
      </c>
      <c r="K254" s="8">
        <f t="shared" si="19"/>
        <v>27</v>
      </c>
      <c r="L254" s="8">
        <f t="shared" si="19"/>
        <v>2</v>
      </c>
      <c r="M254" s="8">
        <f t="shared" si="19"/>
        <v>0</v>
      </c>
      <c r="N254" s="8">
        <f t="shared" si="19"/>
        <v>13</v>
      </c>
      <c r="O254" s="8">
        <f t="shared" si="19"/>
        <v>0</v>
      </c>
      <c r="P254" s="8">
        <f t="shared" si="19"/>
        <v>0</v>
      </c>
      <c r="Q254" s="8">
        <f t="shared" si="19"/>
        <v>0</v>
      </c>
      <c r="R254" s="8">
        <f t="shared" si="19"/>
        <v>0</v>
      </c>
      <c r="S254" s="8">
        <f t="shared" si="19"/>
        <v>0</v>
      </c>
      <c r="T254" s="8">
        <f t="shared" si="19"/>
        <v>0</v>
      </c>
      <c r="U254" s="8">
        <f t="shared" si="19"/>
        <v>0</v>
      </c>
      <c r="V254" s="8">
        <f t="shared" si="19"/>
        <v>12</v>
      </c>
      <c r="W254" s="8">
        <f t="shared" si="19"/>
        <v>0</v>
      </c>
      <c r="X254" s="8">
        <f t="shared" si="19"/>
        <v>0</v>
      </c>
      <c r="Y254" s="8">
        <f t="shared" si="19"/>
        <v>0</v>
      </c>
      <c r="Z254" s="8">
        <f t="shared" si="19"/>
        <v>0</v>
      </c>
      <c r="AA254" s="8">
        <f t="shared" si="19"/>
        <v>0</v>
      </c>
      <c r="AB254" s="8">
        <f t="shared" si="19"/>
        <v>0</v>
      </c>
      <c r="AC254" s="8">
        <f t="shared" si="19"/>
        <v>0</v>
      </c>
      <c r="AD254" s="8">
        <f t="shared" si="19"/>
        <v>0</v>
      </c>
      <c r="AE254" s="8">
        <f t="shared" si="19"/>
        <v>0</v>
      </c>
      <c r="AF254" s="8">
        <f t="shared" si="19"/>
        <v>51</v>
      </c>
      <c r="AG254" s="8">
        <f t="shared" si="19"/>
        <v>10</v>
      </c>
      <c r="AH254" s="8">
        <f t="shared" si="19"/>
        <v>0</v>
      </c>
      <c r="AI254" s="8">
        <f t="shared" si="19"/>
        <v>0</v>
      </c>
      <c r="AJ254" s="8">
        <f t="shared" si="19"/>
        <v>0</v>
      </c>
    </row>
  </sheetData>
  <mergeCells count="2">
    <mergeCell ref="A254:E254"/>
    <mergeCell ref="A1:AJ1"/>
  </mergeCells>
  <conditionalFormatting sqref="B191:B192">
    <cfRule type="duplicateValues" dxfId="67" priority="1"/>
    <cfRule type="duplicateValues" dxfId="66" priority="2"/>
  </conditionalFormatting>
  <conditionalFormatting sqref="B196:B198">
    <cfRule type="duplicateValues" dxfId="65" priority="35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6"/>
  <dimension ref="A1:AJ254"/>
  <sheetViews>
    <sheetView topLeftCell="A2" zoomScale="80" zoomScaleNormal="80" workbookViewId="0">
      <pane ySplit="1" topLeftCell="A204" activePane="bottomLeft" state="frozen"/>
      <selection pane="bottomLef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60.21875" bestFit="1" customWidth="1"/>
    <col min="5" max="5" width="13.77734375" style="1" bestFit="1" customWidth="1"/>
    <col min="6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  <col min="25" max="25" width="13.21875" customWidth="1"/>
    <col min="26" max="26" width="12" customWidth="1"/>
    <col min="28" max="28" width="11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174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4.7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>
        <f>VLOOKUP(B3,'[15]Daily production report'!$C$43:$J$110,8,0)</f>
        <v>1001</v>
      </c>
      <c r="G3" s="8">
        <f>SUM(I3:AJ3)</f>
        <v>0</v>
      </c>
      <c r="H3" s="8">
        <f>G3/F3*1000000</f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/>
      <c r="G4" s="8">
        <f t="shared" ref="G4:G66" si="0">SUM(I4:AJ4)</f>
        <v>0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>
        <f>VLOOKUP(B10,'[15]Daily production report'!$C$43:$J$110,8,0)</f>
        <v>605</v>
      </c>
      <c r="G10" s="8">
        <f t="shared" si="0"/>
        <v>1</v>
      </c>
      <c r="H10" s="8">
        <f t="shared" si="1"/>
        <v>1652.8925619834711</v>
      </c>
      <c r="I10" s="3"/>
      <c r="J10" s="3"/>
      <c r="K10" s="3"/>
      <c r="L10" s="3"/>
      <c r="M10" s="3"/>
      <c r="N10" s="3"/>
      <c r="O10" s="3"/>
      <c r="P10" s="3"/>
      <c r="Q10" s="3">
        <v>1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>
        <f>VLOOKUP(B13,'[15]Daily production report'!$C$43:$J$110,8,0)</f>
        <v>200</v>
      </c>
      <c r="G13" s="8">
        <f t="shared" si="0"/>
        <v>0</v>
      </c>
      <c r="H13" s="8">
        <f t="shared" si="1"/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>
        <f>VLOOKUP(B14,'[15]Daily production report'!$C$43:$J$110,8,0)</f>
        <v>200</v>
      </c>
      <c r="G14" s="8">
        <f t="shared" si="0"/>
        <v>0</v>
      </c>
      <c r="H14" s="8">
        <f t="shared" si="1"/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>
        <f>VLOOKUP(B16,'[15]Daily production report'!$C$43:$J$110,8,0)</f>
        <v>870</v>
      </c>
      <c r="G16" s="8">
        <f t="shared" si="0"/>
        <v>1</v>
      </c>
      <c r="H16" s="8">
        <f t="shared" si="1"/>
        <v>1149.4252873563219</v>
      </c>
      <c r="I16" s="3"/>
      <c r="J16" s="3">
        <v>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>
        <f>VLOOKUP(B17,'[15]Daily production report'!$C$43:$J$110,8,0)</f>
        <v>870</v>
      </c>
      <c r="G17" s="8">
        <f t="shared" si="0"/>
        <v>1</v>
      </c>
      <c r="H17" s="8">
        <f t="shared" si="1"/>
        <v>1149.4252873563219</v>
      </c>
      <c r="I17" s="3"/>
      <c r="J17" s="3">
        <v>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>
        <f>VLOOKUP(B18,'[15]Daily production report'!$C$43:$J$110,8,0)</f>
        <v>162</v>
      </c>
      <c r="G18" s="8">
        <f t="shared" si="0"/>
        <v>0</v>
      </c>
      <c r="H18" s="8">
        <f t="shared" si="1"/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>
        <f>VLOOKUP(B19,'[15]Daily production report'!$C$43:$J$110,8,0)</f>
        <v>162</v>
      </c>
      <c r="G19" s="8">
        <f t="shared" si="0"/>
        <v>0</v>
      </c>
      <c r="H19" s="8">
        <f t="shared" si="1"/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>
        <f>VLOOKUP(B20,'[15]Daily production report'!$C$43:$J$110,8,0)</f>
        <v>100</v>
      </c>
      <c r="G20" s="8">
        <f t="shared" si="0"/>
        <v>0</v>
      </c>
      <c r="H20" s="8">
        <f t="shared" si="1"/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>
        <f>VLOOKUP(B21,'[15]Daily production report'!$C$43:$J$110,8,0)</f>
        <v>100</v>
      </c>
      <c r="G21" s="8">
        <f t="shared" si="0"/>
        <v>0</v>
      </c>
      <c r="H21" s="8">
        <f t="shared" si="1"/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>
        <f>VLOOKUP(B22,'[15]Daily production report'!$C$43:$J$110,8,0)</f>
        <v>105</v>
      </c>
      <c r="G22" s="8">
        <f t="shared" si="0"/>
        <v>0</v>
      </c>
      <c r="H22" s="8">
        <f t="shared" si="1"/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>
        <f>VLOOKUP(B23,'[15]Daily production report'!$C$43:$J$110,8,0)</f>
        <v>840</v>
      </c>
      <c r="G23" s="8">
        <f t="shared" si="0"/>
        <v>0</v>
      </c>
      <c r="H23" s="8">
        <f t="shared" si="1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>
        <f>VLOOKUP(B30,'[15]Daily production report'!$C$43:$J$110,8,0)</f>
        <v>520</v>
      </c>
      <c r="G30" s="8">
        <f t="shared" si="0"/>
        <v>0</v>
      </c>
      <c r="H30" s="8">
        <f t="shared" si="1"/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4</v>
      </c>
      <c r="H34" s="8" t="e">
        <f t="shared" si="1"/>
        <v>#DIV/0!</v>
      </c>
      <c r="I34" s="3"/>
      <c r="J34" s="3"/>
      <c r="K34" s="3">
        <v>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/>
      <c r="G36" s="8">
        <f t="shared" si="0"/>
        <v>0</v>
      </c>
      <c r="H36" s="8" t="e">
        <f t="shared" si="1"/>
        <v>#DIV/0!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/>
      <c r="G37" s="8">
        <f t="shared" si="0"/>
        <v>0</v>
      </c>
      <c r="H37" s="8" t="e">
        <f t="shared" si="1"/>
        <v>#DIV/0!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/>
      <c r="G38" s="8">
        <f t="shared" si="0"/>
        <v>0</v>
      </c>
      <c r="H38" s="8" t="e">
        <f t="shared" si="1"/>
        <v>#DIV/0!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/>
      <c r="G39" s="8">
        <f t="shared" si="0"/>
        <v>0</v>
      </c>
      <c r="H39" s="8" t="e">
        <f t="shared" si="1"/>
        <v>#DIV/0!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>
        <f>VLOOKUP(B42,'[15]Daily production report'!$C$43:$J$110,8,0)</f>
        <v>900</v>
      </c>
      <c r="G42" s="8">
        <f t="shared" si="0"/>
        <v>0</v>
      </c>
      <c r="H42" s="8">
        <f t="shared" si="1"/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>
        <f>VLOOKUP(B49,'[15]Daily production report'!$C$43:$J$110,8,0)</f>
        <v>805</v>
      </c>
      <c r="G49" s="8">
        <f t="shared" si="0"/>
        <v>1</v>
      </c>
      <c r="H49" s="8">
        <f t="shared" si="1"/>
        <v>1242.2360248447205</v>
      </c>
      <c r="I49" s="3"/>
      <c r="J49" s="3"/>
      <c r="K49" s="3">
        <v>1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>
        <f>VLOOKUP(B50,'[15]Daily production report'!$C$43:$J$110,8,0)</f>
        <v>500</v>
      </c>
      <c r="G50" s="8">
        <f t="shared" si="0"/>
        <v>0</v>
      </c>
      <c r="H50" s="8">
        <f t="shared" si="1"/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>
        <f>VLOOKUP(B53,'[15]Daily production report'!$C$43:$J$110,8,0)</f>
        <v>850</v>
      </c>
      <c r="G53" s="8">
        <f t="shared" si="0"/>
        <v>0</v>
      </c>
      <c r="H53" s="8">
        <f t="shared" si="1"/>
        <v>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>
        <f>VLOOKUP(B54,'[15]Daily production report'!$C$43:$J$110,8,0)</f>
        <v>850</v>
      </c>
      <c r="G54" s="8">
        <f t="shared" si="0"/>
        <v>0</v>
      </c>
      <c r="H54" s="8">
        <f t="shared" si="1"/>
        <v>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0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54">
        <v>15017934</v>
      </c>
      <c r="C60" s="107" t="s">
        <v>354</v>
      </c>
      <c r="D60" s="107" t="s">
        <v>178</v>
      </c>
      <c r="E60" s="234" t="s">
        <v>84</v>
      </c>
      <c r="F60" s="3">
        <f>VLOOKUP(B60,'[15]Daily production report'!$C$43:$J$110,8,0)</f>
        <v>800</v>
      </c>
      <c r="G60" s="8">
        <f t="shared" si="0"/>
        <v>0</v>
      </c>
      <c r="H60" s="8">
        <f t="shared" si="1"/>
        <v>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VLOOKUP(B61,'[15]Daily production report'!$C$43:$J$110,8,0)</f>
        <v>1101</v>
      </c>
      <c r="G61" s="8">
        <f t="shared" si="0"/>
        <v>1</v>
      </c>
      <c r="H61" s="8">
        <f t="shared" si="1"/>
        <v>908.26521344232515</v>
      </c>
      <c r="I61" s="3"/>
      <c r="J61" s="3"/>
      <c r="K61" s="3">
        <v>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>
        <f>VLOOKUP(B62,'[15]Daily production report'!$C$43:$J$110,8,0)</f>
        <v>360</v>
      </c>
      <c r="G62" s="8">
        <f t="shared" si="0"/>
        <v>1</v>
      </c>
      <c r="H62" s="8">
        <f t="shared" si="1"/>
        <v>2777.7777777777778</v>
      </c>
      <c r="I62" s="3"/>
      <c r="J62" s="3"/>
      <c r="K62" s="3">
        <v>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>
        <f>VLOOKUP(B64,'[15]Daily production report'!$C$43:$J$110,8,0)</f>
        <v>1195</v>
      </c>
      <c r="G64" s="8">
        <f t="shared" si="0"/>
        <v>3</v>
      </c>
      <c r="H64" s="8">
        <f t="shared" si="1"/>
        <v>2510.460251046025</v>
      </c>
      <c r="I64" s="3"/>
      <c r="J64" s="3">
        <v>3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/>
      <c r="G65" s="8">
        <f t="shared" si="0"/>
        <v>0</v>
      </c>
      <c r="H65" s="8" t="e">
        <f t="shared" si="1"/>
        <v>#DIV/0!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>
        <f>VLOOKUP(B66,'[15]Daily production report'!$C$43:$J$110,8,0)</f>
        <v>1053</v>
      </c>
      <c r="G66" s="8">
        <f t="shared" si="0"/>
        <v>0</v>
      </c>
      <c r="H66" s="8">
        <f t="shared" si="1"/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>
        <f>VLOOKUP(B73,'[15]Daily production report'!$C$43:$J$110,8,0)</f>
        <v>1400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/>
      <c r="G74" s="8">
        <f t="shared" si="2"/>
        <v>0</v>
      </c>
      <c r="H74" s="8" t="e">
        <f t="shared" si="3"/>
        <v>#DIV/0!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VLOOKUP(B75,'[15]Daily production report'!$C$43:$J$110,8,0)</f>
        <v>1060</v>
      </c>
      <c r="G75" s="8">
        <f t="shared" si="2"/>
        <v>0</v>
      </c>
      <c r="H75" s="8">
        <f t="shared" si="3"/>
        <v>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>
        <f>VLOOKUP(B80,'[15]Daily production report'!$C$43:$J$110,8,0)</f>
        <v>1151</v>
      </c>
      <c r="G80" s="8">
        <f t="shared" si="2"/>
        <v>0</v>
      </c>
      <c r="H80" s="8">
        <f t="shared" si="3"/>
        <v>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/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/>
      <c r="G127" s="8">
        <f t="shared" si="6"/>
        <v>0</v>
      </c>
      <c r="H127" s="8" t="e">
        <f t="shared" si="7"/>
        <v>#DIV/0!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>
        <f>VLOOKUP(B138,'[15]Daily production report'!$C$43:$J$110,8,0)</f>
        <v>400</v>
      </c>
      <c r="G138" s="8">
        <f t="shared" si="6"/>
        <v>0</v>
      </c>
      <c r="H138" s="8">
        <f t="shared" si="7"/>
        <v>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>
        <f>VLOOKUP(B139,'[15]Daily production report'!$C$43:$J$110,8,0)</f>
        <v>491</v>
      </c>
      <c r="G139" s="8">
        <f t="shared" si="6"/>
        <v>0</v>
      </c>
      <c r="H139" s="8">
        <f t="shared" si="7"/>
        <v>0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1.7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1.7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1.7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1.7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1.7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>
        <f>VLOOKUP(B150,'[15]Daily production report'!$C$43:$J$110,8,0)</f>
        <v>201</v>
      </c>
      <c r="G150" s="8"/>
      <c r="H150" s="8">
        <f t="shared" si="8"/>
        <v>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1.7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3.2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3.2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/>
      <c r="G157" s="8">
        <f t="shared" si="9"/>
        <v>0</v>
      </c>
      <c r="H157" s="8" t="e">
        <f t="shared" si="8"/>
        <v>#DIV/0!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/>
      <c r="G159" s="8">
        <f t="shared" si="9"/>
        <v>0</v>
      </c>
      <c r="H159" s="8" t="e">
        <f t="shared" si="8"/>
        <v>#DIV/0!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>
        <f>VLOOKUP(B160,'[15]Daily production report'!$C$43:$J$110,8,0)</f>
        <v>1065</v>
      </c>
      <c r="G160" s="8">
        <f t="shared" si="9"/>
        <v>0</v>
      </c>
      <c r="H160" s="8">
        <f t="shared" si="8"/>
        <v>0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>
        <f>VLOOKUP(B161,'[15]Daily production report'!$C$43:$J$110,8,0)</f>
        <v>141</v>
      </c>
      <c r="G161" s="8">
        <f t="shared" si="9"/>
        <v>0</v>
      </c>
      <c r="H161" s="8">
        <f t="shared" si="8"/>
        <v>0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/>
      <c r="G164" s="8">
        <f t="shared" si="9"/>
        <v>0</v>
      </c>
      <c r="H164" s="8" t="e">
        <f t="shared" si="8"/>
        <v>#DIV/0!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/>
      <c r="G165" s="8">
        <f t="shared" si="9"/>
        <v>0</v>
      </c>
      <c r="H165" s="8" t="e">
        <f t="shared" si="8"/>
        <v>#DIV/0!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/>
      <c r="G166" s="8">
        <f t="shared" si="9"/>
        <v>0</v>
      </c>
      <c r="H166" s="8" t="e">
        <f t="shared" si="8"/>
        <v>#DIV/0!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/>
      <c r="G167" s="8">
        <f t="shared" si="9"/>
        <v>2</v>
      </c>
      <c r="H167" s="8" t="e">
        <f t="shared" si="8"/>
        <v>#DIV/0!</v>
      </c>
      <c r="I167" s="88"/>
      <c r="J167" s="88"/>
      <c r="K167" s="88">
        <v>2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/>
      <c r="G168" s="8">
        <f t="shared" si="9"/>
        <v>0</v>
      </c>
      <c r="H168" s="8" t="e">
        <f t="shared" si="8"/>
        <v>#DIV/0!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>
        <f>VLOOKUP(B169,'[15]Daily production report'!$C$43:$J$110,8,0)</f>
        <v>1058</v>
      </c>
      <c r="G169" s="8">
        <f t="shared" si="9"/>
        <v>1</v>
      </c>
      <c r="H169" s="8">
        <f t="shared" si="8"/>
        <v>945.17958412098301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>
        <v>1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>
        <f>VLOOKUP(B170,'[15]Daily production report'!$C$43:$J$110,8,0)</f>
        <v>1058</v>
      </c>
      <c r="G170" s="8">
        <f t="shared" si="9"/>
        <v>0</v>
      </c>
      <c r="H170" s="8">
        <f t="shared" si="8"/>
        <v>0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/>
      <c r="G171" s="8">
        <f t="shared" si="9"/>
        <v>0</v>
      </c>
      <c r="H171" s="8" t="e">
        <f t="shared" si="8"/>
        <v>#DIV/0!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/>
      <c r="G172" s="8">
        <f t="shared" si="9"/>
        <v>0</v>
      </c>
      <c r="H172" s="8" t="e">
        <f t="shared" si="8"/>
        <v>#DIV/0!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>
        <f>VLOOKUP(B173,'[15]Daily production report'!$C$43:$J$110,8,0)</f>
        <v>1000</v>
      </c>
      <c r="G173" s="8">
        <f t="shared" si="9"/>
        <v>0</v>
      </c>
      <c r="H173" s="8">
        <f t="shared" si="8"/>
        <v>0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>
        <f>VLOOKUP(B174,'[15]Daily production report'!$C$43:$J$110,8,0)</f>
        <v>1000</v>
      </c>
      <c r="G174" s="8">
        <f t="shared" si="9"/>
        <v>0</v>
      </c>
      <c r="H174" s="8">
        <f t="shared" si="8"/>
        <v>0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>
        <f>VLOOKUP(B175,'[15]Daily production report'!$C$43:$J$110,8,0)</f>
        <v>550</v>
      </c>
      <c r="G175" s="8">
        <f t="shared" si="9"/>
        <v>0</v>
      </c>
      <c r="H175" s="8">
        <f t="shared" si="8"/>
        <v>0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>
        <f>VLOOKUP(B176,'[15]Daily production report'!$C$43:$J$110,8,0)</f>
        <v>550</v>
      </c>
      <c r="G176" s="8">
        <f t="shared" si="9"/>
        <v>0</v>
      </c>
      <c r="H176" s="8">
        <f t="shared" si="8"/>
        <v>0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>
        <f>VLOOKUP(B177,'[15]Daily production report'!$C$43:$J$110,8,0)</f>
        <v>700</v>
      </c>
      <c r="G177" s="8">
        <f t="shared" si="9"/>
        <v>0</v>
      </c>
      <c r="H177" s="8">
        <f t="shared" si="8"/>
        <v>0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>
        <f>VLOOKUP(B178,'[15]Daily production report'!$C$43:$J$110,8,0)</f>
        <v>700</v>
      </c>
      <c r="G178" s="8">
        <f t="shared" si="9"/>
        <v>0</v>
      </c>
      <c r="H178" s="8">
        <f t="shared" si="8"/>
        <v>0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74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>
        <f>VLOOKUP(B185,'[15]Daily production report'!$C$43:$J$110,8,0)</f>
        <v>355</v>
      </c>
      <c r="G185" s="8">
        <f t="shared" si="9"/>
        <v>0</v>
      </c>
      <c r="H185" s="8">
        <f t="shared" si="8"/>
        <v>0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>
        <f>VLOOKUP(B186,'[15]Daily production report'!$C$43:$J$110,8,0)</f>
        <v>355</v>
      </c>
      <c r="G186" s="8">
        <f t="shared" si="9"/>
        <v>0</v>
      </c>
      <c r="H186" s="8">
        <f t="shared" si="8"/>
        <v>0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>
        <f>VLOOKUP(B191,'[15]Daily production report'!$C$43:$J$110,8,0)</f>
        <v>1146</v>
      </c>
      <c r="G191" s="8">
        <f t="shared" si="9"/>
        <v>3</v>
      </c>
      <c r="H191" s="8">
        <f t="shared" si="8"/>
        <v>2617.8010471204188</v>
      </c>
      <c r="I191" s="26">
        <v>3</v>
      </c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>
        <f>VLOOKUP(B192,'[15]Daily production report'!$C$43:$J$110,8,0)</f>
        <v>1146</v>
      </c>
      <c r="G192" s="8">
        <f t="shared" si="9"/>
        <v>3</v>
      </c>
      <c r="H192" s="8">
        <f t="shared" si="8"/>
        <v>2617.8010471204188</v>
      </c>
      <c r="I192" s="26">
        <v>3</v>
      </c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/>
      <c r="G196" s="8">
        <f t="shared" si="9"/>
        <v>0</v>
      </c>
      <c r="H196" s="8" t="e">
        <f t="shared" si="8"/>
        <v>#DIV/0!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/>
      <c r="G197" s="8">
        <f t="shared" si="9"/>
        <v>0</v>
      </c>
      <c r="H197" s="8" t="e">
        <f t="shared" si="8"/>
        <v>#DIV/0!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/>
      <c r="G198" s="8">
        <f t="shared" si="9"/>
        <v>0</v>
      </c>
      <c r="H198" s="8" t="e">
        <f t="shared" si="8"/>
        <v>#DIV/0!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VLOOKUP(B202,'[15]Daily production report'!$C$43:$J$110,8,0)</f>
        <v>1045</v>
      </c>
      <c r="G202" s="8">
        <f t="shared" ref="G202:G214" si="12">SUM(I202:AJ202)</f>
        <v>1</v>
      </c>
      <c r="H202" s="8">
        <f t="shared" si="11"/>
        <v>956.93779904306223</v>
      </c>
      <c r="I202" s="26"/>
      <c r="J202" s="26"/>
      <c r="K202" s="26">
        <v>1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>
        <f>VLOOKUP(B203,'[15]Daily production report'!$C$43:$J$110,8,0)</f>
        <v>105</v>
      </c>
      <c r="G203" s="8">
        <f t="shared" si="12"/>
        <v>0</v>
      </c>
      <c r="H203" s="8">
        <f t="shared" si="11"/>
        <v>0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>
        <f>VLOOKUP(B204,'[15]Daily production report'!$C$43:$J$110,8,0)</f>
        <v>50</v>
      </c>
      <c r="G204" s="8">
        <f t="shared" si="12"/>
        <v>0</v>
      </c>
      <c r="H204" s="8">
        <f t="shared" si="11"/>
        <v>0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VLOOKUP(B205,'[15]Daily production report'!$C$43:$J$110,8,0)</f>
        <v>1225</v>
      </c>
      <c r="G205" s="8">
        <f t="shared" si="12"/>
        <v>2</v>
      </c>
      <c r="H205" s="8">
        <f t="shared" si="11"/>
        <v>1632.6530612244899</v>
      </c>
      <c r="I205" s="26"/>
      <c r="J205" s="26">
        <v>1</v>
      </c>
      <c r="K205" s="26"/>
      <c r="L205" s="26"/>
      <c r="M205" s="26"/>
      <c r="N205" s="26">
        <v>1</v>
      </c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VLOOKUP(B206,'[15]Daily production report'!$C$43:$J$110,8,0)</f>
        <v>1300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VLOOKUP(B207,'[15]Daily production report'!$C$43:$J$110,8,0)</f>
        <v>145</v>
      </c>
      <c r="G207" s="8">
        <f t="shared" si="12"/>
        <v>18</v>
      </c>
      <c r="H207" s="8">
        <f t="shared" si="11"/>
        <v>124137.93103448275</v>
      </c>
      <c r="I207" s="26"/>
      <c r="J207" s="26"/>
      <c r="K207" s="26">
        <v>18</v>
      </c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VLOOKUP(B208,'[15]Daily production report'!$C$43:$J$110,8,0)</f>
        <v>1199</v>
      </c>
      <c r="G208" s="8">
        <f t="shared" si="12"/>
        <v>0</v>
      </c>
      <c r="H208" s="8">
        <f t="shared" si="11"/>
        <v>0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VLOOKUP(B209,'[15]Daily production report'!$C$43:$J$110,8,0)</f>
        <v>1165</v>
      </c>
      <c r="G209" s="8">
        <f t="shared" si="12"/>
        <v>3</v>
      </c>
      <c r="H209" s="8">
        <f t="shared" si="11"/>
        <v>2575.1072961373393</v>
      </c>
      <c r="I209" s="26"/>
      <c r="J209" s="26"/>
      <c r="K209" s="26"/>
      <c r="L209" s="26"/>
      <c r="M209" s="26"/>
      <c r="N209" s="26"/>
      <c r="O209" s="26"/>
      <c r="P209" s="26"/>
      <c r="Q209" s="26">
        <v>3</v>
      </c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>
        <f>VLOOKUP(B210,'[15]Daily production report'!$C$43:$J$110,8,0)</f>
        <v>1705</v>
      </c>
      <c r="G210" s="8">
        <f t="shared" si="12"/>
        <v>0</v>
      </c>
      <c r="H210" s="8">
        <f t="shared" si="11"/>
        <v>0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VLOOKUP(B212,'[15]Daily production report'!$C$43:$J$110,8,0)</f>
        <v>1275</v>
      </c>
      <c r="G212" s="8">
        <f t="shared" si="12"/>
        <v>0</v>
      </c>
      <c r="H212" s="8">
        <f t="shared" si="11"/>
        <v>0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VLOOKUP(B214,'[15]Daily production report'!$C$43:$J$110,8,0)</f>
        <v>1275</v>
      </c>
      <c r="G214" s="8">
        <f t="shared" si="12"/>
        <v>0</v>
      </c>
      <c r="H214" s="8">
        <f t="shared" si="11"/>
        <v>0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>
        <f>VLOOKUP(B218,'[15]Daily production report'!$C$43:$J$110,8,0)</f>
        <v>1205</v>
      </c>
      <c r="G218" s="8">
        <f t="shared" si="14"/>
        <v>0</v>
      </c>
      <c r="H218" s="8">
        <f t="shared" si="11"/>
        <v>0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>
        <f>VLOOKUP(B219,'[15]Daily production report'!$C$43:$J$110,8,0)</f>
        <v>1205</v>
      </c>
      <c r="G219" s="8">
        <f t="shared" si="14"/>
        <v>0</v>
      </c>
      <c r="H219" s="8">
        <f t="shared" si="11"/>
        <v>0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VLOOKUP(B221,'[15]Daily production report'!$C$43:$J$110,8,0)</f>
        <v>1355</v>
      </c>
      <c r="G221" s="8">
        <f t="shared" si="15"/>
        <v>2</v>
      </c>
      <c r="H221" s="8">
        <f t="shared" si="11"/>
        <v>1476.0147601476015</v>
      </c>
      <c r="I221" s="26"/>
      <c r="J221" s="26"/>
      <c r="K221" s="26">
        <v>2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VLOOKUP(B222,'[15]Daily production report'!$C$43:$J$110,8,0)</f>
        <v>1355</v>
      </c>
      <c r="G222" s="8">
        <f t="shared" si="15"/>
        <v>2</v>
      </c>
      <c r="H222" s="8">
        <f t="shared" si="11"/>
        <v>1476.0147601476015</v>
      </c>
      <c r="I222" s="26"/>
      <c r="J222" s="26"/>
      <c r="K222" s="26">
        <v>2</v>
      </c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>
        <f>VLOOKUP(B223,'[15]Daily production report'!$C$43:$J$110,8,0)</f>
        <v>1773</v>
      </c>
      <c r="G223" s="8">
        <f t="shared" si="15"/>
        <v>12</v>
      </c>
      <c r="H223" s="8">
        <f t="shared" si="11"/>
        <v>6768.1895093062603</v>
      </c>
      <c r="I223" s="26"/>
      <c r="J223" s="26"/>
      <c r="K223" s="26">
        <v>12</v>
      </c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>
        <f>VLOOKUP(B224,'[15]Daily production report'!$C$43:$J$110,8,0)</f>
        <v>1773</v>
      </c>
      <c r="G224" s="215">
        <f t="shared" si="15"/>
        <v>14</v>
      </c>
      <c r="H224" s="8">
        <f t="shared" si="11"/>
        <v>7896.2210941906378</v>
      </c>
      <c r="I224" s="26"/>
      <c r="J224" s="26"/>
      <c r="K224" s="26">
        <v>2</v>
      </c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>
        <v>12</v>
      </c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>
        <f>VLOOKUP(B228,'[15]Daily production report'!$C$43:$J$110,8,0)</f>
        <v>1350</v>
      </c>
      <c r="G228" s="8">
        <f t="shared" ref="G228:G251" si="16">SUM(I228:AJ228)</f>
        <v>0</v>
      </c>
      <c r="H228" s="8">
        <f t="shared" ref="H228:H251" si="17">G228/F228*1000000</f>
        <v>0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>
        <f>VLOOKUP(B229,'[15]Daily production report'!$C$43:$J$110,8,0)</f>
        <v>1350</v>
      </c>
      <c r="G229" s="8">
        <f t="shared" si="16"/>
        <v>0</v>
      </c>
      <c r="H229" s="8">
        <f t="shared" si="17"/>
        <v>0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>
        <f>VLOOKUP(B230,'[15]Daily production report'!$C$43:$J$110,8,0)</f>
        <v>743</v>
      </c>
      <c r="G230" s="8">
        <f t="shared" si="16"/>
        <v>0</v>
      </c>
      <c r="H230" s="8">
        <f t="shared" si="17"/>
        <v>0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>
        <f>VLOOKUP(B231,'[15]Daily production report'!$C$43:$J$110,8,0)</f>
        <v>743</v>
      </c>
      <c r="G231" s="8">
        <f t="shared" si="16"/>
        <v>0</v>
      </c>
      <c r="H231" s="8">
        <f t="shared" si="17"/>
        <v>0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>
        <f>VLOOKUP(B232,'[15]Daily production report'!$C$43:$J$110,8,0)</f>
        <v>1860</v>
      </c>
      <c r="G232" s="8">
        <f t="shared" si="16"/>
        <v>1</v>
      </c>
      <c r="H232" s="8">
        <f t="shared" si="17"/>
        <v>537.63440860215053</v>
      </c>
      <c r="I232" s="214"/>
      <c r="J232" s="26">
        <v>1</v>
      </c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>
        <f>VLOOKUP(B233,'[15]Daily production report'!$C$43:$J$110,8,0)</f>
        <v>1860</v>
      </c>
      <c r="G233" s="8">
        <f t="shared" si="16"/>
        <v>1</v>
      </c>
      <c r="H233" s="8">
        <f t="shared" si="17"/>
        <v>537.63440860215053</v>
      </c>
      <c r="I233" s="214"/>
      <c r="J233" s="26">
        <v>1</v>
      </c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/>
      <c r="G234" s="8">
        <f t="shared" si="16"/>
        <v>0</v>
      </c>
      <c r="H234" s="8" t="e">
        <f t="shared" si="17"/>
        <v>#DIV/0!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/>
      <c r="G235" s="8">
        <f t="shared" si="16"/>
        <v>0</v>
      </c>
      <c r="H235" s="8" t="e">
        <f t="shared" si="17"/>
        <v>#DIV/0!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/>
      <c r="G236" s="8">
        <f t="shared" si="16"/>
        <v>0</v>
      </c>
      <c r="H236" s="8" t="e">
        <f t="shared" si="17"/>
        <v>#DIV/0!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/>
      <c r="G237" s="8">
        <f t="shared" si="16"/>
        <v>0</v>
      </c>
      <c r="H237" s="8" t="e">
        <f t="shared" si="17"/>
        <v>#DIV/0!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/>
      <c r="G240" s="8">
        <f t="shared" si="16"/>
        <v>0</v>
      </c>
      <c r="H240" s="8" t="e">
        <f t="shared" si="17"/>
        <v>#DIV/0!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/>
      <c r="G241" s="8">
        <f t="shared" si="16"/>
        <v>0</v>
      </c>
      <c r="H241" s="8" t="e">
        <f t="shared" si="17"/>
        <v>#DIV/0!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>
        <f>VLOOKUP(B242,'[15]Daily production report'!$C$43:$J$110,8,0)</f>
        <v>1250</v>
      </c>
      <c r="G242" s="8">
        <f t="shared" si="16"/>
        <v>2</v>
      </c>
      <c r="H242" s="8">
        <f t="shared" si="17"/>
        <v>1600</v>
      </c>
      <c r="I242" s="214"/>
      <c r="J242" s="26"/>
      <c r="K242" s="26">
        <v>2</v>
      </c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>
        <f>VLOOKUP(B243,'[15]Daily production report'!$C$43:$J$110,8,0)</f>
        <v>1250</v>
      </c>
      <c r="G243" s="8">
        <f t="shared" si="16"/>
        <v>2</v>
      </c>
      <c r="H243" s="8">
        <f t="shared" si="17"/>
        <v>1600</v>
      </c>
      <c r="I243" s="214"/>
      <c r="J243" s="26"/>
      <c r="K243" s="26">
        <v>2</v>
      </c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/>
      <c r="G244" s="8">
        <f t="shared" si="16"/>
        <v>0</v>
      </c>
      <c r="H244" s="8" t="e">
        <f t="shared" si="17"/>
        <v>#DIV/0!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/>
      <c r="G245" s="8">
        <f t="shared" si="16"/>
        <v>0</v>
      </c>
      <c r="H245" s="8" t="e">
        <f t="shared" si="17"/>
        <v>#DIV/0!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/>
      <c r="G246" s="8">
        <f t="shared" si="16"/>
        <v>0</v>
      </c>
      <c r="H246" s="8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/>
      <c r="G247" s="8">
        <f t="shared" si="16"/>
        <v>0</v>
      </c>
      <c r="H247" s="8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/>
      <c r="G250" s="8">
        <f t="shared" si="16"/>
        <v>0</v>
      </c>
      <c r="H250" s="8" t="e">
        <f t="shared" si="17"/>
        <v>#DIV/0!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59237</v>
      </c>
      <c r="G254" s="8">
        <f>SUM(I254:AJ254)</f>
        <v>82</v>
      </c>
      <c r="H254" s="8">
        <f t="shared" ref="H254" si="18">G254/F254*1000000</f>
        <v>1384.2699664061313</v>
      </c>
      <c r="I254" s="8">
        <f>SUM(I3:I251)</f>
        <v>6</v>
      </c>
      <c r="J254" s="8">
        <f t="shared" ref="J254:AJ254" si="19">SUM(J3:J251)</f>
        <v>8</v>
      </c>
      <c r="K254" s="8">
        <f t="shared" si="19"/>
        <v>50</v>
      </c>
      <c r="L254" s="8">
        <f t="shared" si="19"/>
        <v>0</v>
      </c>
      <c r="M254" s="8">
        <f t="shared" si="19"/>
        <v>0</v>
      </c>
      <c r="N254" s="8">
        <f t="shared" si="19"/>
        <v>1</v>
      </c>
      <c r="O254" s="8">
        <f t="shared" si="19"/>
        <v>0</v>
      </c>
      <c r="P254" s="8">
        <f t="shared" si="19"/>
        <v>0</v>
      </c>
      <c r="Q254" s="8">
        <f t="shared" si="19"/>
        <v>4</v>
      </c>
      <c r="R254" s="8">
        <f t="shared" si="19"/>
        <v>0</v>
      </c>
      <c r="S254" s="8">
        <f t="shared" si="19"/>
        <v>0</v>
      </c>
      <c r="T254" s="8">
        <f t="shared" si="19"/>
        <v>0</v>
      </c>
      <c r="U254" s="8">
        <f t="shared" si="19"/>
        <v>0</v>
      </c>
      <c r="V254" s="8">
        <f t="shared" si="19"/>
        <v>0</v>
      </c>
      <c r="W254" s="8">
        <f t="shared" si="19"/>
        <v>0</v>
      </c>
      <c r="X254" s="8">
        <f t="shared" si="19"/>
        <v>0</v>
      </c>
      <c r="Y254" s="8">
        <f t="shared" si="19"/>
        <v>1</v>
      </c>
      <c r="Z254" s="8">
        <f t="shared" si="19"/>
        <v>0</v>
      </c>
      <c r="AA254" s="8">
        <f t="shared" si="19"/>
        <v>0</v>
      </c>
      <c r="AB254" s="8">
        <f t="shared" si="19"/>
        <v>0</v>
      </c>
      <c r="AC254" s="8">
        <f t="shared" si="19"/>
        <v>0</v>
      </c>
      <c r="AD254" s="8">
        <f t="shared" si="19"/>
        <v>0</v>
      </c>
      <c r="AE254" s="8">
        <f t="shared" si="19"/>
        <v>0</v>
      </c>
      <c r="AF254" s="8">
        <f t="shared" si="19"/>
        <v>0</v>
      </c>
      <c r="AG254" s="8">
        <f t="shared" si="19"/>
        <v>12</v>
      </c>
      <c r="AH254" s="8">
        <f t="shared" si="19"/>
        <v>0</v>
      </c>
      <c r="AI254" s="8">
        <f t="shared" si="19"/>
        <v>0</v>
      </c>
      <c r="AJ254" s="8">
        <f t="shared" si="19"/>
        <v>0</v>
      </c>
    </row>
  </sheetData>
  <mergeCells count="2">
    <mergeCell ref="A254:E254"/>
    <mergeCell ref="A1:AJ1"/>
  </mergeCells>
  <conditionalFormatting sqref="B179">
    <cfRule type="duplicateValues" dxfId="64" priority="3"/>
  </conditionalFormatting>
  <conditionalFormatting sqref="B191:B192">
    <cfRule type="duplicateValues" dxfId="63" priority="1"/>
    <cfRule type="duplicateValues" dxfId="62" priority="2"/>
  </conditionalFormatting>
  <conditionalFormatting sqref="B196:B198">
    <cfRule type="duplicateValues" dxfId="61" priority="34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7"/>
  <dimension ref="A1:AJ257"/>
  <sheetViews>
    <sheetView zoomScale="80" zoomScaleNormal="80" workbookViewId="0">
      <pane ySplit="2" topLeftCell="A158" activePane="bottomLeft" state="frozen"/>
      <selection pane="bottomLef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60.21875" bestFit="1" customWidth="1"/>
    <col min="5" max="5" width="13.77734375" style="1" bestFit="1" customWidth="1"/>
    <col min="6" max="7" width="13.77734375" style="1" customWidth="1"/>
    <col min="8" max="8" width="13.77734375" style="9" customWidth="1"/>
    <col min="9" max="9" width="9.77734375" bestFit="1" customWidth="1"/>
    <col min="10" max="10" width="9.77734375" customWidth="1"/>
    <col min="11" max="11" width="9.77734375" style="1" bestFit="1" customWidth="1"/>
    <col min="12" max="12" width="10.21875" style="1" bestFit="1" customWidth="1"/>
    <col min="13" max="13" width="10" bestFit="1" customWidth="1"/>
    <col min="14" max="14" width="11.21875" bestFit="1" customWidth="1"/>
    <col min="15" max="15" width="10" bestFit="1" customWidth="1"/>
    <col min="16" max="16" width="10.21875" bestFit="1" customWidth="1"/>
    <col min="20" max="20" width="10.21875" bestFit="1" customWidth="1"/>
    <col min="21" max="22" width="10.21875" customWidth="1"/>
    <col min="23" max="23" width="10.21875" bestFit="1" customWidth="1"/>
    <col min="25" max="25" width="10.21875" bestFit="1" customWidth="1"/>
    <col min="26" max="26" width="11.5546875" bestFit="1" customWidth="1"/>
    <col min="28" max="28" width="10.21875" bestFit="1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s="57" customFormat="1" ht="42" customHeight="1" x14ac:dyDescent="0.25">
      <c r="A2" s="53" t="s">
        <v>161</v>
      </c>
      <c r="B2" s="54" t="s">
        <v>371</v>
      </c>
      <c r="C2" s="176" t="s">
        <v>351</v>
      </c>
      <c r="D2" s="55" t="s">
        <v>1</v>
      </c>
      <c r="E2" s="55" t="s">
        <v>2</v>
      </c>
      <c r="F2" s="56" t="s">
        <v>166</v>
      </c>
      <c r="G2" s="56" t="s">
        <v>167</v>
      </c>
      <c r="H2" s="56" t="s">
        <v>168</v>
      </c>
      <c r="I2" s="56" t="s">
        <v>139</v>
      </c>
      <c r="J2" s="56" t="s">
        <v>142</v>
      </c>
      <c r="K2" s="56" t="s">
        <v>141</v>
      </c>
      <c r="L2" s="56" t="s">
        <v>145</v>
      </c>
      <c r="M2" s="56" t="s">
        <v>140</v>
      </c>
      <c r="N2" s="56" t="s">
        <v>163</v>
      </c>
      <c r="O2" s="56" t="s">
        <v>149</v>
      </c>
      <c r="P2" s="56" t="s">
        <v>143</v>
      </c>
      <c r="Q2" s="56" t="s">
        <v>153</v>
      </c>
      <c r="R2" s="56" t="s">
        <v>146</v>
      </c>
      <c r="S2" s="56" t="s">
        <v>147</v>
      </c>
      <c r="T2" s="56" t="s">
        <v>164</v>
      </c>
      <c r="U2" s="56" t="s">
        <v>150</v>
      </c>
      <c r="V2" s="56" t="s">
        <v>151</v>
      </c>
      <c r="W2" s="56" t="s">
        <v>154</v>
      </c>
      <c r="X2" s="56" t="s">
        <v>155</v>
      </c>
      <c r="Y2" s="56" t="s">
        <v>157</v>
      </c>
      <c r="Z2" s="56" t="s">
        <v>156</v>
      </c>
      <c r="AA2" s="56" t="s">
        <v>148</v>
      </c>
      <c r="AB2" s="56" t="s">
        <v>158</v>
      </c>
      <c r="AC2" s="56" t="s">
        <v>152</v>
      </c>
      <c r="AD2" s="56" t="s">
        <v>144</v>
      </c>
      <c r="AE2" s="56" t="s">
        <v>162</v>
      </c>
      <c r="AF2" s="56" t="s">
        <v>165</v>
      </c>
      <c r="AG2" s="56" t="s">
        <v>159</v>
      </c>
      <c r="AH2" s="56"/>
      <c r="AI2" s="56"/>
      <c r="AJ2" s="56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>
        <f>VLOOKUP(B4,'[16]Daily production report'!$C$43:$J$115,8,0)</f>
        <v>239</v>
      </c>
      <c r="G4" s="8">
        <f t="shared" ref="G4:G66" si="0">SUM(I4:AJ4)</f>
        <v>0</v>
      </c>
      <c r="H4" s="8">
        <f t="shared" ref="H4:H66" si="1">G4/F4*1000000</f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>
        <f>VLOOKUP(B11,'[16]Daily production report'!$C$43:$J$115,8,0)</f>
        <v>913</v>
      </c>
      <c r="G11" s="8">
        <f t="shared" si="0"/>
        <v>1</v>
      </c>
      <c r="H11" s="8">
        <f t="shared" si="1"/>
        <v>1095.2902519167578</v>
      </c>
      <c r="I11" s="3"/>
      <c r="J11" s="3"/>
      <c r="K11" s="3">
        <v>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>
        <f>VLOOKUP(B12,'[16]Daily production report'!$C$43:$J$115,8,0)</f>
        <v>913</v>
      </c>
      <c r="G12" s="8">
        <f t="shared" si="0"/>
        <v>1</v>
      </c>
      <c r="H12" s="8">
        <f t="shared" si="1"/>
        <v>1095.2902519167578</v>
      </c>
      <c r="I12" s="3"/>
      <c r="J12" s="3"/>
      <c r="K12" s="3">
        <v>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>
        <f>VLOOKUP(B13,'[16]Daily production report'!$C$43:$J$115,8,0)</f>
        <v>780</v>
      </c>
      <c r="G13" s="8">
        <f t="shared" si="0"/>
        <v>1</v>
      </c>
      <c r="H13" s="8">
        <f t="shared" si="1"/>
        <v>1282.051282051282</v>
      </c>
      <c r="I13" s="3"/>
      <c r="J13" s="3"/>
      <c r="K13" s="3">
        <v>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>
        <f>VLOOKUP(B14,'[16]Daily production report'!$C$43:$J$115,8,0)</f>
        <v>780</v>
      </c>
      <c r="G14" s="8">
        <f t="shared" si="0"/>
        <v>1</v>
      </c>
      <c r="H14" s="8">
        <f t="shared" si="1"/>
        <v>1282.051282051282</v>
      </c>
      <c r="I14" s="3"/>
      <c r="J14" s="3"/>
      <c r="K14" s="3">
        <v>1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>
        <f>VLOOKUP(B18,'[16]Daily production report'!$C$43:$J$115,8,0)</f>
        <v>800</v>
      </c>
      <c r="G18" s="8">
        <f t="shared" si="0"/>
        <v>0</v>
      </c>
      <c r="H18" s="8">
        <f t="shared" si="1"/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>
        <f>VLOOKUP(B19,'[16]Daily production report'!$C$43:$J$115,8,0)</f>
        <v>800</v>
      </c>
      <c r="G19" s="8">
        <f t="shared" si="0"/>
        <v>0</v>
      </c>
      <c r="H19" s="8">
        <f t="shared" si="1"/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>
        <f>VLOOKUP(B20,'[16]Daily production report'!$C$43:$J$115,8,0)</f>
        <v>635</v>
      </c>
      <c r="G20" s="8">
        <f t="shared" si="0"/>
        <v>0</v>
      </c>
      <c r="H20" s="8">
        <f t="shared" si="1"/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>
        <f>VLOOKUP(B21,'[16]Daily production report'!$C$43:$J$115,8,0)</f>
        <v>635</v>
      </c>
      <c r="G21" s="8">
        <f t="shared" si="0"/>
        <v>0</v>
      </c>
      <c r="H21" s="8">
        <f t="shared" si="1"/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>
        <f>VLOOKUP(B22,'[16]Daily production report'!$C$43:$J$115,8,0)</f>
        <v>901</v>
      </c>
      <c r="G22" s="8">
        <f t="shared" si="0"/>
        <v>0</v>
      </c>
      <c r="H22" s="8">
        <f t="shared" si="1"/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>
        <f>VLOOKUP(B23,'[16]Daily production report'!$C$43:$J$115,8,0)</f>
        <v>654</v>
      </c>
      <c r="G23" s="8">
        <f t="shared" si="0"/>
        <v>0</v>
      </c>
      <c r="H23" s="8">
        <f t="shared" si="1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8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>
        <f>VLOOKUP(B28,'[16]Daily production report'!$C$43:$J$115,8,0)</f>
        <v>625</v>
      </c>
      <c r="G28" s="8">
        <f t="shared" si="0"/>
        <v>0</v>
      </c>
      <c r="H28" s="8">
        <f t="shared" si="1"/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>
        <f>VLOOKUP(B30,'[16]Daily production report'!$C$43:$J$115,8,0)</f>
        <v>250</v>
      </c>
      <c r="G30" s="8">
        <f t="shared" si="0"/>
        <v>1</v>
      </c>
      <c r="H30" s="8">
        <f t="shared" si="1"/>
        <v>4000</v>
      </c>
      <c r="I30" s="3"/>
      <c r="J30" s="3"/>
      <c r="K30" s="3">
        <v>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>
        <f>VLOOKUP(B31,'[16]Daily production report'!$C$43:$J$115,8,0)</f>
        <v>1063</v>
      </c>
      <c r="G31" s="8">
        <f t="shared" si="0"/>
        <v>0</v>
      </c>
      <c r="H31" s="8">
        <f t="shared" si="1"/>
        <v>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>
        <f>VLOOKUP(B32,'[16]Daily production report'!$C$43:$J$115,8,0)</f>
        <v>528</v>
      </c>
      <c r="G32" s="8">
        <f t="shared" si="0"/>
        <v>1</v>
      </c>
      <c r="H32" s="8">
        <f t="shared" si="1"/>
        <v>1893.939393939394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>
        <v>1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0</v>
      </c>
      <c r="H34" s="8" t="e">
        <f t="shared" si="1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>
        <f>VLOOKUP(B36,'[16]Daily production report'!$C$43:$J$115,8,0)</f>
        <v>463</v>
      </c>
      <c r="G36" s="8">
        <f t="shared" si="0"/>
        <v>53</v>
      </c>
      <c r="H36" s="8">
        <f t="shared" si="1"/>
        <v>114470.84233261338</v>
      </c>
      <c r="I36" s="3">
        <v>43</v>
      </c>
      <c r="J36" s="3"/>
      <c r="K36" s="3"/>
      <c r="L36" s="3"/>
      <c r="M36" s="3"/>
      <c r="N36" s="3"/>
      <c r="O36" s="3">
        <v>10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>
        <f>VLOOKUP(B37,'[16]Daily production report'!$C$43:$J$115,8,0)</f>
        <v>463</v>
      </c>
      <c r="G37" s="8">
        <f t="shared" si="0"/>
        <v>0</v>
      </c>
      <c r="H37" s="8">
        <f t="shared" si="1"/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>
        <f>VLOOKUP(B38,'[16]Daily production report'!$C$43:$J$115,8,0)</f>
        <v>610</v>
      </c>
      <c r="G38" s="8">
        <f t="shared" si="0"/>
        <v>0</v>
      </c>
      <c r="H38" s="8">
        <f t="shared" si="1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>
        <f>VLOOKUP(B39,'[16]Daily production report'!$C$43:$J$115,8,0)</f>
        <v>610</v>
      </c>
      <c r="G39" s="8">
        <f t="shared" si="0"/>
        <v>0</v>
      </c>
      <c r="H39" s="8">
        <f t="shared" si="1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>
        <f>VLOOKUP(B46,'[16]Daily production report'!$C$43:$J$115,8,0)</f>
        <v>860</v>
      </c>
      <c r="G46" s="8">
        <f t="shared" si="0"/>
        <v>0</v>
      </c>
      <c r="H46" s="8">
        <f t="shared" si="1"/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>
        <f>VLOOKUP(B47,'[16]Daily production report'!$C$43:$J$115,8,0)</f>
        <v>745</v>
      </c>
      <c r="G47" s="8">
        <f t="shared" si="0"/>
        <v>0</v>
      </c>
      <c r="H47" s="8">
        <f t="shared" si="1"/>
        <v>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>
        <f>VLOOKUP(B48,'[16]Daily production report'!$C$43:$J$115,8,0)</f>
        <v>400</v>
      </c>
      <c r="G48" s="8">
        <f t="shared" si="0"/>
        <v>1</v>
      </c>
      <c r="H48" s="8">
        <f t="shared" si="1"/>
        <v>2500</v>
      </c>
      <c r="I48" s="3"/>
      <c r="J48" s="3"/>
      <c r="K48" s="3">
        <v>1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>
        <f>VLOOKUP(B59,'[16]Daily production report'!$C$43:$J$115,8,0)</f>
        <v>1000</v>
      </c>
      <c r="G59" s="8">
        <f t="shared" si="0"/>
        <v>0</v>
      </c>
      <c r="H59" s="8">
        <f t="shared" si="1"/>
        <v>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>
        <f>VLOOKUP(B60,'[16]Daily production report'!$C$43:$J$115,8,0)</f>
        <v>310</v>
      </c>
      <c r="G60" s="8">
        <f t="shared" si="0"/>
        <v>0</v>
      </c>
      <c r="H60" s="8">
        <f t="shared" si="1"/>
        <v>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VLOOKUP(B61,'[16]Daily production report'!$C$43:$J$115,8,0)</f>
        <v>1398</v>
      </c>
      <c r="G61" s="8">
        <f t="shared" si="0"/>
        <v>2</v>
      </c>
      <c r="H61" s="8">
        <f t="shared" si="1"/>
        <v>1430.615164520744</v>
      </c>
      <c r="I61" s="3"/>
      <c r="J61" s="3">
        <v>1</v>
      </c>
      <c r="K61" s="3">
        <v>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>
        <f>VLOOKUP(B62,'[16]Daily production report'!$C$43:$J$115,8,0)</f>
        <v>660</v>
      </c>
      <c r="G62" s="8">
        <f t="shared" si="0"/>
        <v>1</v>
      </c>
      <c r="H62" s="8">
        <f t="shared" si="1"/>
        <v>1515.1515151515152</v>
      </c>
      <c r="I62" s="3"/>
      <c r="J62" s="3"/>
      <c r="K62" s="3">
        <v>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/>
      <c r="G64" s="8">
        <f t="shared" si="0"/>
        <v>0</v>
      </c>
      <c r="H64" s="8" t="e">
        <f t="shared" si="1"/>
        <v>#DIV/0!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>
        <f>VLOOKUP(B65,'[16]Daily production report'!$C$43:$J$115,8,0)</f>
        <v>1225</v>
      </c>
      <c r="G65" s="8">
        <f t="shared" si="0"/>
        <v>1</v>
      </c>
      <c r="H65" s="8">
        <f t="shared" si="1"/>
        <v>816.32653061224494</v>
      </c>
      <c r="I65" s="3"/>
      <c r="J65" s="3">
        <v>1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/>
      <c r="G66" s="8">
        <f t="shared" si="0"/>
        <v>0</v>
      </c>
      <c r="H66" s="8" t="e">
        <f t="shared" si="1"/>
        <v>#DIV/0!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>
        <f>VLOOKUP(B73,'[16]Daily production report'!$C$43:$J$115,8,0)</f>
        <v>2490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/>
      <c r="G74" s="8">
        <f t="shared" si="2"/>
        <v>0</v>
      </c>
      <c r="H74" s="8" t="e">
        <f t="shared" si="3"/>
        <v>#DIV/0!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68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VLOOKUP(B75,'[16]Daily production report'!$C$43:$J$115,8,0)</f>
        <v>1052</v>
      </c>
      <c r="G75" s="8">
        <f t="shared" si="2"/>
        <v>2</v>
      </c>
      <c r="H75" s="8">
        <f t="shared" si="3"/>
        <v>1901.1406844106464</v>
      </c>
      <c r="I75" s="3"/>
      <c r="J75" s="3"/>
      <c r="K75" s="3"/>
      <c r="L75" s="3"/>
      <c r="M75" s="3"/>
      <c r="N75" s="3"/>
      <c r="O75" s="3"/>
      <c r="P75" s="3"/>
      <c r="Q75" s="3">
        <v>2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>
        <f>VLOOKUP(B80,'[16]Daily production report'!$C$43:$J$115,8,0)</f>
        <v>1900</v>
      </c>
      <c r="G80" s="8">
        <f t="shared" si="2"/>
        <v>0</v>
      </c>
      <c r="H80" s="8">
        <f t="shared" si="3"/>
        <v>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>
        <f>VLOOKUP(B111,'[16]Daily production report'!$C$43:$J$115,8,0)</f>
        <v>358</v>
      </c>
      <c r="G111" s="8">
        <f t="shared" ref="G111:G141" si="6">SUM(I111:AJ111)</f>
        <v>0</v>
      </c>
      <c r="H111" s="8">
        <f t="shared" ref="H111:H140" si="7">G111/F111*1000000</f>
        <v>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/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>
        <f>VLOOKUP(B127,'[16]Daily production report'!$C$43:$J$115,8,0)</f>
        <v>400</v>
      </c>
      <c r="G127" s="8">
        <f t="shared" si="6"/>
        <v>0</v>
      </c>
      <c r="H127" s="8">
        <f t="shared" si="7"/>
        <v>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1.75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/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8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/>
      <c r="G157" s="8">
        <f t="shared" si="9"/>
        <v>0</v>
      </c>
      <c r="H157" s="8" t="e">
        <f t="shared" si="8"/>
        <v>#DIV/0!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>
        <f>VLOOKUP(B159,'[16]Daily production report'!$C$43:$J$115,8,0)</f>
        <v>1035</v>
      </c>
      <c r="G159" s="8">
        <f t="shared" si="9"/>
        <v>0</v>
      </c>
      <c r="H159" s="8">
        <f t="shared" si="8"/>
        <v>0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/>
      <c r="G160" s="8">
        <f t="shared" si="9"/>
        <v>0</v>
      </c>
      <c r="H160" s="8" t="e">
        <f t="shared" si="8"/>
        <v>#DIV/0!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>
        <f>VLOOKUP(B161,'[16]Daily production report'!$C$43:$J$115,8,0)</f>
        <v>934</v>
      </c>
      <c r="G161" s="8">
        <f t="shared" si="9"/>
        <v>0</v>
      </c>
      <c r="H161" s="8">
        <f t="shared" si="8"/>
        <v>0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>
        <f>VLOOKUP(B162,'[16]Daily production report'!$C$43:$J$115,8,0)</f>
        <v>905</v>
      </c>
      <c r="G162" s="8">
        <f t="shared" si="9"/>
        <v>9</v>
      </c>
      <c r="H162" s="8">
        <f t="shared" si="8"/>
        <v>9944.7513812154684</v>
      </c>
      <c r="I162" s="88">
        <v>8</v>
      </c>
      <c r="J162" s="88"/>
      <c r="K162" s="88"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>
        <f>VLOOKUP(B164,'[16]Daily production report'!$C$43:$J$115,8,0)</f>
        <v>220</v>
      </c>
      <c r="G164" s="8">
        <f t="shared" si="9"/>
        <v>0</v>
      </c>
      <c r="H164" s="8">
        <f t="shared" si="8"/>
        <v>0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>
        <f>VLOOKUP(B165,'[16]Daily production report'!$C$43:$J$115,8,0)</f>
        <v>700</v>
      </c>
      <c r="G165" s="8">
        <f t="shared" si="9"/>
        <v>2</v>
      </c>
      <c r="H165" s="8">
        <f t="shared" si="8"/>
        <v>2857.1428571428573</v>
      </c>
      <c r="I165" s="88"/>
      <c r="J165" s="88"/>
      <c r="K165" s="88">
        <v>2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>
        <f>VLOOKUP(B166,'[16]Daily production report'!$C$43:$J$115,8,0)</f>
        <v>700</v>
      </c>
      <c r="G166" s="8">
        <f t="shared" si="9"/>
        <v>0</v>
      </c>
      <c r="H166" s="8">
        <f t="shared" si="8"/>
        <v>0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>
        <f>VLOOKUP(B167,'[16]Daily production report'!$C$43:$J$115,8,0)</f>
        <v>802</v>
      </c>
      <c r="G167" s="8">
        <f t="shared" si="9"/>
        <v>1</v>
      </c>
      <c r="H167" s="8">
        <f t="shared" si="8"/>
        <v>1246.8827930174564</v>
      </c>
      <c r="I167" s="88"/>
      <c r="J167" s="88"/>
      <c r="K167" s="88"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>
        <f>VLOOKUP(B168,'[16]Daily production report'!$C$43:$J$115,8,0)</f>
        <v>694</v>
      </c>
      <c r="G168" s="8">
        <f t="shared" si="9"/>
        <v>0</v>
      </c>
      <c r="H168" s="8">
        <f t="shared" si="8"/>
        <v>0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>
        <f>VLOOKUP(B169,'[16]Daily production report'!$C$43:$J$115,8,0)</f>
        <v>1050</v>
      </c>
      <c r="G169" s="8">
        <f t="shared" si="9"/>
        <v>0</v>
      </c>
      <c r="H169" s="8">
        <f t="shared" si="8"/>
        <v>0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>
        <f>VLOOKUP(B170,'[16]Daily production report'!$C$43:$J$115,8,0)</f>
        <v>1050</v>
      </c>
      <c r="G170" s="8">
        <f t="shared" si="9"/>
        <v>0</v>
      </c>
      <c r="H170" s="8">
        <f t="shared" si="8"/>
        <v>0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>
        <f>VLOOKUP(B171,'[16]Daily production report'!$C$43:$J$115,8,0)</f>
        <v>800</v>
      </c>
      <c r="G171" s="8">
        <f t="shared" si="9"/>
        <v>3</v>
      </c>
      <c r="H171" s="8">
        <f t="shared" si="8"/>
        <v>3750</v>
      </c>
      <c r="I171" s="88"/>
      <c r="J171" s="88">
        <v>3</v>
      </c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>
        <f>VLOOKUP(B172,'[16]Daily production report'!$C$43:$J$115,8,0)</f>
        <v>800</v>
      </c>
      <c r="G172" s="8">
        <f t="shared" si="9"/>
        <v>3</v>
      </c>
      <c r="H172" s="8">
        <f t="shared" si="8"/>
        <v>3750</v>
      </c>
      <c r="I172" s="88"/>
      <c r="J172" s="88">
        <v>3</v>
      </c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/>
      <c r="G173" s="8">
        <f t="shared" si="9"/>
        <v>0</v>
      </c>
      <c r="H173" s="8" t="e">
        <f t="shared" si="8"/>
        <v>#DIV/0!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/>
      <c r="G174" s="8">
        <f t="shared" si="9"/>
        <v>0</v>
      </c>
      <c r="H174" s="8" t="e">
        <f t="shared" si="8"/>
        <v>#DIV/0!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/>
      <c r="G175" s="8">
        <f t="shared" si="9"/>
        <v>0</v>
      </c>
      <c r="H175" s="8" t="e">
        <f t="shared" si="8"/>
        <v>#DIV/0!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/>
      <c r="G176" s="8">
        <f t="shared" si="9"/>
        <v>0</v>
      </c>
      <c r="H176" s="8" t="e">
        <f t="shared" si="8"/>
        <v>#DIV/0!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/>
      <c r="G177" s="8">
        <f t="shared" si="9"/>
        <v>0</v>
      </c>
      <c r="H177" s="8" t="e">
        <f t="shared" si="8"/>
        <v>#DIV/0!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/>
      <c r="G178" s="8">
        <f t="shared" si="9"/>
        <v>0</v>
      </c>
      <c r="H178" s="8" t="e">
        <f t="shared" si="8"/>
        <v>#DIV/0!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115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32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32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/>
      <c r="G191" s="8">
        <f t="shared" si="9"/>
        <v>0</v>
      </c>
      <c r="H191" s="8" t="e">
        <f t="shared" si="8"/>
        <v>#DIV/0!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/>
      <c r="G192" s="8">
        <f t="shared" si="9"/>
        <v>0</v>
      </c>
      <c r="H192" s="8" t="e">
        <f t="shared" si="8"/>
        <v>#DIV/0!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>
        <f>VLOOKUP(B196,'[16]Daily production report'!$C$43:$J$115,8,0)</f>
        <v>1270</v>
      </c>
      <c r="G196" s="8">
        <f t="shared" si="9"/>
        <v>0</v>
      </c>
      <c r="H196" s="8">
        <f t="shared" si="8"/>
        <v>0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>
        <f>VLOOKUP(B197,'[16]Daily production report'!$C$43:$J$115,8,0)</f>
        <v>1270</v>
      </c>
      <c r="G197" s="8">
        <f t="shared" si="9"/>
        <v>0</v>
      </c>
      <c r="H197" s="8">
        <f t="shared" si="8"/>
        <v>0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>
        <f>VLOOKUP(B198,'[16]Daily production report'!$C$43:$J$115,8,0)</f>
        <v>1095</v>
      </c>
      <c r="G198" s="8">
        <f t="shared" si="9"/>
        <v>10</v>
      </c>
      <c r="H198" s="8">
        <f t="shared" si="8"/>
        <v>9132.4200913242003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>
        <v>10</v>
      </c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>
        <f>VLOOKUP(B199,'[16]Daily production report'!$C$43:$J$115,8,0)</f>
        <v>495</v>
      </c>
      <c r="G199" s="8">
        <f t="shared" ref="G199:G201" si="10">SUM(I199:AJ199)</f>
        <v>0</v>
      </c>
      <c r="H199" s="8">
        <f t="shared" ref="H199:H227" si="11">G199/F199*1000000</f>
        <v>0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>
        <f>VLOOKUP(B200,'[16]Daily production report'!$C$43:$J$115,8,0)</f>
        <v>495</v>
      </c>
      <c r="G200" s="8">
        <f t="shared" si="10"/>
        <v>0</v>
      </c>
      <c r="H200" s="8">
        <f t="shared" si="11"/>
        <v>0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VLOOKUP(B202,'[16]Daily production report'!$C$43:$J$115,8,0)</f>
        <v>980</v>
      </c>
      <c r="G202" s="8">
        <f t="shared" ref="G202:G214" si="12">SUM(I202:AJ202)</f>
        <v>5</v>
      </c>
      <c r="H202" s="8">
        <f t="shared" si="11"/>
        <v>5102.0408163265301</v>
      </c>
      <c r="I202" s="26"/>
      <c r="J202" s="26"/>
      <c r="K202" s="26">
        <v>5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>
        <f>VLOOKUP(B203,'[16]Daily production report'!$C$43:$J$115,8,0)</f>
        <v>150</v>
      </c>
      <c r="G203" s="8">
        <f t="shared" si="12"/>
        <v>0</v>
      </c>
      <c r="H203" s="8">
        <f t="shared" si="11"/>
        <v>0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>
        <f>VLOOKUP(B204,'[16]Daily production report'!$C$43:$J$115,8,0)</f>
        <v>80</v>
      </c>
      <c r="G204" s="8">
        <f t="shared" si="12"/>
        <v>0</v>
      </c>
      <c r="H204" s="8">
        <f t="shared" si="11"/>
        <v>0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VLOOKUP(B205,'[16]Daily production report'!$C$43:$J$115,8,0)</f>
        <v>1001</v>
      </c>
      <c r="G205" s="8">
        <f t="shared" si="12"/>
        <v>0</v>
      </c>
      <c r="H205" s="8">
        <f t="shared" si="11"/>
        <v>0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VLOOKUP(B206,'[16]Daily production report'!$C$43:$J$115,8,0)</f>
        <v>200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VLOOKUP(B207,'[16]Daily production report'!$C$43:$J$115,8,0)</f>
        <v>1200</v>
      </c>
      <c r="G207" s="8">
        <f t="shared" si="12"/>
        <v>0</v>
      </c>
      <c r="H207" s="8">
        <f t="shared" si="11"/>
        <v>0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/>
      <c r="G208" s="8">
        <f t="shared" si="12"/>
        <v>0</v>
      </c>
      <c r="H208" s="8" t="e">
        <f t="shared" si="11"/>
        <v>#DIV/0!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VLOOKUP(B209,'[16]Daily production report'!$C$43:$J$115,8,0)</f>
        <v>1230</v>
      </c>
      <c r="G209" s="8">
        <f t="shared" si="12"/>
        <v>0</v>
      </c>
      <c r="H209" s="8">
        <f t="shared" si="11"/>
        <v>0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/>
      <c r="G210" s="8">
        <f t="shared" si="12"/>
        <v>0</v>
      </c>
      <c r="H210" s="8" t="e">
        <f t="shared" si="11"/>
        <v>#DIV/0!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/>
      <c r="G212" s="8">
        <f t="shared" si="12"/>
        <v>0</v>
      </c>
      <c r="H212" s="8" t="e">
        <f t="shared" si="11"/>
        <v>#DIV/0!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/>
      <c r="G214" s="8">
        <f t="shared" si="12"/>
        <v>0</v>
      </c>
      <c r="H214" s="8" t="e">
        <f t="shared" si="11"/>
        <v>#DIV/0!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>
        <f>VLOOKUP(B218,'[16]Daily production report'!$C$43:$J$115,8,0)</f>
        <v>1910</v>
      </c>
      <c r="G218" s="8">
        <f t="shared" si="14"/>
        <v>0</v>
      </c>
      <c r="H218" s="8">
        <f t="shared" si="11"/>
        <v>0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>
        <f>VLOOKUP(B219,'[16]Daily production report'!$C$43:$J$115,8,0)</f>
        <v>1910</v>
      </c>
      <c r="G219" s="8">
        <f t="shared" si="14"/>
        <v>0</v>
      </c>
      <c r="H219" s="8">
        <f t="shared" si="11"/>
        <v>0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VLOOKUP(B221,'[16]Daily production report'!$C$43:$J$115,8,0)</f>
        <v>900</v>
      </c>
      <c r="G221" s="8">
        <f t="shared" si="15"/>
        <v>0</v>
      </c>
      <c r="H221" s="8">
        <f t="shared" si="11"/>
        <v>0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VLOOKUP(B222,'[16]Daily production report'!$C$43:$J$115,8,0)</f>
        <v>900</v>
      </c>
      <c r="G222" s="8">
        <f t="shared" si="15"/>
        <v>0</v>
      </c>
      <c r="H222" s="8">
        <f t="shared" si="11"/>
        <v>0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>
        <f>VLOOKUP(B223,'[16]Daily production report'!$C$43:$J$115,8,0)</f>
        <v>681</v>
      </c>
      <c r="G223" s="8">
        <f t="shared" si="15"/>
        <v>0</v>
      </c>
      <c r="H223" s="8">
        <f t="shared" si="11"/>
        <v>0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>
        <f>VLOOKUP(B224,'[16]Daily production report'!$C$43:$J$115,8,0)</f>
        <v>681</v>
      </c>
      <c r="G224" s="215">
        <f t="shared" si="15"/>
        <v>1</v>
      </c>
      <c r="H224" s="8">
        <f t="shared" si="11"/>
        <v>1468.4287812041116</v>
      </c>
      <c r="I224" s="26"/>
      <c r="J224" s="26"/>
      <c r="K224" s="26">
        <v>1</v>
      </c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/>
      <c r="G228" s="8">
        <f t="shared" ref="G228:G251" si="16">SUM(I228:AJ228)</f>
        <v>0</v>
      </c>
      <c r="H228" s="8" t="e">
        <f t="shared" ref="H228:H251" si="17">G228/F228*1000000</f>
        <v>#DIV/0!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/>
      <c r="G229" s="8">
        <f t="shared" si="16"/>
        <v>0</v>
      </c>
      <c r="H229" s="8" t="e">
        <f t="shared" si="17"/>
        <v>#DIV/0!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>
        <f>VLOOKUP(B230,'[16]Daily production report'!$C$43:$J$115,8,0)</f>
        <v>1035</v>
      </c>
      <c r="G230" s="8">
        <f t="shared" si="16"/>
        <v>0</v>
      </c>
      <c r="H230" s="8">
        <f t="shared" si="17"/>
        <v>0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>
        <f>VLOOKUP(B231,'[16]Daily production report'!$C$43:$J$115,8,0)</f>
        <v>1035</v>
      </c>
      <c r="G231" s="8">
        <f t="shared" si="16"/>
        <v>0</v>
      </c>
      <c r="H231" s="8">
        <f t="shared" si="17"/>
        <v>0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/>
      <c r="G232" s="8">
        <f t="shared" si="16"/>
        <v>0</v>
      </c>
      <c r="H232" s="8" t="e">
        <f t="shared" si="17"/>
        <v>#DIV/0!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/>
      <c r="G233" s="8">
        <f t="shared" si="16"/>
        <v>0</v>
      </c>
      <c r="H233" s="8" t="e">
        <f t="shared" si="17"/>
        <v>#DIV/0!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>
        <f>VLOOKUP(B234,'[16]Daily production report'!$C$43:$J$115,8,0)</f>
        <v>620</v>
      </c>
      <c r="G234" s="8">
        <f t="shared" si="16"/>
        <v>0</v>
      </c>
      <c r="H234" s="8">
        <f t="shared" si="17"/>
        <v>0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>
        <f>VLOOKUP(B235,'[16]Daily production report'!$C$43:$J$115,8,0)</f>
        <v>801</v>
      </c>
      <c r="G235" s="8">
        <f t="shared" si="16"/>
        <v>2</v>
      </c>
      <c r="H235" s="8">
        <f t="shared" si="17"/>
        <v>2496.8789013732835</v>
      </c>
      <c r="I235" s="214"/>
      <c r="J235" s="26">
        <v>2</v>
      </c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>
        <f>VLOOKUP(B236,'[16]Daily production report'!$C$43:$J$115,8,0)</f>
        <v>630</v>
      </c>
      <c r="G236" s="8">
        <f t="shared" si="16"/>
        <v>0</v>
      </c>
      <c r="H236" s="8">
        <f t="shared" si="17"/>
        <v>0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/>
      <c r="G237" s="8">
        <f t="shared" si="16"/>
        <v>0</v>
      </c>
      <c r="H237" s="8" t="e">
        <f t="shared" si="17"/>
        <v>#DIV/0!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>
        <f>VLOOKUP(B240,'[16]Daily production report'!$C$43:$J$115,8,0)</f>
        <v>800</v>
      </c>
      <c r="G240" s="8">
        <f t="shared" si="16"/>
        <v>0</v>
      </c>
      <c r="H240" s="8">
        <f t="shared" si="17"/>
        <v>0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>
        <f>VLOOKUP(B241,'[16]Daily production report'!$C$43:$J$115,8,0)</f>
        <v>800</v>
      </c>
      <c r="G241" s="8">
        <f t="shared" si="16"/>
        <v>0</v>
      </c>
      <c r="H241" s="8">
        <f t="shared" si="17"/>
        <v>0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/>
      <c r="G242" s="8">
        <f t="shared" si="16"/>
        <v>0</v>
      </c>
      <c r="H242" s="8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/>
      <c r="G243" s="8">
        <f t="shared" si="16"/>
        <v>0</v>
      </c>
      <c r="H243" s="8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>
        <f>VLOOKUP(B244,'[16]Daily production report'!$C$43:$J$115,8,0)</f>
        <v>395</v>
      </c>
      <c r="G244" s="8">
        <f t="shared" si="16"/>
        <v>0</v>
      </c>
      <c r="H244" s="8">
        <f t="shared" si="17"/>
        <v>0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>
        <f>VLOOKUP(B245,'[16]Daily production report'!$C$43:$J$115,8,0)</f>
        <v>395</v>
      </c>
      <c r="G245" s="8">
        <f t="shared" si="16"/>
        <v>0</v>
      </c>
      <c r="H245" s="8">
        <f t="shared" si="17"/>
        <v>0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/>
      <c r="G246" s="8">
        <f t="shared" si="16"/>
        <v>0</v>
      </c>
      <c r="H246" s="8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/>
      <c r="G247" s="8">
        <f t="shared" si="16"/>
        <v>0</v>
      </c>
      <c r="H247" s="8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>
        <f>VLOOKUP(B250,'[16]Daily production report'!$C$43:$J$115,8,0)</f>
        <v>800</v>
      </c>
      <c r="G250" s="8">
        <f t="shared" si="16"/>
        <v>0</v>
      </c>
      <c r="H250" s="8">
        <f t="shared" si="17"/>
        <v>0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58909</v>
      </c>
      <c r="G254" s="8">
        <f>SUM(I254:AJ254)</f>
        <v>102</v>
      </c>
      <c r="H254" s="8">
        <f t="shared" ref="H254" si="18">G254/F254*1000000</f>
        <v>1731.4841535249284</v>
      </c>
      <c r="I254" s="8">
        <f>SUM(I3:I251)</f>
        <v>51</v>
      </c>
      <c r="J254" s="8">
        <f t="shared" ref="J254:AJ254" si="19">SUM(J3:J251)</f>
        <v>10</v>
      </c>
      <c r="K254" s="8">
        <f t="shared" si="19"/>
        <v>18</v>
      </c>
      <c r="L254" s="8">
        <f t="shared" si="19"/>
        <v>0</v>
      </c>
      <c r="M254" s="8">
        <f t="shared" si="19"/>
        <v>0</v>
      </c>
      <c r="N254" s="8">
        <f t="shared" si="19"/>
        <v>0</v>
      </c>
      <c r="O254" s="8">
        <f t="shared" si="19"/>
        <v>10</v>
      </c>
      <c r="P254" s="8">
        <f t="shared" si="19"/>
        <v>0</v>
      </c>
      <c r="Q254" s="8">
        <f t="shared" si="19"/>
        <v>2</v>
      </c>
      <c r="R254" s="8">
        <f t="shared" si="19"/>
        <v>0</v>
      </c>
      <c r="S254" s="8">
        <f t="shared" si="19"/>
        <v>0</v>
      </c>
      <c r="T254" s="8">
        <f t="shared" si="19"/>
        <v>0</v>
      </c>
      <c r="U254" s="8">
        <f t="shared" si="19"/>
        <v>0</v>
      </c>
      <c r="V254" s="8">
        <f t="shared" si="19"/>
        <v>0</v>
      </c>
      <c r="W254" s="8">
        <f t="shared" si="19"/>
        <v>0</v>
      </c>
      <c r="X254" s="8">
        <f t="shared" si="19"/>
        <v>0</v>
      </c>
      <c r="Y254" s="8">
        <f t="shared" si="19"/>
        <v>1</v>
      </c>
      <c r="Z254" s="8">
        <f t="shared" si="19"/>
        <v>0</v>
      </c>
      <c r="AA254" s="8">
        <f t="shared" si="19"/>
        <v>0</v>
      </c>
      <c r="AB254" s="8">
        <f t="shared" si="19"/>
        <v>0</v>
      </c>
      <c r="AC254" s="8">
        <f t="shared" si="19"/>
        <v>0</v>
      </c>
      <c r="AD254" s="8">
        <f t="shared" si="19"/>
        <v>0</v>
      </c>
      <c r="AE254" s="8">
        <f t="shared" si="19"/>
        <v>0</v>
      </c>
      <c r="AF254" s="8">
        <f t="shared" si="19"/>
        <v>10</v>
      </c>
      <c r="AG254" s="8">
        <f t="shared" si="19"/>
        <v>0</v>
      </c>
      <c r="AH254" s="8">
        <f t="shared" si="19"/>
        <v>0</v>
      </c>
      <c r="AI254" s="8">
        <f t="shared" si="19"/>
        <v>0</v>
      </c>
      <c r="AJ254" s="8">
        <f t="shared" si="19"/>
        <v>0</v>
      </c>
    </row>
    <row r="255" spans="1:36" x14ac:dyDescent="0.3">
      <c r="B255" s="39"/>
      <c r="C255" s="110"/>
      <c r="D255" s="58"/>
      <c r="E255" s="59"/>
      <c r="F255" s="59"/>
      <c r="G255" s="59"/>
      <c r="H255" s="60"/>
    </row>
    <row r="256" spans="1:36" x14ac:dyDescent="0.3">
      <c r="B256" s="49"/>
      <c r="C256" s="132"/>
      <c r="D256" s="58"/>
      <c r="E256" s="50"/>
      <c r="F256" s="50"/>
      <c r="G256" s="59"/>
      <c r="H256" s="60"/>
    </row>
    <row r="257" spans="5:32" x14ac:dyDescent="0.3">
      <c r="E257"/>
      <c r="F257"/>
      <c r="AF257">
        <v>7</v>
      </c>
    </row>
  </sheetData>
  <mergeCells count="2">
    <mergeCell ref="A254:E254"/>
    <mergeCell ref="A1:AJ1"/>
  </mergeCells>
  <conditionalFormatting sqref="B191:B192">
    <cfRule type="duplicateValues" dxfId="60" priority="1"/>
    <cfRule type="duplicateValues" dxfId="59" priority="2"/>
  </conditionalFormatting>
  <conditionalFormatting sqref="B196:B198">
    <cfRule type="duplicateValues" dxfId="58" priority="33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AJ258"/>
  <sheetViews>
    <sheetView zoomScale="70" zoomScaleNormal="70" workbookViewId="0">
      <pane ySplit="2" topLeftCell="A129" activePane="bottomLeft" state="frozen"/>
      <selection pane="bottomLef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59.77734375" bestFit="1" customWidth="1"/>
    <col min="5" max="5" width="13.77734375" style="1" bestFit="1" customWidth="1"/>
    <col min="6" max="6" width="13.77734375" style="1" customWidth="1"/>
    <col min="7" max="7" width="15.5546875" style="1" customWidth="1"/>
    <col min="8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  <col min="25" max="25" width="10.21875" bestFit="1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174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/>
      <c r="G4" s="8">
        <f t="shared" ref="G4:G66" si="0">SUM(I4:AJ4)</f>
        <v>0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>
        <f>VLOOKUP(B6,'[17]Daily production report'!$C$43:$J$108,8,0)</f>
        <v>485</v>
      </c>
      <c r="G6" s="8">
        <f t="shared" si="0"/>
        <v>2</v>
      </c>
      <c r="H6" s="8">
        <f t="shared" si="1"/>
        <v>4123.7113402061859</v>
      </c>
      <c r="I6" s="3"/>
      <c r="J6" s="3"/>
      <c r="K6" s="3">
        <v>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>
        <f>VLOOKUP(B7,'[17]Daily production report'!$C$43:$J$108,8,0)</f>
        <v>485</v>
      </c>
      <c r="G7" s="8">
        <f t="shared" si="0"/>
        <v>1</v>
      </c>
      <c r="H7" s="8">
        <f t="shared" si="1"/>
        <v>2061.855670103093</v>
      </c>
      <c r="I7" s="3">
        <v>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18.75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>
        <f>VLOOKUP(B8,'[17]Daily production report'!$C$43:$J$108,8,0)</f>
        <v>920</v>
      </c>
      <c r="G8" s="8">
        <f t="shared" si="0"/>
        <v>1</v>
      </c>
      <c r="H8" s="8">
        <f t="shared" si="1"/>
        <v>1086.9565217391305</v>
      </c>
      <c r="I8" s="3">
        <v>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>
        <f>VLOOKUP(B9,'[17]Daily production report'!$C$43:$J$108,8,0)</f>
        <v>566</v>
      </c>
      <c r="G9" s="8">
        <f t="shared" si="0"/>
        <v>4</v>
      </c>
      <c r="H9" s="8">
        <f t="shared" si="1"/>
        <v>7067.1378091872793</v>
      </c>
      <c r="I9" s="3"/>
      <c r="J9" s="3"/>
      <c r="K9" s="3"/>
      <c r="L9" s="3"/>
      <c r="M9" s="3"/>
      <c r="N9" s="3">
        <v>2</v>
      </c>
      <c r="O9" s="3"/>
      <c r="P9" s="3"/>
      <c r="Q9" s="3">
        <v>2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>
        <f>VLOOKUP(B10,'[17]Daily production report'!$C$43:$J$108,8,0)</f>
        <v>768</v>
      </c>
      <c r="G10" s="8">
        <f t="shared" si="0"/>
        <v>0</v>
      </c>
      <c r="H10" s="8">
        <f t="shared" si="1"/>
        <v>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>
        <f>VLOOKUP(B15,'[17]Daily production report'!$C$43:$J$108,8,0)</f>
        <v>920</v>
      </c>
      <c r="G15" s="8">
        <f t="shared" si="0"/>
        <v>1</v>
      </c>
      <c r="H15" s="8">
        <f t="shared" si="1"/>
        <v>1086.9565217391305</v>
      </c>
      <c r="I15" s="3"/>
      <c r="J15" s="3">
        <v>1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>
        <f>VLOOKUP(B22,'[17]Daily production report'!$C$43:$J$108,8,0)</f>
        <v>1785</v>
      </c>
      <c r="G22" s="8">
        <f t="shared" si="0"/>
        <v>1</v>
      </c>
      <c r="H22" s="8">
        <f t="shared" si="1"/>
        <v>560.22408963585428</v>
      </c>
      <c r="I22" s="3"/>
      <c r="J22" s="3"/>
      <c r="K22" s="3">
        <v>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>
        <f>VLOOKUP(B23,'[17]Daily production report'!$C$43:$J$108,8,0)</f>
        <v>1680</v>
      </c>
      <c r="G23" s="8">
        <f t="shared" si="0"/>
        <v>0</v>
      </c>
      <c r="H23" s="8">
        <f t="shared" si="1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/>
      <c r="G30" s="8">
        <f t="shared" si="0"/>
        <v>0</v>
      </c>
      <c r="H30" s="8" t="e">
        <f t="shared" si="1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>
        <f>VLOOKUP(B34,'[17]Daily production report'!$C$43:$J$108,8,0)</f>
        <v>470</v>
      </c>
      <c r="G34" s="8">
        <f t="shared" si="0"/>
        <v>9</v>
      </c>
      <c r="H34" s="8">
        <f t="shared" si="1"/>
        <v>19148.936170212764</v>
      </c>
      <c r="I34" s="3"/>
      <c r="J34" s="3"/>
      <c r="K34" s="3">
        <v>7</v>
      </c>
      <c r="L34" s="3"/>
      <c r="M34" s="3"/>
      <c r="N34" s="3"/>
      <c r="O34" s="3">
        <v>2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>
        <f>VLOOKUP(B36,'[17]Daily production report'!$C$43:$J$108,8,0)</f>
        <v>1090</v>
      </c>
      <c r="G36" s="8">
        <f t="shared" si="0"/>
        <v>1</v>
      </c>
      <c r="H36" s="8">
        <f t="shared" si="1"/>
        <v>917.43119266055055</v>
      </c>
      <c r="I36" s="3"/>
      <c r="J36" s="3"/>
      <c r="K36" s="3">
        <v>1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>
        <f>VLOOKUP(B37,'[17]Daily production report'!$C$43:$J$108,8,0)</f>
        <v>1090</v>
      </c>
      <c r="G37" s="8">
        <f t="shared" si="0"/>
        <v>1</v>
      </c>
      <c r="H37" s="8">
        <f t="shared" si="1"/>
        <v>917.43119266055055</v>
      </c>
      <c r="I37" s="3"/>
      <c r="J37" s="3"/>
      <c r="K37" s="3">
        <v>1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>
        <f>VLOOKUP(B38,'[17]Daily production report'!$C$43:$J$108,8,0)</f>
        <v>340</v>
      </c>
      <c r="G38" s="8">
        <f t="shared" si="0"/>
        <v>0</v>
      </c>
      <c r="H38" s="8">
        <f t="shared" si="1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>
        <f>VLOOKUP(B39,'[17]Daily production report'!$C$43:$J$108,8,0)</f>
        <v>340</v>
      </c>
      <c r="G39" s="8">
        <f t="shared" si="0"/>
        <v>0</v>
      </c>
      <c r="H39" s="8">
        <f t="shared" si="1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>
        <f>VLOOKUP(B46,'[17]Daily production report'!$C$43:$J$108,8,0)</f>
        <v>252</v>
      </c>
      <c r="G46" s="8">
        <f t="shared" si="0"/>
        <v>0</v>
      </c>
      <c r="H46" s="8">
        <f t="shared" si="1"/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>
        <f>VLOOKUP(B51,'[17]Daily production report'!$C$43:$J$108,8,0)</f>
        <v>815</v>
      </c>
      <c r="G51" s="8">
        <f t="shared" si="0"/>
        <v>0</v>
      </c>
      <c r="H51" s="8">
        <f t="shared" si="1"/>
        <v>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>
        <f>VLOOKUP(B52,'[17]Daily production report'!$C$43:$J$108,8,0)</f>
        <v>815</v>
      </c>
      <c r="G52" s="8">
        <f t="shared" si="0"/>
        <v>0</v>
      </c>
      <c r="H52" s="8">
        <f t="shared" si="1"/>
        <v>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>
        <f>VLOOKUP(B53,'[17]Daily production report'!$C$43:$J$108,8,0)</f>
        <v>510</v>
      </c>
      <c r="G53" s="8">
        <f t="shared" si="0"/>
        <v>0</v>
      </c>
      <c r="H53" s="8">
        <f t="shared" si="1"/>
        <v>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>
        <f>VLOOKUP(B54,'[17]Daily production report'!$C$43:$J$108,8,0)</f>
        <v>510</v>
      </c>
      <c r="G54" s="8">
        <f t="shared" si="0"/>
        <v>0</v>
      </c>
      <c r="H54" s="8">
        <f t="shared" si="1"/>
        <v>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>
        <f>VLOOKUP(B57,'[17]Daily production report'!$C$43:$J$108,8,0)</f>
        <v>790</v>
      </c>
      <c r="G57" s="8">
        <f t="shared" si="0"/>
        <v>0</v>
      </c>
      <c r="H57" s="8">
        <f t="shared" si="1"/>
        <v>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>
        <f>VLOOKUP(B58,'[17]Daily production report'!$C$43:$J$108,8,0)</f>
        <v>790</v>
      </c>
      <c r="G58" s="8">
        <f t="shared" si="0"/>
        <v>0</v>
      </c>
      <c r="H58" s="8">
        <f t="shared" si="1"/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0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54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25">
      <c r="A61" s="3">
        <v>59</v>
      </c>
      <c r="B61" s="106">
        <v>15026219</v>
      </c>
      <c r="C61" s="107" t="s">
        <v>354</v>
      </c>
      <c r="D61" s="107" t="s">
        <v>338</v>
      </c>
      <c r="E61" s="286" t="s">
        <v>81</v>
      </c>
      <c r="F61" s="3">
        <f>VLOOKUP(B61,'[17]Daily production report'!$C$43:$J$108,8,0)</f>
        <v>940</v>
      </c>
      <c r="G61" s="8">
        <f t="shared" si="0"/>
        <v>12</v>
      </c>
      <c r="H61" s="8">
        <f t="shared" si="1"/>
        <v>12765.95744680851</v>
      </c>
      <c r="I61" s="3"/>
      <c r="J61" s="3"/>
      <c r="K61" s="3">
        <v>12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25">
      <c r="A62" s="3">
        <v>60</v>
      </c>
      <c r="B62" s="106">
        <v>15026218</v>
      </c>
      <c r="C62" s="107" t="s">
        <v>354</v>
      </c>
      <c r="D62" s="107" t="s">
        <v>340</v>
      </c>
      <c r="E62" s="286" t="s">
        <v>81</v>
      </c>
      <c r="F62" s="3">
        <f>VLOOKUP(B62,'[17]Daily production report'!$C$43:$J$108,8,0)</f>
        <v>1800</v>
      </c>
      <c r="G62" s="8">
        <f t="shared" si="0"/>
        <v>1</v>
      </c>
      <c r="H62" s="8">
        <f t="shared" si="1"/>
        <v>555.55555555555554</v>
      </c>
      <c r="I62" s="3"/>
      <c r="J62" s="3"/>
      <c r="K62" s="3">
        <v>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25">
      <c r="A63" s="3">
        <v>61</v>
      </c>
      <c r="B63" s="106">
        <v>16006525</v>
      </c>
      <c r="C63" s="107" t="s">
        <v>354</v>
      </c>
      <c r="D63" s="107" t="s">
        <v>75</v>
      </c>
      <c r="E63" s="286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25">
      <c r="A64" s="3">
        <v>62</v>
      </c>
      <c r="B64" s="106">
        <v>16006627</v>
      </c>
      <c r="C64" s="107" t="s">
        <v>357</v>
      </c>
      <c r="D64" s="107" t="s">
        <v>78</v>
      </c>
      <c r="E64" s="286" t="s">
        <v>81</v>
      </c>
      <c r="F64" s="3">
        <f>VLOOKUP(B64,'[17]Daily production report'!$C$43:$J$108,8,0)</f>
        <v>1257</v>
      </c>
      <c r="G64" s="8">
        <f t="shared" si="0"/>
        <v>5</v>
      </c>
      <c r="H64" s="8">
        <f t="shared" si="1"/>
        <v>3977.724741447892</v>
      </c>
      <c r="I64" s="3">
        <v>2</v>
      </c>
      <c r="J64" s="3">
        <v>3</v>
      </c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25">
      <c r="A65" s="3">
        <v>63</v>
      </c>
      <c r="B65" s="106">
        <v>16006628</v>
      </c>
      <c r="C65" s="107" t="s">
        <v>357</v>
      </c>
      <c r="D65" s="107" t="s">
        <v>79</v>
      </c>
      <c r="E65" s="286" t="s">
        <v>81</v>
      </c>
      <c r="F65" s="3"/>
      <c r="G65" s="8">
        <f t="shared" si="0"/>
        <v>0</v>
      </c>
      <c r="H65" s="8" t="e">
        <f t="shared" si="1"/>
        <v>#DIV/0!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>
        <f>VLOOKUP(B66,'[17]Daily production report'!$C$43:$J$108,8,0)</f>
        <v>1260</v>
      </c>
      <c r="G66" s="8">
        <f t="shared" si="0"/>
        <v>0</v>
      </c>
      <c r="H66" s="8">
        <f t="shared" si="1"/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/>
      <c r="G73" s="8">
        <f t="shared" si="2"/>
        <v>0</v>
      </c>
      <c r="H73" s="8" t="e">
        <f t="shared" si="3"/>
        <v>#DIV/0!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>
        <f>VLOOKUP(B74,'[17]Daily production report'!$C$43:$J$108,8,0)</f>
        <v>92</v>
      </c>
      <c r="G74" s="8">
        <f t="shared" si="2"/>
        <v>11</v>
      </c>
      <c r="H74" s="8">
        <f t="shared" si="3"/>
        <v>119565.21739130435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>
        <v>11</v>
      </c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VLOOKUP(B75,'[17]Daily production report'!$C$43:$J$108,8,0)</f>
        <v>700</v>
      </c>
      <c r="G75" s="8">
        <f t="shared" si="2"/>
        <v>0</v>
      </c>
      <c r="H75" s="8">
        <f t="shared" si="3"/>
        <v>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/>
      <c r="G80" s="8">
        <f t="shared" si="2"/>
        <v>0</v>
      </c>
      <c r="H80" s="8" t="e">
        <f t="shared" si="3"/>
        <v>#DIV/0!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>
        <f>VLOOKUP(B87,'[17]Daily production report'!$C$43:$J$108,8,0)</f>
        <v>500</v>
      </c>
      <c r="G87" s="8">
        <f t="shared" si="2"/>
        <v>0</v>
      </c>
      <c r="H87" s="8">
        <f t="shared" si="3"/>
        <v>0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>
        <f>VLOOKUP(B113,'[17]Daily production report'!$C$43:$J$108,8,0)</f>
        <v>120</v>
      </c>
      <c r="G113" s="8"/>
      <c r="H113" s="8">
        <f t="shared" si="7"/>
        <v>0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>
        <f>VLOOKUP(B116,'[17]Daily production report'!$C$43:$J$108,8,0)</f>
        <v>365</v>
      </c>
      <c r="G116" s="8">
        <f t="shared" si="6"/>
        <v>3</v>
      </c>
      <c r="H116" s="8">
        <f t="shared" si="7"/>
        <v>8219.17808219178</v>
      </c>
      <c r="I116" s="3"/>
      <c r="J116" s="3"/>
      <c r="K116" s="3">
        <v>3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>
        <f>VLOOKUP(B125,'[17]Daily production report'!$C$43:$J$108,8,0)</f>
        <v>590</v>
      </c>
      <c r="G125" s="8">
        <f t="shared" si="6"/>
        <v>0</v>
      </c>
      <c r="H125" s="8">
        <f t="shared" si="7"/>
        <v>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>
        <f>VLOOKUP(B126,'[17]Daily production report'!$C$43:$J$108,8,0)</f>
        <v>590</v>
      </c>
      <c r="G126" s="8">
        <f t="shared" si="6"/>
        <v>3</v>
      </c>
      <c r="H126" s="8">
        <f t="shared" si="7"/>
        <v>5084.7457627118638</v>
      </c>
      <c r="I126" s="3"/>
      <c r="J126" s="3">
        <v>1</v>
      </c>
      <c r="K126" s="3">
        <v>2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/>
      <c r="G127" s="8">
        <f t="shared" si="6"/>
        <v>0</v>
      </c>
      <c r="H127" s="8" t="e">
        <f t="shared" si="7"/>
        <v>#DIV/0!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1">
        <v>15012865</v>
      </c>
      <c r="C138" s="107" t="s">
        <v>352</v>
      </c>
      <c r="D138" s="107" t="s">
        <v>281</v>
      </c>
      <c r="E138" s="261" t="s">
        <v>41</v>
      </c>
      <c r="F138" s="3">
        <f>VLOOKUP(B138,'[17]Daily production report'!$C$43:$J$108,8,0)</f>
        <v>390</v>
      </c>
      <c r="G138" s="8">
        <f t="shared" si="6"/>
        <v>0</v>
      </c>
      <c r="H138" s="8">
        <f t="shared" si="7"/>
        <v>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7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7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42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42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>
        <v>15009163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>
        <f>VLOOKUP(B145,'[17]Daily production report'!$C$43:$J$108,8,0)</f>
        <v>500</v>
      </c>
      <c r="G145" s="8">
        <f t="shared" si="9"/>
        <v>2</v>
      </c>
      <c r="H145" s="8">
        <f t="shared" si="8"/>
        <v>4000</v>
      </c>
      <c r="I145" s="3"/>
      <c r="J145" s="3">
        <v>1</v>
      </c>
      <c r="K145" s="3"/>
      <c r="L145" s="3"/>
      <c r="M145" s="3">
        <v>1</v>
      </c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7.7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7.7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>
        <f>VLOOKUP(B150,'[17]Daily production report'!$C$43:$J$108,8,0)</f>
        <v>810</v>
      </c>
      <c r="G150" s="8"/>
      <c r="H150" s="8">
        <f t="shared" si="8"/>
        <v>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>
        <f>VLOOKUP(B157,'[17]Daily production report'!$C$43:$J$108,8,0)</f>
        <v>1365</v>
      </c>
      <c r="G157" s="8">
        <f t="shared" si="9"/>
        <v>0</v>
      </c>
      <c r="H157" s="8">
        <f t="shared" si="8"/>
        <v>0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/>
      <c r="G159" s="8">
        <f t="shared" si="9"/>
        <v>0</v>
      </c>
      <c r="H159" s="8" t="e">
        <f t="shared" si="8"/>
        <v>#DIV/0!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>
        <f>VLOOKUP(B160,'[17]Daily production report'!$C$43:$J$108,8,0)</f>
        <v>799</v>
      </c>
      <c r="G160" s="8">
        <f t="shared" si="9"/>
        <v>1</v>
      </c>
      <c r="H160" s="8">
        <f t="shared" si="8"/>
        <v>1251.5644555694619</v>
      </c>
      <c r="I160" s="88"/>
      <c r="J160" s="88"/>
      <c r="K160" s="88"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/>
      <c r="G161" s="8">
        <f t="shared" si="9"/>
        <v>0</v>
      </c>
      <c r="H161" s="8" t="e">
        <f t="shared" si="8"/>
        <v>#DIV/0!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>
        <f>VLOOKUP(B162,'[17]Daily production report'!$C$43:$J$108,8,0)</f>
        <v>70</v>
      </c>
      <c r="G162" s="8">
        <f t="shared" si="9"/>
        <v>0</v>
      </c>
      <c r="H162" s="8">
        <f t="shared" si="8"/>
        <v>0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>
        <f>VLOOKUP(B164,'[17]Daily production report'!$C$43:$J$108,8,0)</f>
        <v>535</v>
      </c>
      <c r="G164" s="8">
        <f t="shared" si="9"/>
        <v>0</v>
      </c>
      <c r="H164" s="8">
        <f t="shared" si="8"/>
        <v>0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/>
      <c r="G165" s="8">
        <f t="shared" si="9"/>
        <v>0</v>
      </c>
      <c r="H165" s="8" t="e">
        <f t="shared" si="8"/>
        <v>#DIV/0!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/>
      <c r="G166" s="8">
        <f t="shared" si="9"/>
        <v>0</v>
      </c>
      <c r="H166" s="8" t="e">
        <f t="shared" si="8"/>
        <v>#DIV/0!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/>
      <c r="G167" s="8">
        <f t="shared" si="9"/>
        <v>0</v>
      </c>
      <c r="H167" s="8" t="e">
        <f t="shared" si="8"/>
        <v>#DIV/0!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/>
      <c r="G168" s="8">
        <f t="shared" si="9"/>
        <v>0</v>
      </c>
      <c r="H168" s="8" t="e">
        <f t="shared" si="8"/>
        <v>#DIV/0!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/>
      <c r="G169" s="8">
        <f t="shared" si="9"/>
        <v>0</v>
      </c>
      <c r="H169" s="8" t="e">
        <f t="shared" si="8"/>
        <v>#DIV/0!</v>
      </c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/>
      <c r="G170" s="8">
        <f>SUM(I170:AJ170)</f>
        <v>0</v>
      </c>
      <c r="H170" s="8" t="e">
        <f t="shared" si="8"/>
        <v>#DIV/0!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/>
      <c r="G171" s="8">
        <f t="shared" si="9"/>
        <v>0</v>
      </c>
      <c r="H171" s="8" t="e">
        <f t="shared" si="8"/>
        <v>#DIV/0!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/>
      <c r="G172" s="8">
        <f t="shared" si="9"/>
        <v>0</v>
      </c>
      <c r="H172" s="8" t="e">
        <f t="shared" si="8"/>
        <v>#DIV/0!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/>
      <c r="G173" s="8">
        <f t="shared" si="9"/>
        <v>0</v>
      </c>
      <c r="H173" s="8" t="e">
        <f t="shared" si="8"/>
        <v>#DIV/0!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/>
      <c r="G174" s="8">
        <f t="shared" si="9"/>
        <v>0</v>
      </c>
      <c r="H174" s="8" t="e">
        <f t="shared" si="8"/>
        <v>#DIV/0!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>
        <f>VLOOKUP(B175,'[17]Daily production report'!$C$43:$J$108,8,0)</f>
        <v>800</v>
      </c>
      <c r="G175" s="8">
        <f t="shared" si="9"/>
        <v>0</v>
      </c>
      <c r="H175" s="8">
        <f t="shared" si="8"/>
        <v>0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>
        <f>VLOOKUP(B176,'[17]Daily production report'!$C$43:$J$108,8,0)</f>
        <v>800</v>
      </c>
      <c r="G176" s="8">
        <f t="shared" si="9"/>
        <v>0</v>
      </c>
      <c r="H176" s="8">
        <f t="shared" si="8"/>
        <v>0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>
        <f>VLOOKUP(B177,'[17]Daily production report'!$C$43:$J$108,8,0)</f>
        <v>725</v>
      </c>
      <c r="G177" s="8">
        <f t="shared" si="9"/>
        <v>0</v>
      </c>
      <c r="H177" s="8">
        <f t="shared" si="8"/>
        <v>0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>
        <f>VLOOKUP(B178,'[17]Daily production report'!$C$43:$J$108,8,0)</f>
        <v>725</v>
      </c>
      <c r="G178" s="8">
        <f t="shared" si="9"/>
        <v>0</v>
      </c>
      <c r="H178" s="8">
        <f t="shared" si="8"/>
        <v>0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98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98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>
        <f>VLOOKUP(B191,'[17]Daily production report'!$C$43:$J$108,8,0)</f>
        <v>443</v>
      </c>
      <c r="G191" s="8">
        <f t="shared" si="9"/>
        <v>0</v>
      </c>
      <c r="H191" s="8">
        <f t="shared" si="8"/>
        <v>0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>
        <f>VLOOKUP(B192,'[17]Daily production report'!$C$43:$J$108,8,0)</f>
        <v>443</v>
      </c>
      <c r="G192" s="8">
        <f t="shared" si="9"/>
        <v>0</v>
      </c>
      <c r="H192" s="8">
        <f t="shared" si="8"/>
        <v>0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178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79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18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/>
      <c r="G196" s="8">
        <f t="shared" si="9"/>
        <v>0</v>
      </c>
      <c r="H196" s="8" t="e">
        <f t="shared" si="8"/>
        <v>#DIV/0!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/>
      <c r="G197" s="8">
        <f t="shared" si="9"/>
        <v>0</v>
      </c>
      <c r="H197" s="8" t="e">
        <f t="shared" si="8"/>
        <v>#DIV/0!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/>
      <c r="G198" s="8">
        <f t="shared" si="9"/>
        <v>0</v>
      </c>
      <c r="H198" s="8" t="e">
        <f t="shared" si="8"/>
        <v>#DIV/0!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98">
        <v>15028935</v>
      </c>
      <c r="C199" s="107" t="s">
        <v>354</v>
      </c>
      <c r="D199" s="191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98">
        <v>15028936</v>
      </c>
      <c r="C200" s="107" t="s">
        <v>354</v>
      </c>
      <c r="D200" s="191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98"/>
      <c r="C201" s="193" t="s">
        <v>355</v>
      </c>
      <c r="D201" s="191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VLOOKUP(B202,'[17]Daily production report'!$C$43:$J$108,8,0)</f>
        <v>730</v>
      </c>
      <c r="G202" s="8">
        <f t="shared" ref="G202:G214" si="12">SUM(I202:AJ202)</f>
        <v>5</v>
      </c>
      <c r="H202" s="8">
        <f t="shared" si="11"/>
        <v>6849.3150684931506</v>
      </c>
      <c r="I202" s="26"/>
      <c r="J202" s="26"/>
      <c r="K202" s="26">
        <v>5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/>
      <c r="G203" s="8">
        <f t="shared" si="12"/>
        <v>0</v>
      </c>
      <c r="H203" s="8" t="e">
        <f t="shared" si="11"/>
        <v>#DIV/0!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VLOOKUP(B205,'[17]Daily production report'!$C$43:$J$108,8,0)</f>
        <v>1221</v>
      </c>
      <c r="G205" s="8">
        <f t="shared" si="12"/>
        <v>0</v>
      </c>
      <c r="H205" s="8">
        <f t="shared" si="11"/>
        <v>0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VLOOKUP(B206,'[17]Daily production report'!$C$43:$J$108,8,0)</f>
        <v>600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VLOOKUP(B207,'[17]Daily production report'!$C$43:$J$108,8,0)</f>
        <v>1195</v>
      </c>
      <c r="G207" s="8">
        <f t="shared" si="12"/>
        <v>2</v>
      </c>
      <c r="H207" s="8">
        <f t="shared" si="11"/>
        <v>1673.6401673640166</v>
      </c>
      <c r="I207" s="26"/>
      <c r="J207" s="26"/>
      <c r="K207" s="26">
        <v>2</v>
      </c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VLOOKUP(B208,'[17]Daily production report'!$C$43:$J$108,8,0)</f>
        <v>1215</v>
      </c>
      <c r="G208" s="8">
        <f t="shared" si="12"/>
        <v>1</v>
      </c>
      <c r="H208" s="8">
        <f t="shared" si="11"/>
        <v>823.04526748971193</v>
      </c>
      <c r="I208" s="26"/>
      <c r="J208" s="26"/>
      <c r="K208" s="26"/>
      <c r="L208" s="26"/>
      <c r="M208" s="26"/>
      <c r="N208" s="26"/>
      <c r="O208" s="26"/>
      <c r="P208" s="26"/>
      <c r="Q208" s="26">
        <v>1</v>
      </c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VLOOKUP(B209,'[17]Daily production report'!$C$43:$J$108,8,0)</f>
        <v>1477</v>
      </c>
      <c r="G209" s="8">
        <f t="shared" si="12"/>
        <v>1</v>
      </c>
      <c r="H209" s="8">
        <f t="shared" si="11"/>
        <v>677.04807041299932</v>
      </c>
      <c r="I209" s="26"/>
      <c r="J209" s="26"/>
      <c r="K209" s="26">
        <v>1</v>
      </c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93" t="s">
        <v>355</v>
      </c>
      <c r="D210" s="122" t="s">
        <v>382</v>
      </c>
      <c r="E210" s="275" t="s">
        <v>387</v>
      </c>
      <c r="F210" s="3">
        <f>VLOOKUP(B210,'[17]Daily production report'!$C$43:$J$108,8,0)</f>
        <v>2106</v>
      </c>
      <c r="G210" s="8">
        <f t="shared" si="12"/>
        <v>4</v>
      </c>
      <c r="H210" s="8">
        <f t="shared" si="11"/>
        <v>1899.3352326685661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>
        <v>4</v>
      </c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VLOOKUP(B212,'[17]Daily production report'!$C$43:$J$108,8,0)</f>
        <v>1225</v>
      </c>
      <c r="G212" s="8">
        <f t="shared" si="12"/>
        <v>1</v>
      </c>
      <c r="H212" s="8">
        <f t="shared" si="11"/>
        <v>816.32653061224494</v>
      </c>
      <c r="I212" s="26"/>
      <c r="J212" s="26"/>
      <c r="K212" s="26">
        <v>1</v>
      </c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VLOOKUP(B214,'[17]Daily production report'!$C$43:$J$108,8,0)</f>
        <v>1225</v>
      </c>
      <c r="G214" s="8">
        <f t="shared" si="12"/>
        <v>1</v>
      </c>
      <c r="H214" s="8">
        <f t="shared" si="11"/>
        <v>816.32653061224494</v>
      </c>
      <c r="I214" s="26"/>
      <c r="J214" s="26"/>
      <c r="K214" s="26">
        <v>1</v>
      </c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207">
        <v>16010842</v>
      </c>
      <c r="C215" s="193" t="s">
        <v>355</v>
      </c>
      <c r="D215" s="208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207">
        <v>16010846</v>
      </c>
      <c r="C216" s="87" t="s">
        <v>368</v>
      </c>
      <c r="D216" s="208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207">
        <v>16010847</v>
      </c>
      <c r="C217" s="87" t="s">
        <v>368</v>
      </c>
      <c r="D217" s="208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207">
        <v>16009976</v>
      </c>
      <c r="C218" s="171" t="s">
        <v>354</v>
      </c>
      <c r="D218" s="208" t="s">
        <v>395</v>
      </c>
      <c r="E218" s="275" t="s">
        <v>387</v>
      </c>
      <c r="F218" s="3">
        <f>VLOOKUP(B218,'[17]Daily production report'!$C$43:$J$108,8,0)</f>
        <v>1206</v>
      </c>
      <c r="G218" s="8">
        <f t="shared" si="14"/>
        <v>0</v>
      </c>
      <c r="H218" s="8">
        <f t="shared" si="11"/>
        <v>0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207">
        <v>16009977</v>
      </c>
      <c r="C219" s="171" t="s">
        <v>354</v>
      </c>
      <c r="D219" s="208" t="s">
        <v>396</v>
      </c>
      <c r="E219" s="275" t="s">
        <v>387</v>
      </c>
      <c r="F219" s="3">
        <f>VLOOKUP(B219,'[17]Daily production report'!$C$43:$J$108,8,0)</f>
        <v>1206</v>
      </c>
      <c r="G219" s="8">
        <f t="shared" si="14"/>
        <v>0</v>
      </c>
      <c r="H219" s="8">
        <f t="shared" si="11"/>
        <v>0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207">
        <v>16010843</v>
      </c>
      <c r="C220" s="193" t="s">
        <v>355</v>
      </c>
      <c r="D220" s="208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207">
        <v>15029927</v>
      </c>
      <c r="C221" s="107" t="s">
        <v>356</v>
      </c>
      <c r="D221" s="208" t="s">
        <v>398</v>
      </c>
      <c r="E221" s="273" t="s">
        <v>400</v>
      </c>
      <c r="F221" s="3"/>
      <c r="G221" s="8">
        <f t="shared" si="15"/>
        <v>5</v>
      </c>
      <c r="H221" s="8" t="e">
        <f t="shared" si="11"/>
        <v>#DIV/0!</v>
      </c>
      <c r="I221" s="26"/>
      <c r="J221" s="26"/>
      <c r="K221" s="26"/>
      <c r="L221" s="26"/>
      <c r="M221" s="26"/>
      <c r="N221" s="26">
        <v>5</v>
      </c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207">
        <v>15029928</v>
      </c>
      <c r="C222" s="107" t="s">
        <v>356</v>
      </c>
      <c r="D222" s="208" t="s">
        <v>399</v>
      </c>
      <c r="E222" s="273" t="s">
        <v>400</v>
      </c>
      <c r="F222" s="3"/>
      <c r="G222" s="8">
        <f t="shared" si="15"/>
        <v>0</v>
      </c>
      <c r="H222" s="8" t="e">
        <f t="shared" si="11"/>
        <v>#DIV/0!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207">
        <v>15030489</v>
      </c>
      <c r="C223" s="87" t="s">
        <v>368</v>
      </c>
      <c r="D223" s="208" t="s">
        <v>401</v>
      </c>
      <c r="E223" s="273" t="s">
        <v>400</v>
      </c>
      <c r="F223" s="3">
        <f>VLOOKUP(B223,'[17]Daily production report'!$C$43:$J$108,8,0)</f>
        <v>928</v>
      </c>
      <c r="G223" s="8">
        <f t="shared" si="15"/>
        <v>6</v>
      </c>
      <c r="H223" s="8">
        <f t="shared" si="11"/>
        <v>6465.5172413793107</v>
      </c>
      <c r="I223" s="26"/>
      <c r="J223" s="26"/>
      <c r="K223" s="26">
        <v>1</v>
      </c>
      <c r="L223" s="26"/>
      <c r="M223" s="26"/>
      <c r="N223" s="26">
        <v>5</v>
      </c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207">
        <v>15030490</v>
      </c>
      <c r="C224" s="87" t="s">
        <v>368</v>
      </c>
      <c r="D224" s="208" t="s">
        <v>402</v>
      </c>
      <c r="E224" s="273" t="s">
        <v>400</v>
      </c>
      <c r="F224" s="3">
        <f>VLOOKUP(B224,'[17]Daily production report'!$C$43:$J$108,8,0)</f>
        <v>928</v>
      </c>
      <c r="G224" s="215">
        <f t="shared" si="15"/>
        <v>0</v>
      </c>
      <c r="H224" s="8">
        <f t="shared" si="11"/>
        <v>0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207">
        <v>16011180</v>
      </c>
      <c r="C225" s="87"/>
      <c r="D225" s="202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207">
        <v>16011130</v>
      </c>
      <c r="C226" s="87" t="s">
        <v>368</v>
      </c>
      <c r="D226" s="202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207">
        <v>16011131</v>
      </c>
      <c r="C227" s="87" t="s">
        <v>368</v>
      </c>
      <c r="D227" s="202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80">
        <v>15031483</v>
      </c>
      <c r="C228" s="171" t="s">
        <v>354</v>
      </c>
      <c r="D228" s="281" t="s">
        <v>418</v>
      </c>
      <c r="E228" s="278" t="s">
        <v>81</v>
      </c>
      <c r="F228" s="3">
        <f>VLOOKUP(B228,'[17]Daily production report'!$C$43:$J$108,8,0)</f>
        <v>1030</v>
      </c>
      <c r="G228" s="8">
        <f t="shared" ref="G228:G251" si="16">SUM(I228:AJ228)</f>
        <v>0</v>
      </c>
      <c r="H228" s="8">
        <f t="shared" ref="H228:H251" si="17">G228/F228*1000000</f>
        <v>0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80">
        <v>15031484</v>
      </c>
      <c r="C229" s="171" t="s">
        <v>354</v>
      </c>
      <c r="D229" s="281" t="s">
        <v>419</v>
      </c>
      <c r="E229" s="278" t="s">
        <v>81</v>
      </c>
      <c r="F229" s="3">
        <f>VLOOKUP(B229,'[17]Daily production report'!$C$43:$J$108,8,0)</f>
        <v>1030</v>
      </c>
      <c r="G229" s="8">
        <f t="shared" si="16"/>
        <v>0</v>
      </c>
      <c r="H229" s="8">
        <f t="shared" si="17"/>
        <v>0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207">
        <v>16011316</v>
      </c>
      <c r="C230" s="87" t="s">
        <v>368</v>
      </c>
      <c r="D230" s="202" t="s">
        <v>421</v>
      </c>
      <c r="E230" s="276" t="s">
        <v>442</v>
      </c>
      <c r="F230" s="3"/>
      <c r="G230" s="8">
        <f t="shared" si="16"/>
        <v>0</v>
      </c>
      <c r="H230" s="8" t="e">
        <f t="shared" si="17"/>
        <v>#DIV/0!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207">
        <v>16011315</v>
      </c>
      <c r="C231" s="87" t="s">
        <v>368</v>
      </c>
      <c r="D231" s="202" t="s">
        <v>422</v>
      </c>
      <c r="E231" s="276" t="s">
        <v>442</v>
      </c>
      <c r="F231" s="3"/>
      <c r="G231" s="8">
        <f t="shared" si="16"/>
        <v>0</v>
      </c>
      <c r="H231" s="8" t="e">
        <f t="shared" si="17"/>
        <v>#DIV/0!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207">
        <v>15031382</v>
      </c>
      <c r="C232" s="87" t="s">
        <v>356</v>
      </c>
      <c r="D232" s="202" t="s">
        <v>423</v>
      </c>
      <c r="E232" s="276" t="s">
        <v>442</v>
      </c>
      <c r="F232" s="3"/>
      <c r="G232" s="8">
        <f t="shared" si="16"/>
        <v>0</v>
      </c>
      <c r="H232" s="8" t="e">
        <f t="shared" si="17"/>
        <v>#DIV/0!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207">
        <v>15031383</v>
      </c>
      <c r="C233" s="87" t="s">
        <v>356</v>
      </c>
      <c r="D233" s="202" t="s">
        <v>444</v>
      </c>
      <c r="E233" s="276" t="s">
        <v>442</v>
      </c>
      <c r="F233" s="3"/>
      <c r="G233" s="8">
        <f t="shared" si="16"/>
        <v>0</v>
      </c>
      <c r="H233" s="8" t="e">
        <f t="shared" si="17"/>
        <v>#DIV/0!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207">
        <v>15031384</v>
      </c>
      <c r="C234" s="87" t="s">
        <v>356</v>
      </c>
      <c r="D234" s="202" t="s">
        <v>424</v>
      </c>
      <c r="E234" s="276" t="s">
        <v>442</v>
      </c>
      <c r="F234" s="3">
        <f>VLOOKUP(B234,'[17]Daily production report'!$C$43:$J$108,8,0)</f>
        <v>1120</v>
      </c>
      <c r="G234" s="8">
        <f t="shared" si="16"/>
        <v>0</v>
      </c>
      <c r="H234" s="8">
        <f t="shared" si="17"/>
        <v>0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207">
        <v>15031385</v>
      </c>
      <c r="C235" s="87" t="s">
        <v>356</v>
      </c>
      <c r="D235" s="202" t="s">
        <v>425</v>
      </c>
      <c r="E235" s="276" t="s">
        <v>442</v>
      </c>
      <c r="F235" s="3">
        <f>VLOOKUP(B235,'[17]Daily production report'!$C$43:$J$108,8,0)</f>
        <v>782</v>
      </c>
      <c r="G235" s="8">
        <f t="shared" si="16"/>
        <v>0</v>
      </c>
      <c r="H235" s="8">
        <f t="shared" si="17"/>
        <v>0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207">
        <v>15031386</v>
      </c>
      <c r="C236" s="193" t="s">
        <v>355</v>
      </c>
      <c r="D236" s="202" t="s">
        <v>426</v>
      </c>
      <c r="E236" s="276" t="s">
        <v>442</v>
      </c>
      <c r="F236" s="3">
        <f>VLOOKUP(B236,'[17]Daily production report'!$C$43:$J$108,8,0)</f>
        <v>620</v>
      </c>
      <c r="G236" s="8">
        <f t="shared" si="16"/>
        <v>0</v>
      </c>
      <c r="H236" s="8">
        <f t="shared" si="17"/>
        <v>0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207">
        <v>15031387</v>
      </c>
      <c r="C237" s="193" t="s">
        <v>355</v>
      </c>
      <c r="D237" s="202" t="s">
        <v>427</v>
      </c>
      <c r="E237" s="276" t="s">
        <v>442</v>
      </c>
      <c r="F237" s="3"/>
      <c r="G237" s="8">
        <f t="shared" si="16"/>
        <v>0</v>
      </c>
      <c r="H237" s="8" t="e">
        <f t="shared" si="17"/>
        <v>#DIV/0!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207">
        <v>15031388</v>
      </c>
      <c r="C238" s="87" t="s">
        <v>368</v>
      </c>
      <c r="D238" s="202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207">
        <v>15031389</v>
      </c>
      <c r="C239" s="87" t="s">
        <v>368</v>
      </c>
      <c r="D239" s="202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207">
        <v>15031390</v>
      </c>
      <c r="C240" s="87" t="s">
        <v>356</v>
      </c>
      <c r="D240" s="202" t="s">
        <v>430</v>
      </c>
      <c r="E240" s="276" t="s">
        <v>442</v>
      </c>
      <c r="F240" s="3"/>
      <c r="G240" s="8">
        <f t="shared" si="16"/>
        <v>0</v>
      </c>
      <c r="H240" s="8" t="e">
        <f t="shared" si="17"/>
        <v>#DIV/0!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207">
        <v>15031391</v>
      </c>
      <c r="C241" s="87" t="s">
        <v>356</v>
      </c>
      <c r="D241" s="202" t="s">
        <v>431</v>
      </c>
      <c r="E241" s="276" t="s">
        <v>442</v>
      </c>
      <c r="F241" s="3"/>
      <c r="G241" s="8">
        <f t="shared" si="16"/>
        <v>0</v>
      </c>
      <c r="H241" s="8" t="e">
        <f t="shared" si="17"/>
        <v>#DIV/0!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207">
        <v>15031392</v>
      </c>
      <c r="C242" s="87" t="s">
        <v>356</v>
      </c>
      <c r="D242" s="202" t="s">
        <v>432</v>
      </c>
      <c r="E242" s="276" t="s">
        <v>442</v>
      </c>
      <c r="F242" s="3"/>
      <c r="G242" s="8">
        <f t="shared" si="16"/>
        <v>0</v>
      </c>
      <c r="H242" s="8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207">
        <v>15031393</v>
      </c>
      <c r="C243" s="87" t="s">
        <v>356</v>
      </c>
      <c r="D243" s="202" t="s">
        <v>433</v>
      </c>
      <c r="E243" s="276" t="s">
        <v>442</v>
      </c>
      <c r="F243" s="3"/>
      <c r="G243" s="8">
        <f t="shared" si="16"/>
        <v>0</v>
      </c>
      <c r="H243" s="8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207">
        <v>15031394</v>
      </c>
      <c r="C244" s="87" t="s">
        <v>356</v>
      </c>
      <c r="D244" s="202" t="s">
        <v>434</v>
      </c>
      <c r="E244" s="276" t="s">
        <v>442</v>
      </c>
      <c r="F244" s="3">
        <f>VLOOKUP(B244,'[17]Daily production report'!$C$43:$J$108,8,0)</f>
        <v>804</v>
      </c>
      <c r="G244" s="8">
        <f t="shared" si="16"/>
        <v>0</v>
      </c>
      <c r="H244" s="8">
        <f t="shared" si="17"/>
        <v>0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207">
        <v>15031395</v>
      </c>
      <c r="C245" s="87" t="s">
        <v>356</v>
      </c>
      <c r="D245" s="202" t="s">
        <v>435</v>
      </c>
      <c r="E245" s="276" t="s">
        <v>442</v>
      </c>
      <c r="F245" s="3">
        <f>VLOOKUP(B245,'[17]Daily production report'!$C$43:$J$108,8,0)</f>
        <v>804</v>
      </c>
      <c r="G245" s="8">
        <f t="shared" si="16"/>
        <v>0</v>
      </c>
      <c r="H245" s="8">
        <f t="shared" si="17"/>
        <v>0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207">
        <v>15031396</v>
      </c>
      <c r="C246" s="171" t="s">
        <v>354</v>
      </c>
      <c r="D246" s="202" t="s">
        <v>436</v>
      </c>
      <c r="E246" s="276" t="s">
        <v>442</v>
      </c>
      <c r="F246" s="3">
        <f>VLOOKUP(B246,'[17]Daily production report'!$C$43:$J$108,8,0)</f>
        <v>1015</v>
      </c>
      <c r="G246" s="8">
        <f t="shared" si="16"/>
        <v>2</v>
      </c>
      <c r="H246" s="8">
        <f t="shared" si="17"/>
        <v>1970.4433497536945</v>
      </c>
      <c r="I246" s="214"/>
      <c r="J246" s="26"/>
      <c r="K246" s="26">
        <v>2</v>
      </c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207">
        <v>15031397</v>
      </c>
      <c r="C247" s="171" t="s">
        <v>354</v>
      </c>
      <c r="D247" s="202" t="s">
        <v>437</v>
      </c>
      <c r="E247" s="276" t="s">
        <v>442</v>
      </c>
      <c r="F247" s="3">
        <f>VLOOKUP(B247,'[17]Daily production report'!$C$43:$J$108,8,0)</f>
        <v>1015</v>
      </c>
      <c r="G247" s="8">
        <f t="shared" si="16"/>
        <v>2</v>
      </c>
      <c r="H247" s="8">
        <f t="shared" si="17"/>
        <v>1970.4433497536945</v>
      </c>
      <c r="I247" s="214"/>
      <c r="J247" s="26"/>
      <c r="K247" s="26">
        <v>2</v>
      </c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207">
        <v>15031398</v>
      </c>
      <c r="C248" s="87" t="s">
        <v>356</v>
      </c>
      <c r="D248" s="202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207">
        <v>15031399</v>
      </c>
      <c r="C249" s="87" t="s">
        <v>356</v>
      </c>
      <c r="D249" s="202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207">
        <v>15031400</v>
      </c>
      <c r="C250" s="171" t="s">
        <v>354</v>
      </c>
      <c r="D250" s="202" t="s">
        <v>440</v>
      </c>
      <c r="E250" s="276" t="s">
        <v>442</v>
      </c>
      <c r="F250" s="3"/>
      <c r="G250" s="8">
        <f t="shared" si="16"/>
        <v>0</v>
      </c>
      <c r="H250" s="8" t="e">
        <f t="shared" si="17"/>
        <v>#DIV/0!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207">
        <v>15031401</v>
      </c>
      <c r="C251" s="171" t="s">
        <v>354</v>
      </c>
      <c r="D251" s="202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207"/>
      <c r="C252" s="87"/>
      <c r="D252" s="202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207"/>
      <c r="C253" s="87"/>
      <c r="D253" s="202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30" t="s">
        <v>169</v>
      </c>
      <c r="B254" s="331"/>
      <c r="C254" s="331"/>
      <c r="D254" s="331"/>
      <c r="E254" s="332"/>
      <c r="F254" s="2">
        <f>SUM(F3:F251)</f>
        <v>55522</v>
      </c>
      <c r="G254" s="8">
        <f>SUM(I254:AJ254)</f>
        <v>89</v>
      </c>
      <c r="H254" s="8">
        <f t="shared" ref="H254" si="18">G254/F254*1000000</f>
        <v>1602.9681927884442</v>
      </c>
      <c r="I254" s="8">
        <f>SUM(I3:I251)</f>
        <v>4</v>
      </c>
      <c r="J254" s="8">
        <f t="shared" ref="J254:AJ254" si="19">SUM(J3:J251)</f>
        <v>6</v>
      </c>
      <c r="K254" s="8">
        <f t="shared" si="19"/>
        <v>46</v>
      </c>
      <c r="L254" s="8">
        <f t="shared" si="19"/>
        <v>0</v>
      </c>
      <c r="M254" s="8">
        <f t="shared" si="19"/>
        <v>1</v>
      </c>
      <c r="N254" s="8">
        <f t="shared" si="19"/>
        <v>12</v>
      </c>
      <c r="O254" s="8">
        <f t="shared" si="19"/>
        <v>2</v>
      </c>
      <c r="P254" s="8">
        <f t="shared" si="19"/>
        <v>0</v>
      </c>
      <c r="Q254" s="8">
        <f t="shared" si="19"/>
        <v>3</v>
      </c>
      <c r="R254" s="8">
        <f t="shared" si="19"/>
        <v>0</v>
      </c>
      <c r="S254" s="8">
        <f t="shared" si="19"/>
        <v>0</v>
      </c>
      <c r="T254" s="8">
        <f t="shared" si="19"/>
        <v>0</v>
      </c>
      <c r="U254" s="8">
        <f t="shared" si="19"/>
        <v>0</v>
      </c>
      <c r="V254" s="8">
        <f t="shared" si="19"/>
        <v>0</v>
      </c>
      <c r="W254" s="8">
        <f t="shared" si="19"/>
        <v>0</v>
      </c>
      <c r="X254" s="8">
        <f t="shared" si="19"/>
        <v>0</v>
      </c>
      <c r="Y254" s="8">
        <f t="shared" si="19"/>
        <v>0</v>
      </c>
      <c r="Z254" s="8">
        <f t="shared" si="19"/>
        <v>0</v>
      </c>
      <c r="AA254" s="8">
        <f t="shared" si="19"/>
        <v>0</v>
      </c>
      <c r="AB254" s="8">
        <f t="shared" si="19"/>
        <v>0</v>
      </c>
      <c r="AC254" s="8">
        <f t="shared" si="19"/>
        <v>0</v>
      </c>
      <c r="AD254" s="8">
        <f t="shared" si="19"/>
        <v>0</v>
      </c>
      <c r="AE254" s="8">
        <f t="shared" si="19"/>
        <v>0</v>
      </c>
      <c r="AF254" s="8">
        <f t="shared" si="19"/>
        <v>15</v>
      </c>
      <c r="AG254" s="8">
        <f t="shared" si="19"/>
        <v>0</v>
      </c>
      <c r="AH254" s="8">
        <f t="shared" si="19"/>
        <v>0</v>
      </c>
      <c r="AI254" s="8">
        <f t="shared" si="19"/>
        <v>0</v>
      </c>
      <c r="AJ254" s="8">
        <f t="shared" si="19"/>
        <v>0</v>
      </c>
    </row>
    <row r="258" spans="2:2" x14ac:dyDescent="0.3">
      <c r="B258" s="203"/>
    </row>
  </sheetData>
  <mergeCells count="2">
    <mergeCell ref="A254:E254"/>
    <mergeCell ref="A1:AJ1"/>
  </mergeCells>
  <conditionalFormatting sqref="B191:B192">
    <cfRule type="duplicateValues" dxfId="57" priority="1"/>
    <cfRule type="duplicateValues" dxfId="56" priority="2"/>
  </conditionalFormatting>
  <conditionalFormatting sqref="B196:B198">
    <cfRule type="duplicateValues" dxfId="55" priority="32" stopIfTrue="1"/>
  </conditionalFormatting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9"/>
  <dimension ref="A1:AJ261"/>
  <sheetViews>
    <sheetView zoomScale="80" zoomScaleNormal="80" workbookViewId="0">
      <pane ySplit="2" topLeftCell="A20" activePane="bottomLeft" state="frozen"/>
      <selection pane="bottomLef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59.77734375" bestFit="1" customWidth="1"/>
    <col min="5" max="5" width="13.77734375" style="1" bestFit="1" customWidth="1"/>
    <col min="6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s="37" customFormat="1" ht="47.25" customHeight="1" x14ac:dyDescent="0.3">
      <c r="A2" s="33" t="s">
        <v>161</v>
      </c>
      <c r="B2" s="34" t="s">
        <v>371</v>
      </c>
      <c r="C2" s="175" t="s">
        <v>351</v>
      </c>
      <c r="D2" s="35" t="s">
        <v>1</v>
      </c>
      <c r="E2" s="35" t="s">
        <v>2</v>
      </c>
      <c r="F2" s="36" t="s">
        <v>166</v>
      </c>
      <c r="G2" s="36" t="s">
        <v>167</v>
      </c>
      <c r="H2" s="36" t="s">
        <v>168</v>
      </c>
      <c r="I2" s="36" t="s">
        <v>139</v>
      </c>
      <c r="J2" s="36" t="s">
        <v>142</v>
      </c>
      <c r="K2" s="36" t="s">
        <v>141</v>
      </c>
      <c r="L2" s="36" t="s">
        <v>145</v>
      </c>
      <c r="M2" s="36" t="s">
        <v>140</v>
      </c>
      <c r="N2" s="36" t="s">
        <v>163</v>
      </c>
      <c r="O2" s="36" t="s">
        <v>149</v>
      </c>
      <c r="P2" s="36" t="s">
        <v>143</v>
      </c>
      <c r="Q2" s="36" t="s">
        <v>153</v>
      </c>
      <c r="R2" s="36" t="s">
        <v>146</v>
      </c>
      <c r="S2" s="36" t="s">
        <v>147</v>
      </c>
      <c r="T2" s="36" t="s">
        <v>164</v>
      </c>
      <c r="U2" s="36" t="s">
        <v>150</v>
      </c>
      <c r="V2" s="36" t="s">
        <v>151</v>
      </c>
      <c r="W2" s="36" t="s">
        <v>154</v>
      </c>
      <c r="X2" s="36" t="s">
        <v>155</v>
      </c>
      <c r="Y2" s="36" t="s">
        <v>157</v>
      </c>
      <c r="Z2" s="36" t="s">
        <v>156</v>
      </c>
      <c r="AA2" s="36" t="s">
        <v>148</v>
      </c>
      <c r="AB2" s="36" t="s">
        <v>158</v>
      </c>
      <c r="AC2" s="36" t="s">
        <v>152</v>
      </c>
      <c r="AD2" s="36" t="s">
        <v>144</v>
      </c>
      <c r="AE2" s="36" t="s">
        <v>162</v>
      </c>
      <c r="AF2" s="36" t="s">
        <v>165</v>
      </c>
      <c r="AG2" s="36" t="s">
        <v>159</v>
      </c>
      <c r="AH2" s="36"/>
      <c r="AI2" s="36"/>
      <c r="AJ2" s="36" t="s">
        <v>160</v>
      </c>
    </row>
    <row r="3" spans="1:36" s="9" customFormat="1" ht="1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1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/>
      <c r="G4" s="8">
        <f t="shared" ref="G4:G66" si="0">SUM(I4:AJ4)</f>
        <v>3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3</v>
      </c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1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15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>
        <f>VLOOKUP(B6,'[18]Daily production report'!$C$43:$J$89,8,0)</f>
        <v>360</v>
      </c>
      <c r="G6" s="8">
        <f t="shared" si="0"/>
        <v>0</v>
      </c>
      <c r="H6" s="8">
        <f t="shared" si="1"/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15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>
        <f>VLOOKUP(B7,'[18]Daily production report'!$C$43:$J$89,8,0)</f>
        <v>360</v>
      </c>
      <c r="G7" s="8">
        <f t="shared" si="0"/>
        <v>0</v>
      </c>
      <c r="H7" s="8">
        <f t="shared" si="1"/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15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15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6</v>
      </c>
      <c r="H9" s="8" t="e">
        <f t="shared" si="1"/>
        <v>#DIV/0!</v>
      </c>
      <c r="I9" s="3"/>
      <c r="J9" s="3"/>
      <c r="K9" s="3"/>
      <c r="L9" s="3"/>
      <c r="M9" s="3"/>
      <c r="N9" s="3">
        <v>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15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15" customHeight="1" x14ac:dyDescent="0.3">
      <c r="A11" s="3">
        <v>9</v>
      </c>
      <c r="B11" s="105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15" customHeight="1" x14ac:dyDescent="0.3">
      <c r="A12" s="3">
        <v>10</v>
      </c>
      <c r="B12" s="105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15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15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15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15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15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15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>
        <f>VLOOKUP(B18,'[18]Daily production report'!$C$43:$J$89,8,0)</f>
        <v>1080</v>
      </c>
      <c r="G18" s="8">
        <f t="shared" si="0"/>
        <v>0</v>
      </c>
      <c r="H18" s="8">
        <f t="shared" si="1"/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15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>
        <f>VLOOKUP(B19,'[18]Daily production report'!$C$43:$J$89,8,0)</f>
        <v>1080</v>
      </c>
      <c r="G19" s="8">
        <f t="shared" si="0"/>
        <v>0</v>
      </c>
      <c r="H19" s="8">
        <f t="shared" si="1"/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>
        <f>VLOOKUP(B20,'[18]Daily production report'!$C$43:$J$89,8,0)</f>
        <v>970</v>
      </c>
      <c r="G20" s="8">
        <f t="shared" si="0"/>
        <v>0</v>
      </c>
      <c r="H20" s="8">
        <f t="shared" si="1"/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>
        <f>VLOOKUP(B21,'[18]Daily production report'!$C$43:$J$89,8,0)</f>
        <v>970</v>
      </c>
      <c r="G21" s="8">
        <f t="shared" si="0"/>
        <v>0</v>
      </c>
      <c r="H21" s="8">
        <f t="shared" si="1"/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15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/>
      <c r="G22" s="8">
        <f t="shared" si="0"/>
        <v>0</v>
      </c>
      <c r="H22" s="8" t="e">
        <f t="shared" si="1"/>
        <v>#DIV/0!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15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/>
      <c r="G23" s="8">
        <f t="shared" si="0"/>
        <v>0</v>
      </c>
      <c r="H23" s="8" t="e">
        <f t="shared" si="1"/>
        <v>#DIV/0!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15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15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15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15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15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1</v>
      </c>
      <c r="H29" s="8" t="e">
        <f t="shared" si="1"/>
        <v>#DIV/0!</v>
      </c>
      <c r="I29" s="3"/>
      <c r="J29" s="3"/>
      <c r="K29" s="3">
        <v>1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15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/>
      <c r="G30" s="8">
        <f t="shared" si="0"/>
        <v>0</v>
      </c>
      <c r="H30" s="8" t="e">
        <f t="shared" si="1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15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15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>
        <f>VLOOKUP(B32,'[18]Daily production report'!$C$43:$J$89,8,0)</f>
        <v>725</v>
      </c>
      <c r="G32" s="8">
        <f t="shared" si="0"/>
        <v>6</v>
      </c>
      <c r="H32" s="8">
        <f t="shared" si="1"/>
        <v>8275.8620689655181</v>
      </c>
      <c r="I32" s="3"/>
      <c r="J32" s="3">
        <v>4</v>
      </c>
      <c r="K32" s="3"/>
      <c r="L32" s="3"/>
      <c r="M32" s="3">
        <v>2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15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15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>
        <f>VLOOKUP(B34,'[18]Daily production report'!$C$43:$J$89,8,0)</f>
        <v>700</v>
      </c>
      <c r="G34" s="8">
        <f t="shared" si="0"/>
        <v>0</v>
      </c>
      <c r="H34" s="8">
        <f t="shared" si="1"/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15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>
        <f>VLOOKUP(B35,'[18]Daily production report'!$C$43:$J$89,8,0)</f>
        <v>690</v>
      </c>
      <c r="G35" s="8">
        <f t="shared" si="0"/>
        <v>11</v>
      </c>
      <c r="H35" s="8">
        <f t="shared" si="1"/>
        <v>15942.028985507246</v>
      </c>
      <c r="I35" s="3">
        <v>11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15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/>
      <c r="G36" s="8">
        <f t="shared" si="0"/>
        <v>0</v>
      </c>
      <c r="H36" s="8" t="e">
        <f t="shared" si="1"/>
        <v>#DIV/0!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15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/>
      <c r="G37" s="8">
        <f t="shared" si="0"/>
        <v>0</v>
      </c>
      <c r="H37" s="8" t="e">
        <f t="shared" si="1"/>
        <v>#DIV/0!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15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/>
      <c r="G38" s="8">
        <f t="shared" si="0"/>
        <v>0</v>
      </c>
      <c r="H38" s="8" t="e">
        <f t="shared" si="1"/>
        <v>#DIV/0!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15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/>
      <c r="G39" s="8">
        <f t="shared" si="0"/>
        <v>0</v>
      </c>
      <c r="H39" s="8" t="e">
        <f t="shared" si="1"/>
        <v>#DIV/0!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15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15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15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15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15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15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15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>
        <f>VLOOKUP(B46,'[18]Daily production report'!$C$43:$J$89,8,0)</f>
        <v>1160</v>
      </c>
      <c r="G46" s="8">
        <f t="shared" si="0"/>
        <v>0</v>
      </c>
      <c r="H46" s="8">
        <f t="shared" si="1"/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15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15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15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>
        <f>VLOOKUP(B49,'[18]Daily production report'!$C$43:$J$89,8,0)</f>
        <v>1700</v>
      </c>
      <c r="G49" s="8">
        <f t="shared" si="0"/>
        <v>1</v>
      </c>
      <c r="H49" s="8">
        <f t="shared" si="1"/>
        <v>588.23529411764696</v>
      </c>
      <c r="I49" s="3"/>
      <c r="J49" s="3">
        <v>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15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>
        <f>VLOOKUP(B50,'[18]Daily production report'!$C$43:$J$89,8,0)</f>
        <v>250</v>
      </c>
      <c r="G50" s="8">
        <f t="shared" si="0"/>
        <v>0</v>
      </c>
      <c r="H50" s="8">
        <f t="shared" si="1"/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15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15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15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15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15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15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15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15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15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0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15" customHeight="1" x14ac:dyDescent="0.3">
      <c r="A60" s="3">
        <v>58</v>
      </c>
      <c r="B60" s="154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VLOOKUP(B61,'[18]Daily production report'!$C$43:$J$89,8,0)</f>
        <v>1570</v>
      </c>
      <c r="G61" s="8">
        <f t="shared" si="0"/>
        <v>30</v>
      </c>
      <c r="H61" s="8">
        <f t="shared" si="1"/>
        <v>19108.28025477707</v>
      </c>
      <c r="I61" s="3"/>
      <c r="J61" s="3"/>
      <c r="K61" s="3">
        <v>30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>
        <f>VLOOKUP(B62,'[18]Daily production report'!$C$43:$J$89,8,0)</f>
        <v>2106</v>
      </c>
      <c r="G62" s="8">
        <f t="shared" si="0"/>
        <v>0</v>
      </c>
      <c r="H62" s="8">
        <f t="shared" si="1"/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15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15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/>
      <c r="G64" s="8">
        <f t="shared" si="0"/>
        <v>8</v>
      </c>
      <c r="H64" s="8" t="e">
        <f t="shared" si="1"/>
        <v>#DIV/0!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8</v>
      </c>
      <c r="AF64" s="3"/>
      <c r="AG64" s="3"/>
      <c r="AH64" s="3"/>
      <c r="AI64" s="3"/>
      <c r="AJ64" s="3"/>
    </row>
    <row r="65" spans="1:36" s="9" customFormat="1" ht="15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>
        <f>VLOOKUP(B65,'[18]Daily production report'!$C$43:$J$89,8,0)</f>
        <v>130</v>
      </c>
      <c r="G65" s="8">
        <f t="shared" si="0"/>
        <v>7</v>
      </c>
      <c r="H65" s="8">
        <f t="shared" si="1"/>
        <v>53846.153846153851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7</v>
      </c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/>
      <c r="G66" s="8">
        <f t="shared" si="0"/>
        <v>0</v>
      </c>
      <c r="H66" s="8" t="e">
        <f t="shared" si="1"/>
        <v>#DIV/0!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15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15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15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15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15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15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15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>
        <f>VLOOKUP(B73,'[18]Daily production report'!$C$43:$J$89,8,0)</f>
        <v>1835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15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/>
      <c r="G74" s="8">
        <f t="shared" si="2"/>
        <v>0</v>
      </c>
      <c r="H74" s="8" t="e">
        <f t="shared" si="3"/>
        <v>#DIV/0!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15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/>
      <c r="G75" s="8">
        <f t="shared" si="2"/>
        <v>12</v>
      </c>
      <c r="H75" s="8" t="e">
        <f t="shared" si="3"/>
        <v>#DIV/0!</v>
      </c>
      <c r="I75" s="3">
        <v>12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15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15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15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15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>
        <f>VLOOKUP(B80,'[18]Daily production report'!$C$43:$J$89,8,0)</f>
        <v>2367</v>
      </c>
      <c r="G80" s="8">
        <f t="shared" si="2"/>
        <v>0</v>
      </c>
      <c r="H80" s="8">
        <f t="shared" si="3"/>
        <v>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15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15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15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15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15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15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15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15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15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15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15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15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15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15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15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15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15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15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15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15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15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15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15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15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15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15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15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15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15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15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15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/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15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15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15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15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15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15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15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15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15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15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15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15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/>
      <c r="G127" s="8">
        <f t="shared" si="6"/>
        <v>0</v>
      </c>
      <c r="H127" s="8" t="e">
        <f t="shared" si="7"/>
        <v>#DIV/0!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15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15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15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15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15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15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15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1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1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1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1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1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1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1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1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1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1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1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1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1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1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1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1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/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1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1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1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1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ht="15" customHeigh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21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/>
      <c r="G157" s="8">
        <f t="shared" si="9"/>
        <v>0</v>
      </c>
      <c r="H157" s="8" t="e">
        <f t="shared" si="8"/>
        <v>#DIV/0!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>
        <f>VLOOKUP(B159,'[18]Daily production report'!$C$43:$J$89,8,0)</f>
        <v>1233</v>
      </c>
      <c r="G159" s="8">
        <f t="shared" si="9"/>
        <v>0</v>
      </c>
      <c r="H159" s="8">
        <f t="shared" si="8"/>
        <v>0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/>
      <c r="G160" s="8">
        <f t="shared" si="9"/>
        <v>0</v>
      </c>
      <c r="H160" s="8" t="e">
        <f t="shared" si="8"/>
        <v>#DIV/0!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/>
      <c r="G161" s="8">
        <f t="shared" si="9"/>
        <v>0</v>
      </c>
      <c r="H161" s="8" t="e">
        <f t="shared" si="8"/>
        <v>#DIV/0!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5.7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>
        <f>VLOOKUP(B162,'[18]Daily production report'!$C$43:$J$89,8,0)</f>
        <v>1534</v>
      </c>
      <c r="G162" s="8">
        <f t="shared" si="9"/>
        <v>0</v>
      </c>
      <c r="H162" s="8">
        <f t="shared" si="8"/>
        <v>0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1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>
        <f>VLOOKUP(B164,'[18]Daily production report'!$C$43:$J$89,8,0)</f>
        <v>1200</v>
      </c>
      <c r="G164" s="8">
        <f t="shared" si="9"/>
        <v>0</v>
      </c>
      <c r="H164" s="8">
        <f t="shared" si="8"/>
        <v>0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1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/>
      <c r="G165" s="8">
        <f t="shared" si="9"/>
        <v>0</v>
      </c>
      <c r="H165" s="8" t="e">
        <f t="shared" si="8"/>
        <v>#DIV/0!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1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/>
      <c r="G166" s="8">
        <f t="shared" si="9"/>
        <v>0</v>
      </c>
      <c r="H166" s="8" t="e">
        <f t="shared" si="8"/>
        <v>#DIV/0!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1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/>
      <c r="G167" s="8">
        <f t="shared" si="9"/>
        <v>0</v>
      </c>
      <c r="H167" s="8" t="e">
        <f t="shared" si="8"/>
        <v>#DIV/0!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1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>
        <f>VLOOKUP(B168,'[18]Daily production report'!$C$43:$J$89,8,0)</f>
        <v>60</v>
      </c>
      <c r="G168" s="8">
        <f t="shared" si="9"/>
        <v>0</v>
      </c>
      <c r="H168" s="8">
        <f t="shared" si="8"/>
        <v>0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1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>
        <f>VLOOKUP(B169,'[18]Daily production report'!$C$43:$J$89,8,0)</f>
        <v>1200</v>
      </c>
      <c r="G169" s="8">
        <f t="shared" si="9"/>
        <v>3</v>
      </c>
      <c r="H169" s="8">
        <f t="shared" si="8"/>
        <v>2500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>
        <v>3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1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>
        <f>VLOOKUP(B170,'[18]Daily production report'!$C$43:$J$89,8,0)</f>
        <v>1200</v>
      </c>
      <c r="G170" s="8">
        <f t="shared" si="9"/>
        <v>0</v>
      </c>
      <c r="H170" s="8">
        <f t="shared" si="8"/>
        <v>0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1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>
        <f>VLOOKUP(B171,'[18]Daily production report'!$C$43:$J$89,8,0)</f>
        <v>432</v>
      </c>
      <c r="G171" s="8">
        <f t="shared" si="9"/>
        <v>0</v>
      </c>
      <c r="H171" s="8">
        <f t="shared" si="8"/>
        <v>0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1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>
        <f>VLOOKUP(B172,'[18]Daily production report'!$C$43:$J$89,8,0)</f>
        <v>432</v>
      </c>
      <c r="G172" s="8">
        <f t="shared" si="9"/>
        <v>0</v>
      </c>
      <c r="H172" s="8">
        <f t="shared" si="8"/>
        <v>0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1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/>
      <c r="G173" s="8">
        <f t="shared" si="9"/>
        <v>0</v>
      </c>
      <c r="H173" s="8" t="e">
        <f t="shared" si="8"/>
        <v>#DIV/0!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1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/>
      <c r="G174" s="8">
        <f t="shared" si="9"/>
        <v>0</v>
      </c>
      <c r="H174" s="8" t="e">
        <f t="shared" si="8"/>
        <v>#DIV/0!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1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/>
      <c r="G175" s="8">
        <f t="shared" si="9"/>
        <v>0</v>
      </c>
      <c r="H175" s="8" t="e">
        <f t="shared" si="8"/>
        <v>#DIV/0!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1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/>
      <c r="G176" s="8">
        <f t="shared" si="9"/>
        <v>0</v>
      </c>
      <c r="H176" s="8" t="e">
        <f t="shared" si="8"/>
        <v>#DIV/0!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1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/>
      <c r="G177" s="8">
        <f t="shared" si="9"/>
        <v>0</v>
      </c>
      <c r="H177" s="8" t="e">
        <f t="shared" si="8"/>
        <v>#DIV/0!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1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/>
      <c r="G178" s="8">
        <f t="shared" si="9"/>
        <v>0</v>
      </c>
      <c r="H178" s="8" t="e">
        <f t="shared" si="8"/>
        <v>#DIV/0!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ht="15" customHeigh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ht="15" customHeigh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ht="15" customHeigh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ht="15" customHeigh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ht="15" customHeigh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ht="15" customHeigh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>
        <f>VLOOKUP(B185,'[18]Daily production report'!$C$43:$J$89,8,0)</f>
        <v>637</v>
      </c>
      <c r="G185" s="8">
        <f t="shared" si="9"/>
        <v>0</v>
      </c>
      <c r="H185" s="8">
        <f t="shared" si="8"/>
        <v>0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>
        <f>VLOOKUP(B186,'[18]Daily production report'!$C$43:$J$89,8,0)</f>
        <v>637</v>
      </c>
      <c r="G186" s="8">
        <f t="shared" si="9"/>
        <v>0</v>
      </c>
      <c r="H186" s="8">
        <f t="shared" si="8"/>
        <v>0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ht="15" customHeigh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ht="15" customHeigh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ht="15" customHeigh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ht="15" customHeigh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ht="15" customHeigh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>
        <f>VLOOKUP(B191,'[18]Daily production report'!$C$43:$J$89,8,0)</f>
        <v>300</v>
      </c>
      <c r="G191" s="8">
        <f t="shared" si="9"/>
        <v>0</v>
      </c>
      <c r="H191" s="8">
        <f t="shared" si="8"/>
        <v>0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ht="15" customHeigh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>
        <f>VLOOKUP(B192,'[18]Daily production report'!$C$43:$J$89,8,0)</f>
        <v>300</v>
      </c>
      <c r="G192" s="8">
        <f t="shared" si="9"/>
        <v>0</v>
      </c>
      <c r="H192" s="8">
        <f t="shared" si="8"/>
        <v>0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ht="15" customHeigh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ht="15" customHeigh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ht="15" customHeigh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ht="15" customHeigh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/>
      <c r="G196" s="8">
        <f t="shared" si="9"/>
        <v>0</v>
      </c>
      <c r="H196" s="8" t="e">
        <f t="shared" si="8"/>
        <v>#DIV/0!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ht="15" customHeigh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/>
      <c r="G197" s="8">
        <f t="shared" si="9"/>
        <v>0</v>
      </c>
      <c r="H197" s="8" t="e">
        <f t="shared" si="8"/>
        <v>#DIV/0!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ht="15" customHeigh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/>
      <c r="G198" s="8">
        <f t="shared" si="9"/>
        <v>0</v>
      </c>
      <c r="H198" s="8" t="e">
        <f t="shared" si="8"/>
        <v>#DIV/0!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ht="15" customHeigh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ht="15" customHeigh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ht="15" customHeigh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ht="15" customHeigh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VLOOKUP(B202,'[18]Daily production report'!$C$43:$J$89,8,0)</f>
        <v>600</v>
      </c>
      <c r="G202" s="8">
        <f t="shared" ref="G202:G214" si="12">SUM(I202:AJ202)</f>
        <v>0</v>
      </c>
      <c r="H202" s="8">
        <f t="shared" si="11"/>
        <v>0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ht="15" customHeigh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>
        <f>VLOOKUP(B203,'[18]Daily production report'!$C$43:$J$89,8,0)</f>
        <v>200</v>
      </c>
      <c r="G203" s="8">
        <f t="shared" si="12"/>
        <v>0</v>
      </c>
      <c r="H203" s="8">
        <f t="shared" si="11"/>
        <v>0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ht="15" customHeigh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>
        <f>VLOOKUP(B204,'[18]Daily production report'!$C$43:$J$89,8,0)</f>
        <v>76</v>
      </c>
      <c r="G204" s="8">
        <f t="shared" si="12"/>
        <v>0</v>
      </c>
      <c r="H204" s="8">
        <f t="shared" si="11"/>
        <v>0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ht="15" customHeigh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VLOOKUP(B205,'[18]Daily production report'!$C$43:$J$89,8,0)</f>
        <v>1340</v>
      </c>
      <c r="G205" s="8">
        <f t="shared" si="12"/>
        <v>0</v>
      </c>
      <c r="H205" s="8">
        <f t="shared" si="11"/>
        <v>0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ht="15" customHeigh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VLOOKUP(B206,'[18]Daily production report'!$C$43:$J$89,8,0)</f>
        <v>696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ht="15" customHeigh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/>
      <c r="G207" s="8">
        <f t="shared" si="12"/>
        <v>0</v>
      </c>
      <c r="H207" s="8" t="e">
        <f t="shared" si="11"/>
        <v>#DIV/0!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ht="15" customHeigh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VLOOKUP(B208,'[18]Daily production report'!$C$43:$J$89,8,0)</f>
        <v>1820</v>
      </c>
      <c r="G208" s="8">
        <f t="shared" si="12"/>
        <v>5</v>
      </c>
      <c r="H208" s="8">
        <f t="shared" si="11"/>
        <v>2747.2527472527477</v>
      </c>
      <c r="I208" s="26">
        <v>3</v>
      </c>
      <c r="J208" s="26"/>
      <c r="K208" s="26">
        <v>1</v>
      </c>
      <c r="L208" s="26"/>
      <c r="M208" s="26"/>
      <c r="N208" s="26"/>
      <c r="O208" s="26"/>
      <c r="P208" s="26"/>
      <c r="Q208" s="26">
        <v>1</v>
      </c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ht="15" customHeigh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/>
      <c r="G209" s="8">
        <f t="shared" si="12"/>
        <v>0</v>
      </c>
      <c r="H209" s="8" t="e">
        <f t="shared" si="11"/>
        <v>#DIV/0!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ht="15" customHeigh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/>
      <c r="G210" s="8">
        <f t="shared" si="12"/>
        <v>0</v>
      </c>
      <c r="H210" s="8" t="e">
        <f t="shared" si="11"/>
        <v>#DIV/0!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ht="15" customHeigh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ht="15" customHeigh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VLOOKUP(B212,'[18]Daily production report'!$C$43:$J$89,8,0)</f>
        <v>1200</v>
      </c>
      <c r="G212" s="8">
        <f t="shared" si="12"/>
        <v>0</v>
      </c>
      <c r="H212" s="8">
        <f t="shared" si="11"/>
        <v>0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ht="15" customHeigh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ht="15" customHeigh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VLOOKUP(B214,'[18]Daily production report'!$C$43:$J$89,8,0)</f>
        <v>1200</v>
      </c>
      <c r="G214" s="8">
        <f t="shared" si="12"/>
        <v>0</v>
      </c>
      <c r="H214" s="8">
        <f t="shared" si="11"/>
        <v>0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ht="15" customHeigh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ht="15" customHeigh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ht="15" customHeigh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ht="15" customHeigh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/>
      <c r="G218" s="8">
        <f t="shared" si="14"/>
        <v>0</v>
      </c>
      <c r="H218" s="8" t="e">
        <f t="shared" si="11"/>
        <v>#DIV/0!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ht="15" customHeigh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/>
      <c r="G219" s="8">
        <f t="shared" si="14"/>
        <v>0</v>
      </c>
      <c r="H219" s="8" t="e">
        <f t="shared" si="11"/>
        <v>#DIV/0!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ht="15" customHeigh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/>
      <c r="G221" s="8">
        <f t="shared" si="15"/>
        <v>6</v>
      </c>
      <c r="H221" s="8" t="e">
        <f t="shared" si="11"/>
        <v>#DIV/0!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>
        <v>6</v>
      </c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ht="15" customHeigh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/>
      <c r="G222" s="8">
        <f t="shared" si="15"/>
        <v>0</v>
      </c>
      <c r="H222" s="8" t="e">
        <f t="shared" si="11"/>
        <v>#DIV/0!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ht="15" customHeigh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/>
      <c r="G223" s="8">
        <f t="shared" si="15"/>
        <v>7</v>
      </c>
      <c r="H223" s="8" t="e">
        <f t="shared" si="11"/>
        <v>#DIV/0!</v>
      </c>
      <c r="I223" s="26"/>
      <c r="J223" s="26"/>
      <c r="K223" s="26"/>
      <c r="L223" s="26"/>
      <c r="M223" s="26"/>
      <c r="N223" s="26">
        <v>7</v>
      </c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ht="15" customHeigh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/>
      <c r="G224" s="215">
        <f t="shared" si="15"/>
        <v>0</v>
      </c>
      <c r="H224" s="8" t="e">
        <f t="shared" si="11"/>
        <v>#DIV/0!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ht="15" customHeigh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ht="15" customHeigh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ht="15" customHeigh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ht="15" customHeigh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/>
      <c r="G228" s="8">
        <f t="shared" ref="G228:G251" si="16">SUM(I228:AJ228)</f>
        <v>0</v>
      </c>
      <c r="H228" s="8" t="e">
        <f t="shared" ref="H228:H251" si="17">G228/F228*1000000</f>
        <v>#DIV/0!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ht="15" customHeigh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/>
      <c r="G229" s="8">
        <f t="shared" si="16"/>
        <v>0</v>
      </c>
      <c r="H229" s="8" t="e">
        <f t="shared" si="17"/>
        <v>#DIV/0!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/>
      <c r="G230" s="8">
        <f t="shared" si="16"/>
        <v>0</v>
      </c>
      <c r="H230" s="8" t="e">
        <f t="shared" si="17"/>
        <v>#DIV/0!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/>
      <c r="G231" s="8">
        <f t="shared" si="16"/>
        <v>0</v>
      </c>
      <c r="H231" s="8" t="e">
        <f t="shared" si="17"/>
        <v>#DIV/0!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/>
      <c r="G232" s="8">
        <f t="shared" si="16"/>
        <v>0</v>
      </c>
      <c r="H232" s="8" t="e">
        <f t="shared" si="17"/>
        <v>#DIV/0!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/>
      <c r="G233" s="8">
        <f t="shared" si="16"/>
        <v>0</v>
      </c>
      <c r="H233" s="8" t="e">
        <f t="shared" si="17"/>
        <v>#DIV/0!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/>
      <c r="G234" s="8">
        <f t="shared" si="16"/>
        <v>0</v>
      </c>
      <c r="H234" s="8" t="e">
        <f t="shared" si="17"/>
        <v>#DIV/0!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/>
      <c r="G235" s="8">
        <f t="shared" si="16"/>
        <v>0</v>
      </c>
      <c r="H235" s="8" t="e">
        <f t="shared" si="17"/>
        <v>#DIV/0!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/>
      <c r="G236" s="8">
        <f t="shared" si="16"/>
        <v>0</v>
      </c>
      <c r="H236" s="8" t="e">
        <f t="shared" si="17"/>
        <v>#DIV/0!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>
        <f>VLOOKUP(B237,'[18]Daily production report'!$C$43:$J$89,8,0)</f>
        <v>1295</v>
      </c>
      <c r="G237" s="8">
        <f t="shared" si="16"/>
        <v>0</v>
      </c>
      <c r="H237" s="8">
        <f t="shared" si="17"/>
        <v>0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>
        <f>VLOOKUP(B240,'[18]Daily production report'!$C$43:$J$89,8,0)</f>
        <v>1001</v>
      </c>
      <c r="G240" s="8">
        <f t="shared" si="16"/>
        <v>0</v>
      </c>
      <c r="H240" s="8">
        <f t="shared" si="17"/>
        <v>0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>
        <f>VLOOKUP(B241,'[18]Daily production report'!$C$43:$J$89,8,0)</f>
        <v>1001</v>
      </c>
      <c r="G241" s="8">
        <f t="shared" si="16"/>
        <v>0</v>
      </c>
      <c r="H241" s="8">
        <f t="shared" si="17"/>
        <v>0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>
        <f>VLOOKUP(B242,'[18]Daily production report'!$C$43:$J$89,8,0)</f>
        <v>1380</v>
      </c>
      <c r="G242" s="8">
        <f t="shared" si="16"/>
        <v>0</v>
      </c>
      <c r="H242" s="8">
        <f t="shared" si="17"/>
        <v>0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>
        <f>VLOOKUP(B243,'[18]Daily production report'!$C$43:$J$89,8,0)</f>
        <v>1380</v>
      </c>
      <c r="G243" s="8">
        <f t="shared" si="16"/>
        <v>0</v>
      </c>
      <c r="H243" s="8">
        <f t="shared" si="17"/>
        <v>0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/>
      <c r="G244" s="8">
        <f t="shared" si="16"/>
        <v>0</v>
      </c>
      <c r="H244" s="8" t="e">
        <f t="shared" si="17"/>
        <v>#DIV/0!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/>
      <c r="G245" s="8">
        <f t="shared" si="16"/>
        <v>0</v>
      </c>
      <c r="H245" s="8" t="e">
        <f t="shared" si="17"/>
        <v>#DIV/0!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/>
      <c r="G246" s="8">
        <f t="shared" si="16"/>
        <v>0</v>
      </c>
      <c r="H246" s="8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/>
      <c r="G247" s="8">
        <f t="shared" si="16"/>
        <v>0</v>
      </c>
      <c r="H247" s="8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>
        <f>VLOOKUP(B250,'[18]Daily production report'!$C$43:$J$89,8,0)</f>
        <v>1200</v>
      </c>
      <c r="G250" s="8">
        <f t="shared" si="16"/>
        <v>0</v>
      </c>
      <c r="H250" s="8">
        <f t="shared" si="17"/>
        <v>0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41607</v>
      </c>
      <c r="G254" s="8">
        <f>SUM(I254:AJ254)</f>
        <v>106</v>
      </c>
      <c r="H254" s="8">
        <f t="shared" ref="H254" si="18">G254/F254*1000000</f>
        <v>2547.6482322686084</v>
      </c>
      <c r="I254" s="8">
        <f>SUM(I3:I251)</f>
        <v>26</v>
      </c>
      <c r="J254" s="8">
        <f t="shared" ref="J254:AJ254" si="19">SUM(J3:J251)</f>
        <v>5</v>
      </c>
      <c r="K254" s="8">
        <f t="shared" si="19"/>
        <v>32</v>
      </c>
      <c r="L254" s="8">
        <f t="shared" si="19"/>
        <v>0</v>
      </c>
      <c r="M254" s="8">
        <f t="shared" si="19"/>
        <v>2</v>
      </c>
      <c r="N254" s="8">
        <f t="shared" si="19"/>
        <v>13</v>
      </c>
      <c r="O254" s="8">
        <f t="shared" si="19"/>
        <v>0</v>
      </c>
      <c r="P254" s="8">
        <f t="shared" si="19"/>
        <v>0</v>
      </c>
      <c r="Q254" s="8">
        <f t="shared" si="19"/>
        <v>1</v>
      </c>
      <c r="R254" s="8">
        <f t="shared" si="19"/>
        <v>0</v>
      </c>
      <c r="S254" s="8">
        <f t="shared" si="19"/>
        <v>0</v>
      </c>
      <c r="T254" s="8">
        <f t="shared" si="19"/>
        <v>0</v>
      </c>
      <c r="U254" s="8">
        <f t="shared" si="19"/>
        <v>3</v>
      </c>
      <c r="V254" s="8">
        <f t="shared" si="19"/>
        <v>0</v>
      </c>
      <c r="W254" s="8">
        <f t="shared" si="19"/>
        <v>0</v>
      </c>
      <c r="X254" s="8">
        <f t="shared" si="19"/>
        <v>0</v>
      </c>
      <c r="Y254" s="8">
        <f t="shared" si="19"/>
        <v>3</v>
      </c>
      <c r="Z254" s="8">
        <f t="shared" si="19"/>
        <v>0</v>
      </c>
      <c r="AA254" s="8">
        <f t="shared" si="19"/>
        <v>6</v>
      </c>
      <c r="AB254" s="8">
        <f t="shared" si="19"/>
        <v>0</v>
      </c>
      <c r="AC254" s="8">
        <f t="shared" si="19"/>
        <v>0</v>
      </c>
      <c r="AD254" s="8">
        <f t="shared" si="19"/>
        <v>0</v>
      </c>
      <c r="AE254" s="8">
        <f t="shared" si="19"/>
        <v>15</v>
      </c>
      <c r="AF254" s="8">
        <f t="shared" si="19"/>
        <v>0</v>
      </c>
      <c r="AG254" s="8">
        <f t="shared" si="19"/>
        <v>0</v>
      </c>
      <c r="AH254" s="8">
        <f t="shared" si="19"/>
        <v>0</v>
      </c>
      <c r="AI254" s="8">
        <f t="shared" si="19"/>
        <v>0</v>
      </c>
      <c r="AJ254" s="8">
        <f t="shared" si="19"/>
        <v>0</v>
      </c>
    </row>
    <row r="255" spans="1:36" x14ac:dyDescent="0.3">
      <c r="D255" s="64"/>
    </row>
    <row r="257" spans="4:10" x14ac:dyDescent="0.3">
      <c r="D257" s="126"/>
      <c r="E257" s="123"/>
      <c r="F257" s="123"/>
      <c r="G257" s="124"/>
      <c r="H257" s="125"/>
      <c r="I257" s="123"/>
      <c r="J257" s="123"/>
    </row>
    <row r="258" spans="4:10" x14ac:dyDescent="0.3">
      <c r="D258" s="126"/>
      <c r="E258" s="123"/>
      <c r="F258" s="123"/>
      <c r="G258" s="124"/>
      <c r="H258" s="125"/>
      <c r="I258" s="123"/>
      <c r="J258" s="123"/>
    </row>
    <row r="259" spans="4:10" x14ac:dyDescent="0.3">
      <c r="E259"/>
      <c r="F259"/>
    </row>
    <row r="260" spans="4:10" x14ac:dyDescent="0.3">
      <c r="E260"/>
      <c r="F260"/>
    </row>
    <row r="261" spans="4:10" x14ac:dyDescent="0.3">
      <c r="E261"/>
      <c r="F261"/>
    </row>
  </sheetData>
  <mergeCells count="2">
    <mergeCell ref="A254:E254"/>
    <mergeCell ref="A1:AJ1"/>
  </mergeCells>
  <conditionalFormatting sqref="B191:B192">
    <cfRule type="duplicateValues" dxfId="54" priority="1"/>
    <cfRule type="duplicateValues" dxfId="53" priority="2"/>
  </conditionalFormatting>
  <conditionalFormatting sqref="B196:B198">
    <cfRule type="duplicateValues" dxfId="52" priority="31" stopIfTrue="1"/>
  </conditionalFormatting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0"/>
  <dimension ref="A1:AJ258"/>
  <sheetViews>
    <sheetView zoomScale="70" zoomScaleNormal="70" workbookViewId="0">
      <pane ySplit="2" topLeftCell="A210" activePane="bottomLeft" state="frozen"/>
      <selection pane="bottomLef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59.77734375" bestFit="1" customWidth="1"/>
    <col min="5" max="5" width="13.77734375" style="1" bestFit="1" customWidth="1"/>
    <col min="6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  <col min="25" max="25" width="10.21875" bestFit="1" customWidth="1"/>
    <col min="28" max="28" width="10.21875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s="37" customFormat="1" ht="42" customHeight="1" x14ac:dyDescent="0.3">
      <c r="A2" s="33" t="s">
        <v>161</v>
      </c>
      <c r="B2" s="34" t="s">
        <v>371</v>
      </c>
      <c r="C2" s="175" t="s">
        <v>351</v>
      </c>
      <c r="D2" s="35" t="s">
        <v>1</v>
      </c>
      <c r="E2" s="35" t="s">
        <v>2</v>
      </c>
      <c r="F2" s="36" t="s">
        <v>166</v>
      </c>
      <c r="G2" s="36" t="s">
        <v>167</v>
      </c>
      <c r="H2" s="36" t="s">
        <v>168</v>
      </c>
      <c r="I2" s="36" t="s">
        <v>139</v>
      </c>
      <c r="J2" s="36" t="s">
        <v>142</v>
      </c>
      <c r="K2" s="36" t="s">
        <v>141</v>
      </c>
      <c r="L2" s="36" t="s">
        <v>145</v>
      </c>
      <c r="M2" s="36" t="s">
        <v>140</v>
      </c>
      <c r="N2" s="36" t="s">
        <v>163</v>
      </c>
      <c r="O2" s="36" t="s">
        <v>149</v>
      </c>
      <c r="P2" s="36" t="s">
        <v>143</v>
      </c>
      <c r="Q2" s="36" t="s">
        <v>153</v>
      </c>
      <c r="R2" s="36" t="s">
        <v>146</v>
      </c>
      <c r="S2" s="36" t="s">
        <v>147</v>
      </c>
      <c r="T2" s="36" t="s">
        <v>164</v>
      </c>
      <c r="U2" s="36" t="s">
        <v>150</v>
      </c>
      <c r="V2" s="36" t="s">
        <v>151</v>
      </c>
      <c r="W2" s="36" t="s">
        <v>154</v>
      </c>
      <c r="X2" s="36" t="s">
        <v>155</v>
      </c>
      <c r="Y2" s="36" t="s">
        <v>157</v>
      </c>
      <c r="Z2" s="36" t="s">
        <v>156</v>
      </c>
      <c r="AA2" s="36" t="s">
        <v>148</v>
      </c>
      <c r="AB2" s="36" t="s">
        <v>158</v>
      </c>
      <c r="AC2" s="36" t="s">
        <v>152</v>
      </c>
      <c r="AD2" s="36" t="s">
        <v>144</v>
      </c>
      <c r="AE2" s="36" t="s">
        <v>162</v>
      </c>
      <c r="AF2" s="36" t="s">
        <v>165</v>
      </c>
      <c r="AG2" s="36" t="s">
        <v>159</v>
      </c>
      <c r="AH2" s="36"/>
      <c r="AI2" s="36"/>
      <c r="AJ2" s="36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/>
      <c r="G4" s="8">
        <f t="shared" ref="G4:G66" si="0">SUM(I4:AJ4)</f>
        <v>0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>
        <f>VLOOKUP(B11,'[19]Daily production report'!$C$43:$J$99,8,0)</f>
        <v>945</v>
      </c>
      <c r="G11" s="8">
        <f t="shared" si="0"/>
        <v>0</v>
      </c>
      <c r="H11" s="8">
        <f t="shared" si="1"/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>
        <f>VLOOKUP(B12,'[19]Daily production report'!$C$43:$J$99,8,0)</f>
        <v>945</v>
      </c>
      <c r="G12" s="8">
        <f t="shared" si="0"/>
        <v>0</v>
      </c>
      <c r="H12" s="8">
        <f t="shared" si="1"/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>
        <f>VLOOKUP(B16,'[19]Daily production report'!$C$43:$J$99,8,0)</f>
        <v>895</v>
      </c>
      <c r="G16" s="8">
        <f t="shared" si="0"/>
        <v>0</v>
      </c>
      <c r="H16" s="8">
        <f t="shared" si="1"/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>
        <f>VLOOKUP(B17,'[19]Daily production report'!$C$43:$J$99,8,0)</f>
        <v>895</v>
      </c>
      <c r="G17" s="8">
        <f t="shared" si="0"/>
        <v>0</v>
      </c>
      <c r="H17" s="8">
        <f t="shared" si="1"/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>
        <f>VLOOKUP(B18,'[19]Daily production report'!$C$43:$J$99,8,0)</f>
        <v>150</v>
      </c>
      <c r="G18" s="8">
        <f t="shared" si="0"/>
        <v>0</v>
      </c>
      <c r="H18" s="8">
        <f t="shared" si="1"/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>
        <f>VLOOKUP(B19,'[19]Daily production report'!$C$43:$J$99,8,0)</f>
        <v>150</v>
      </c>
      <c r="G19" s="8">
        <f t="shared" si="0"/>
        <v>0</v>
      </c>
      <c r="H19" s="8">
        <f t="shared" si="1"/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>
        <f>VLOOKUP(B20,'[19]Daily production report'!$C$43:$J$99,8,0)</f>
        <v>92</v>
      </c>
      <c r="G20" s="8">
        <f t="shared" si="0"/>
        <v>0</v>
      </c>
      <c r="H20" s="8">
        <f t="shared" si="1"/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>
        <f>VLOOKUP(B21,'[19]Daily production report'!$C$43:$J$99,8,0)</f>
        <v>92</v>
      </c>
      <c r="G21" s="8">
        <f t="shared" si="0"/>
        <v>0</v>
      </c>
      <c r="H21" s="8">
        <f t="shared" si="1"/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>
        <f>VLOOKUP(B22,'[19]Daily production report'!$C$43:$J$99,8,0)</f>
        <v>1450</v>
      </c>
      <c r="G22" s="8">
        <f t="shared" si="0"/>
        <v>0</v>
      </c>
      <c r="H22" s="8">
        <f t="shared" si="1"/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>
        <f>VLOOKUP(B23,'[19]Daily production report'!$C$43:$J$99,8,0)</f>
        <v>1065</v>
      </c>
      <c r="G23" s="8">
        <f t="shared" si="0"/>
        <v>1</v>
      </c>
      <c r="H23" s="8">
        <f t="shared" si="1"/>
        <v>938.96713615023475</v>
      </c>
      <c r="I23" s="3"/>
      <c r="J23" s="3"/>
      <c r="K23" s="3">
        <v>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>
        <f>VLOOKUP(B29,'[19]Daily production report'!$C$43:$J$99,8,0)</f>
        <v>300</v>
      </c>
      <c r="G29" s="8">
        <f t="shared" si="0"/>
        <v>0</v>
      </c>
      <c r="H29" s="8">
        <f t="shared" si="1"/>
        <v>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>
        <f>VLOOKUP(B30,'[19]Daily production report'!$C$43:$J$99,8,0)</f>
        <v>690</v>
      </c>
      <c r="G30" s="8">
        <f t="shared" si="0"/>
        <v>0</v>
      </c>
      <c r="H30" s="8">
        <f t="shared" si="1"/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0</v>
      </c>
      <c r="H34" s="8" t="e">
        <f t="shared" si="1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>
        <f>VLOOKUP(B36,'[19]Daily production report'!$C$43:$J$99,8,0)</f>
        <v>1548</v>
      </c>
      <c r="G36" s="8">
        <f t="shared" si="0"/>
        <v>0</v>
      </c>
      <c r="H36" s="8">
        <f t="shared" si="1"/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>
        <f>VLOOKUP(B37,'[19]Daily production report'!$C$43:$J$99,8,0)</f>
        <v>1548</v>
      </c>
      <c r="G37" s="8">
        <f t="shared" si="0"/>
        <v>0</v>
      </c>
      <c r="H37" s="8">
        <f t="shared" si="1"/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/>
      <c r="G38" s="8">
        <f t="shared" si="0"/>
        <v>0</v>
      </c>
      <c r="H38" s="8" t="e">
        <f t="shared" si="1"/>
        <v>#DIV/0!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/>
      <c r="G39" s="8">
        <f t="shared" si="0"/>
        <v>0</v>
      </c>
      <c r="H39" s="8" t="e">
        <f t="shared" si="1"/>
        <v>#DIV/0!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>
        <f>VLOOKUP(B44,'[19]Daily production report'!$C$43:$J$99,8,0)</f>
        <v>10</v>
      </c>
      <c r="G44" s="8">
        <f t="shared" si="0"/>
        <v>0</v>
      </c>
      <c r="H44" s="8">
        <f t="shared" si="1"/>
        <v>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>
        <f>VLOOKUP(B59,'[19]Daily production report'!$C$43:$J$99,8,0)</f>
        <v>405</v>
      </c>
      <c r="G59" s="8">
        <f t="shared" si="0"/>
        <v>0</v>
      </c>
      <c r="H59" s="8">
        <f t="shared" si="1"/>
        <v>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VLOOKUP(B61,'[19]Daily production report'!$C$43:$J$99,8,0)</f>
        <v>823</v>
      </c>
      <c r="G61" s="8">
        <f t="shared" si="0"/>
        <v>1</v>
      </c>
      <c r="H61" s="8">
        <f t="shared" si="1"/>
        <v>1215.066828675577</v>
      </c>
      <c r="I61" s="3"/>
      <c r="J61" s="3"/>
      <c r="K61" s="3">
        <v>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>
        <f>VLOOKUP(B62,'[19]Daily production report'!$C$43:$J$99,8,0)</f>
        <v>1535</v>
      </c>
      <c r="G62" s="8">
        <f t="shared" si="0"/>
        <v>0</v>
      </c>
      <c r="H62" s="8">
        <f t="shared" si="1"/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/>
      <c r="G64" s="8">
        <f t="shared" si="0"/>
        <v>0</v>
      </c>
      <c r="H64" s="8" t="e">
        <f t="shared" si="1"/>
        <v>#DIV/0!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>
        <f>VLOOKUP(B65,'[19]Daily production report'!$C$43:$J$99,8,0)</f>
        <v>1275</v>
      </c>
      <c r="G65" s="8">
        <f t="shared" si="0"/>
        <v>6</v>
      </c>
      <c r="H65" s="8">
        <f t="shared" si="1"/>
        <v>4705.8823529411757</v>
      </c>
      <c r="I65" s="3"/>
      <c r="J65" s="3">
        <v>6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/>
      <c r="G66" s="8">
        <f t="shared" si="0"/>
        <v>0</v>
      </c>
      <c r="H66" s="8" t="e">
        <f t="shared" si="1"/>
        <v>#DIV/0!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>
        <f>VLOOKUP(B73,'[19]Daily production report'!$C$43:$J$99,8,0)</f>
        <v>1675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>
        <f>VLOOKUP(B74,'[19]Daily production report'!$C$43:$J$99,8,0)</f>
        <v>181</v>
      </c>
      <c r="G74" s="8">
        <f t="shared" si="2"/>
        <v>0</v>
      </c>
      <c r="H74" s="8">
        <f t="shared" si="3"/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VLOOKUP(B75,'[19]Daily production report'!$C$43:$J$99,8,0)</f>
        <v>1321</v>
      </c>
      <c r="G75" s="8">
        <f t="shared" si="2"/>
        <v>0</v>
      </c>
      <c r="H75" s="8">
        <f t="shared" si="3"/>
        <v>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/>
      <c r="G80" s="8">
        <f t="shared" si="2"/>
        <v>0</v>
      </c>
      <c r="H80" s="8" t="e">
        <f t="shared" si="3"/>
        <v>#DIV/0!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/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>
        <f>VLOOKUP(B116,'[19]Daily production report'!$C$43:$J$99,8,0)</f>
        <v>485</v>
      </c>
      <c r="G116" s="8">
        <f t="shared" si="6"/>
        <v>0</v>
      </c>
      <c r="H116" s="8">
        <f t="shared" si="7"/>
        <v>0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>
        <f>VLOOKUP(B119,'[19]Daily production report'!$C$43:$J$99,8,0)</f>
        <v>450</v>
      </c>
      <c r="G119" s="8">
        <f t="shared" si="6"/>
        <v>2</v>
      </c>
      <c r="H119" s="8">
        <f t="shared" si="7"/>
        <v>4444.4444444444443</v>
      </c>
      <c r="I119" s="3">
        <v>2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>
        <f>VLOOKUP(B127,'[19]Daily production report'!$C$43:$J$99,8,0)</f>
        <v>860</v>
      </c>
      <c r="G127" s="8">
        <f t="shared" si="6"/>
        <v>1</v>
      </c>
      <c r="H127" s="8">
        <f t="shared" si="7"/>
        <v>1162.7906976744187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>
        <v>1</v>
      </c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1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>
        <f>VLOOKUP(B139,'[19]Daily production report'!$C$43:$J$99,8,0)</f>
        <v>525</v>
      </c>
      <c r="G139" s="8">
        <f t="shared" si="6"/>
        <v>0</v>
      </c>
      <c r="H139" s="8">
        <f t="shared" si="7"/>
        <v>0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7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7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42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42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>
        <f>VLOOKUP(B145,'[19]Daily production report'!$C$43:$J$99,8,0)</f>
        <v>710</v>
      </c>
      <c r="G145" s="8">
        <f t="shared" si="9"/>
        <v>0</v>
      </c>
      <c r="H145" s="8">
        <f t="shared" si="8"/>
        <v>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/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/>
      <c r="G157" s="8">
        <f t="shared" si="9"/>
        <v>0</v>
      </c>
      <c r="H157" s="8" t="e">
        <f t="shared" si="8"/>
        <v>#DIV/0!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/>
      <c r="G159" s="8">
        <f t="shared" si="9"/>
        <v>0</v>
      </c>
      <c r="H159" s="8" t="e">
        <f t="shared" si="8"/>
        <v>#DIV/0!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>
        <f>VLOOKUP(B160,'[19]Daily production report'!$C$43:$J$99,8,0)</f>
        <v>710</v>
      </c>
      <c r="G160" s="8">
        <f t="shared" si="9"/>
        <v>1</v>
      </c>
      <c r="H160" s="8">
        <f t="shared" si="8"/>
        <v>1408.4507042253522</v>
      </c>
      <c r="I160" s="88"/>
      <c r="J160" s="88"/>
      <c r="K160" s="88"/>
      <c r="L160" s="88"/>
      <c r="M160" s="88"/>
      <c r="N160" s="88"/>
      <c r="O160" s="88"/>
      <c r="P160" s="88"/>
      <c r="Q160" s="88">
        <v>1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>
        <f>VLOOKUP(B161,'[19]Daily production report'!$C$43:$J$99,8,0)</f>
        <v>1205</v>
      </c>
      <c r="G161" s="8">
        <f t="shared" si="9"/>
        <v>2</v>
      </c>
      <c r="H161" s="8">
        <f t="shared" si="8"/>
        <v>1659.7510373443984</v>
      </c>
      <c r="I161" s="88"/>
      <c r="J161" s="88"/>
      <c r="K161" s="88"/>
      <c r="L161" s="88"/>
      <c r="M161" s="88"/>
      <c r="N161" s="88"/>
      <c r="O161" s="88">
        <v>2</v>
      </c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/>
      <c r="G164" s="8">
        <f t="shared" si="9"/>
        <v>0</v>
      </c>
      <c r="H164" s="8" t="e">
        <f t="shared" si="8"/>
        <v>#DIV/0!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>
        <f>VLOOKUP(B165,'[19]Daily production report'!$C$43:$J$99,8,0)</f>
        <v>815</v>
      </c>
      <c r="G165" s="8">
        <f t="shared" si="9"/>
        <v>2</v>
      </c>
      <c r="H165" s="8">
        <f t="shared" si="8"/>
        <v>2453.9877300613498</v>
      </c>
      <c r="I165" s="88">
        <v>1</v>
      </c>
      <c r="J165" s="88"/>
      <c r="K165" s="88"/>
      <c r="L165" s="88">
        <v>1</v>
      </c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>
        <f>VLOOKUP(B166,'[19]Daily production report'!$C$43:$J$99,8,0)</f>
        <v>815</v>
      </c>
      <c r="G166" s="8">
        <f t="shared" si="9"/>
        <v>1</v>
      </c>
      <c r="H166" s="8">
        <f t="shared" si="8"/>
        <v>1226.9938650306749</v>
      </c>
      <c r="I166" s="88"/>
      <c r="J166" s="88"/>
      <c r="K166" s="88"/>
      <c r="L166" s="88">
        <v>1</v>
      </c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>
        <f>VLOOKUP(B167,'[19]Daily production report'!$C$43:$J$99,8,0)</f>
        <v>515</v>
      </c>
      <c r="G167" s="8">
        <f t="shared" si="9"/>
        <v>0</v>
      </c>
      <c r="H167" s="8">
        <f t="shared" si="8"/>
        <v>0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/>
      <c r="G168" s="8">
        <f t="shared" si="9"/>
        <v>2</v>
      </c>
      <c r="H168" s="8" t="e">
        <f t="shared" si="8"/>
        <v>#DIV/0!</v>
      </c>
      <c r="I168" s="88"/>
      <c r="J168" s="88"/>
      <c r="K168" s="88">
        <v>2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/>
      <c r="G169" s="8">
        <f t="shared" si="9"/>
        <v>0</v>
      </c>
      <c r="H169" s="8" t="e">
        <f t="shared" si="8"/>
        <v>#DIV/0!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/>
      <c r="G170" s="8">
        <f t="shared" si="9"/>
        <v>0</v>
      </c>
      <c r="H170" s="8" t="e">
        <f t="shared" si="8"/>
        <v>#DIV/0!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>
        <f>VLOOKUP(B171,'[19]Daily production report'!$C$43:$J$99,8,0)</f>
        <v>597</v>
      </c>
      <c r="G171" s="8">
        <f t="shared" si="9"/>
        <v>2</v>
      </c>
      <c r="H171" s="8">
        <f t="shared" si="8"/>
        <v>3350.0837520938026</v>
      </c>
      <c r="I171" s="88"/>
      <c r="J171" s="88"/>
      <c r="K171" s="88"/>
      <c r="L171" s="88"/>
      <c r="M171" s="88"/>
      <c r="N171" s="88"/>
      <c r="O171" s="88"/>
      <c r="P171" s="88"/>
      <c r="Q171" s="88">
        <v>2</v>
      </c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>
        <f>VLOOKUP(B172,'[19]Daily production report'!$C$43:$J$99,8,0)</f>
        <v>597</v>
      </c>
      <c r="G172" s="8">
        <f t="shared" si="9"/>
        <v>2</v>
      </c>
      <c r="H172" s="8">
        <f t="shared" si="8"/>
        <v>3350.0837520938026</v>
      </c>
      <c r="I172" s="88"/>
      <c r="J172" s="88"/>
      <c r="K172" s="88"/>
      <c r="L172" s="88"/>
      <c r="M172" s="88"/>
      <c r="N172" s="88"/>
      <c r="O172" s="88"/>
      <c r="P172" s="88"/>
      <c r="Q172" s="88">
        <v>2</v>
      </c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>
        <f>VLOOKUP(B173,'[19]Daily production report'!$C$43:$J$99,8,0)</f>
        <v>1203</v>
      </c>
      <c r="G173" s="8">
        <f t="shared" si="9"/>
        <v>0</v>
      </c>
      <c r="H173" s="8">
        <f t="shared" si="8"/>
        <v>0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>
        <f>VLOOKUP(B174,'[19]Daily production report'!$C$43:$J$99,8,0)</f>
        <v>1203</v>
      </c>
      <c r="G174" s="8">
        <f t="shared" si="9"/>
        <v>0</v>
      </c>
      <c r="H174" s="8">
        <f t="shared" si="8"/>
        <v>0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>
        <f>VLOOKUP(B175,'[19]Daily production report'!$C$43:$J$99,8,0)</f>
        <v>900</v>
      </c>
      <c r="G175" s="8">
        <f t="shared" si="9"/>
        <v>0</v>
      </c>
      <c r="H175" s="8">
        <f t="shared" si="8"/>
        <v>0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>
        <f>VLOOKUP(B176,'[19]Daily production report'!$C$43:$J$99,8,0)</f>
        <v>900</v>
      </c>
      <c r="G176" s="8">
        <f t="shared" si="9"/>
        <v>0</v>
      </c>
      <c r="H176" s="8">
        <f t="shared" si="8"/>
        <v>0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>
        <f>VLOOKUP(B177,'[19]Daily production report'!$C$43:$J$99,8,0)</f>
        <v>700</v>
      </c>
      <c r="G177" s="8">
        <f t="shared" si="9"/>
        <v>0</v>
      </c>
      <c r="H177" s="8">
        <f t="shared" si="8"/>
        <v>0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>
        <f>VLOOKUP(B178,'[19]Daily production report'!$C$43:$J$99,8,0)</f>
        <v>700</v>
      </c>
      <c r="G178" s="8">
        <f t="shared" si="9"/>
        <v>0</v>
      </c>
      <c r="H178" s="8">
        <f t="shared" si="8"/>
        <v>0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>
        <f>VLOOKUP(B191,'[19]Daily production report'!$C$43:$J$99,8,0)</f>
        <v>675</v>
      </c>
      <c r="G191" s="8">
        <f t="shared" si="9"/>
        <v>2</v>
      </c>
      <c r="H191" s="8">
        <f t="shared" si="8"/>
        <v>2962.9629629629626</v>
      </c>
      <c r="I191" s="26"/>
      <c r="J191" s="26"/>
      <c r="K191" s="26"/>
      <c r="L191" s="26"/>
      <c r="M191" s="26"/>
      <c r="N191" s="26"/>
      <c r="O191" s="26"/>
      <c r="P191" s="26"/>
      <c r="Q191" s="26">
        <v>2</v>
      </c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>
        <f>VLOOKUP(B192,'[19]Daily production report'!$C$43:$J$99,8,0)</f>
        <v>675</v>
      </c>
      <c r="G192" s="8">
        <f t="shared" si="9"/>
        <v>5</v>
      </c>
      <c r="H192" s="8">
        <f t="shared" si="8"/>
        <v>7407.4074074074078</v>
      </c>
      <c r="I192" s="26"/>
      <c r="J192" s="26"/>
      <c r="K192" s="26"/>
      <c r="L192" s="26">
        <v>3</v>
      </c>
      <c r="M192" s="26"/>
      <c r="N192" s="26"/>
      <c r="O192" s="26"/>
      <c r="P192" s="26"/>
      <c r="Q192" s="26">
        <v>2</v>
      </c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>
        <f>VLOOKUP(B196,'[19]Daily production report'!$C$43:$J$99,8,0)</f>
        <v>1460</v>
      </c>
      <c r="G196" s="8">
        <f t="shared" si="9"/>
        <v>0</v>
      </c>
      <c r="H196" s="8">
        <f t="shared" si="8"/>
        <v>0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>
        <f>VLOOKUP(B197,'[19]Daily production report'!$C$43:$J$99,8,0)</f>
        <v>1460</v>
      </c>
      <c r="G197" s="8">
        <f t="shared" si="9"/>
        <v>0</v>
      </c>
      <c r="H197" s="8">
        <f t="shared" si="8"/>
        <v>0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/>
      <c r="G198" s="8">
        <f t="shared" si="9"/>
        <v>0</v>
      </c>
      <c r="H198" s="8" t="e">
        <f t="shared" si="8"/>
        <v>#DIV/0!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/>
      <c r="G202" s="8">
        <f t="shared" ref="G202:G214" si="12">SUM(I202:AJ202)</f>
        <v>0</v>
      </c>
      <c r="H202" s="8" t="e">
        <f t="shared" si="11"/>
        <v>#DIV/0!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/>
      <c r="G203" s="8">
        <f t="shared" si="12"/>
        <v>0</v>
      </c>
      <c r="H203" s="8" t="e">
        <f t="shared" si="11"/>
        <v>#DIV/0!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/>
      <c r="G205" s="8">
        <f t="shared" si="12"/>
        <v>0</v>
      </c>
      <c r="H205" s="8" t="e">
        <f t="shared" si="11"/>
        <v>#DIV/0!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VLOOKUP(B206,'[19]Daily production report'!$C$43:$J$99,8,0)</f>
        <v>1500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VLOOKUP(B207,'[19]Daily production report'!$C$43:$J$99,8,0)</f>
        <v>1921</v>
      </c>
      <c r="G207" s="8">
        <f t="shared" si="12"/>
        <v>0</v>
      </c>
      <c r="H207" s="8">
        <f t="shared" si="11"/>
        <v>0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/>
      <c r="G208" s="8">
        <f t="shared" si="12"/>
        <v>0</v>
      </c>
      <c r="H208" s="8" t="e">
        <f t="shared" si="11"/>
        <v>#DIV/0!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VLOOKUP(B209,'[19]Daily production report'!$C$43:$J$99,8,0)</f>
        <v>1452</v>
      </c>
      <c r="G209" s="8">
        <f t="shared" si="12"/>
        <v>1</v>
      </c>
      <c r="H209" s="8">
        <f t="shared" si="11"/>
        <v>688.70523415977959</v>
      </c>
      <c r="I209" s="26"/>
      <c r="J209" s="26"/>
      <c r="K209" s="26">
        <v>1</v>
      </c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/>
      <c r="G210" s="8">
        <f t="shared" si="12"/>
        <v>0</v>
      </c>
      <c r="H210" s="8" t="e">
        <f t="shared" si="11"/>
        <v>#DIV/0!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VLOOKUP(B212,'[19]Daily production report'!$C$43:$J$99,8,0)</f>
        <v>1850</v>
      </c>
      <c r="G212" s="8">
        <f t="shared" si="12"/>
        <v>0</v>
      </c>
      <c r="H212" s="8">
        <f t="shared" si="11"/>
        <v>0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VLOOKUP(B214,'[19]Daily production report'!$C$43:$J$99,8,0)</f>
        <v>1850</v>
      </c>
      <c r="G214" s="8">
        <f t="shared" si="12"/>
        <v>0</v>
      </c>
      <c r="H214" s="8">
        <f t="shared" si="11"/>
        <v>0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>
        <f>VLOOKUP(B218,'[19]Daily production report'!$C$43:$J$99,8,0)</f>
        <v>1020</v>
      </c>
      <c r="G218" s="8">
        <f t="shared" si="14"/>
        <v>0</v>
      </c>
      <c r="H218" s="8">
        <f t="shared" si="11"/>
        <v>0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>
        <f>VLOOKUP(B219,'[19]Daily production report'!$C$43:$J$99,8,0)</f>
        <v>1020</v>
      </c>
      <c r="G219" s="8">
        <f t="shared" si="14"/>
        <v>0</v>
      </c>
      <c r="H219" s="8">
        <f t="shared" si="11"/>
        <v>0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VLOOKUP(B221,'[19]Daily production report'!$C$43:$J$99,8,0)</f>
        <v>1335</v>
      </c>
      <c r="G221" s="8">
        <f t="shared" si="15"/>
        <v>9</v>
      </c>
      <c r="H221" s="8">
        <f t="shared" si="11"/>
        <v>6741.5730337078658</v>
      </c>
      <c r="I221" s="26"/>
      <c r="J221" s="26"/>
      <c r="K221" s="26">
        <v>9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VLOOKUP(B222,'[19]Daily production report'!$C$43:$J$99,8,0)</f>
        <v>1335</v>
      </c>
      <c r="G222" s="8">
        <f t="shared" si="15"/>
        <v>8</v>
      </c>
      <c r="H222" s="8">
        <f t="shared" si="11"/>
        <v>5992.5093632958806</v>
      </c>
      <c r="I222" s="26"/>
      <c r="J222" s="26"/>
      <c r="K222" s="26">
        <v>8</v>
      </c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>
        <f>VLOOKUP(B223,'[19]Daily production report'!$C$43:$J$99,8,0)</f>
        <v>1127</v>
      </c>
      <c r="G223" s="8">
        <f t="shared" si="15"/>
        <v>16</v>
      </c>
      <c r="H223" s="8">
        <f t="shared" si="11"/>
        <v>14196.983141082521</v>
      </c>
      <c r="I223" s="26"/>
      <c r="J223" s="26"/>
      <c r="K223" s="26"/>
      <c r="L223" s="26">
        <v>2</v>
      </c>
      <c r="M223" s="26">
        <v>14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>
        <f>VLOOKUP(B224,'[19]Daily production report'!$C$43:$J$99,8,0)</f>
        <v>1127</v>
      </c>
      <c r="G224" s="215">
        <f t="shared" si="15"/>
        <v>3</v>
      </c>
      <c r="H224" s="8">
        <f t="shared" si="11"/>
        <v>2661.9343389529722</v>
      </c>
      <c r="I224" s="26"/>
      <c r="J224" s="26"/>
      <c r="K224" s="26">
        <v>3</v>
      </c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>
        <f>VLOOKUP(B228,'[19]Daily production report'!$C$43:$J$99,8,0)</f>
        <v>1152</v>
      </c>
      <c r="G228" s="8">
        <f t="shared" ref="G228:G251" si="16">SUM(I228:AJ228)</f>
        <v>0</v>
      </c>
      <c r="H228" s="8">
        <f t="shared" ref="H228:H251" si="17">G228/F228*1000000</f>
        <v>0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>
        <f>VLOOKUP(B229,'[19]Daily production report'!$C$43:$J$99,8,0)</f>
        <v>1152</v>
      </c>
      <c r="G229" s="8">
        <f t="shared" si="16"/>
        <v>0</v>
      </c>
      <c r="H229" s="8">
        <f t="shared" si="17"/>
        <v>0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/>
      <c r="G230" s="8">
        <f t="shared" si="16"/>
        <v>1</v>
      </c>
      <c r="H230" s="8" t="e">
        <f t="shared" si="17"/>
        <v>#DIV/0!</v>
      </c>
      <c r="I230" s="214"/>
      <c r="J230" s="26">
        <v>1</v>
      </c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/>
      <c r="G231" s="8">
        <f t="shared" si="16"/>
        <v>1</v>
      </c>
      <c r="H231" s="8" t="e">
        <f t="shared" si="17"/>
        <v>#DIV/0!</v>
      </c>
      <c r="I231" s="214"/>
      <c r="J231" s="26">
        <v>1</v>
      </c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/>
      <c r="G232" s="8">
        <f t="shared" si="16"/>
        <v>0</v>
      </c>
      <c r="H232" s="8" t="e">
        <f t="shared" si="17"/>
        <v>#DIV/0!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/>
      <c r="G233" s="8">
        <f t="shared" si="16"/>
        <v>0</v>
      </c>
      <c r="H233" s="8" t="e">
        <f t="shared" si="17"/>
        <v>#DIV/0!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/>
      <c r="G234" s="8">
        <f t="shared" si="16"/>
        <v>0</v>
      </c>
      <c r="H234" s="8" t="e">
        <f t="shared" si="17"/>
        <v>#DIV/0!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/>
      <c r="G235" s="8">
        <f t="shared" si="16"/>
        <v>1</v>
      </c>
      <c r="H235" s="8" t="e">
        <f t="shared" si="17"/>
        <v>#DIV/0!</v>
      </c>
      <c r="I235" s="214"/>
      <c r="J235" s="26">
        <v>1</v>
      </c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/>
      <c r="G236" s="8">
        <f t="shared" si="16"/>
        <v>0</v>
      </c>
      <c r="H236" s="8" t="e">
        <f t="shared" si="17"/>
        <v>#DIV/0!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/>
      <c r="G237" s="8">
        <f t="shared" si="16"/>
        <v>0</v>
      </c>
      <c r="H237" s="8" t="e">
        <f t="shared" si="17"/>
        <v>#DIV/0!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/>
      <c r="G240" s="8">
        <f t="shared" si="16"/>
        <v>0</v>
      </c>
      <c r="H240" s="8" t="e">
        <f t="shared" si="17"/>
        <v>#DIV/0!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/>
      <c r="G241" s="8">
        <f t="shared" si="16"/>
        <v>0</v>
      </c>
      <c r="H241" s="8" t="e">
        <f t="shared" si="17"/>
        <v>#DIV/0!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/>
      <c r="G242" s="8">
        <f t="shared" si="16"/>
        <v>0</v>
      </c>
      <c r="H242" s="8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/>
      <c r="G243" s="8">
        <f t="shared" si="16"/>
        <v>0</v>
      </c>
      <c r="H243" s="8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/>
      <c r="G244" s="8">
        <f t="shared" si="16"/>
        <v>0</v>
      </c>
      <c r="H244" s="8" t="e">
        <f t="shared" si="17"/>
        <v>#DIV/0!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/>
      <c r="G245" s="8">
        <f t="shared" si="16"/>
        <v>0</v>
      </c>
      <c r="H245" s="8" t="e">
        <f t="shared" si="17"/>
        <v>#DIV/0!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/>
      <c r="G246" s="8">
        <f t="shared" si="16"/>
        <v>0</v>
      </c>
      <c r="H246" s="8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/>
      <c r="G247" s="8">
        <f t="shared" si="16"/>
        <v>0</v>
      </c>
      <c r="H247" s="8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/>
      <c r="G250" s="8">
        <f t="shared" si="16"/>
        <v>0</v>
      </c>
      <c r="H250" s="8" t="e">
        <f t="shared" si="17"/>
        <v>#DIV/0!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53991</v>
      </c>
      <c r="G254" s="8">
        <f>SUM(I254:AJ254)</f>
        <v>70</v>
      </c>
      <c r="H254" s="8">
        <f t="shared" ref="H254" si="18">G254/F254*1000000</f>
        <v>1296.5123816932453</v>
      </c>
      <c r="I254" s="8">
        <f>SUM(I3:I251)</f>
        <v>3</v>
      </c>
      <c r="J254" s="8">
        <f t="shared" ref="J254:AJ254" si="19">SUM(J3:J251)</f>
        <v>9</v>
      </c>
      <c r="K254" s="8">
        <f t="shared" si="19"/>
        <v>25</v>
      </c>
      <c r="L254" s="8">
        <f t="shared" si="19"/>
        <v>7</v>
      </c>
      <c r="M254" s="8">
        <f t="shared" si="19"/>
        <v>14</v>
      </c>
      <c r="N254" s="8">
        <f t="shared" si="19"/>
        <v>0</v>
      </c>
      <c r="O254" s="8">
        <f t="shared" si="19"/>
        <v>2</v>
      </c>
      <c r="P254" s="8">
        <f t="shared" si="19"/>
        <v>0</v>
      </c>
      <c r="Q254" s="8">
        <f t="shared" si="19"/>
        <v>9</v>
      </c>
      <c r="R254" s="8">
        <f t="shared" si="19"/>
        <v>0</v>
      </c>
      <c r="S254" s="8">
        <f t="shared" si="19"/>
        <v>0</v>
      </c>
      <c r="T254" s="8">
        <f t="shared" si="19"/>
        <v>0</v>
      </c>
      <c r="U254" s="8">
        <f t="shared" si="19"/>
        <v>0</v>
      </c>
      <c r="V254" s="8">
        <f t="shared" si="19"/>
        <v>1</v>
      </c>
      <c r="W254" s="8">
        <f t="shared" si="19"/>
        <v>0</v>
      </c>
      <c r="X254" s="8">
        <f t="shared" si="19"/>
        <v>0</v>
      </c>
      <c r="Y254" s="8">
        <f t="shared" si="19"/>
        <v>0</v>
      </c>
      <c r="Z254" s="8">
        <f t="shared" si="19"/>
        <v>0</v>
      </c>
      <c r="AA254" s="8">
        <f t="shared" si="19"/>
        <v>0</v>
      </c>
      <c r="AB254" s="8">
        <f t="shared" si="19"/>
        <v>0</v>
      </c>
      <c r="AC254" s="8">
        <f t="shared" si="19"/>
        <v>0</v>
      </c>
      <c r="AD254" s="8">
        <f t="shared" si="19"/>
        <v>0</v>
      </c>
      <c r="AE254" s="8">
        <f t="shared" si="19"/>
        <v>0</v>
      </c>
      <c r="AF254" s="8">
        <f t="shared" si="19"/>
        <v>0</v>
      </c>
      <c r="AG254" s="8">
        <f t="shared" si="19"/>
        <v>0</v>
      </c>
      <c r="AH254" s="8">
        <f t="shared" si="19"/>
        <v>0</v>
      </c>
      <c r="AI254" s="8">
        <f t="shared" si="19"/>
        <v>0</v>
      </c>
      <c r="AJ254" s="8">
        <f t="shared" si="19"/>
        <v>0</v>
      </c>
    </row>
    <row r="257" spans="2:5" x14ac:dyDescent="0.3">
      <c r="B257" s="203"/>
      <c r="E257" s="99"/>
    </row>
    <row r="258" spans="2:5" x14ac:dyDescent="0.3">
      <c r="E258" s="99"/>
    </row>
  </sheetData>
  <mergeCells count="2">
    <mergeCell ref="A254:E254"/>
    <mergeCell ref="A1:AJ1"/>
  </mergeCells>
  <conditionalFormatting sqref="B191:B192">
    <cfRule type="duplicateValues" dxfId="51" priority="1"/>
    <cfRule type="duplicateValues" dxfId="50" priority="2"/>
  </conditionalFormatting>
  <conditionalFormatting sqref="B196:B198">
    <cfRule type="duplicateValues" dxfId="49" priority="30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AJ258"/>
  <sheetViews>
    <sheetView topLeftCell="A2" zoomScale="70" zoomScaleNormal="70" workbookViewId="0">
      <pane ySplit="1" topLeftCell="A195" activePane="bottomLeft" state="frozen"/>
      <selection pane="bottomLef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59.77734375" bestFit="1" customWidth="1"/>
    <col min="5" max="5" width="15.77734375" style="1" customWidth="1"/>
    <col min="6" max="7" width="13.77734375" style="1" customWidth="1"/>
    <col min="8" max="8" width="11.5546875" style="1" customWidth="1"/>
    <col min="9" max="10" width="11.5546875" customWidth="1"/>
    <col min="11" max="12" width="11.5546875" style="1" customWidth="1"/>
    <col min="13" max="36" width="11.5546875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33" t="s">
        <v>161</v>
      </c>
      <c r="B2" s="34" t="s">
        <v>371</v>
      </c>
      <c r="C2" s="175" t="s">
        <v>351</v>
      </c>
      <c r="D2" s="35" t="s">
        <v>1</v>
      </c>
      <c r="E2" s="35" t="s">
        <v>2</v>
      </c>
      <c r="F2" s="36" t="s">
        <v>166</v>
      </c>
      <c r="G2" s="36" t="s">
        <v>167</v>
      </c>
      <c r="H2" s="36" t="s">
        <v>168</v>
      </c>
      <c r="I2" s="36" t="s">
        <v>139</v>
      </c>
      <c r="J2" s="36" t="s">
        <v>142</v>
      </c>
      <c r="K2" s="36" t="s">
        <v>141</v>
      </c>
      <c r="L2" s="36" t="s">
        <v>145</v>
      </c>
      <c r="M2" s="36" t="s">
        <v>140</v>
      </c>
      <c r="N2" s="36" t="s">
        <v>163</v>
      </c>
      <c r="O2" s="36" t="s">
        <v>149</v>
      </c>
      <c r="P2" s="36" t="s">
        <v>143</v>
      </c>
      <c r="Q2" s="36" t="s">
        <v>153</v>
      </c>
      <c r="R2" s="36" t="s">
        <v>146</v>
      </c>
      <c r="S2" s="36" t="s">
        <v>147</v>
      </c>
      <c r="T2" s="36" t="s">
        <v>164</v>
      </c>
      <c r="U2" s="36" t="s">
        <v>150</v>
      </c>
      <c r="V2" s="36" t="s">
        <v>151</v>
      </c>
      <c r="W2" s="36" t="s">
        <v>154</v>
      </c>
      <c r="X2" s="36" t="s">
        <v>155</v>
      </c>
      <c r="Y2" s="36" t="s">
        <v>157</v>
      </c>
      <c r="Z2" s="36" t="s">
        <v>156</v>
      </c>
      <c r="AA2" s="36" t="s">
        <v>148</v>
      </c>
      <c r="AB2" s="36" t="s">
        <v>158</v>
      </c>
      <c r="AC2" s="36" t="s">
        <v>152</v>
      </c>
      <c r="AD2" s="36" t="s">
        <v>144</v>
      </c>
      <c r="AE2" s="36" t="s">
        <v>162</v>
      </c>
      <c r="AF2" s="36" t="s">
        <v>165</v>
      </c>
      <c r="AG2" s="36" t="s">
        <v>159</v>
      </c>
      <c r="AH2" s="36"/>
      <c r="AI2" s="36"/>
      <c r="AJ2" s="36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/>
      <c r="G4" s="8">
        <f t="shared" ref="G4:G66" si="0">SUM(I4:AJ4)</f>
        <v>0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>
        <f>VLOOKUP(B8,'[20]Daily production report'!$C$43:$J$113,8,0)</f>
        <v>1023</v>
      </c>
      <c r="G8" s="8">
        <f t="shared" si="0"/>
        <v>0</v>
      </c>
      <c r="H8" s="8">
        <f t="shared" si="1"/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1</v>
      </c>
      <c r="H13" s="8" t="e">
        <f t="shared" si="1"/>
        <v>#DIV/0!</v>
      </c>
      <c r="I13" s="3"/>
      <c r="J13" s="3"/>
      <c r="K13" s="3">
        <v>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>
        <f>VLOOKUP(B15,'[20]Daily production report'!$C$43:$J$113,8,0)</f>
        <v>1023</v>
      </c>
      <c r="G15" s="8">
        <f t="shared" si="0"/>
        <v>0</v>
      </c>
      <c r="H15" s="8">
        <f t="shared" si="1"/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/>
      <c r="G22" s="8">
        <f t="shared" si="0"/>
        <v>0</v>
      </c>
      <c r="H22" s="8" t="e">
        <f t="shared" si="1"/>
        <v>#DIV/0!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/>
      <c r="G23" s="8">
        <f t="shared" si="0"/>
        <v>0</v>
      </c>
      <c r="H23" s="8" t="e">
        <f t="shared" si="1"/>
        <v>#DIV/0!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>
        <f>VLOOKUP(B30,'[20]Daily production report'!$C$43:$J$113,8,0)</f>
        <v>780</v>
      </c>
      <c r="G30" s="8">
        <f t="shared" si="0"/>
        <v>1</v>
      </c>
      <c r="H30" s="8">
        <f t="shared" si="1"/>
        <v>1282.051282051282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1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>
        <f>VLOOKUP(B31,'[20]Daily production report'!$C$43:$J$113,8,0)</f>
        <v>690</v>
      </c>
      <c r="G31" s="8">
        <f t="shared" si="0"/>
        <v>1</v>
      </c>
      <c r="H31" s="8">
        <f t="shared" si="1"/>
        <v>1449.2753623188405</v>
      </c>
      <c r="I31" s="3"/>
      <c r="J31" s="3"/>
      <c r="K31" s="3">
        <v>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0</v>
      </c>
      <c r="H34" s="8" t="e">
        <f t="shared" si="1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>
        <f>VLOOKUP(B35,'[20]Daily production report'!$C$43:$J$113,8,0)</f>
        <v>525</v>
      </c>
      <c r="G35" s="8">
        <f t="shared" si="0"/>
        <v>17</v>
      </c>
      <c r="H35" s="8">
        <f t="shared" si="1"/>
        <v>32380.952380952378</v>
      </c>
      <c r="I35" s="3"/>
      <c r="J35" s="3"/>
      <c r="K35" s="3"/>
      <c r="L35" s="3">
        <v>17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/>
      <c r="G36" s="8">
        <f t="shared" si="0"/>
        <v>0</v>
      </c>
      <c r="H36" s="8" t="e">
        <f t="shared" si="1"/>
        <v>#DIV/0!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/>
      <c r="G37" s="8">
        <f t="shared" si="0"/>
        <v>0</v>
      </c>
      <c r="H37" s="8" t="e">
        <f t="shared" si="1"/>
        <v>#DIV/0!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>
        <f>VLOOKUP(B38,'[20]Daily production report'!$C$43:$J$113,8,0)</f>
        <v>595</v>
      </c>
      <c r="G38" s="8">
        <f t="shared" si="0"/>
        <v>0</v>
      </c>
      <c r="H38" s="8">
        <f t="shared" si="1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>
        <f>VLOOKUP(B39,'[20]Daily production report'!$C$43:$J$113,8,0)</f>
        <v>595</v>
      </c>
      <c r="G39" s="8">
        <f t="shared" si="0"/>
        <v>0</v>
      </c>
      <c r="H39" s="8">
        <f t="shared" si="1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>
        <f>VLOOKUP(B42,'[20]Daily production report'!$C$43:$J$113,8,0)</f>
        <v>800</v>
      </c>
      <c r="G42" s="8">
        <f t="shared" si="0"/>
        <v>1</v>
      </c>
      <c r="H42" s="8">
        <f t="shared" si="1"/>
        <v>1250</v>
      </c>
      <c r="I42" s="3"/>
      <c r="J42" s="3"/>
      <c r="K42" s="3">
        <v>1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>
        <f>VLOOKUP(B43,'[20]Daily production report'!$C$43:$J$113,8,0)</f>
        <v>200</v>
      </c>
      <c r="G43" s="8">
        <f t="shared" si="0"/>
        <v>0</v>
      </c>
      <c r="H43" s="8">
        <f t="shared" si="1"/>
        <v>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>
        <f>VLOOKUP(B44,'[20]Daily production report'!$C$43:$J$113,8,0)</f>
        <v>700</v>
      </c>
      <c r="G44" s="8">
        <f t="shared" si="0"/>
        <v>0</v>
      </c>
      <c r="H44" s="8">
        <f t="shared" si="1"/>
        <v>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>
        <f>VLOOKUP(B45,'[20]Daily production report'!$C$43:$J$113,8,0)</f>
        <v>274</v>
      </c>
      <c r="G45" s="8">
        <f t="shared" si="0"/>
        <v>0</v>
      </c>
      <c r="H45" s="8">
        <f t="shared" si="1"/>
        <v>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>
        <f>VLOOKUP(B47,'[20]Daily production report'!$C$43:$J$113,8,0)</f>
        <v>800</v>
      </c>
      <c r="G47" s="8">
        <f t="shared" si="0"/>
        <v>0</v>
      </c>
      <c r="H47" s="8">
        <f t="shared" si="1"/>
        <v>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>
        <f>VLOOKUP(B48,'[20]Daily production report'!$C$43:$J$113,8,0)</f>
        <v>200</v>
      </c>
      <c r="G48" s="8">
        <f t="shared" si="0"/>
        <v>0</v>
      </c>
      <c r="H48" s="8">
        <f t="shared" si="1"/>
        <v>0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>
        <f>VLOOKUP(B51,'[20]Daily production report'!$C$43:$J$113,8,0)</f>
        <v>582</v>
      </c>
      <c r="G51" s="8">
        <f t="shared" si="0"/>
        <v>0</v>
      </c>
      <c r="H51" s="8">
        <f t="shared" si="1"/>
        <v>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>
        <f>VLOOKUP(B52,'[20]Daily production report'!$C$43:$J$113,8,0)</f>
        <v>582</v>
      </c>
      <c r="G52" s="8">
        <f t="shared" si="0"/>
        <v>0</v>
      </c>
      <c r="H52" s="8">
        <f t="shared" si="1"/>
        <v>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>
        <f>VLOOKUP(B53,'[20]Daily production report'!$C$43:$J$113,8,0)</f>
        <v>1170</v>
      </c>
      <c r="G53" s="8">
        <f t="shared" si="0"/>
        <v>0</v>
      </c>
      <c r="H53" s="8">
        <f t="shared" si="1"/>
        <v>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>
        <f>VLOOKUP(B54,'[20]Daily production report'!$C$43:$J$113,8,0)</f>
        <v>1170</v>
      </c>
      <c r="G54" s="8">
        <f t="shared" si="0"/>
        <v>0</v>
      </c>
      <c r="H54" s="8">
        <f t="shared" si="1"/>
        <v>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>
        <f>VLOOKUP(B57,'[20]Daily production report'!$C$43:$J$113,8,0)</f>
        <v>403</v>
      </c>
      <c r="G57" s="8">
        <f t="shared" si="0"/>
        <v>0</v>
      </c>
      <c r="H57" s="8">
        <f t="shared" si="1"/>
        <v>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>
        <f>VLOOKUP(B58,'[20]Daily production report'!$C$43:$J$113,8,0)</f>
        <v>403</v>
      </c>
      <c r="G58" s="8">
        <f t="shared" si="0"/>
        <v>0</v>
      </c>
      <c r="H58" s="8">
        <f t="shared" si="1"/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>
        <f>VLOOKUP(B59,'[20]Daily production report'!$C$43:$J$113,8,0)</f>
        <v>1000</v>
      </c>
      <c r="G59" s="8">
        <f t="shared" si="0"/>
        <v>0</v>
      </c>
      <c r="H59" s="8">
        <f t="shared" si="1"/>
        <v>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>
        <f>VLOOKUP(B60,'[20]Daily production report'!$C$43:$J$113,8,0)</f>
        <v>1050</v>
      </c>
      <c r="G60" s="8">
        <f t="shared" si="0"/>
        <v>0</v>
      </c>
      <c r="H60" s="8">
        <f t="shared" si="1"/>
        <v>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VLOOKUP(B61,'[20]Daily production report'!$C$43:$J$113,8,0)</f>
        <v>1495</v>
      </c>
      <c r="G61" s="8">
        <f t="shared" si="0"/>
        <v>2</v>
      </c>
      <c r="H61" s="8">
        <f t="shared" si="1"/>
        <v>1337.7926421404682</v>
      </c>
      <c r="I61" s="3"/>
      <c r="J61" s="3"/>
      <c r="K61" s="3">
        <v>2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/>
      <c r="G62" s="8">
        <f t="shared" si="0"/>
        <v>0</v>
      </c>
      <c r="H62" s="8" t="e">
        <f t="shared" si="1"/>
        <v>#DIV/0!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>
        <f>VLOOKUP(B64,'[20]Daily production report'!$C$43:$J$113,8,0)</f>
        <v>1205</v>
      </c>
      <c r="G64" s="8">
        <f t="shared" si="0"/>
        <v>17</v>
      </c>
      <c r="H64" s="8">
        <f t="shared" si="1"/>
        <v>14107.883817427386</v>
      </c>
      <c r="I64" s="3">
        <v>5</v>
      </c>
      <c r="J64" s="3"/>
      <c r="K64" s="3"/>
      <c r="L64" s="3"/>
      <c r="M64" s="3">
        <v>12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/>
      <c r="G65" s="8">
        <f t="shared" si="0"/>
        <v>0</v>
      </c>
      <c r="H65" s="8" t="e">
        <f t="shared" si="1"/>
        <v>#DIV/0!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>
        <f>VLOOKUP(B66,'[20]Daily production report'!$C$43:$J$113,8,0)</f>
        <v>1263</v>
      </c>
      <c r="G66" s="8">
        <f t="shared" si="0"/>
        <v>3</v>
      </c>
      <c r="H66" s="8">
        <f t="shared" si="1"/>
        <v>2375.2969121140145</v>
      </c>
      <c r="I66" s="3"/>
      <c r="J66" s="3">
        <v>3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>
        <f>VLOOKUP(B73,'[20]Daily production report'!$C$43:$J$113,8,0)</f>
        <v>512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>
        <f>VLOOKUP(B74,'[20]Daily production report'!$C$43:$J$113,8,0)</f>
        <v>209</v>
      </c>
      <c r="G74" s="8">
        <f t="shared" si="2"/>
        <v>0</v>
      </c>
      <c r="H74" s="8">
        <f t="shared" si="3"/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VLOOKUP(B75,'[20]Daily production report'!$C$43:$J$113,8,0)</f>
        <v>1300</v>
      </c>
      <c r="G75" s="8">
        <f t="shared" si="2"/>
        <v>7</v>
      </c>
      <c r="H75" s="8">
        <f t="shared" si="3"/>
        <v>5384.6153846153848</v>
      </c>
      <c r="I75" s="3"/>
      <c r="J75" s="3">
        <v>1</v>
      </c>
      <c r="K75" s="3"/>
      <c r="L75" s="3"/>
      <c r="M75" s="3"/>
      <c r="N75" s="3"/>
      <c r="O75" s="3"/>
      <c r="P75" s="3"/>
      <c r="Q75" s="3">
        <v>6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>
        <f>VLOOKUP(B80,'[20]Daily production report'!$C$43:$J$113,8,0)</f>
        <v>1500</v>
      </c>
      <c r="G80" s="8">
        <f t="shared" si="2"/>
        <v>2</v>
      </c>
      <c r="H80" s="8">
        <f t="shared" si="3"/>
        <v>1333.3333333333333</v>
      </c>
      <c r="I80" s="3"/>
      <c r="J80" s="3">
        <v>2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.75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>
        <f>VLOOKUP(B113,'[20]Daily production report'!$C$43:$J$113,8,0)</f>
        <v>188</v>
      </c>
      <c r="G113" s="8"/>
      <c r="H113" s="8">
        <f t="shared" si="7"/>
        <v>0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/>
      <c r="G127" s="8">
        <f t="shared" si="6"/>
        <v>0</v>
      </c>
      <c r="H127" s="8" t="e">
        <f t="shared" si="7"/>
        <v>#DIV/0!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>
        <f>VLOOKUP(B135,'[20]Daily production report'!$C$43:$J$113,8,0)</f>
        <v>60</v>
      </c>
      <c r="G135" s="8">
        <f t="shared" si="6"/>
        <v>1</v>
      </c>
      <c r="H135" s="8">
        <f t="shared" si="7"/>
        <v>16666.666666666668</v>
      </c>
      <c r="I135" s="3">
        <v>1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5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53">
        <v>15012865</v>
      </c>
      <c r="C138" s="107" t="s">
        <v>352</v>
      </c>
      <c r="D138" s="107" t="s">
        <v>281</v>
      </c>
      <c r="E138" s="261" t="s">
        <v>41</v>
      </c>
      <c r="F138" s="3">
        <f>VLOOKUP(B138,'[20]Daily production report'!$C$43:$J$113,8,0)</f>
        <v>520</v>
      </c>
      <c r="G138" s="8">
        <f t="shared" si="6"/>
        <v>0</v>
      </c>
      <c r="H138" s="8">
        <f t="shared" si="7"/>
        <v>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3">
      <c r="A139" s="3">
        <v>137</v>
      </c>
      <c r="B139" s="152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/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>
        <f>VLOOKUP(B157,'[20]Daily production report'!$C$43:$J$113,8,0)</f>
        <v>635</v>
      </c>
      <c r="G157" s="8">
        <f t="shared" si="9"/>
        <v>0</v>
      </c>
      <c r="H157" s="8">
        <f t="shared" si="8"/>
        <v>0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/>
      <c r="G159" s="8">
        <f t="shared" si="9"/>
        <v>0</v>
      </c>
      <c r="H159" s="8" t="e">
        <f t="shared" si="8"/>
        <v>#DIV/0!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>
        <f>VLOOKUP(B160,'[20]Daily production report'!$C$43:$J$113,8,0)</f>
        <v>1115</v>
      </c>
      <c r="G160" s="8">
        <f t="shared" si="9"/>
        <v>4</v>
      </c>
      <c r="H160" s="8">
        <f t="shared" si="8"/>
        <v>3587.4439461883408</v>
      </c>
      <c r="I160" s="88"/>
      <c r="J160" s="88">
        <v>2</v>
      </c>
      <c r="K160" s="88"/>
      <c r="L160" s="88"/>
      <c r="M160" s="88"/>
      <c r="N160" s="88"/>
      <c r="O160" s="88"/>
      <c r="P160" s="88"/>
      <c r="Q160" s="88">
        <v>2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/>
      <c r="G161" s="8">
        <f t="shared" si="9"/>
        <v>0</v>
      </c>
      <c r="H161" s="8" t="e">
        <f t="shared" si="8"/>
        <v>#DIV/0!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>
        <f>VLOOKUP(B164,'[20]Daily production report'!$C$43:$J$113,8,0)</f>
        <v>1210</v>
      </c>
      <c r="G164" s="8">
        <f t="shared" si="9"/>
        <v>0</v>
      </c>
      <c r="H164" s="8">
        <f t="shared" si="8"/>
        <v>0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/>
      <c r="G165" s="8">
        <f t="shared" si="9"/>
        <v>0</v>
      </c>
      <c r="H165" s="8" t="e">
        <f t="shared" si="8"/>
        <v>#DIV/0!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/>
      <c r="G166" s="8">
        <f t="shared" si="9"/>
        <v>0</v>
      </c>
      <c r="H166" s="8" t="e">
        <f t="shared" si="8"/>
        <v>#DIV/0!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>
        <f>VLOOKUP(B167,'[20]Daily production report'!$C$43:$J$113,8,0)</f>
        <v>1035</v>
      </c>
      <c r="G167" s="8">
        <f t="shared" si="9"/>
        <v>0</v>
      </c>
      <c r="H167" s="8">
        <f t="shared" si="8"/>
        <v>0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>
        <f>VLOOKUP(B168,'[20]Daily production report'!$C$43:$J$113,8,0)</f>
        <v>1210</v>
      </c>
      <c r="G168" s="8">
        <f t="shared" si="9"/>
        <v>0</v>
      </c>
      <c r="H168" s="8">
        <f t="shared" si="8"/>
        <v>0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>
        <f>VLOOKUP(B169,'[20]Daily production report'!$C$43:$J$113,8,0)</f>
        <v>1201</v>
      </c>
      <c r="G169" s="8">
        <f t="shared" si="9"/>
        <v>0</v>
      </c>
      <c r="H169" s="8">
        <f t="shared" si="8"/>
        <v>0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>
        <f>VLOOKUP(B170,'[20]Daily production report'!$C$43:$J$113,8,0)</f>
        <v>1201</v>
      </c>
      <c r="G170" s="8">
        <f t="shared" si="9"/>
        <v>0</v>
      </c>
      <c r="H170" s="8">
        <f t="shared" si="8"/>
        <v>0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>
        <f>VLOOKUP(B171,'[20]Daily production report'!$C$43:$J$113,8,0)</f>
        <v>648</v>
      </c>
      <c r="G171" s="8">
        <f t="shared" si="9"/>
        <v>0</v>
      </c>
      <c r="H171" s="8">
        <f t="shared" si="8"/>
        <v>0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>
        <f>VLOOKUP(B172,'[20]Daily production report'!$C$43:$J$113,8,0)</f>
        <v>648</v>
      </c>
      <c r="G172" s="8">
        <f t="shared" si="9"/>
        <v>0</v>
      </c>
      <c r="H172" s="8">
        <f t="shared" si="8"/>
        <v>0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/>
      <c r="G173" s="8">
        <f t="shared" si="9"/>
        <v>0</v>
      </c>
      <c r="H173" s="8" t="e">
        <f t="shared" si="8"/>
        <v>#DIV/0!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/>
      <c r="G174" s="8">
        <f t="shared" si="9"/>
        <v>0</v>
      </c>
      <c r="H174" s="8" t="e">
        <f t="shared" si="8"/>
        <v>#DIV/0!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/>
      <c r="G175" s="8">
        <f t="shared" si="9"/>
        <v>0</v>
      </c>
      <c r="H175" s="8" t="e">
        <f t="shared" si="8"/>
        <v>#DIV/0!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/>
      <c r="G176" s="8">
        <f t="shared" si="9"/>
        <v>0</v>
      </c>
      <c r="H176" s="8" t="e">
        <f t="shared" si="8"/>
        <v>#DIV/0!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/>
      <c r="G177" s="8">
        <f t="shared" si="9"/>
        <v>0</v>
      </c>
      <c r="H177" s="8" t="e">
        <f t="shared" si="8"/>
        <v>#DIV/0!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/>
      <c r="G178" s="8">
        <f t="shared" si="9"/>
        <v>0</v>
      </c>
      <c r="H178" s="8" t="e">
        <f t="shared" si="8"/>
        <v>#DIV/0!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ht="17.25" customHeigh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ht="17.25" customHeigh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ht="17.25" customHeigh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ht="17.25" customHeigh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ht="17.25" customHeigh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ht="17.25" customHeigh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ht="17.25" customHeigh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ht="17.25" customHeigh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ht="17.25" customHeigh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ht="17.25" customHeigh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ht="17.25" customHeigh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ht="17.25" customHeigh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ht="17.25" customHeigh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>
        <f>VLOOKUP(B191,'[20]Daily production report'!$C$43:$J$113,8,0)</f>
        <v>904</v>
      </c>
      <c r="G191" s="8">
        <f t="shared" si="9"/>
        <v>0</v>
      </c>
      <c r="H191" s="8">
        <f t="shared" si="8"/>
        <v>0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ht="17.25" customHeigh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>
        <f>VLOOKUP(B192,'[20]Daily production report'!$C$43:$J$113,8,0)</f>
        <v>904</v>
      </c>
      <c r="G192" s="8">
        <f t="shared" si="9"/>
        <v>2</v>
      </c>
      <c r="H192" s="8">
        <f t="shared" si="8"/>
        <v>2212.3893805309735</v>
      </c>
      <c r="I192" s="26"/>
      <c r="J192" s="26"/>
      <c r="K192" s="26"/>
      <c r="L192" s="26"/>
      <c r="M192" s="26"/>
      <c r="N192" s="26"/>
      <c r="O192" s="26"/>
      <c r="P192" s="26"/>
      <c r="Q192" s="26">
        <v>2</v>
      </c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ht="17.25" customHeigh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ht="17.25" customHeigh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ht="17.25" customHeigh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ht="17.25" customHeigh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/>
      <c r="G196" s="8">
        <f t="shared" si="9"/>
        <v>0</v>
      </c>
      <c r="H196" s="8" t="e">
        <f t="shared" si="8"/>
        <v>#DIV/0!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ht="17.25" customHeigh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/>
      <c r="G197" s="8">
        <f t="shared" si="9"/>
        <v>0</v>
      </c>
      <c r="H197" s="8" t="e">
        <f t="shared" si="8"/>
        <v>#DIV/0!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ht="17.25" customHeigh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>
        <f>VLOOKUP(B198,'[20]Daily production report'!$C$43:$J$113,8,0)</f>
        <v>1647</v>
      </c>
      <c r="G198" s="8">
        <f t="shared" si="9"/>
        <v>6</v>
      </c>
      <c r="H198" s="8">
        <f t="shared" si="8"/>
        <v>3642.9872495446266</v>
      </c>
      <c r="I198" s="26">
        <v>6</v>
      </c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ht="17.25" customHeigh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>
        <f>VLOOKUP(B199,'[20]Daily production report'!$C$43:$J$113,8,0)</f>
        <v>580</v>
      </c>
      <c r="G199" s="8">
        <f t="shared" ref="G199:G201" si="10">SUM(I199:AJ199)</f>
        <v>0</v>
      </c>
      <c r="H199" s="8">
        <f t="shared" ref="H199:H227" si="11">G199/F199*1000000</f>
        <v>0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ht="17.25" customHeigh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>
        <f>VLOOKUP(B200,'[20]Daily production report'!$C$43:$J$113,8,0)</f>
        <v>580</v>
      </c>
      <c r="G200" s="8">
        <f t="shared" si="10"/>
        <v>0</v>
      </c>
      <c r="H200" s="8">
        <f t="shared" si="11"/>
        <v>0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ht="17.25" customHeigh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ht="17.25" customHeigh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VLOOKUP(B202,'[20]Daily production report'!$C$43:$J$113,8,0)</f>
        <v>1010</v>
      </c>
      <c r="G202" s="8">
        <f t="shared" ref="G202:G214" si="12">SUM(I202:AJ202)</f>
        <v>0</v>
      </c>
      <c r="H202" s="8">
        <f t="shared" si="11"/>
        <v>0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ht="17.25" customHeigh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>
        <f>VLOOKUP(B203,'[20]Daily production report'!$C$43:$J$113,8,0)</f>
        <v>250</v>
      </c>
      <c r="G203" s="8">
        <f t="shared" si="12"/>
        <v>0</v>
      </c>
      <c r="H203" s="8">
        <f t="shared" si="11"/>
        <v>0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ht="17.25" customHeigh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>
        <f>VLOOKUP(B204,'[20]Daily production report'!$C$43:$J$113,8,0)</f>
        <v>200</v>
      </c>
      <c r="G204" s="8">
        <f t="shared" si="12"/>
        <v>0</v>
      </c>
      <c r="H204" s="8">
        <f t="shared" si="11"/>
        <v>0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ht="17.25" customHeigh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VLOOKUP(B205,'[20]Daily production report'!$C$43:$J$113,8,0)</f>
        <v>1430</v>
      </c>
      <c r="G205" s="8">
        <f t="shared" si="12"/>
        <v>0</v>
      </c>
      <c r="H205" s="8">
        <f t="shared" si="11"/>
        <v>0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ht="17.25" customHeigh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VLOOKUP(B206,'[20]Daily production report'!$C$43:$J$113,8,0)</f>
        <v>1380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ht="17.25" customHeigh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VLOOKUP(B207,'[20]Daily production report'!$C$43:$J$113,8,0)</f>
        <v>650</v>
      </c>
      <c r="G207" s="8">
        <f t="shared" si="12"/>
        <v>0</v>
      </c>
      <c r="H207" s="8">
        <f t="shared" si="11"/>
        <v>0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ht="17.25" customHeigh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VLOOKUP(B208,'[20]Daily production report'!$C$43:$J$113,8,0)</f>
        <v>1170</v>
      </c>
      <c r="G208" s="8">
        <f t="shared" si="12"/>
        <v>1</v>
      </c>
      <c r="H208" s="8">
        <f t="shared" si="11"/>
        <v>854.70085470085473</v>
      </c>
      <c r="I208" s="26">
        <v>1</v>
      </c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ht="17.25" customHeigh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/>
      <c r="G209" s="8">
        <f t="shared" si="12"/>
        <v>5</v>
      </c>
      <c r="H209" s="8" t="e">
        <f t="shared" si="11"/>
        <v>#DIV/0!</v>
      </c>
      <c r="I209" s="26"/>
      <c r="J209" s="26"/>
      <c r="K209" s="26">
        <v>2</v>
      </c>
      <c r="L209" s="26"/>
      <c r="M209" s="26"/>
      <c r="N209" s="26"/>
      <c r="O209" s="26"/>
      <c r="P209" s="26"/>
      <c r="Q209" s="26">
        <v>3</v>
      </c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ht="17.25" customHeigh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>
        <f>VLOOKUP(B210,'[20]Daily production report'!$C$43:$J$113,8,0)</f>
        <v>1675</v>
      </c>
      <c r="G210" s="8">
        <f t="shared" si="12"/>
        <v>0</v>
      </c>
      <c r="H210" s="8">
        <f t="shared" si="11"/>
        <v>0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ht="17.25" customHeigh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ht="17.25" customHeigh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/>
      <c r="G212" s="8">
        <f t="shared" si="12"/>
        <v>0</v>
      </c>
      <c r="H212" s="8" t="e">
        <f t="shared" si="11"/>
        <v>#DIV/0!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ht="17.25" customHeigh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ht="17.25" customHeigh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/>
      <c r="G214" s="8">
        <f t="shared" si="12"/>
        <v>0</v>
      </c>
      <c r="H214" s="8" t="e">
        <f t="shared" si="11"/>
        <v>#DIV/0!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ht="17.25" customHeigh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ht="17.25" customHeigh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ht="17.25" customHeigh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ht="17.25" customHeigh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>
        <f>VLOOKUP(B218,'[20]Daily production report'!$C$43:$J$113,8,0)</f>
        <v>1233</v>
      </c>
      <c r="G218" s="8">
        <f t="shared" si="14"/>
        <v>0</v>
      </c>
      <c r="H218" s="8">
        <f t="shared" si="11"/>
        <v>0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ht="17.25" customHeigh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>
        <f>VLOOKUP(B219,'[20]Daily production report'!$C$43:$J$113,8,0)</f>
        <v>1233</v>
      </c>
      <c r="G219" s="8">
        <f t="shared" si="14"/>
        <v>0</v>
      </c>
      <c r="H219" s="8">
        <f t="shared" si="11"/>
        <v>0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ht="17.25" customHeigh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ht="17.25" customHeigh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VLOOKUP(B221,'[20]Daily production report'!$C$43:$J$113,8,0)</f>
        <v>2785</v>
      </c>
      <c r="G221" s="8">
        <f t="shared" si="15"/>
        <v>0</v>
      </c>
      <c r="H221" s="8">
        <f t="shared" si="11"/>
        <v>0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ht="17.25" customHeigh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VLOOKUP(B222,'[20]Daily production report'!$C$43:$J$113,8,0)</f>
        <v>2785</v>
      </c>
      <c r="G222" s="8">
        <f t="shared" si="15"/>
        <v>0</v>
      </c>
      <c r="H222" s="8">
        <f t="shared" si="11"/>
        <v>0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ht="17.25" customHeigh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/>
      <c r="G223" s="8">
        <f t="shared" si="15"/>
        <v>0</v>
      </c>
      <c r="H223" s="8" t="e">
        <f t="shared" si="11"/>
        <v>#DIV/0!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ht="17.25" customHeigh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/>
      <c r="G224" s="215">
        <f t="shared" si="15"/>
        <v>0</v>
      </c>
      <c r="H224" s="8" t="e">
        <f t="shared" si="11"/>
        <v>#DIV/0!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ht="17.25" customHeigh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ht="17.25" customHeigh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ht="17.25" customHeigh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/>
      <c r="G228" s="8">
        <f t="shared" ref="G228:G251" si="16">SUM(I228:AJ228)</f>
        <v>0</v>
      </c>
      <c r="H228" s="8" t="e">
        <f t="shared" ref="H228:H251" si="17">G228/F228*1000000</f>
        <v>#DIV/0!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/>
      <c r="G229" s="8">
        <f t="shared" si="16"/>
        <v>0</v>
      </c>
      <c r="H229" s="8" t="e">
        <f t="shared" si="17"/>
        <v>#DIV/0!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ht="17.25" customHeigh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>
        <f>VLOOKUP(B230,'[20]Daily production report'!$C$43:$J$113,8,0)</f>
        <v>1350</v>
      </c>
      <c r="G230" s="8">
        <f t="shared" si="16"/>
        <v>0</v>
      </c>
      <c r="H230" s="8">
        <f t="shared" si="17"/>
        <v>0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ht="17.25" customHeigh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>
        <f>VLOOKUP(B231,'[20]Daily production report'!$C$43:$J$113,8,0)</f>
        <v>1350</v>
      </c>
      <c r="G231" s="8">
        <f t="shared" si="16"/>
        <v>0</v>
      </c>
      <c r="H231" s="8">
        <f t="shared" si="17"/>
        <v>0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ht="17.25" customHeigh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>
        <f>VLOOKUP(B232,'[20]Daily production report'!$C$43:$J$113,8,0)</f>
        <v>940</v>
      </c>
      <c r="G232" s="8">
        <f t="shared" si="16"/>
        <v>2</v>
      </c>
      <c r="H232" s="8">
        <f t="shared" si="17"/>
        <v>2127.6595744680853</v>
      </c>
      <c r="I232" s="214"/>
      <c r="J232" s="26"/>
      <c r="K232" s="26">
        <v>2</v>
      </c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ht="17.25" customHeigh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>
        <f>VLOOKUP(B233,'[20]Daily production report'!$C$43:$J$113,8,0)</f>
        <v>940</v>
      </c>
      <c r="G233" s="8">
        <f t="shared" si="16"/>
        <v>2</v>
      </c>
      <c r="H233" s="8">
        <f t="shared" si="17"/>
        <v>2127.6595744680853</v>
      </c>
      <c r="I233" s="214"/>
      <c r="J233" s="26"/>
      <c r="K233" s="26">
        <v>2</v>
      </c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ht="17.25" customHeigh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>
        <f>VLOOKUP(B234,'[20]Daily production report'!$C$43:$J$113,8,0)</f>
        <v>673</v>
      </c>
      <c r="G234" s="8">
        <f t="shared" si="16"/>
        <v>0</v>
      </c>
      <c r="H234" s="8">
        <f t="shared" si="17"/>
        <v>0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ht="17.25" customHeigh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>
        <f>VLOOKUP(B235,'[20]Daily production report'!$C$43:$J$113,8,0)</f>
        <v>751</v>
      </c>
      <c r="G235" s="8">
        <f t="shared" si="16"/>
        <v>1</v>
      </c>
      <c r="H235" s="8">
        <f t="shared" si="17"/>
        <v>1331.5579227696405</v>
      </c>
      <c r="I235" s="214"/>
      <c r="J235" s="26">
        <v>1</v>
      </c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ht="17.25" customHeigh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>
        <f>VLOOKUP(B236,'[20]Daily production report'!$C$43:$J$113,8,0)</f>
        <v>1250</v>
      </c>
      <c r="G236" s="8">
        <f t="shared" si="16"/>
        <v>0</v>
      </c>
      <c r="H236" s="8">
        <f t="shared" si="17"/>
        <v>0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ht="17.25" customHeigh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/>
      <c r="G237" s="8">
        <f t="shared" si="16"/>
        <v>0</v>
      </c>
      <c r="H237" s="8" t="e">
        <f t="shared" si="17"/>
        <v>#DIV/0!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ht="17.25" customHeigh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ht="17.25" customHeigh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ht="17.25" customHeigh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/>
      <c r="G240" s="8">
        <f t="shared" si="16"/>
        <v>0</v>
      </c>
      <c r="H240" s="8" t="e">
        <f t="shared" si="17"/>
        <v>#DIV/0!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ht="17.25" customHeigh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/>
      <c r="G241" s="8">
        <f t="shared" si="16"/>
        <v>0</v>
      </c>
      <c r="H241" s="8" t="e">
        <f t="shared" si="17"/>
        <v>#DIV/0!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ht="17.25" customHeigh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/>
      <c r="G242" s="8">
        <f t="shared" si="16"/>
        <v>0</v>
      </c>
      <c r="H242" s="8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ht="17.25" customHeigh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/>
      <c r="G243" s="8">
        <f t="shared" si="16"/>
        <v>0</v>
      </c>
      <c r="H243" s="8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ht="17.25" customHeigh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>
        <f>VLOOKUP(B244,'[20]Daily production report'!$C$43:$J$113,8,0)</f>
        <v>1176</v>
      </c>
      <c r="G244" s="8">
        <f t="shared" si="16"/>
        <v>0</v>
      </c>
      <c r="H244" s="8">
        <f t="shared" si="17"/>
        <v>0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ht="17.25" customHeigh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>
        <f>VLOOKUP(B245,'[20]Daily production report'!$C$43:$J$113,8,0)</f>
        <v>1176</v>
      </c>
      <c r="G245" s="8">
        <f t="shared" si="16"/>
        <v>0</v>
      </c>
      <c r="H245" s="8">
        <f t="shared" si="17"/>
        <v>0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ht="17.25" customHeigh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>
        <f>VLOOKUP(B246,'[20]Daily production report'!$C$43:$J$113,8,0)</f>
        <v>1200</v>
      </c>
      <c r="G246" s="8">
        <f t="shared" si="16"/>
        <v>0</v>
      </c>
      <c r="H246" s="8">
        <f t="shared" si="17"/>
        <v>0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ht="17.25" customHeigh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>
        <f>VLOOKUP(B247,'[20]Daily production report'!$C$43:$J$113,8,0)</f>
        <v>1200</v>
      </c>
      <c r="G247" s="8">
        <f t="shared" si="16"/>
        <v>0</v>
      </c>
      <c r="H247" s="8">
        <f t="shared" si="17"/>
        <v>0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ht="17.25" customHeigh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ht="17.25" customHeigh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ht="17.25" customHeigh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>
        <f>VLOOKUP(B250,'[20]Daily production report'!$C$43:$J$113,8,0)</f>
        <v>1000</v>
      </c>
      <c r="G250" s="8">
        <f t="shared" si="16"/>
        <v>0</v>
      </c>
      <c r="H250" s="8">
        <f t="shared" si="17"/>
        <v>0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ht="17.25" customHeigh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ht="17.25" customHeigh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ht="17.25" customHeigh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65142</v>
      </c>
      <c r="G254" s="8">
        <f>SUM(I254:AJ254)</f>
        <v>76</v>
      </c>
      <c r="H254" s="8">
        <f t="shared" ref="H254" si="18">G254/F254*1000000</f>
        <v>1166.6820177458476</v>
      </c>
      <c r="I254" s="8">
        <f>SUM(I3:I251)</f>
        <v>13</v>
      </c>
      <c r="J254" s="8">
        <f t="shared" ref="J254:AJ254" si="19">SUM(J3:J251)</f>
        <v>9</v>
      </c>
      <c r="K254" s="8">
        <f t="shared" si="19"/>
        <v>11</v>
      </c>
      <c r="L254" s="8">
        <f t="shared" si="19"/>
        <v>17</v>
      </c>
      <c r="M254" s="8">
        <f t="shared" si="19"/>
        <v>12</v>
      </c>
      <c r="N254" s="8">
        <f t="shared" si="19"/>
        <v>0</v>
      </c>
      <c r="O254" s="8">
        <f t="shared" si="19"/>
        <v>0</v>
      </c>
      <c r="P254" s="8">
        <f t="shared" si="19"/>
        <v>0</v>
      </c>
      <c r="Q254" s="8">
        <f t="shared" si="19"/>
        <v>13</v>
      </c>
      <c r="R254" s="8">
        <f t="shared" si="19"/>
        <v>0</v>
      </c>
      <c r="S254" s="8">
        <f t="shared" si="19"/>
        <v>0</v>
      </c>
      <c r="T254" s="8">
        <f t="shared" si="19"/>
        <v>0</v>
      </c>
      <c r="U254" s="8">
        <f t="shared" si="19"/>
        <v>0</v>
      </c>
      <c r="V254" s="8">
        <f t="shared" si="19"/>
        <v>1</v>
      </c>
      <c r="W254" s="8">
        <f t="shared" si="19"/>
        <v>0</v>
      </c>
      <c r="X254" s="8">
        <f t="shared" si="19"/>
        <v>0</v>
      </c>
      <c r="Y254" s="8">
        <f t="shared" si="19"/>
        <v>0</v>
      </c>
      <c r="Z254" s="8">
        <f t="shared" si="19"/>
        <v>0</v>
      </c>
      <c r="AA254" s="8">
        <f t="shared" si="19"/>
        <v>0</v>
      </c>
      <c r="AB254" s="8">
        <f t="shared" si="19"/>
        <v>0</v>
      </c>
      <c r="AC254" s="8">
        <f t="shared" si="19"/>
        <v>0</v>
      </c>
      <c r="AD254" s="8">
        <f t="shared" si="19"/>
        <v>0</v>
      </c>
      <c r="AE254" s="8">
        <f t="shared" si="19"/>
        <v>0</v>
      </c>
      <c r="AF254" s="8">
        <f t="shared" si="19"/>
        <v>0</v>
      </c>
      <c r="AG254" s="8">
        <f t="shared" si="19"/>
        <v>0</v>
      </c>
      <c r="AH254" s="8">
        <f t="shared" si="19"/>
        <v>0</v>
      </c>
      <c r="AI254" s="8">
        <f t="shared" si="19"/>
        <v>0</v>
      </c>
      <c r="AJ254" s="8">
        <f t="shared" si="19"/>
        <v>0</v>
      </c>
    </row>
    <row r="255" spans="1:36" x14ac:dyDescent="0.3">
      <c r="D255" s="9"/>
    </row>
    <row r="257" spans="4:8" x14ac:dyDescent="0.3">
      <c r="D257" s="194"/>
      <c r="E257" s="202"/>
      <c r="F257" s="202"/>
      <c r="G257" s="202"/>
      <c r="H257" s="204"/>
    </row>
    <row r="258" spans="4:8" x14ac:dyDescent="0.3">
      <c r="D258" s="194"/>
    </row>
  </sheetData>
  <mergeCells count="2">
    <mergeCell ref="A254:E254"/>
    <mergeCell ref="A1:AJ1"/>
  </mergeCells>
  <conditionalFormatting sqref="B191:B192">
    <cfRule type="duplicateValues" dxfId="48" priority="1"/>
    <cfRule type="duplicateValues" dxfId="47" priority="2"/>
  </conditionalFormatting>
  <conditionalFormatting sqref="B196:B198">
    <cfRule type="duplicateValues" dxfId="46" priority="29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2"/>
  <dimension ref="A1:AJ263"/>
  <sheetViews>
    <sheetView zoomScale="70" zoomScaleNormal="70" workbookViewId="0">
      <pane ySplit="2" topLeftCell="A45" activePane="bottomLeft" state="frozen"/>
      <selection pane="bottomLef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59.77734375" bestFit="1" customWidth="1"/>
    <col min="5" max="5" width="13.77734375" style="1" bestFit="1" customWidth="1"/>
    <col min="6" max="6" width="16.5546875" style="1" customWidth="1"/>
    <col min="7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  <col min="25" max="25" width="10.21875" bestFit="1" customWidth="1"/>
    <col min="28" max="28" width="10.21875" bestFit="1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174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>
        <f>VLOOKUP(B4,'[21]Daily production report'!$C$43:$J$104,8,0)</f>
        <v>370</v>
      </c>
      <c r="G4" s="8">
        <f t="shared" ref="G4:G66" si="0">SUM(I4:AJ4)</f>
        <v>0</v>
      </c>
      <c r="H4" s="8">
        <f t="shared" ref="H4:H66" si="1">G4/F4*1000000</f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>
        <f>VLOOKUP(B6,'[21]Daily production report'!$C$43:$J$104,8,0)</f>
        <v>960</v>
      </c>
      <c r="G6" s="8">
        <f t="shared" si="0"/>
        <v>0</v>
      </c>
      <c r="H6" s="8">
        <f t="shared" si="1"/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>
        <f>VLOOKUP(B7,'[21]Daily production report'!$C$43:$J$104,8,0)</f>
        <v>960</v>
      </c>
      <c r="G7" s="8">
        <f t="shared" si="0"/>
        <v>0</v>
      </c>
      <c r="H7" s="8">
        <f t="shared" si="1"/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6</v>
      </c>
      <c r="H9" s="8" t="e">
        <f t="shared" si="1"/>
        <v>#DIV/0!</v>
      </c>
      <c r="I9" s="3"/>
      <c r="J9" s="3"/>
      <c r="K9" s="3"/>
      <c r="L9" s="3"/>
      <c r="M9" s="3"/>
      <c r="N9" s="3">
        <v>5</v>
      </c>
      <c r="O9" s="3"/>
      <c r="P9" s="3"/>
      <c r="Q9" s="3">
        <v>1</v>
      </c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289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>
        <f>VLOOKUP(B18,'[21]Daily production report'!$C$43:$J$104,8,0)</f>
        <v>914</v>
      </c>
      <c r="G18" s="8">
        <f t="shared" si="0"/>
        <v>0</v>
      </c>
      <c r="H18" s="8">
        <f t="shared" si="1"/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>
        <f>VLOOKUP(B19,'[21]Daily production report'!$C$43:$J$104,8,0)</f>
        <v>914</v>
      </c>
      <c r="G19" s="8">
        <f t="shared" si="0"/>
        <v>0</v>
      </c>
      <c r="H19" s="8">
        <f t="shared" si="1"/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>
        <f>VLOOKUP(B22,'[21]Daily production report'!$C$43:$J$104,8,0)</f>
        <v>1200</v>
      </c>
      <c r="G22" s="8">
        <f t="shared" si="0"/>
        <v>0</v>
      </c>
      <c r="H22" s="8">
        <f t="shared" si="1"/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>
        <f>VLOOKUP(B23,'[21]Daily production report'!$C$43:$J$104,8,0)</f>
        <v>451</v>
      </c>
      <c r="G23" s="8">
        <f t="shared" si="0"/>
        <v>0</v>
      </c>
      <c r="H23" s="8">
        <f t="shared" si="1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8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/>
      <c r="G30" s="8">
        <f t="shared" si="0"/>
        <v>0</v>
      </c>
      <c r="H30" s="8" t="e">
        <f t="shared" si="1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1</v>
      </c>
      <c r="H34" s="8" t="e">
        <f t="shared" si="1"/>
        <v>#DIV/0!</v>
      </c>
      <c r="I34" s="3"/>
      <c r="J34" s="3"/>
      <c r="K34" s="3"/>
      <c r="L34" s="3">
        <v>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>
        <f>VLOOKUP(B35,'[21]Daily production report'!$C$43:$J$104,8,0)</f>
        <v>590</v>
      </c>
      <c r="G35" s="8">
        <f t="shared" si="0"/>
        <v>0</v>
      </c>
      <c r="H35" s="8">
        <f t="shared" si="1"/>
        <v>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>
        <f>VLOOKUP(B36,'[21]Daily production report'!$C$43:$J$104,8,0)</f>
        <v>1000</v>
      </c>
      <c r="G36" s="8">
        <f t="shared" si="0"/>
        <v>0</v>
      </c>
      <c r="H36" s="8">
        <f t="shared" si="1"/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>
        <f>VLOOKUP(B37,'[21]Daily production report'!$C$43:$J$104,8,0)</f>
        <v>1000</v>
      </c>
      <c r="G37" s="8">
        <f t="shared" si="0"/>
        <v>0</v>
      </c>
      <c r="H37" s="8">
        <f t="shared" si="1"/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>
        <f>VLOOKUP(B38,'[21]Daily production report'!$C$43:$J$104,8,0)</f>
        <v>600</v>
      </c>
      <c r="G38" s="8">
        <f t="shared" si="0"/>
        <v>0</v>
      </c>
      <c r="H38" s="8">
        <f t="shared" si="1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>
        <f>VLOOKUP(B39,'[21]Daily production report'!$C$43:$J$104,8,0)</f>
        <v>600</v>
      </c>
      <c r="G39" s="8">
        <f t="shared" si="0"/>
        <v>0</v>
      </c>
      <c r="H39" s="8">
        <f t="shared" si="1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283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>
        <f>VLOOKUP(B49,'[21]Daily production report'!$C$43:$J$104,8,0)</f>
        <v>910</v>
      </c>
      <c r="G49" s="8">
        <f t="shared" si="0"/>
        <v>5</v>
      </c>
      <c r="H49" s="8">
        <f t="shared" si="1"/>
        <v>5494.5054945054953</v>
      </c>
      <c r="I49" s="3"/>
      <c r="J49" s="3">
        <v>5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>
        <f>VLOOKUP(B57,'[21]Daily production report'!$C$43:$J$104,8,0)</f>
        <v>860</v>
      </c>
      <c r="G57" s="8">
        <f t="shared" si="0"/>
        <v>1</v>
      </c>
      <c r="H57" s="8">
        <f t="shared" si="1"/>
        <v>1162.7906976744187</v>
      </c>
      <c r="I57" s="3"/>
      <c r="J57" s="3"/>
      <c r="K57" s="3">
        <v>1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>
        <f>VLOOKUP(B58,'[21]Daily production report'!$C$43:$J$104,8,0)</f>
        <v>860</v>
      </c>
      <c r="G58" s="8">
        <f t="shared" si="0"/>
        <v>0</v>
      </c>
      <c r="H58" s="8">
        <f t="shared" si="1"/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0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/>
      <c r="G61" s="8">
        <f t="shared" si="0"/>
        <v>0</v>
      </c>
      <c r="H61" s="8" t="e">
        <f t="shared" si="1"/>
        <v>#DIV/0!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>
        <f>VLOOKUP(B62,'[21]Daily production report'!$C$43:$J$104,8,0)</f>
        <v>1530</v>
      </c>
      <c r="G62" s="8">
        <f t="shared" si="0"/>
        <v>0</v>
      </c>
      <c r="H62" s="8">
        <f t="shared" si="1"/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>
        <f>VLOOKUP(B64,'[21]Daily production report'!$C$43:$J$104,8,0)</f>
        <v>1203</v>
      </c>
      <c r="G64" s="8">
        <f t="shared" si="0"/>
        <v>0</v>
      </c>
      <c r="H64" s="8">
        <f t="shared" si="1"/>
        <v>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>
        <f>VLOOKUP(B65,'[21]Daily production report'!$C$43:$J$104,8,0)</f>
        <v>1340</v>
      </c>
      <c r="G65" s="8">
        <f t="shared" si="0"/>
        <v>2</v>
      </c>
      <c r="H65" s="8">
        <f t="shared" si="1"/>
        <v>1492.5373134328358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2</v>
      </c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/>
      <c r="G66" s="8">
        <f t="shared" si="0"/>
        <v>0</v>
      </c>
      <c r="H66" s="8" t="e">
        <f t="shared" si="1"/>
        <v>#DIV/0!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>
        <f>VLOOKUP(B73,'[21]Daily production report'!$C$43:$J$104,8,0)</f>
        <v>1300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/>
      <c r="G74" s="8">
        <f t="shared" si="2"/>
        <v>0</v>
      </c>
      <c r="H74" s="8" t="e">
        <f t="shared" si="3"/>
        <v>#DIV/0!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VLOOKUP(B75,'[21]Daily production report'!$C$43:$J$104,8,0)</f>
        <v>325</v>
      </c>
      <c r="G75" s="8">
        <f t="shared" si="2"/>
        <v>0</v>
      </c>
      <c r="H75" s="8">
        <f t="shared" si="3"/>
        <v>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>
        <f>VLOOKUP(B80,'[21]Daily production report'!$C$43:$J$104,8,0)</f>
        <v>1630</v>
      </c>
      <c r="G80" s="8">
        <f t="shared" si="2"/>
        <v>1</v>
      </c>
      <c r="H80" s="8">
        <f t="shared" si="3"/>
        <v>613.49693251533745</v>
      </c>
      <c r="I80" s="3"/>
      <c r="J80" s="3"/>
      <c r="K80" s="3">
        <v>1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>
        <f>VLOOKUP(B111,'[21]Daily production report'!$C$43:$J$104,8,0)</f>
        <v>630</v>
      </c>
      <c r="G111" s="8">
        <f t="shared" ref="G111:G141" si="6">SUM(I111:AJ111)</f>
        <v>0</v>
      </c>
      <c r="H111" s="8">
        <f t="shared" ref="H111:H140" si="7">G111/F111*1000000</f>
        <v>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/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>
        <f>VLOOKUP(B127,'[21]Daily production report'!$C$43:$J$104,8,0)</f>
        <v>1610</v>
      </c>
      <c r="G127" s="8">
        <f t="shared" si="6"/>
        <v>0</v>
      </c>
      <c r="H127" s="8">
        <f t="shared" si="7"/>
        <v>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>
        <f>VLOOKUP(B145,'[21]Daily production report'!$C$43:$J$104,8,0)</f>
        <v>378</v>
      </c>
      <c r="G145" s="8">
        <f t="shared" si="9"/>
        <v>1</v>
      </c>
      <c r="H145" s="8">
        <f t="shared" si="8"/>
        <v>2645.5026455026455</v>
      </c>
      <c r="I145" s="3"/>
      <c r="J145" s="3"/>
      <c r="K145" s="3">
        <v>1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/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>
        <f>VLOOKUP(B153,'[21]Daily production report'!$C$43:$J$104,8,0)</f>
        <v>525</v>
      </c>
      <c r="G153" s="8">
        <f t="shared" si="9"/>
        <v>2</v>
      </c>
      <c r="H153" s="8">
        <f t="shared" si="8"/>
        <v>3809.5238095238096</v>
      </c>
      <c r="I153" s="3"/>
      <c r="J153" s="3">
        <v>2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/>
      <c r="G157" s="8">
        <f t="shared" si="9"/>
        <v>0</v>
      </c>
      <c r="H157" s="8" t="e">
        <f t="shared" si="8"/>
        <v>#DIV/0!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/>
      <c r="G159" s="8">
        <f t="shared" si="9"/>
        <v>0</v>
      </c>
      <c r="H159" s="8" t="e">
        <f t="shared" si="8"/>
        <v>#DIV/0!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/>
      <c r="G160" s="8">
        <f t="shared" si="9"/>
        <v>0</v>
      </c>
      <c r="H160" s="8" t="e">
        <f t="shared" si="8"/>
        <v>#DIV/0!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>
        <f>VLOOKUP(B161,'[21]Daily production report'!$C$43:$J$104,8,0)</f>
        <v>786</v>
      </c>
      <c r="G161" s="8">
        <f t="shared" si="9"/>
        <v>14</v>
      </c>
      <c r="H161" s="8">
        <f t="shared" si="8"/>
        <v>17811.704834605596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>
        <v>14</v>
      </c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>
        <f>VLOOKUP(B162,'[21]Daily production report'!$C$43:$J$104,8,0)</f>
        <v>1295</v>
      </c>
      <c r="G162" s="8">
        <f t="shared" si="9"/>
        <v>1</v>
      </c>
      <c r="H162" s="8">
        <f t="shared" si="8"/>
        <v>772.20077220077224</v>
      </c>
      <c r="I162" s="88"/>
      <c r="J162" s="88">
        <v>1</v>
      </c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/>
      <c r="G164" s="8">
        <f t="shared" si="9"/>
        <v>0</v>
      </c>
      <c r="H164" s="8" t="e">
        <f t="shared" si="8"/>
        <v>#DIV/0!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>
        <f>VLOOKUP(B165,'[21]Daily production report'!$C$43:$J$104,8,0)</f>
        <v>800</v>
      </c>
      <c r="G165" s="8">
        <f t="shared" si="9"/>
        <v>0</v>
      </c>
      <c r="H165" s="8">
        <f t="shared" si="8"/>
        <v>0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>
        <f>VLOOKUP(B166,'[21]Daily production report'!$C$43:$J$104,8,0)</f>
        <v>800</v>
      </c>
      <c r="G166" s="8">
        <f t="shared" si="9"/>
        <v>0</v>
      </c>
      <c r="H166" s="8">
        <f t="shared" si="8"/>
        <v>0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/>
      <c r="G167" s="8">
        <f t="shared" si="9"/>
        <v>0</v>
      </c>
      <c r="H167" s="8" t="e">
        <f t="shared" si="8"/>
        <v>#DIV/0!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/>
      <c r="G168" s="8">
        <f t="shared" si="9"/>
        <v>0</v>
      </c>
      <c r="H168" s="8" t="e">
        <f t="shared" si="8"/>
        <v>#DIV/0!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>
        <f>VLOOKUP(B169,'[21]Daily production report'!$C$43:$J$104,8,0)</f>
        <v>350</v>
      </c>
      <c r="G169" s="8">
        <f t="shared" si="9"/>
        <v>30</v>
      </c>
      <c r="H169" s="8">
        <f t="shared" si="8"/>
        <v>85714.28571428571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>
        <v>30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>
        <f>VLOOKUP(B170,'[21]Daily production report'!$C$43:$J$104,8,0)</f>
        <v>350</v>
      </c>
      <c r="G170" s="8">
        <f t="shared" si="9"/>
        <v>0</v>
      </c>
      <c r="H170" s="8">
        <f t="shared" si="8"/>
        <v>0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/>
      <c r="G171" s="8">
        <f t="shared" si="9"/>
        <v>0</v>
      </c>
      <c r="H171" s="8" t="e">
        <f t="shared" si="8"/>
        <v>#DIV/0!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/>
      <c r="G172" s="8">
        <f t="shared" si="9"/>
        <v>0</v>
      </c>
      <c r="H172" s="8" t="e">
        <f t="shared" si="8"/>
        <v>#DIV/0!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/>
      <c r="G173" s="8">
        <f t="shared" si="9"/>
        <v>0</v>
      </c>
      <c r="H173" s="8" t="e">
        <f t="shared" si="8"/>
        <v>#DIV/0!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/>
      <c r="G174" s="8">
        <f t="shared" si="9"/>
        <v>0</v>
      </c>
      <c r="H174" s="8" t="e">
        <f t="shared" si="8"/>
        <v>#DIV/0!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>
        <f>VLOOKUP(B175,'[21]Daily production report'!$C$43:$J$104,8,0)</f>
        <v>800</v>
      </c>
      <c r="G175" s="8">
        <f t="shared" si="9"/>
        <v>0</v>
      </c>
      <c r="H175" s="8">
        <f t="shared" si="8"/>
        <v>0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>
        <f>VLOOKUP(B176,'[21]Daily production report'!$C$43:$J$104,8,0)</f>
        <v>800</v>
      </c>
      <c r="G176" s="8">
        <f t="shared" si="9"/>
        <v>0</v>
      </c>
      <c r="H176" s="8">
        <f t="shared" si="8"/>
        <v>0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>
        <f>VLOOKUP(B177,'[21]Daily production report'!$C$43:$J$104,8,0)</f>
        <v>750</v>
      </c>
      <c r="G177" s="8">
        <f t="shared" si="9"/>
        <v>0</v>
      </c>
      <c r="H177" s="8">
        <f t="shared" si="8"/>
        <v>0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>
        <f>VLOOKUP(B178,'[21]Daily production report'!$C$43:$J$104,8,0)</f>
        <v>750</v>
      </c>
      <c r="G178" s="8">
        <f t="shared" si="9"/>
        <v>0</v>
      </c>
      <c r="H178" s="8">
        <f t="shared" si="8"/>
        <v>0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/>
      <c r="G191" s="8">
        <f t="shared" si="9"/>
        <v>1</v>
      </c>
      <c r="H191" s="8" t="e">
        <f t="shared" si="8"/>
        <v>#DIV/0!</v>
      </c>
      <c r="I191" s="26"/>
      <c r="J191" s="26"/>
      <c r="K191" s="26"/>
      <c r="L191" s="26">
        <v>1</v>
      </c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/>
      <c r="G192" s="8">
        <f t="shared" si="9"/>
        <v>0</v>
      </c>
      <c r="H192" s="8" t="e">
        <f t="shared" si="8"/>
        <v>#DIV/0!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/>
      <c r="G196" s="8">
        <f t="shared" si="9"/>
        <v>0</v>
      </c>
      <c r="H196" s="8" t="e">
        <f t="shared" si="8"/>
        <v>#DIV/0!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/>
      <c r="G197" s="8">
        <f t="shared" si="9"/>
        <v>0</v>
      </c>
      <c r="H197" s="8" t="e">
        <f t="shared" si="8"/>
        <v>#DIV/0!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/>
      <c r="G198" s="8">
        <f t="shared" si="9"/>
        <v>0</v>
      </c>
      <c r="H198" s="8" t="e">
        <f t="shared" si="8"/>
        <v>#DIV/0!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VLOOKUP(B202,'[21]Daily production report'!$C$43:$J$104,8,0)</f>
        <v>1000</v>
      </c>
      <c r="G202" s="8">
        <f t="shared" ref="G202:G214" si="12">SUM(I202:AJ202)</f>
        <v>0</v>
      </c>
      <c r="H202" s="8">
        <f t="shared" si="11"/>
        <v>0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>
        <f>VLOOKUP(B203,'[21]Daily production report'!$C$43:$J$104,8,0)</f>
        <v>250</v>
      </c>
      <c r="G203" s="8">
        <f t="shared" si="12"/>
        <v>2</v>
      </c>
      <c r="H203" s="8">
        <f t="shared" si="11"/>
        <v>8000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>
        <v>2</v>
      </c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>
        <f>VLOOKUP(B204,'[21]Daily production report'!$C$43:$J$104,8,0)</f>
        <v>150</v>
      </c>
      <c r="G204" s="8">
        <f t="shared" si="12"/>
        <v>0</v>
      </c>
      <c r="H204" s="8">
        <f t="shared" si="11"/>
        <v>0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VLOOKUP(B205,'[21]Daily production report'!$C$43:$J$104,8,0)</f>
        <v>1200</v>
      </c>
      <c r="G205" s="8">
        <f t="shared" si="12"/>
        <v>1</v>
      </c>
      <c r="H205" s="8">
        <f t="shared" si="11"/>
        <v>833.33333333333337</v>
      </c>
      <c r="I205" s="26"/>
      <c r="J205" s="26"/>
      <c r="K205" s="26">
        <v>1</v>
      </c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VLOOKUP(B206,'[21]Daily production report'!$C$43:$J$104,8,0)</f>
        <v>1230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VLOOKUP(B207,'[21]Daily production report'!$C$43:$J$104,8,0)</f>
        <v>943</v>
      </c>
      <c r="G207" s="8">
        <f t="shared" si="12"/>
        <v>0</v>
      </c>
      <c r="H207" s="8">
        <f t="shared" si="11"/>
        <v>0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/>
      <c r="G208" s="8">
        <f t="shared" si="12"/>
        <v>0</v>
      </c>
      <c r="H208" s="8" t="e">
        <f t="shared" si="11"/>
        <v>#DIV/0!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VLOOKUP(B209,'[21]Daily production report'!$C$43:$J$104,8,0)</f>
        <v>1900</v>
      </c>
      <c r="G209" s="8">
        <f t="shared" si="12"/>
        <v>0</v>
      </c>
      <c r="H209" s="8">
        <f t="shared" si="11"/>
        <v>0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>
        <f>VLOOKUP(B210,'[21]Daily production report'!$C$43:$J$104,8,0)</f>
        <v>1600</v>
      </c>
      <c r="G210" s="8">
        <f t="shared" si="12"/>
        <v>0</v>
      </c>
      <c r="H210" s="8">
        <f t="shared" si="11"/>
        <v>0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VLOOKUP(B212,'[21]Daily production report'!$C$43:$J$104,8,0)</f>
        <v>1780</v>
      </c>
      <c r="G212" s="8">
        <f t="shared" si="12"/>
        <v>0</v>
      </c>
      <c r="H212" s="8">
        <f t="shared" si="11"/>
        <v>0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VLOOKUP(B214,'[21]Daily production report'!$C$43:$J$104,8,0)</f>
        <v>1780</v>
      </c>
      <c r="G214" s="8">
        <f t="shared" si="12"/>
        <v>0</v>
      </c>
      <c r="H214" s="8">
        <f t="shared" si="11"/>
        <v>0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>
        <f>VLOOKUP(B218,'[21]Daily production report'!$C$43:$J$104,8,0)</f>
        <v>1130</v>
      </c>
      <c r="G218" s="8">
        <f t="shared" si="14"/>
        <v>0</v>
      </c>
      <c r="H218" s="8">
        <f t="shared" si="11"/>
        <v>0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>
        <f>VLOOKUP(B219,'[21]Daily production report'!$C$43:$J$104,8,0)</f>
        <v>1130</v>
      </c>
      <c r="G219" s="8">
        <f t="shared" si="14"/>
        <v>0</v>
      </c>
      <c r="H219" s="8">
        <f t="shared" si="11"/>
        <v>0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VLOOKUP(B221,'[21]Daily production report'!$C$43:$J$104,8,0)</f>
        <v>1181</v>
      </c>
      <c r="G221" s="8">
        <f t="shared" si="15"/>
        <v>0</v>
      </c>
      <c r="H221" s="8">
        <f t="shared" si="11"/>
        <v>0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VLOOKUP(B222,'[21]Daily production report'!$C$43:$J$104,8,0)</f>
        <v>1181</v>
      </c>
      <c r="G222" s="8">
        <f t="shared" si="15"/>
        <v>10</v>
      </c>
      <c r="H222" s="8">
        <f t="shared" si="11"/>
        <v>8467.4005080440311</v>
      </c>
      <c r="I222" s="26"/>
      <c r="J222" s="26"/>
      <c r="K222" s="26">
        <v>10</v>
      </c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>
        <f>VLOOKUP(B223,'[21]Daily production report'!$C$43:$J$104,8,0)</f>
        <v>915</v>
      </c>
      <c r="G223" s="8">
        <f t="shared" si="15"/>
        <v>13</v>
      </c>
      <c r="H223" s="8">
        <f t="shared" si="11"/>
        <v>14207.650273224044</v>
      </c>
      <c r="I223" s="26"/>
      <c r="J223" s="26"/>
      <c r="K223" s="26">
        <v>3</v>
      </c>
      <c r="L223" s="26"/>
      <c r="M223" s="26">
        <v>10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>
        <f>VLOOKUP(B224,'[21]Daily production report'!$C$43:$J$104,8,0)</f>
        <v>915</v>
      </c>
      <c r="G224" s="215">
        <f t="shared" si="15"/>
        <v>4</v>
      </c>
      <c r="H224" s="8">
        <f t="shared" si="11"/>
        <v>4371.5846994535523</v>
      </c>
      <c r="I224" s="26"/>
      <c r="J224" s="26"/>
      <c r="K224" s="26">
        <v>3</v>
      </c>
      <c r="L224" s="26"/>
      <c r="M224" s="26">
        <v>1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>
        <f>VLOOKUP(B228,'[21]Daily production report'!$C$43:$J$104,8,0)</f>
        <v>1162</v>
      </c>
      <c r="G228" s="8">
        <f t="shared" ref="G228:G251" si="16">SUM(I228:AJ228)</f>
        <v>0</v>
      </c>
      <c r="H228" s="8">
        <f t="shared" ref="H228:H251" si="17">G228/F228*1000000</f>
        <v>0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>
        <f>VLOOKUP(B229,'[21]Daily production report'!$C$43:$J$104,8,0)</f>
        <v>1162</v>
      </c>
      <c r="G229" s="8">
        <f t="shared" si="16"/>
        <v>0</v>
      </c>
      <c r="H229" s="8">
        <f t="shared" si="17"/>
        <v>0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/>
      <c r="G230" s="8">
        <f t="shared" si="16"/>
        <v>0</v>
      </c>
      <c r="H230" s="8" t="e">
        <f t="shared" si="17"/>
        <v>#DIV/0!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/>
      <c r="G231" s="8">
        <f t="shared" si="16"/>
        <v>0</v>
      </c>
      <c r="H231" s="8" t="e">
        <f t="shared" si="17"/>
        <v>#DIV/0!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/>
      <c r="G232" s="8">
        <f t="shared" si="16"/>
        <v>0</v>
      </c>
      <c r="H232" s="8" t="e">
        <f t="shared" si="17"/>
        <v>#DIV/0!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/>
      <c r="G233" s="8">
        <f t="shared" si="16"/>
        <v>0</v>
      </c>
      <c r="H233" s="8" t="e">
        <f t="shared" si="17"/>
        <v>#DIV/0!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>
        <f>VLOOKUP(B234,'[21]Daily production report'!$C$43:$J$104,8,0)</f>
        <v>660</v>
      </c>
      <c r="G234" s="8">
        <f t="shared" si="16"/>
        <v>1</v>
      </c>
      <c r="H234" s="8">
        <f t="shared" si="17"/>
        <v>1515.1515151515152</v>
      </c>
      <c r="I234" s="214"/>
      <c r="J234" s="26">
        <v>1</v>
      </c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>
        <f>VLOOKUP(B235,'[21]Daily production report'!$C$43:$J$104,8,0)</f>
        <v>741</v>
      </c>
      <c r="G235" s="8">
        <f t="shared" si="16"/>
        <v>0</v>
      </c>
      <c r="H235" s="8">
        <f t="shared" si="17"/>
        <v>0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/>
      <c r="G236" s="8">
        <f t="shared" si="16"/>
        <v>0</v>
      </c>
      <c r="H236" s="8" t="e">
        <f t="shared" si="17"/>
        <v>#DIV/0!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>
        <f>VLOOKUP(B237,'[21]Daily production report'!$C$43:$J$104,8,0)</f>
        <v>970</v>
      </c>
      <c r="G237" s="8">
        <f t="shared" si="16"/>
        <v>0</v>
      </c>
      <c r="H237" s="8">
        <f t="shared" si="17"/>
        <v>0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>
        <f>VLOOKUP(B240,'[21]Daily production report'!$C$43:$J$104,8,0)</f>
        <v>1200</v>
      </c>
      <c r="G240" s="8">
        <f t="shared" si="16"/>
        <v>0</v>
      </c>
      <c r="H240" s="8">
        <f t="shared" si="17"/>
        <v>0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>
        <f>VLOOKUP(B241,'[21]Daily production report'!$C$43:$J$104,8,0)</f>
        <v>1200</v>
      </c>
      <c r="G241" s="8">
        <f t="shared" si="16"/>
        <v>0</v>
      </c>
      <c r="H241" s="8">
        <f t="shared" si="17"/>
        <v>0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>
        <f>VLOOKUP(B242,'[21]Daily production report'!$C$43:$J$104,8,0)</f>
        <v>1200</v>
      </c>
      <c r="G242" s="8">
        <f t="shared" si="16"/>
        <v>0</v>
      </c>
      <c r="H242" s="8">
        <f t="shared" si="17"/>
        <v>0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>
        <f>VLOOKUP(B243,'[21]Daily production report'!$C$43:$J$104,8,0)</f>
        <v>1200</v>
      </c>
      <c r="G243" s="8">
        <f t="shared" si="16"/>
        <v>0</v>
      </c>
      <c r="H243" s="8">
        <f t="shared" si="17"/>
        <v>0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>
        <f>VLOOKUP(B244,'[21]Daily production report'!$C$43:$J$104,8,0)</f>
        <v>750</v>
      </c>
      <c r="G244" s="8">
        <f t="shared" si="16"/>
        <v>4</v>
      </c>
      <c r="H244" s="8">
        <f t="shared" si="17"/>
        <v>5333.333333333333</v>
      </c>
      <c r="I244" s="214"/>
      <c r="J244" s="26"/>
      <c r="K244" s="26"/>
      <c r="L244" s="26"/>
      <c r="M244" s="26"/>
      <c r="N244" s="26"/>
      <c r="O244" s="26"/>
      <c r="P244" s="26"/>
      <c r="Q244" s="26">
        <v>2</v>
      </c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>
        <v>2</v>
      </c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>
        <f>VLOOKUP(B245,'[21]Daily production report'!$C$43:$J$104,8,0)</f>
        <v>750</v>
      </c>
      <c r="G245" s="8">
        <f t="shared" si="16"/>
        <v>3</v>
      </c>
      <c r="H245" s="8">
        <f t="shared" si="17"/>
        <v>4000</v>
      </c>
      <c r="I245" s="214"/>
      <c r="J245" s="26"/>
      <c r="K245" s="26"/>
      <c r="L245" s="26"/>
      <c r="M245" s="26"/>
      <c r="N245" s="26"/>
      <c r="O245" s="26"/>
      <c r="P245" s="26"/>
      <c r="Q245" s="26">
        <v>1</v>
      </c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>
        <v>2</v>
      </c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/>
      <c r="G246" s="8">
        <f t="shared" si="16"/>
        <v>0</v>
      </c>
      <c r="H246" s="8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/>
      <c r="G247" s="8">
        <f t="shared" si="16"/>
        <v>0</v>
      </c>
      <c r="H247" s="8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/>
      <c r="G250" s="8">
        <f t="shared" si="16"/>
        <v>0</v>
      </c>
      <c r="H250" s="8" t="e">
        <f t="shared" si="17"/>
        <v>#DIV/0!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59421</v>
      </c>
      <c r="G254" s="8">
        <f>SUM(I254:AJ254)</f>
        <v>103</v>
      </c>
      <c r="H254" s="8">
        <f t="shared" ref="H254" si="18">G254/F254*1000000</f>
        <v>1733.3939179751267</v>
      </c>
      <c r="I254" s="2">
        <f>SUM(I3:I251)</f>
        <v>0</v>
      </c>
      <c r="J254" s="2">
        <f t="shared" ref="J254:AJ254" si="19">SUM(J3:J251)</f>
        <v>9</v>
      </c>
      <c r="K254" s="2">
        <f t="shared" si="19"/>
        <v>20</v>
      </c>
      <c r="L254" s="2">
        <f t="shared" si="19"/>
        <v>2</v>
      </c>
      <c r="M254" s="2">
        <f t="shared" si="19"/>
        <v>11</v>
      </c>
      <c r="N254" s="2">
        <f t="shared" si="19"/>
        <v>5</v>
      </c>
      <c r="O254" s="2">
        <f t="shared" si="19"/>
        <v>0</v>
      </c>
      <c r="P254" s="2">
        <f t="shared" si="19"/>
        <v>0</v>
      </c>
      <c r="Q254" s="2">
        <f t="shared" si="19"/>
        <v>4</v>
      </c>
      <c r="R254" s="2">
        <f t="shared" si="19"/>
        <v>0</v>
      </c>
      <c r="S254" s="2">
        <f t="shared" si="19"/>
        <v>0</v>
      </c>
      <c r="T254" s="2">
        <f t="shared" si="19"/>
        <v>0</v>
      </c>
      <c r="U254" s="2">
        <f t="shared" si="19"/>
        <v>0</v>
      </c>
      <c r="V254" s="2">
        <f t="shared" si="19"/>
        <v>0</v>
      </c>
      <c r="W254" s="2">
        <f t="shared" si="19"/>
        <v>0</v>
      </c>
      <c r="X254" s="2">
        <f t="shared" si="19"/>
        <v>0</v>
      </c>
      <c r="Y254" s="2">
        <f t="shared" si="19"/>
        <v>30</v>
      </c>
      <c r="Z254" s="2">
        <f t="shared" si="19"/>
        <v>0</v>
      </c>
      <c r="AA254" s="2">
        <f t="shared" si="19"/>
        <v>0</v>
      </c>
      <c r="AB254" s="2">
        <f t="shared" si="19"/>
        <v>0</v>
      </c>
      <c r="AC254" s="2">
        <f t="shared" si="19"/>
        <v>6</v>
      </c>
      <c r="AD254" s="2">
        <f t="shared" si="19"/>
        <v>0</v>
      </c>
      <c r="AE254" s="2">
        <f t="shared" si="19"/>
        <v>0</v>
      </c>
      <c r="AF254" s="2">
        <f t="shared" si="19"/>
        <v>16</v>
      </c>
      <c r="AG254" s="2">
        <f t="shared" si="19"/>
        <v>0</v>
      </c>
      <c r="AH254" s="2">
        <f t="shared" si="19"/>
        <v>0</v>
      </c>
      <c r="AI254" s="2">
        <f t="shared" si="19"/>
        <v>0</v>
      </c>
      <c r="AJ254" s="2">
        <f t="shared" si="19"/>
        <v>0</v>
      </c>
    </row>
    <row r="257" spans="2:16" x14ac:dyDescent="0.3">
      <c r="G257" s="9"/>
      <c r="H257" s="9"/>
      <c r="I257" s="9"/>
      <c r="J257" s="9"/>
      <c r="K257" s="9"/>
      <c r="L257" s="9"/>
      <c r="M257" s="9"/>
      <c r="N257" s="9"/>
      <c r="O257" s="9"/>
      <c r="P257" s="9"/>
    </row>
    <row r="259" spans="2:16" x14ac:dyDescent="0.3">
      <c r="B259" s="74"/>
    </row>
    <row r="260" spans="2:16" x14ac:dyDescent="0.3">
      <c r="B260" s="74"/>
    </row>
    <row r="261" spans="2:16" x14ac:dyDescent="0.3">
      <c r="B261" s="74"/>
    </row>
    <row r="262" spans="2:16" x14ac:dyDescent="0.3">
      <c r="B262" s="74"/>
    </row>
    <row r="263" spans="2:16" x14ac:dyDescent="0.3">
      <c r="B263" s="74"/>
    </row>
  </sheetData>
  <mergeCells count="2">
    <mergeCell ref="A254:E254"/>
    <mergeCell ref="A1:AJ1"/>
  </mergeCells>
  <conditionalFormatting sqref="B191:B192">
    <cfRule type="duplicateValues" dxfId="45" priority="1"/>
    <cfRule type="duplicateValues" dxfId="44" priority="2"/>
  </conditionalFormatting>
  <conditionalFormatting sqref="B196:B198">
    <cfRule type="duplicateValues" dxfId="43" priority="28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3"/>
  <dimension ref="A1:AJ258"/>
  <sheetViews>
    <sheetView topLeftCell="A2" zoomScale="70" zoomScaleNormal="70" workbookViewId="0">
      <pane ySplit="1" topLeftCell="A193" activePane="bottomLeft" state="frozen"/>
      <selection pane="bottomLef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61.21875" bestFit="1" customWidth="1"/>
    <col min="5" max="5" width="13.77734375" style="1" bestFit="1" customWidth="1"/>
    <col min="6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s="37" customFormat="1" ht="42" customHeight="1" x14ac:dyDescent="0.3">
      <c r="A2" s="33" t="s">
        <v>161</v>
      </c>
      <c r="B2" s="34" t="s">
        <v>371</v>
      </c>
      <c r="C2" s="175" t="s">
        <v>351</v>
      </c>
      <c r="D2" s="35" t="s">
        <v>1</v>
      </c>
      <c r="E2" s="35" t="s">
        <v>2</v>
      </c>
      <c r="F2" s="36" t="s">
        <v>166</v>
      </c>
      <c r="G2" s="36" t="s">
        <v>167</v>
      </c>
      <c r="H2" s="36" t="s">
        <v>168</v>
      </c>
      <c r="I2" s="36" t="s">
        <v>139</v>
      </c>
      <c r="J2" s="36" t="s">
        <v>142</v>
      </c>
      <c r="K2" s="36" t="s">
        <v>141</v>
      </c>
      <c r="L2" s="36" t="s">
        <v>145</v>
      </c>
      <c r="M2" s="36" t="s">
        <v>140</v>
      </c>
      <c r="N2" s="36" t="s">
        <v>163</v>
      </c>
      <c r="O2" s="36" t="s">
        <v>149</v>
      </c>
      <c r="P2" s="36" t="s">
        <v>143</v>
      </c>
      <c r="Q2" s="36" t="s">
        <v>153</v>
      </c>
      <c r="R2" s="36" t="s">
        <v>146</v>
      </c>
      <c r="S2" s="36" t="s">
        <v>147</v>
      </c>
      <c r="T2" s="36" t="s">
        <v>164</v>
      </c>
      <c r="U2" s="36" t="s">
        <v>150</v>
      </c>
      <c r="V2" s="36" t="s">
        <v>151</v>
      </c>
      <c r="W2" s="36" t="s">
        <v>154</v>
      </c>
      <c r="X2" s="36" t="s">
        <v>155</v>
      </c>
      <c r="Y2" s="36" t="s">
        <v>157</v>
      </c>
      <c r="Z2" s="36" t="s">
        <v>156</v>
      </c>
      <c r="AA2" s="36" t="s">
        <v>148</v>
      </c>
      <c r="AB2" s="36" t="s">
        <v>158</v>
      </c>
      <c r="AC2" s="36" t="s">
        <v>152</v>
      </c>
      <c r="AD2" s="36" t="s">
        <v>144</v>
      </c>
      <c r="AE2" s="36" t="s">
        <v>162</v>
      </c>
      <c r="AF2" s="36" t="s">
        <v>165</v>
      </c>
      <c r="AG2" s="36" t="s">
        <v>159</v>
      </c>
      <c r="AH2" s="36"/>
      <c r="AI2" s="36"/>
      <c r="AJ2" s="36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/>
      <c r="G4" s="8">
        <f t="shared" ref="G4:G66" si="0">SUM(I4:AJ4)</f>
        <v>0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>
        <f>VLOOKUP(B10,'[22]Daily production report'!$C$43:$J$110,8,0)</f>
        <v>508</v>
      </c>
      <c r="G10" s="8">
        <f t="shared" si="0"/>
        <v>6</v>
      </c>
      <c r="H10" s="8">
        <f t="shared" si="1"/>
        <v>11811.023622047243</v>
      </c>
      <c r="I10" s="3"/>
      <c r="J10" s="3"/>
      <c r="K10" s="3"/>
      <c r="L10" s="3"/>
      <c r="M10" s="3"/>
      <c r="N10" s="3">
        <v>6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>
        <f>VLOOKUP(B13,'[22]Daily production report'!$C$43:$J$110,8,0)</f>
        <v>985</v>
      </c>
      <c r="G13" s="8">
        <f t="shared" si="0"/>
        <v>0</v>
      </c>
      <c r="H13" s="8">
        <f t="shared" si="1"/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>
        <f>VLOOKUP(B14,'[22]Daily production report'!$C$43:$J$110,8,0)</f>
        <v>985</v>
      </c>
      <c r="G14" s="8">
        <f t="shared" si="0"/>
        <v>0</v>
      </c>
      <c r="H14" s="8">
        <f t="shared" si="1"/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>
        <f>VLOOKUP(B16,'[22]Daily production report'!$C$43:$J$110,8,0)</f>
        <v>873</v>
      </c>
      <c r="G16" s="8">
        <f t="shared" si="0"/>
        <v>0</v>
      </c>
      <c r="H16" s="8">
        <f t="shared" si="1"/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>
        <f>VLOOKUP(B17,'[22]Daily production report'!$C$43:$J$110,8,0)</f>
        <v>873</v>
      </c>
      <c r="G17" s="8">
        <f t="shared" si="0"/>
        <v>0</v>
      </c>
      <c r="H17" s="8">
        <f t="shared" si="1"/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>
        <f>VLOOKUP(B20,'[22]Daily production report'!$C$43:$J$110,8,0)</f>
        <v>1485</v>
      </c>
      <c r="G20" s="8">
        <f t="shared" si="0"/>
        <v>0</v>
      </c>
      <c r="H20" s="8">
        <f t="shared" si="1"/>
        <v>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>
        <f>VLOOKUP(B21,'[22]Daily production report'!$C$43:$J$110,8,0)</f>
        <v>1485</v>
      </c>
      <c r="G21" s="8">
        <f t="shared" si="0"/>
        <v>0</v>
      </c>
      <c r="H21" s="8">
        <f t="shared" si="1"/>
        <v>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/>
      <c r="G22" s="8">
        <f t="shared" si="0"/>
        <v>0</v>
      </c>
      <c r="H22" s="8" t="e">
        <f t="shared" si="1"/>
        <v>#DIV/0!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>
        <f>VLOOKUP(B23,'[22]Daily production report'!$C$43:$J$110,8,0)</f>
        <v>1176</v>
      </c>
      <c r="G23" s="8">
        <f t="shared" si="0"/>
        <v>0</v>
      </c>
      <c r="H23" s="8">
        <f t="shared" si="1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>
        <f>VLOOKUP(B28,'[22]Daily production report'!$C$43:$J$110,8,0)</f>
        <v>800</v>
      </c>
      <c r="G28" s="8">
        <f t="shared" si="0"/>
        <v>0</v>
      </c>
      <c r="H28" s="8">
        <f t="shared" si="1"/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>
        <f>VLOOKUP(B30,'[22]Daily production report'!$C$43:$J$110,8,0)</f>
        <v>150</v>
      </c>
      <c r="G30" s="8">
        <f t="shared" si="0"/>
        <v>0</v>
      </c>
      <c r="H30" s="8">
        <f t="shared" si="1"/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>
        <f>VLOOKUP(B31,'[22]Daily production report'!$C$43:$J$110,8,0)</f>
        <v>700</v>
      </c>
      <c r="G31" s="8">
        <f t="shared" si="0"/>
        <v>0</v>
      </c>
      <c r="H31" s="8">
        <f t="shared" si="1"/>
        <v>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>
        <f>VLOOKUP(B32,'[22]Daily production report'!$C$43:$J$110,8,0)</f>
        <v>653</v>
      </c>
      <c r="G32" s="8">
        <f t="shared" si="0"/>
        <v>2</v>
      </c>
      <c r="H32" s="8">
        <f t="shared" si="1"/>
        <v>3062.7871362940277</v>
      </c>
      <c r="I32" s="3"/>
      <c r="J32" s="3"/>
      <c r="K32" s="3"/>
      <c r="L32" s="3"/>
      <c r="M32" s="3">
        <v>2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>
        <f>VLOOKUP(B34,'[22]Daily production report'!$C$43:$J$110,8,0)</f>
        <v>426</v>
      </c>
      <c r="G34" s="8">
        <f t="shared" si="0"/>
        <v>4</v>
      </c>
      <c r="H34" s="8">
        <f t="shared" si="1"/>
        <v>9389.6713615023473</v>
      </c>
      <c r="I34" s="3"/>
      <c r="J34" s="3"/>
      <c r="K34" s="3">
        <v>4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>
        <f>VLOOKUP(B36,'[22]Daily production report'!$C$43:$J$110,8,0)</f>
        <v>1300</v>
      </c>
      <c r="G36" s="8">
        <f t="shared" si="0"/>
        <v>0</v>
      </c>
      <c r="H36" s="8">
        <f t="shared" si="1"/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>
        <f>VLOOKUP(B37,'[22]Daily production report'!$C$43:$J$110,8,0)</f>
        <v>1300</v>
      </c>
      <c r="G37" s="8">
        <f t="shared" si="0"/>
        <v>0</v>
      </c>
      <c r="H37" s="8">
        <f t="shared" si="1"/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/>
      <c r="G38" s="8">
        <f t="shared" si="0"/>
        <v>0</v>
      </c>
      <c r="H38" s="8" t="e">
        <f t="shared" si="1"/>
        <v>#DIV/0!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/>
      <c r="G39" s="8">
        <f t="shared" si="0"/>
        <v>0</v>
      </c>
      <c r="H39" s="8" t="e">
        <f t="shared" si="1"/>
        <v>#DIV/0!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>
        <f>VLOOKUP(B44,'[22]Daily production report'!$C$43:$J$110,8,0)</f>
        <v>380</v>
      </c>
      <c r="G44" s="8">
        <f t="shared" si="0"/>
        <v>0</v>
      </c>
      <c r="H44" s="8">
        <f t="shared" si="1"/>
        <v>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>
        <f>VLOOKUP(B50,'[22]Daily production report'!$C$43:$J$110,8,0)</f>
        <v>822</v>
      </c>
      <c r="G50" s="8">
        <f t="shared" si="0"/>
        <v>5</v>
      </c>
      <c r="H50" s="8">
        <f t="shared" si="1"/>
        <v>6082.7250608272507</v>
      </c>
      <c r="I50" s="3">
        <v>2</v>
      </c>
      <c r="J50" s="3">
        <v>3</v>
      </c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0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VLOOKUP(B61,'[22]Daily production report'!$C$43:$J$110,8,0)</f>
        <v>762</v>
      </c>
      <c r="G61" s="8">
        <f t="shared" si="0"/>
        <v>1</v>
      </c>
      <c r="H61" s="8">
        <f t="shared" si="1"/>
        <v>1312.3359580052493</v>
      </c>
      <c r="I61" s="3"/>
      <c r="J61" s="3"/>
      <c r="K61" s="3">
        <v>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/>
      <c r="G62" s="8">
        <f t="shared" si="0"/>
        <v>0</v>
      </c>
      <c r="H62" s="8" t="e">
        <f t="shared" si="1"/>
        <v>#DIV/0!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>
        <f>VLOOKUP(B64,'[22]Daily production report'!$C$43:$J$110,8,0)</f>
        <v>335</v>
      </c>
      <c r="G64" s="8">
        <f t="shared" si="0"/>
        <v>4</v>
      </c>
      <c r="H64" s="8">
        <f t="shared" si="1"/>
        <v>11940.298507462687</v>
      </c>
      <c r="I64" s="3"/>
      <c r="J64" s="3"/>
      <c r="K64" s="3"/>
      <c r="L64" s="3"/>
      <c r="M64" s="3"/>
      <c r="N64" s="3"/>
      <c r="O64" s="3"/>
      <c r="P64" s="3"/>
      <c r="Q64" s="3">
        <v>4</v>
      </c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/>
      <c r="G65" s="8">
        <f t="shared" si="0"/>
        <v>2</v>
      </c>
      <c r="H65" s="8" t="e">
        <f t="shared" si="1"/>
        <v>#DIV/0!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>
        <v>2</v>
      </c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/>
      <c r="G66" s="8">
        <f t="shared" si="0"/>
        <v>0</v>
      </c>
      <c r="H66" s="8" t="e">
        <f t="shared" si="1"/>
        <v>#DIV/0!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/>
      <c r="G73" s="8">
        <f t="shared" si="2"/>
        <v>0</v>
      </c>
      <c r="H73" s="8" t="e">
        <f t="shared" si="3"/>
        <v>#DIV/0!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>
        <f>VLOOKUP(B74,'[22]Daily production report'!$C$43:$J$110,8,0)</f>
        <v>160</v>
      </c>
      <c r="G74" s="8">
        <f t="shared" si="2"/>
        <v>0</v>
      </c>
      <c r="H74" s="8">
        <f t="shared" si="3"/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VLOOKUP(B75,'[22]Daily production report'!$C$43:$J$110,8,0)</f>
        <v>1315</v>
      </c>
      <c r="G75" s="8">
        <f t="shared" si="2"/>
        <v>0</v>
      </c>
      <c r="H75" s="8">
        <f t="shared" si="3"/>
        <v>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/>
      <c r="G80" s="8">
        <f t="shared" si="2"/>
        <v>0</v>
      </c>
      <c r="H80" s="8" t="e">
        <f t="shared" si="3"/>
        <v>#DIV/0!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/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>
        <f>VLOOKUP(B118,'[22]Daily production report'!$C$43:$J$110,8,0)</f>
        <v>210</v>
      </c>
      <c r="G118" s="8">
        <f t="shared" si="6"/>
        <v>0</v>
      </c>
      <c r="H118" s="8">
        <f t="shared" si="7"/>
        <v>0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>
        <f>VLOOKUP(B125,'[22]Daily production report'!$C$43:$J$110,8,0)</f>
        <v>499</v>
      </c>
      <c r="G125" s="8">
        <f t="shared" si="6"/>
        <v>2</v>
      </c>
      <c r="H125" s="8">
        <f t="shared" si="7"/>
        <v>4008.016032064128</v>
      </c>
      <c r="I125" s="3"/>
      <c r="J125" s="3"/>
      <c r="K125" s="3">
        <v>2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>
        <f>VLOOKUP(B126,'[22]Daily production report'!$C$43:$J$110,8,0)</f>
        <v>499</v>
      </c>
      <c r="G126" s="8">
        <f t="shared" si="6"/>
        <v>1</v>
      </c>
      <c r="H126" s="8">
        <f t="shared" si="7"/>
        <v>2004.008016032064</v>
      </c>
      <c r="I126" s="3"/>
      <c r="J126" s="3">
        <v>1</v>
      </c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/>
      <c r="G127" s="8">
        <f t="shared" si="6"/>
        <v>0</v>
      </c>
      <c r="H127" s="8" t="e">
        <f t="shared" si="7"/>
        <v>#DIV/0!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>
        <f>VLOOKUP(B139,'[22]Daily production report'!$C$43:$J$110,8,0)</f>
        <v>420</v>
      </c>
      <c r="G139" s="8">
        <f t="shared" si="6"/>
        <v>0</v>
      </c>
      <c r="H139" s="8">
        <f t="shared" si="7"/>
        <v>0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>
        <f>VLOOKUP(B145,'[22]Daily production report'!$C$43:$J$110,8,0)</f>
        <v>980</v>
      </c>
      <c r="G145" s="8">
        <f t="shared" si="9"/>
        <v>0</v>
      </c>
      <c r="H145" s="8">
        <f t="shared" si="8"/>
        <v>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/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>
        <f>VLOOKUP(B157,'[22]Daily production report'!$C$43:$J$110,8,0)</f>
        <v>1262</v>
      </c>
      <c r="G157" s="8">
        <f t="shared" si="9"/>
        <v>0</v>
      </c>
      <c r="H157" s="8">
        <f t="shared" si="8"/>
        <v>0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>
        <f>VLOOKUP(B159,'[22]Daily production report'!$C$43:$J$110,8,0)</f>
        <v>1263</v>
      </c>
      <c r="G159" s="8">
        <f t="shared" si="9"/>
        <v>0</v>
      </c>
      <c r="H159" s="8">
        <f t="shared" si="8"/>
        <v>0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>
        <f>VLOOKUP(B160,'[22]Daily production report'!$C$43:$J$110,8,0)</f>
        <v>530</v>
      </c>
      <c r="G160" s="8">
        <f t="shared" si="9"/>
        <v>0</v>
      </c>
      <c r="H160" s="8">
        <f t="shared" si="8"/>
        <v>0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>
        <f>VLOOKUP(B161,'[22]Daily production report'!$C$43:$J$110,8,0)</f>
        <v>600</v>
      </c>
      <c r="G161" s="8">
        <f t="shared" si="9"/>
        <v>0</v>
      </c>
      <c r="H161" s="8">
        <f t="shared" si="8"/>
        <v>0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/>
      <c r="G164" s="8">
        <f t="shared" si="9"/>
        <v>0</v>
      </c>
      <c r="H164" s="8" t="e">
        <f t="shared" si="8"/>
        <v>#DIV/0!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/>
      <c r="G165" s="8">
        <f t="shared" si="9"/>
        <v>0</v>
      </c>
      <c r="H165" s="8" t="e">
        <f t="shared" si="8"/>
        <v>#DIV/0!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/>
      <c r="G166" s="8">
        <f t="shared" si="9"/>
        <v>0</v>
      </c>
      <c r="H166" s="8" t="e">
        <f t="shared" si="8"/>
        <v>#DIV/0!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/>
      <c r="G167" s="8">
        <f t="shared" si="9"/>
        <v>0</v>
      </c>
      <c r="H167" s="8" t="e">
        <f t="shared" si="8"/>
        <v>#DIV/0!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>
        <f>VLOOKUP(B168,'[22]Daily production report'!$C$43:$J$110,8,0)</f>
        <v>800</v>
      </c>
      <c r="G168" s="8">
        <f t="shared" si="9"/>
        <v>0</v>
      </c>
      <c r="H168" s="8">
        <f t="shared" si="8"/>
        <v>0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>
        <f>VLOOKUP(B169,'[22]Daily production report'!$C$43:$J$110,8,0)</f>
        <v>442</v>
      </c>
      <c r="G169" s="8">
        <f t="shared" si="9"/>
        <v>0</v>
      </c>
      <c r="H169" s="8">
        <f t="shared" si="8"/>
        <v>0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>
        <f>VLOOKUP(B170,'[22]Daily production report'!$C$43:$J$110,8,0)</f>
        <v>442</v>
      </c>
      <c r="G170" s="8">
        <f t="shared" si="9"/>
        <v>0</v>
      </c>
      <c r="H170" s="8">
        <f t="shared" si="8"/>
        <v>0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>
        <f>VLOOKUP(B171,'[22]Daily production report'!$C$43:$J$110,8,0)</f>
        <v>1158</v>
      </c>
      <c r="G171" s="8">
        <f t="shared" si="9"/>
        <v>0</v>
      </c>
      <c r="H171" s="8">
        <f t="shared" si="8"/>
        <v>0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>
        <f>VLOOKUP(B172,'[22]Daily production report'!$C$43:$J$110,8,0)</f>
        <v>1158</v>
      </c>
      <c r="G172" s="8">
        <f t="shared" si="9"/>
        <v>0</v>
      </c>
      <c r="H172" s="8">
        <f t="shared" si="8"/>
        <v>0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>
        <f>VLOOKUP(B173,'[22]Daily production report'!$C$43:$J$110,8,0)</f>
        <v>617</v>
      </c>
      <c r="G173" s="8">
        <f t="shared" si="9"/>
        <v>0</v>
      </c>
      <c r="H173" s="8">
        <f t="shared" si="8"/>
        <v>0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>
        <f>VLOOKUP(B174,'[22]Daily production report'!$C$43:$J$110,8,0)</f>
        <v>617</v>
      </c>
      <c r="G174" s="8">
        <f t="shared" si="9"/>
        <v>0</v>
      </c>
      <c r="H174" s="8">
        <f t="shared" si="8"/>
        <v>0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/>
      <c r="G175" s="8">
        <f t="shared" si="9"/>
        <v>0</v>
      </c>
      <c r="H175" s="8" t="e">
        <f t="shared" si="8"/>
        <v>#DIV/0!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/>
      <c r="G176" s="8">
        <f t="shared" si="9"/>
        <v>0</v>
      </c>
      <c r="H176" s="8" t="e">
        <f t="shared" si="8"/>
        <v>#DIV/0!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/>
      <c r="G177" s="8">
        <f t="shared" si="9"/>
        <v>0</v>
      </c>
      <c r="H177" s="8" t="e">
        <f t="shared" si="8"/>
        <v>#DIV/0!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/>
      <c r="G178" s="8">
        <f t="shared" si="9"/>
        <v>0</v>
      </c>
      <c r="H178" s="8" t="e">
        <f t="shared" si="8"/>
        <v>#DIV/0!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>
        <f>VLOOKUP(B185,'[22]Daily production report'!$C$43:$J$110,8,0)</f>
        <v>350</v>
      </c>
      <c r="G185" s="8">
        <f t="shared" si="9"/>
        <v>0</v>
      </c>
      <c r="H185" s="8">
        <f t="shared" si="8"/>
        <v>0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>
        <f>VLOOKUP(B186,'[22]Daily production report'!$C$43:$J$110,8,0)</f>
        <v>350</v>
      </c>
      <c r="G186" s="8">
        <f t="shared" si="9"/>
        <v>0</v>
      </c>
      <c r="H186" s="8">
        <f t="shared" si="8"/>
        <v>0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/>
      <c r="G191" s="8">
        <f t="shared" si="9"/>
        <v>3</v>
      </c>
      <c r="H191" s="8" t="e">
        <f t="shared" si="8"/>
        <v>#DIV/0!</v>
      </c>
      <c r="I191" s="26"/>
      <c r="J191" s="26"/>
      <c r="K191" s="26"/>
      <c r="L191" s="26"/>
      <c r="M191" s="26"/>
      <c r="N191" s="26"/>
      <c r="O191" s="26"/>
      <c r="P191" s="26"/>
      <c r="Q191" s="26">
        <v>3</v>
      </c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/>
      <c r="G192" s="8">
        <f t="shared" si="9"/>
        <v>3</v>
      </c>
      <c r="H192" s="8" t="e">
        <f t="shared" si="8"/>
        <v>#DIV/0!</v>
      </c>
      <c r="I192" s="26"/>
      <c r="J192" s="26"/>
      <c r="K192" s="26"/>
      <c r="L192" s="26"/>
      <c r="M192" s="26"/>
      <c r="N192" s="26"/>
      <c r="O192" s="26"/>
      <c r="P192" s="26"/>
      <c r="Q192" s="26">
        <v>3</v>
      </c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>
        <f>VLOOKUP(B196,'[22]Daily production report'!$C$43:$J$110,8,0)</f>
        <v>800</v>
      </c>
      <c r="G196" s="8">
        <f t="shared" si="9"/>
        <v>0</v>
      </c>
      <c r="H196" s="8">
        <f t="shared" si="8"/>
        <v>0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>
        <f>VLOOKUP(B197,'[22]Daily production report'!$C$43:$J$110,8,0)</f>
        <v>800</v>
      </c>
      <c r="G197" s="8">
        <f t="shared" si="9"/>
        <v>0</v>
      </c>
      <c r="H197" s="8">
        <f t="shared" si="8"/>
        <v>0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/>
      <c r="G198" s="8">
        <f t="shared" si="9"/>
        <v>0</v>
      </c>
      <c r="H198" s="8" t="e">
        <f t="shared" si="8"/>
        <v>#DIV/0!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VLOOKUP(B202,'[22]Daily production report'!$C$43:$J$110,8,0)</f>
        <v>1093</v>
      </c>
      <c r="G202" s="8">
        <f t="shared" ref="G202:G214" si="12">SUM(I202:AJ202)</f>
        <v>2</v>
      </c>
      <c r="H202" s="8">
        <f t="shared" si="11"/>
        <v>1829.8261665141813</v>
      </c>
      <c r="I202" s="26"/>
      <c r="J202" s="26">
        <v>1</v>
      </c>
      <c r="K202" s="26">
        <v>1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>
        <f>VLOOKUP(B203,'[22]Daily production report'!$C$43:$J$110,8,0)</f>
        <v>105</v>
      </c>
      <c r="G203" s="8">
        <f t="shared" si="12"/>
        <v>1</v>
      </c>
      <c r="H203" s="8">
        <f t="shared" si="11"/>
        <v>9523.8095238095248</v>
      </c>
      <c r="I203" s="26"/>
      <c r="J203" s="26"/>
      <c r="K203" s="26">
        <v>1</v>
      </c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VLOOKUP(B205,'[22]Daily production report'!$C$43:$J$110,8,0)</f>
        <v>200</v>
      </c>
      <c r="G205" s="8">
        <f t="shared" si="12"/>
        <v>0</v>
      </c>
      <c r="H205" s="8">
        <f t="shared" si="11"/>
        <v>0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VLOOKUP(B206,'[22]Daily production report'!$C$43:$J$110,8,0)</f>
        <v>520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VLOOKUP(B207,'[22]Daily production report'!$C$43:$J$110,8,0)</f>
        <v>1190</v>
      </c>
      <c r="G207" s="8">
        <f t="shared" si="12"/>
        <v>0</v>
      </c>
      <c r="H207" s="8">
        <f t="shared" si="11"/>
        <v>0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VLOOKUP(B208,'[22]Daily production report'!$C$43:$J$110,8,0)</f>
        <v>2412</v>
      </c>
      <c r="G208" s="8">
        <f t="shared" si="12"/>
        <v>2</v>
      </c>
      <c r="H208" s="8">
        <f t="shared" si="11"/>
        <v>829.18739635157544</v>
      </c>
      <c r="I208" s="26">
        <v>2</v>
      </c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VLOOKUP(B209,'[22]Daily production report'!$C$43:$J$110,8,0)</f>
        <v>1252</v>
      </c>
      <c r="G209" s="8">
        <f t="shared" si="12"/>
        <v>4</v>
      </c>
      <c r="H209" s="8">
        <f t="shared" si="11"/>
        <v>3194.8881789137381</v>
      </c>
      <c r="I209" s="26"/>
      <c r="J209" s="26"/>
      <c r="K209" s="26"/>
      <c r="L209" s="26"/>
      <c r="M209" s="26"/>
      <c r="N209" s="26"/>
      <c r="O209" s="26"/>
      <c r="P209" s="26"/>
      <c r="Q209" s="26">
        <v>4</v>
      </c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/>
      <c r="G210" s="8">
        <f t="shared" si="12"/>
        <v>0</v>
      </c>
      <c r="H210" s="8" t="e">
        <f t="shared" si="11"/>
        <v>#DIV/0!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/>
      <c r="G212" s="8">
        <f t="shared" si="12"/>
        <v>0</v>
      </c>
      <c r="H212" s="8" t="e">
        <f t="shared" si="11"/>
        <v>#DIV/0!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/>
      <c r="G214" s="8">
        <f t="shared" si="12"/>
        <v>0</v>
      </c>
      <c r="H214" s="8" t="e">
        <f t="shared" si="11"/>
        <v>#DIV/0!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>
        <f>VLOOKUP(B218,'[22]Daily production report'!$C$43:$J$110,8,0)</f>
        <v>1585</v>
      </c>
      <c r="G218" s="8">
        <f t="shared" si="14"/>
        <v>1</v>
      </c>
      <c r="H218" s="8">
        <f t="shared" si="11"/>
        <v>630.91482649842271</v>
      </c>
      <c r="I218" s="26"/>
      <c r="J218" s="26"/>
      <c r="K218" s="26">
        <v>1</v>
      </c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>
        <f>VLOOKUP(B219,'[22]Daily production report'!$C$43:$J$110,8,0)</f>
        <v>1585</v>
      </c>
      <c r="G219" s="8">
        <f t="shared" si="14"/>
        <v>1</v>
      </c>
      <c r="H219" s="8">
        <f t="shared" si="11"/>
        <v>630.91482649842271</v>
      </c>
      <c r="I219" s="26"/>
      <c r="J219" s="26"/>
      <c r="K219" s="26">
        <v>1</v>
      </c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VLOOKUP(B221,'[22]Daily production report'!$C$43:$J$110,8,0)</f>
        <v>1700</v>
      </c>
      <c r="G221" s="8">
        <f t="shared" si="15"/>
        <v>0</v>
      </c>
      <c r="H221" s="8">
        <f t="shared" si="11"/>
        <v>0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VLOOKUP(B222,'[22]Daily production report'!$C$43:$J$110,8,0)</f>
        <v>1700</v>
      </c>
      <c r="G222" s="8">
        <f t="shared" si="15"/>
        <v>9</v>
      </c>
      <c r="H222" s="8">
        <f t="shared" si="11"/>
        <v>5294.1176470588234</v>
      </c>
      <c r="I222" s="26"/>
      <c r="J222" s="26"/>
      <c r="K222" s="26">
        <v>9</v>
      </c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>
        <f>VLOOKUP(B223,'[22]Daily production report'!$C$43:$J$110,8,0)</f>
        <v>1125</v>
      </c>
      <c r="G223" s="8">
        <f t="shared" si="15"/>
        <v>7</v>
      </c>
      <c r="H223" s="8">
        <f t="shared" si="11"/>
        <v>6222.2222222222217</v>
      </c>
      <c r="I223" s="26"/>
      <c r="J223" s="26"/>
      <c r="K223" s="26"/>
      <c r="L223" s="26"/>
      <c r="M223" s="26"/>
      <c r="N223" s="26">
        <v>7</v>
      </c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>
        <f>VLOOKUP(B224,'[22]Daily production report'!$C$43:$J$110,8,0)</f>
        <v>1125</v>
      </c>
      <c r="G224" s="215">
        <f t="shared" si="15"/>
        <v>0</v>
      </c>
      <c r="H224" s="8">
        <f t="shared" si="11"/>
        <v>0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/>
      <c r="G228" s="8">
        <f t="shared" ref="G228:G251" si="16">SUM(I228:AJ228)</f>
        <v>0</v>
      </c>
      <c r="H228" s="8" t="e">
        <f t="shared" ref="H228:H251" si="17">G228/F228*1000000</f>
        <v>#DIV/0!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/>
      <c r="G229" s="8">
        <f t="shared" si="16"/>
        <v>0</v>
      </c>
      <c r="H229" s="8" t="e">
        <f t="shared" si="17"/>
        <v>#DIV/0!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/>
      <c r="G230" s="8">
        <f t="shared" si="16"/>
        <v>0</v>
      </c>
      <c r="H230" s="8" t="e">
        <f t="shared" si="17"/>
        <v>#DIV/0!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/>
      <c r="G231" s="8">
        <f t="shared" si="16"/>
        <v>0</v>
      </c>
      <c r="H231" s="8" t="e">
        <f t="shared" si="17"/>
        <v>#DIV/0!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>
        <f>VLOOKUP(B232,'[22]Daily production report'!$C$43:$J$110,8,0)</f>
        <v>1298</v>
      </c>
      <c r="G232" s="8">
        <f t="shared" si="16"/>
        <v>2</v>
      </c>
      <c r="H232" s="8">
        <f t="shared" si="17"/>
        <v>1540.8320493066255</v>
      </c>
      <c r="I232" s="214"/>
      <c r="J232" s="26">
        <v>2</v>
      </c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>
        <f>VLOOKUP(B233,'[22]Daily production report'!$C$43:$J$110,8,0)</f>
        <v>1298</v>
      </c>
      <c r="G233" s="8">
        <f t="shared" si="16"/>
        <v>1</v>
      </c>
      <c r="H233" s="8">
        <f t="shared" si="17"/>
        <v>770.41602465331277</v>
      </c>
      <c r="I233" s="214"/>
      <c r="J233" s="26">
        <v>1</v>
      </c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>
        <f>VLOOKUP(B234,'[22]Daily production report'!$C$43:$J$110,8,0)</f>
        <v>1165</v>
      </c>
      <c r="G234" s="8">
        <f t="shared" si="16"/>
        <v>0</v>
      </c>
      <c r="H234" s="8">
        <f t="shared" si="17"/>
        <v>0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>
        <f>VLOOKUP(B235,'[22]Daily production report'!$C$43:$J$110,8,0)</f>
        <v>800</v>
      </c>
      <c r="G235" s="8">
        <f t="shared" si="16"/>
        <v>6</v>
      </c>
      <c r="H235" s="8">
        <f t="shared" si="17"/>
        <v>7500</v>
      </c>
      <c r="I235" s="214"/>
      <c r="J235" s="26">
        <v>6</v>
      </c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>
        <f>VLOOKUP(B236,'[22]Daily production report'!$C$43:$J$110,8,0)</f>
        <v>1402</v>
      </c>
      <c r="G236" s="8">
        <f t="shared" si="16"/>
        <v>3</v>
      </c>
      <c r="H236" s="8">
        <f t="shared" si="17"/>
        <v>2139.8002853067046</v>
      </c>
      <c r="I236" s="214"/>
      <c r="J236" s="26">
        <v>1</v>
      </c>
      <c r="K236" s="26">
        <v>2</v>
      </c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/>
      <c r="G237" s="8">
        <f t="shared" si="16"/>
        <v>0</v>
      </c>
      <c r="H237" s="8" t="e">
        <f t="shared" si="17"/>
        <v>#DIV/0!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>
        <f>VLOOKUP(B240,'[22]Daily production report'!$C$43:$J$110,8,0)</f>
        <v>1000</v>
      </c>
      <c r="G240" s="8">
        <f t="shared" si="16"/>
        <v>0</v>
      </c>
      <c r="H240" s="8">
        <f t="shared" si="17"/>
        <v>0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>
        <f>VLOOKUP(B241,'[22]Daily production report'!$C$43:$J$110,8,0)</f>
        <v>1000</v>
      </c>
      <c r="G241" s="8">
        <f t="shared" si="16"/>
        <v>0</v>
      </c>
      <c r="H241" s="8">
        <f t="shared" si="17"/>
        <v>0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/>
      <c r="G242" s="8">
        <f t="shared" si="16"/>
        <v>0</v>
      </c>
      <c r="H242" s="8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/>
      <c r="G243" s="8">
        <f t="shared" si="16"/>
        <v>0</v>
      </c>
      <c r="H243" s="8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>
        <f>VLOOKUP(B244,'[22]Daily production report'!$C$43:$J$110,8,0)</f>
        <v>725</v>
      </c>
      <c r="G244" s="8">
        <f t="shared" si="16"/>
        <v>2</v>
      </c>
      <c r="H244" s="8">
        <f t="shared" si="17"/>
        <v>2758.6206896551721</v>
      </c>
      <c r="I244" s="214"/>
      <c r="J244" s="26"/>
      <c r="K244" s="26"/>
      <c r="L244" s="26"/>
      <c r="M244" s="26">
        <v>2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>
        <f>VLOOKUP(B245,'[22]Daily production report'!$C$43:$J$110,8,0)</f>
        <v>725</v>
      </c>
      <c r="G245" s="8">
        <f t="shared" si="16"/>
        <v>2</v>
      </c>
      <c r="H245" s="8">
        <f t="shared" si="17"/>
        <v>2758.6206896551721</v>
      </c>
      <c r="I245" s="214"/>
      <c r="J245" s="26"/>
      <c r="K245" s="26"/>
      <c r="L245" s="26"/>
      <c r="M245" s="26">
        <v>2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>
        <f>VLOOKUP(B246,'[22]Daily production report'!$C$43:$J$110,8,0)</f>
        <v>1055</v>
      </c>
      <c r="G246" s="8">
        <f t="shared" si="16"/>
        <v>0</v>
      </c>
      <c r="H246" s="8">
        <f t="shared" si="17"/>
        <v>0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>
        <f>VLOOKUP(B247,'[22]Daily production report'!$C$43:$J$110,8,0)</f>
        <v>1055</v>
      </c>
      <c r="G247" s="8">
        <f t="shared" si="16"/>
        <v>0</v>
      </c>
      <c r="H247" s="8">
        <f t="shared" si="17"/>
        <v>0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>
        <f>VLOOKUP(B250,'[22]Daily production report'!$C$43:$J$110,8,0)</f>
        <v>500</v>
      </c>
      <c r="G250" s="8">
        <f t="shared" si="16"/>
        <v>0</v>
      </c>
      <c r="H250" s="8">
        <f t="shared" si="17"/>
        <v>0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76">
        <f>SUM(F3:F251)</f>
        <v>58885</v>
      </c>
      <c r="G254" s="8">
        <f>SUM(I254:AJ254)</f>
        <v>76</v>
      </c>
      <c r="H254" s="8">
        <f t="shared" ref="H254" si="18">G254/F254*1000000</f>
        <v>1290.6512694234525</v>
      </c>
      <c r="I254" s="2">
        <f>SUM(I3:I251)</f>
        <v>4</v>
      </c>
      <c r="J254" s="2">
        <f t="shared" ref="J254:AJ254" si="19">SUM(J3:J251)</f>
        <v>15</v>
      </c>
      <c r="K254" s="2">
        <f t="shared" si="19"/>
        <v>22</v>
      </c>
      <c r="L254" s="2">
        <f t="shared" si="19"/>
        <v>0</v>
      </c>
      <c r="M254" s="2">
        <f t="shared" si="19"/>
        <v>6</v>
      </c>
      <c r="N254" s="2">
        <f t="shared" si="19"/>
        <v>13</v>
      </c>
      <c r="O254" s="2">
        <f t="shared" si="19"/>
        <v>0</v>
      </c>
      <c r="P254" s="2">
        <f t="shared" si="19"/>
        <v>0</v>
      </c>
      <c r="Q254" s="2">
        <f t="shared" si="19"/>
        <v>14</v>
      </c>
      <c r="R254" s="2">
        <f t="shared" si="19"/>
        <v>0</v>
      </c>
      <c r="S254" s="2">
        <f t="shared" si="19"/>
        <v>0</v>
      </c>
      <c r="T254" s="2">
        <f t="shared" si="19"/>
        <v>0</v>
      </c>
      <c r="U254" s="2">
        <f t="shared" si="19"/>
        <v>0</v>
      </c>
      <c r="V254" s="2">
        <f t="shared" si="19"/>
        <v>2</v>
      </c>
      <c r="W254" s="2">
        <f t="shared" si="19"/>
        <v>0</v>
      </c>
      <c r="X254" s="2">
        <f t="shared" si="19"/>
        <v>0</v>
      </c>
      <c r="Y254" s="2">
        <f t="shared" si="19"/>
        <v>0</v>
      </c>
      <c r="Z254" s="2">
        <f t="shared" si="19"/>
        <v>0</v>
      </c>
      <c r="AA254" s="2">
        <f t="shared" si="19"/>
        <v>0</v>
      </c>
      <c r="AB254" s="2">
        <f t="shared" si="19"/>
        <v>0</v>
      </c>
      <c r="AC254" s="2">
        <f t="shared" si="19"/>
        <v>0</v>
      </c>
      <c r="AD254" s="2">
        <f t="shared" si="19"/>
        <v>0</v>
      </c>
      <c r="AE254" s="2">
        <f t="shared" si="19"/>
        <v>0</v>
      </c>
      <c r="AF254" s="2">
        <f t="shared" si="19"/>
        <v>0</v>
      </c>
      <c r="AG254" s="2">
        <f t="shared" si="19"/>
        <v>0</v>
      </c>
      <c r="AH254" s="2">
        <f t="shared" si="19"/>
        <v>0</v>
      </c>
      <c r="AI254" s="2">
        <f t="shared" si="19"/>
        <v>0</v>
      </c>
      <c r="AJ254" s="2">
        <f t="shared" si="19"/>
        <v>0</v>
      </c>
    </row>
    <row r="255" spans="1:36" x14ac:dyDescent="0.3">
      <c r="F255" s="67"/>
    </row>
    <row r="257" spans="2:2" x14ac:dyDescent="0.3">
      <c r="B257" s="203"/>
    </row>
    <row r="258" spans="2:2" x14ac:dyDescent="0.3">
      <c r="B258" s="74"/>
    </row>
  </sheetData>
  <mergeCells count="2">
    <mergeCell ref="A254:E254"/>
    <mergeCell ref="A1:AJ1"/>
  </mergeCells>
  <conditionalFormatting sqref="B191:B192">
    <cfRule type="duplicateValues" dxfId="42" priority="1"/>
    <cfRule type="duplicateValues" dxfId="41" priority="2"/>
  </conditionalFormatting>
  <conditionalFormatting sqref="B196:B198">
    <cfRule type="duplicateValues" dxfId="40" priority="27" stopIfTrue="1"/>
  </conditionalFormatting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/>
  <dimension ref="A1:AJ259"/>
  <sheetViews>
    <sheetView topLeftCell="A2" zoomScale="80" zoomScaleNormal="80" workbookViewId="0">
      <pane ySplit="1" topLeftCell="A50" activePane="bottomLeft" state="frozen"/>
      <selection pane="bottomLef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60.21875" bestFit="1" customWidth="1"/>
    <col min="5" max="5" width="13.77734375" style="1" bestFit="1" customWidth="1"/>
    <col min="6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16" max="16" width="10" customWidth="1"/>
    <col min="20" max="20" width="10.21875" bestFit="1" customWidth="1"/>
    <col min="21" max="22" width="10.21875" customWidth="1"/>
    <col min="25" max="25" width="11.77734375" customWidth="1"/>
    <col min="28" max="28" width="11.21875" customWidth="1"/>
    <col min="29" max="29" width="10.44140625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174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>
        <f>VLOOKUP(B4,'[23]Daily production report'!$C$43:$J$110,8,0)</f>
        <v>392</v>
      </c>
      <c r="G4" s="8">
        <f t="shared" ref="G4:G66" si="0">SUM(I4:AJ4)</f>
        <v>0</v>
      </c>
      <c r="H4" s="8">
        <f t="shared" ref="H4:H66" si="1">G4/F4*1000000</f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>
        <f>VLOOKUP(B8,'[23]Daily production report'!$C$43:$J$110,8,0)</f>
        <v>591</v>
      </c>
      <c r="G8" s="8">
        <f t="shared" si="0"/>
        <v>2</v>
      </c>
      <c r="H8" s="8">
        <f t="shared" si="1"/>
        <v>3384.0947546531302</v>
      </c>
      <c r="I8" s="3">
        <v>2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6</v>
      </c>
      <c r="H9" s="8" t="e">
        <f t="shared" si="1"/>
        <v>#DIV/0!</v>
      </c>
      <c r="I9" s="3"/>
      <c r="J9" s="3"/>
      <c r="K9" s="3"/>
      <c r="L9" s="3"/>
      <c r="M9" s="3"/>
      <c r="N9" s="3">
        <v>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>
        <f>VLOOKUP(B11,'[23]Daily production report'!$C$43:$J$110,8,0)</f>
        <v>238</v>
      </c>
      <c r="G11" s="8">
        <f t="shared" si="0"/>
        <v>0</v>
      </c>
      <c r="H11" s="8">
        <f t="shared" si="1"/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>
        <f>VLOOKUP(B12,'[23]Daily production report'!$C$43:$J$110,8,0)</f>
        <v>238</v>
      </c>
      <c r="G12" s="8">
        <f t="shared" si="0"/>
        <v>0</v>
      </c>
      <c r="H12" s="8">
        <f t="shared" si="1"/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>
        <f>VLOOKUP(B15,'[23]Daily production report'!$C$43:$J$110,8,0)</f>
        <v>591</v>
      </c>
      <c r="G15" s="8">
        <f t="shared" si="0"/>
        <v>0</v>
      </c>
      <c r="H15" s="8">
        <f t="shared" si="1"/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>
        <f>VLOOKUP(B22,'[23]Daily production report'!$C$43:$J$110,8,0)</f>
        <v>1100</v>
      </c>
      <c r="G22" s="8">
        <f t="shared" si="0"/>
        <v>0</v>
      </c>
      <c r="H22" s="8">
        <f t="shared" si="1"/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>
        <f>VLOOKUP(B23,'[23]Daily production report'!$C$43:$J$110,8,0)</f>
        <v>1225</v>
      </c>
      <c r="G23" s="8">
        <f t="shared" si="0"/>
        <v>1</v>
      </c>
      <c r="H23" s="8">
        <f t="shared" si="1"/>
        <v>816.32653061224494</v>
      </c>
      <c r="I23" s="3"/>
      <c r="J23" s="3"/>
      <c r="K23" s="3">
        <v>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>
        <f>VLOOKUP(B30,'[23]Daily production report'!$C$43:$J$110,8,0)</f>
        <v>1024</v>
      </c>
      <c r="G30" s="8">
        <f t="shared" si="0"/>
        <v>2</v>
      </c>
      <c r="H30" s="8">
        <f t="shared" si="1"/>
        <v>1953.125</v>
      </c>
      <c r="I30" s="3"/>
      <c r="J30" s="3"/>
      <c r="K30" s="3">
        <v>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1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>
        <f>VLOOKUP(B34,'[23]Daily production report'!$C$43:$J$110,8,0)</f>
        <v>250</v>
      </c>
      <c r="G34" s="8">
        <f t="shared" si="0"/>
        <v>0</v>
      </c>
      <c r="H34" s="8">
        <f t="shared" si="1"/>
        <v>0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/>
      <c r="G36" s="8">
        <f t="shared" si="0"/>
        <v>0</v>
      </c>
      <c r="H36" s="8" t="e">
        <f t="shared" si="1"/>
        <v>#DIV/0!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/>
      <c r="G37" s="8">
        <f t="shared" si="0"/>
        <v>0</v>
      </c>
      <c r="H37" s="8" t="e">
        <f t="shared" si="1"/>
        <v>#DIV/0!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>
        <f>VLOOKUP(B38,'[23]Daily production report'!$C$43:$J$110,8,0)</f>
        <v>380</v>
      </c>
      <c r="G38" s="8">
        <f t="shared" si="0"/>
        <v>0</v>
      </c>
      <c r="H38" s="8">
        <f t="shared" si="1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>
        <f>VLOOKUP(B39,'[23]Daily production report'!$C$43:$J$110,8,0)</f>
        <v>380</v>
      </c>
      <c r="G39" s="8">
        <f t="shared" si="0"/>
        <v>0</v>
      </c>
      <c r="H39" s="8">
        <f t="shared" si="1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1</v>
      </c>
      <c r="H42" s="8" t="e">
        <f t="shared" si="1"/>
        <v>#DIV/0!</v>
      </c>
      <c r="I42" s="3"/>
      <c r="J42" s="3"/>
      <c r="K42" s="3">
        <v>1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>
        <f>VLOOKUP(B44,'[23]Daily production report'!$C$43:$J$110,8,0)</f>
        <v>990</v>
      </c>
      <c r="G44" s="8">
        <f t="shared" si="0"/>
        <v>0</v>
      </c>
      <c r="H44" s="8">
        <f t="shared" si="1"/>
        <v>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3</v>
      </c>
      <c r="H49" s="8" t="e">
        <f t="shared" si="1"/>
        <v>#DIV/0!</v>
      </c>
      <c r="I49" s="3"/>
      <c r="J49" s="3">
        <v>3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>
        <f>VLOOKUP(B59,'[23]Daily production report'!$C$43:$J$110,8,0)</f>
        <v>1001</v>
      </c>
      <c r="G59" s="8">
        <f t="shared" si="0"/>
        <v>10</v>
      </c>
      <c r="H59" s="8">
        <f t="shared" si="1"/>
        <v>9990.0099900099904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>
        <v>10</v>
      </c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VLOOKUP(B61,'[23]Daily production report'!$C$43:$J$110,8,0)</f>
        <v>1005</v>
      </c>
      <c r="G61" s="8">
        <f t="shared" si="0"/>
        <v>25</v>
      </c>
      <c r="H61" s="8">
        <f t="shared" si="1"/>
        <v>24875.621890547263</v>
      </c>
      <c r="I61" s="3"/>
      <c r="J61" s="3"/>
      <c r="K61" s="3">
        <v>25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>
        <f>VLOOKUP(B62,'[23]Daily production report'!$C$43:$J$110,8,0)</f>
        <v>1530</v>
      </c>
      <c r="G62" s="8">
        <f t="shared" si="0"/>
        <v>0</v>
      </c>
      <c r="H62" s="8">
        <f t="shared" si="1"/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>
        <f>VLOOKUP(B64,'[23]Daily production report'!$C$43:$J$110,8,0)</f>
        <v>1165</v>
      </c>
      <c r="G64" s="8">
        <f t="shared" si="0"/>
        <v>2</v>
      </c>
      <c r="H64" s="8">
        <f t="shared" si="1"/>
        <v>1716.7381974248926</v>
      </c>
      <c r="I64" s="3"/>
      <c r="J64" s="3"/>
      <c r="K64" s="3"/>
      <c r="L64" s="3"/>
      <c r="M64" s="3">
        <v>2</v>
      </c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>
        <f>VLOOKUP(B65,'[23]Daily production report'!$C$43:$J$110,8,0)</f>
        <v>1000</v>
      </c>
      <c r="G65" s="8">
        <f t="shared" si="0"/>
        <v>3</v>
      </c>
      <c r="H65" s="8">
        <f t="shared" si="1"/>
        <v>3000</v>
      </c>
      <c r="I65" s="3"/>
      <c r="J65" s="3"/>
      <c r="K65" s="3"/>
      <c r="L65" s="3"/>
      <c r="M65" s="3">
        <v>3</v>
      </c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>
        <f>VLOOKUP(B66,'[23]Daily production report'!$C$43:$J$110,8,0)</f>
        <v>1004</v>
      </c>
      <c r="G66" s="8">
        <f t="shared" si="0"/>
        <v>2</v>
      </c>
      <c r="H66" s="8">
        <f t="shared" si="1"/>
        <v>1992.0318725099601</v>
      </c>
      <c r="I66" s="3">
        <v>1</v>
      </c>
      <c r="J66" s="3">
        <v>1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>
        <f>VLOOKUP(B73,'[23]Daily production report'!$C$43:$J$110,8,0)</f>
        <v>1280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>
        <f>VLOOKUP(B74,'[23]Daily production report'!$C$43:$J$110,8,0)</f>
        <v>300</v>
      </c>
      <c r="G74" s="8">
        <f t="shared" si="2"/>
        <v>0</v>
      </c>
      <c r="H74" s="8">
        <f t="shared" si="3"/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VLOOKUP(B75,'[23]Daily production report'!$C$43:$J$110,8,0)</f>
        <v>1036</v>
      </c>
      <c r="G75" s="8">
        <f t="shared" si="2"/>
        <v>0</v>
      </c>
      <c r="H75" s="8">
        <f t="shared" si="3"/>
        <v>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>
        <f>VLOOKUP(B80,'[23]Daily production report'!$C$43:$J$110,8,0)</f>
        <v>1884</v>
      </c>
      <c r="G80" s="8">
        <f t="shared" si="2"/>
        <v>3</v>
      </c>
      <c r="H80" s="8">
        <f t="shared" si="3"/>
        <v>1592.3566878980891</v>
      </c>
      <c r="I80" s="3"/>
      <c r="J80" s="3">
        <v>3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>
        <f>VLOOKUP(B113,'[23]Daily production report'!$C$43:$J$110,8,0)</f>
        <v>345</v>
      </c>
      <c r="G113" s="8"/>
      <c r="H113" s="8">
        <f t="shared" si="7"/>
        <v>0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>
        <f>VLOOKUP(B122,'[23]Daily production report'!$C$43:$J$110,8,0)</f>
        <v>180</v>
      </c>
      <c r="G122" s="8">
        <f t="shared" si="6"/>
        <v>0</v>
      </c>
      <c r="H122" s="8">
        <f t="shared" si="7"/>
        <v>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/>
      <c r="G127" s="8">
        <f t="shared" si="6"/>
        <v>0</v>
      </c>
      <c r="H127" s="8" t="e">
        <f t="shared" si="7"/>
        <v>#DIV/0!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06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06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3">
      <c r="A139" s="3">
        <v>137</v>
      </c>
      <c r="B139" s="106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/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/>
      <c r="G157" s="8">
        <f t="shared" si="9"/>
        <v>0</v>
      </c>
      <c r="H157" s="8" t="e">
        <f t="shared" si="8"/>
        <v>#DIV/0!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/>
      <c r="G159" s="8">
        <f t="shared" si="9"/>
        <v>0</v>
      </c>
      <c r="H159" s="8" t="e">
        <f t="shared" si="8"/>
        <v>#DIV/0!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>
        <f>VLOOKUP(B160,'[23]Daily production report'!$C$43:$J$110,8,0)</f>
        <v>870</v>
      </c>
      <c r="G160" s="8">
        <f t="shared" si="9"/>
        <v>0</v>
      </c>
      <c r="H160" s="8">
        <f t="shared" si="8"/>
        <v>0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>
        <f>VLOOKUP(B161,'[23]Daily production report'!$C$43:$J$110,8,0)</f>
        <v>1011</v>
      </c>
      <c r="G161" s="8">
        <f t="shared" si="9"/>
        <v>2</v>
      </c>
      <c r="H161" s="8">
        <f t="shared" si="8"/>
        <v>1978.2393669634025</v>
      </c>
      <c r="I161" s="88"/>
      <c r="J161" s="88"/>
      <c r="K161" s="88"/>
      <c r="L161" s="88"/>
      <c r="M161" s="88"/>
      <c r="N161" s="88"/>
      <c r="O161" s="88">
        <v>2</v>
      </c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>
        <f>VLOOKUP(B162,'[23]Daily production report'!$C$43:$J$110,8,0)</f>
        <v>1200</v>
      </c>
      <c r="G162" s="8">
        <f t="shared" si="9"/>
        <v>1</v>
      </c>
      <c r="H162" s="8">
        <f t="shared" si="8"/>
        <v>833.33333333333337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>
        <v>1</v>
      </c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>
        <f>VLOOKUP(B164,'[23]Daily production report'!$C$43:$J$110,8,0)</f>
        <v>1267</v>
      </c>
      <c r="G164" s="8">
        <f t="shared" si="9"/>
        <v>0</v>
      </c>
      <c r="H164" s="8">
        <f t="shared" si="8"/>
        <v>0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>
        <f>VLOOKUP(B165,'[23]Daily production report'!$C$43:$J$110,8,0)</f>
        <v>710</v>
      </c>
      <c r="G165" s="8">
        <f t="shared" si="9"/>
        <v>0</v>
      </c>
      <c r="H165" s="8">
        <f t="shared" si="8"/>
        <v>0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>
        <f>VLOOKUP(B166,'[23]Daily production report'!$C$43:$J$110,8,0)</f>
        <v>710</v>
      </c>
      <c r="G166" s="8">
        <f t="shared" si="9"/>
        <v>0</v>
      </c>
      <c r="H166" s="8">
        <f t="shared" si="8"/>
        <v>0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>
        <f>VLOOKUP(B167,'[23]Daily production report'!$C$43:$J$110,8,0)</f>
        <v>897</v>
      </c>
      <c r="G167" s="8">
        <f t="shared" si="9"/>
        <v>0</v>
      </c>
      <c r="H167" s="8">
        <f t="shared" si="8"/>
        <v>0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/>
      <c r="G168" s="8">
        <f t="shared" si="9"/>
        <v>0</v>
      </c>
      <c r="H168" s="8" t="e">
        <f t="shared" si="8"/>
        <v>#DIV/0!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>
        <f>VLOOKUP(B169,'[23]Daily production report'!$C$43:$J$110,8,0)</f>
        <v>1024</v>
      </c>
      <c r="G169" s="8">
        <f t="shared" si="9"/>
        <v>20</v>
      </c>
      <c r="H169" s="8">
        <f t="shared" si="8"/>
        <v>19531.25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>
        <v>20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>
        <f>VLOOKUP(B170,'[23]Daily production report'!$C$43:$J$110,8,0)</f>
        <v>1024</v>
      </c>
      <c r="G170" s="8">
        <f t="shared" si="9"/>
        <v>21</v>
      </c>
      <c r="H170" s="8">
        <f t="shared" si="8"/>
        <v>20507.8125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>
        <v>21</v>
      </c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/>
      <c r="G171" s="8">
        <f t="shared" si="9"/>
        <v>0</v>
      </c>
      <c r="H171" s="8" t="e">
        <f t="shared" si="8"/>
        <v>#DIV/0!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/>
      <c r="G172" s="8">
        <f t="shared" si="9"/>
        <v>0</v>
      </c>
      <c r="H172" s="8" t="e">
        <f t="shared" si="8"/>
        <v>#DIV/0!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/>
      <c r="G173" s="8">
        <f t="shared" si="9"/>
        <v>0</v>
      </c>
      <c r="H173" s="8" t="e">
        <f t="shared" si="8"/>
        <v>#DIV/0!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/>
      <c r="G174" s="8">
        <f t="shared" si="9"/>
        <v>0</v>
      </c>
      <c r="H174" s="8" t="e">
        <f t="shared" si="8"/>
        <v>#DIV/0!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>
        <f>VLOOKUP(B175,'[23]Daily production report'!$C$43:$J$110,8,0)</f>
        <v>600</v>
      </c>
      <c r="G175" s="8">
        <f t="shared" si="9"/>
        <v>0</v>
      </c>
      <c r="H175" s="8">
        <f t="shared" si="8"/>
        <v>0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>
        <f>VLOOKUP(B176,'[23]Daily production report'!$C$43:$J$110,8,0)</f>
        <v>600</v>
      </c>
      <c r="G176" s="8">
        <f t="shared" si="9"/>
        <v>0</v>
      </c>
      <c r="H176" s="8">
        <f t="shared" si="8"/>
        <v>0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>
        <f>VLOOKUP(B177,'[23]Daily production report'!$C$43:$J$110,8,0)</f>
        <v>430</v>
      </c>
      <c r="G177" s="8">
        <f t="shared" si="9"/>
        <v>0</v>
      </c>
      <c r="H177" s="8">
        <f t="shared" si="8"/>
        <v>0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>
        <f>VLOOKUP(B178,'[23]Daily production report'!$C$43:$J$110,8,0)</f>
        <v>430</v>
      </c>
      <c r="G178" s="8">
        <f t="shared" si="9"/>
        <v>0</v>
      </c>
      <c r="H178" s="8">
        <f t="shared" si="8"/>
        <v>0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172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172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172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172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172" t="s">
        <v>416</v>
      </c>
      <c r="E191" s="266" t="s">
        <v>407</v>
      </c>
      <c r="F191" s="3">
        <f>VLOOKUP(B191,'[23]Daily production report'!$C$43:$J$110,8,0)</f>
        <v>703</v>
      </c>
      <c r="G191" s="8">
        <f t="shared" si="9"/>
        <v>1</v>
      </c>
      <c r="H191" s="8">
        <f t="shared" si="8"/>
        <v>1422.4751066856331</v>
      </c>
      <c r="I191" s="26"/>
      <c r="J191" s="26"/>
      <c r="K191" s="26"/>
      <c r="L191" s="26"/>
      <c r="M191" s="26"/>
      <c r="N191" s="26"/>
      <c r="O191" s="26"/>
      <c r="P191" s="26"/>
      <c r="Q191" s="26">
        <v>1</v>
      </c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172" t="s">
        <v>417</v>
      </c>
      <c r="E192" s="266" t="s">
        <v>407</v>
      </c>
      <c r="F192" s="3">
        <f>VLOOKUP(B192,'[23]Daily production report'!$C$43:$J$110,8,0)</f>
        <v>703</v>
      </c>
      <c r="G192" s="8">
        <f t="shared" si="9"/>
        <v>1</v>
      </c>
      <c r="H192" s="8">
        <f t="shared" si="8"/>
        <v>1422.4751066856331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>
        <v>1</v>
      </c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>
        <f>VLOOKUP(B196,'[23]Daily production report'!$C$43:$J$110,8,0)</f>
        <v>930</v>
      </c>
      <c r="G196" s="8">
        <f t="shared" si="9"/>
        <v>0</v>
      </c>
      <c r="H196" s="8">
        <f t="shared" si="8"/>
        <v>0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>
        <f>VLOOKUP(B197,'[23]Daily production report'!$C$43:$J$110,8,0)</f>
        <v>930</v>
      </c>
      <c r="G197" s="8">
        <f t="shared" si="9"/>
        <v>0</v>
      </c>
      <c r="H197" s="8">
        <f t="shared" si="8"/>
        <v>0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>
        <f>VLOOKUP(B198,'[23]Daily production report'!$C$43:$J$110,8,0)</f>
        <v>950</v>
      </c>
      <c r="G198" s="8">
        <f t="shared" si="9"/>
        <v>0</v>
      </c>
      <c r="H198" s="8">
        <f t="shared" si="8"/>
        <v>0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VLOOKUP(B202,'[23]Daily production report'!$C$43:$J$110,8,0)</f>
        <v>1206</v>
      </c>
      <c r="G202" s="8">
        <f t="shared" ref="G202:G214" si="12">SUM(I202:AJ202)</f>
        <v>0</v>
      </c>
      <c r="H202" s="8">
        <f t="shared" si="11"/>
        <v>0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/>
      <c r="G203" s="8">
        <f t="shared" si="12"/>
        <v>0</v>
      </c>
      <c r="H203" s="8" t="e">
        <f t="shared" si="11"/>
        <v>#DIV/0!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VLOOKUP(B205,'[23]Daily production report'!$C$43:$J$110,8,0)</f>
        <v>1200</v>
      </c>
      <c r="G205" s="8">
        <f t="shared" si="12"/>
        <v>0</v>
      </c>
      <c r="H205" s="8">
        <f t="shared" si="11"/>
        <v>0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VLOOKUP(B206,'[23]Daily production report'!$C$43:$J$110,8,0)</f>
        <v>1500</v>
      </c>
      <c r="G206" s="8">
        <f t="shared" si="12"/>
        <v>1</v>
      </c>
      <c r="H206" s="8">
        <f t="shared" si="11"/>
        <v>666.66666666666663</v>
      </c>
      <c r="I206" s="26"/>
      <c r="J206" s="26"/>
      <c r="K206" s="26">
        <v>1</v>
      </c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VLOOKUP(B207,'[23]Daily production report'!$C$43:$J$110,8,0)</f>
        <v>1600</v>
      </c>
      <c r="G207" s="8">
        <f t="shared" si="12"/>
        <v>0</v>
      </c>
      <c r="H207" s="8">
        <f t="shared" si="11"/>
        <v>0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VLOOKUP(B208,'[23]Daily production report'!$C$43:$J$110,8,0)</f>
        <v>20</v>
      </c>
      <c r="G208" s="8">
        <f t="shared" si="12"/>
        <v>0</v>
      </c>
      <c r="H208" s="8">
        <f t="shared" si="11"/>
        <v>0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VLOOKUP(B209,'[23]Daily production report'!$C$43:$J$110,8,0)</f>
        <v>615</v>
      </c>
      <c r="G209" s="8">
        <f t="shared" si="12"/>
        <v>3</v>
      </c>
      <c r="H209" s="8">
        <f t="shared" si="11"/>
        <v>4878.0487804878048</v>
      </c>
      <c r="I209" s="26"/>
      <c r="J209" s="26"/>
      <c r="K209" s="26"/>
      <c r="L209" s="26"/>
      <c r="M209" s="26"/>
      <c r="N209" s="26"/>
      <c r="O209" s="26"/>
      <c r="P209" s="26"/>
      <c r="Q209" s="26">
        <v>3</v>
      </c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/>
      <c r="G210" s="8">
        <f t="shared" si="12"/>
        <v>0</v>
      </c>
      <c r="H210" s="8" t="e">
        <f t="shared" si="11"/>
        <v>#DIV/0!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VLOOKUP(B212,'[23]Daily production report'!$C$43:$J$110,8,0)</f>
        <v>1500</v>
      </c>
      <c r="G212" s="8">
        <f t="shared" si="12"/>
        <v>0</v>
      </c>
      <c r="H212" s="8">
        <f t="shared" si="11"/>
        <v>0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VLOOKUP(B214,'[23]Daily production report'!$C$43:$J$110,8,0)</f>
        <v>1500</v>
      </c>
      <c r="G214" s="8">
        <f t="shared" si="12"/>
        <v>0</v>
      </c>
      <c r="H214" s="8">
        <f t="shared" si="11"/>
        <v>0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>
        <f>VLOOKUP(B218,'[23]Daily production report'!$C$43:$J$110,8,0)</f>
        <v>1200</v>
      </c>
      <c r="G218" s="8">
        <f t="shared" si="14"/>
        <v>0</v>
      </c>
      <c r="H218" s="8">
        <f t="shared" si="11"/>
        <v>0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>
        <f>VLOOKUP(B219,'[23]Daily production report'!$C$43:$J$110,8,0)</f>
        <v>1200</v>
      </c>
      <c r="G219" s="8">
        <f t="shared" si="14"/>
        <v>1</v>
      </c>
      <c r="H219" s="8">
        <f t="shared" si="11"/>
        <v>833.33333333333337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>
        <v>1</v>
      </c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VLOOKUP(B221,'[23]Daily production report'!$C$43:$J$110,8,0)</f>
        <v>1844</v>
      </c>
      <c r="G221" s="8">
        <f t="shared" si="15"/>
        <v>7</v>
      </c>
      <c r="H221" s="8">
        <f t="shared" si="11"/>
        <v>3796.0954446854662</v>
      </c>
      <c r="I221" s="26"/>
      <c r="J221" s="26"/>
      <c r="K221" s="26">
        <v>7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VLOOKUP(B222,'[23]Daily production report'!$C$43:$J$110,8,0)</f>
        <v>1844</v>
      </c>
      <c r="G222" s="8">
        <f t="shared" si="15"/>
        <v>6</v>
      </c>
      <c r="H222" s="8">
        <f t="shared" si="11"/>
        <v>3253.7960954446853</v>
      </c>
      <c r="I222" s="26"/>
      <c r="J222" s="26"/>
      <c r="K222" s="26">
        <v>3</v>
      </c>
      <c r="L222" s="26"/>
      <c r="M222" s="26"/>
      <c r="N222" s="26">
        <v>3</v>
      </c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>
        <f>VLOOKUP(B223,'[23]Daily production report'!$C$43:$J$110,8,0)</f>
        <v>820</v>
      </c>
      <c r="G223" s="8">
        <f t="shared" si="15"/>
        <v>2</v>
      </c>
      <c r="H223" s="8">
        <f t="shared" si="11"/>
        <v>2439.0243902439024</v>
      </c>
      <c r="I223" s="26"/>
      <c r="J223" s="26"/>
      <c r="K223" s="26">
        <v>2</v>
      </c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>
        <f>VLOOKUP(B224,'[23]Daily production report'!$C$43:$J$110,8,0)</f>
        <v>820</v>
      </c>
      <c r="G224" s="215">
        <f t="shared" si="15"/>
        <v>3</v>
      </c>
      <c r="H224" s="8">
        <f t="shared" si="11"/>
        <v>3658.5365853658541</v>
      </c>
      <c r="I224" s="26"/>
      <c r="J224" s="26"/>
      <c r="K224" s="26"/>
      <c r="L224" s="26"/>
      <c r="M224" s="26"/>
      <c r="N224" s="26">
        <v>3</v>
      </c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>
        <f>VLOOKUP(B228,'[23]Daily production report'!$C$43:$J$110,8,0)</f>
        <v>1150</v>
      </c>
      <c r="G228" s="8">
        <f t="shared" ref="G228:G251" si="16">SUM(I228:AJ228)</f>
        <v>0</v>
      </c>
      <c r="H228" s="8">
        <f t="shared" ref="H228:H251" si="17">G228/F228*1000000</f>
        <v>0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>
        <f>VLOOKUP(B229,'[23]Daily production report'!$C$43:$J$110,8,0)</f>
        <v>1150</v>
      </c>
      <c r="G229" s="8">
        <f t="shared" si="16"/>
        <v>0</v>
      </c>
      <c r="H229" s="8">
        <f t="shared" si="17"/>
        <v>0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/>
      <c r="G230" s="8">
        <f t="shared" si="16"/>
        <v>1</v>
      </c>
      <c r="H230" s="8" t="e">
        <f t="shared" si="17"/>
        <v>#DIV/0!</v>
      </c>
      <c r="I230" s="214"/>
      <c r="J230" s="26">
        <v>1</v>
      </c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/>
      <c r="G231" s="8">
        <f t="shared" si="16"/>
        <v>1</v>
      </c>
      <c r="H231" s="8" t="e">
        <f t="shared" si="17"/>
        <v>#DIV/0!</v>
      </c>
      <c r="I231" s="214"/>
      <c r="J231" s="26">
        <v>1</v>
      </c>
      <c r="K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>
        <f>VLOOKUP(B232,'[23]Daily production report'!$C$43:$J$110,8,0)</f>
        <v>583</v>
      </c>
      <c r="G232" s="8">
        <f t="shared" si="16"/>
        <v>1</v>
      </c>
      <c r="H232" s="8">
        <f t="shared" si="17"/>
        <v>1715.2658662092624</v>
      </c>
      <c r="I232" s="214"/>
      <c r="J232" s="26"/>
      <c r="K232" s="26">
        <v>1</v>
      </c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>
        <f>VLOOKUP(B233,'[23]Daily production report'!$C$43:$J$110,8,0)</f>
        <v>583</v>
      </c>
      <c r="G233" s="8">
        <f t="shared" si="16"/>
        <v>1</v>
      </c>
      <c r="H233" s="8">
        <f t="shared" si="17"/>
        <v>1715.2658662092624</v>
      </c>
      <c r="I233" s="214"/>
      <c r="J233" s="26"/>
      <c r="K233" s="26">
        <v>1</v>
      </c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/>
      <c r="G234" s="8">
        <f t="shared" si="16"/>
        <v>0</v>
      </c>
      <c r="H234" s="8" t="e">
        <f t="shared" si="17"/>
        <v>#DIV/0!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>
        <f>VLOOKUP(B235,'[23]Daily production report'!$C$43:$J$110,8,0)</f>
        <v>750</v>
      </c>
      <c r="G235" s="8">
        <f t="shared" si="16"/>
        <v>0</v>
      </c>
      <c r="H235" s="8">
        <f t="shared" si="17"/>
        <v>0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>
        <f>VLOOKUP(B236,'[23]Daily production report'!$C$43:$J$110,8,0)</f>
        <v>147</v>
      </c>
      <c r="G236" s="8">
        <f t="shared" si="16"/>
        <v>0</v>
      </c>
      <c r="H236" s="8">
        <f t="shared" si="17"/>
        <v>0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>
        <f>VLOOKUP(B237,'[23]Daily production report'!$C$43:$J$110,8,0)</f>
        <v>998</v>
      </c>
      <c r="G237" s="8">
        <f t="shared" si="16"/>
        <v>0</v>
      </c>
      <c r="H237" s="8">
        <f t="shared" si="17"/>
        <v>0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/>
      <c r="G240" s="8">
        <f t="shared" si="16"/>
        <v>0</v>
      </c>
      <c r="H240" s="8" t="e">
        <f t="shared" si="17"/>
        <v>#DIV/0!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/>
      <c r="G241" s="8">
        <f t="shared" si="16"/>
        <v>0</v>
      </c>
      <c r="H241" s="8" t="e">
        <f t="shared" si="17"/>
        <v>#DIV/0!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>
        <f>VLOOKUP(B242,'[23]Daily production report'!$C$43:$J$110,8,0)</f>
        <v>1300</v>
      </c>
      <c r="G242" s="8">
        <f t="shared" si="16"/>
        <v>0</v>
      </c>
      <c r="H242" s="8">
        <f t="shared" si="17"/>
        <v>0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>
        <f>VLOOKUP(B243,'[23]Daily production report'!$C$43:$J$110,8,0)</f>
        <v>1300</v>
      </c>
      <c r="G243" s="8">
        <f t="shared" si="16"/>
        <v>0</v>
      </c>
      <c r="H243" s="8">
        <f t="shared" si="17"/>
        <v>0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/>
      <c r="G244" s="8">
        <f t="shared" si="16"/>
        <v>0</v>
      </c>
      <c r="H244" s="8" t="e">
        <f t="shared" si="17"/>
        <v>#DIV/0!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/>
      <c r="G245" s="8">
        <f t="shared" si="16"/>
        <v>0</v>
      </c>
      <c r="H245" s="8" t="e">
        <f t="shared" si="17"/>
        <v>#DIV/0!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>
        <f>VLOOKUP(B246,'[23]Daily production report'!$C$43:$J$110,8,0)</f>
        <v>165</v>
      </c>
      <c r="G246" s="8">
        <f t="shared" si="16"/>
        <v>0</v>
      </c>
      <c r="H246" s="8">
        <f t="shared" si="17"/>
        <v>0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>
        <f>VLOOKUP(B247,'[23]Daily production report'!$C$43:$J$110,8,0)</f>
        <v>165</v>
      </c>
      <c r="G247" s="8">
        <f t="shared" si="16"/>
        <v>0</v>
      </c>
      <c r="H247" s="8">
        <f t="shared" si="17"/>
        <v>0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>
        <f>VLOOKUP(B250,'[23]Daily production report'!$C$43:$J$110,8,0)</f>
        <v>990</v>
      </c>
      <c r="G250" s="8">
        <f t="shared" si="16"/>
        <v>0</v>
      </c>
      <c r="H250" s="8">
        <f t="shared" si="17"/>
        <v>0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60268</v>
      </c>
      <c r="G254" s="8">
        <f>SUM(I254:AJ254)</f>
        <v>133</v>
      </c>
      <c r="H254" s="8">
        <f t="shared" ref="H254" si="18">G254/F254*1000000</f>
        <v>2206.8095838587642</v>
      </c>
      <c r="I254" s="2">
        <f>SUM(I3:I251)</f>
        <v>3</v>
      </c>
      <c r="J254" s="2">
        <f t="shared" ref="J254:AJ254" si="19">SUM(J3:J251)</f>
        <v>9</v>
      </c>
      <c r="K254" s="2">
        <f t="shared" si="19"/>
        <v>43</v>
      </c>
      <c r="L254" s="2">
        <f t="shared" si="19"/>
        <v>0</v>
      </c>
      <c r="M254" s="2">
        <f t="shared" si="19"/>
        <v>5</v>
      </c>
      <c r="N254" s="2">
        <f t="shared" si="19"/>
        <v>12</v>
      </c>
      <c r="O254" s="2">
        <f t="shared" si="19"/>
        <v>2</v>
      </c>
      <c r="P254" s="2">
        <f t="shared" si="19"/>
        <v>0</v>
      </c>
      <c r="Q254" s="2">
        <f t="shared" si="19"/>
        <v>4</v>
      </c>
      <c r="R254" s="2">
        <f t="shared" si="19"/>
        <v>0</v>
      </c>
      <c r="S254" s="2">
        <f t="shared" si="19"/>
        <v>0</v>
      </c>
      <c r="T254" s="2">
        <f t="shared" si="19"/>
        <v>0</v>
      </c>
      <c r="U254" s="2">
        <f t="shared" si="19"/>
        <v>0</v>
      </c>
      <c r="V254" s="2">
        <f t="shared" si="19"/>
        <v>1</v>
      </c>
      <c r="W254" s="2">
        <f t="shared" si="19"/>
        <v>0</v>
      </c>
      <c r="X254" s="2">
        <f t="shared" si="19"/>
        <v>0</v>
      </c>
      <c r="Y254" s="2">
        <f t="shared" si="19"/>
        <v>42</v>
      </c>
      <c r="Z254" s="2">
        <f t="shared" si="19"/>
        <v>0</v>
      </c>
      <c r="AA254" s="2">
        <f t="shared" si="19"/>
        <v>0</v>
      </c>
      <c r="AB254" s="2">
        <f t="shared" si="19"/>
        <v>0</v>
      </c>
      <c r="AC254" s="2">
        <f t="shared" si="19"/>
        <v>2</v>
      </c>
      <c r="AD254" s="2">
        <f t="shared" si="19"/>
        <v>0</v>
      </c>
      <c r="AE254" s="2">
        <f t="shared" si="19"/>
        <v>0</v>
      </c>
      <c r="AF254" s="2">
        <f t="shared" si="19"/>
        <v>0</v>
      </c>
      <c r="AG254" s="2">
        <f t="shared" si="19"/>
        <v>10</v>
      </c>
      <c r="AH254" s="2">
        <f t="shared" si="19"/>
        <v>0</v>
      </c>
      <c r="AI254" s="2">
        <f t="shared" si="19"/>
        <v>0</v>
      </c>
      <c r="AJ254" s="2">
        <f t="shared" si="19"/>
        <v>0</v>
      </c>
    </row>
    <row r="255" spans="1:36" x14ac:dyDescent="0.3">
      <c r="B255" s="74"/>
      <c r="C255" s="105"/>
      <c r="D255" s="58"/>
      <c r="E255" s="59"/>
      <c r="F255" s="50"/>
      <c r="G255" s="59"/>
      <c r="H255" s="60"/>
    </row>
    <row r="256" spans="1:36" x14ac:dyDescent="0.3">
      <c r="B256" s="74"/>
      <c r="D256" s="69"/>
      <c r="F256" s="70"/>
    </row>
    <row r="257" spans="2:8" x14ac:dyDescent="0.3">
      <c r="B257" s="74"/>
      <c r="D257" s="69"/>
    </row>
    <row r="258" spans="2:8" x14ac:dyDescent="0.3">
      <c r="D258" s="58" t="s">
        <v>449</v>
      </c>
      <c r="E258" s="59" t="s">
        <v>451</v>
      </c>
      <c r="F258" s="59">
        <v>150</v>
      </c>
      <c r="G258" s="59"/>
      <c r="H258" s="60"/>
    </row>
    <row r="259" spans="2:8" x14ac:dyDescent="0.3">
      <c r="D259" s="58" t="s">
        <v>450</v>
      </c>
      <c r="E259" s="59" t="s">
        <v>451</v>
      </c>
      <c r="F259" s="59">
        <v>150</v>
      </c>
      <c r="G259" s="59"/>
      <c r="H259" s="60"/>
    </row>
  </sheetData>
  <mergeCells count="2">
    <mergeCell ref="A254:E254"/>
    <mergeCell ref="A1:AJ1"/>
  </mergeCells>
  <conditionalFormatting sqref="B191:B192">
    <cfRule type="duplicateValues" dxfId="39" priority="1"/>
    <cfRule type="duplicateValues" dxfId="38" priority="2"/>
  </conditionalFormatting>
  <conditionalFormatting sqref="B196:B198">
    <cfRule type="duplicateValues" dxfId="37" priority="26" stopIfTrue="1"/>
  </conditionalFormatting>
  <conditionalFormatting sqref="B256:B257">
    <cfRule type="duplicateValues" dxfId="36" priority="3"/>
  </conditionalFormatting>
  <conditionalFormatting sqref="B255:C255">
    <cfRule type="duplicateValues" dxfId="35" priority="5"/>
  </conditionalFormatting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5"/>
  <dimension ref="A1:AJ259"/>
  <sheetViews>
    <sheetView topLeftCell="C1" zoomScale="80" zoomScaleNormal="80" workbookViewId="0">
      <pane ySplit="2" topLeftCell="A56" activePane="bottomLeft" state="frozen"/>
      <selection pane="bottomLef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61.21875" bestFit="1" customWidth="1"/>
    <col min="5" max="5" width="13.77734375" style="1" bestFit="1" customWidth="1"/>
    <col min="6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  <col min="25" max="25" width="10.21875" bestFit="1" customWidth="1"/>
    <col min="26" max="26" width="11" bestFit="1" customWidth="1"/>
    <col min="28" max="28" width="10.21875" bestFit="1" customWidth="1"/>
    <col min="31" max="31" width="10.77734375" bestFit="1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174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>
        <f>VLOOKUP(B3,'[24]Daily production report'!$C$43:$J$112,8,0)</f>
        <v>300</v>
      </c>
      <c r="G3" s="8">
        <f>SUM(I3:AJ3)</f>
        <v>0</v>
      </c>
      <c r="H3" s="8">
        <f>G3/F3*1000000</f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/>
      <c r="G4" s="8">
        <f t="shared" ref="G4:G66" si="0">SUM(I4:AJ4)</f>
        <v>0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>
        <f>VLOOKUP(B6,'[24]Daily production report'!$C$43:$J$112,8,0)</f>
        <v>760</v>
      </c>
      <c r="G6" s="8">
        <f t="shared" si="0"/>
        <v>2</v>
      </c>
      <c r="H6" s="8">
        <f t="shared" si="1"/>
        <v>2631.5789473684208</v>
      </c>
      <c r="I6" s="3"/>
      <c r="J6" s="3"/>
      <c r="K6" s="3">
        <v>2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>
        <f>VLOOKUP(B7,'[24]Daily production report'!$C$43:$J$112,8,0)</f>
        <v>760</v>
      </c>
      <c r="G7" s="8">
        <f t="shared" si="0"/>
        <v>1</v>
      </c>
      <c r="H7" s="8">
        <f t="shared" si="1"/>
        <v>1315.7894736842104</v>
      </c>
      <c r="I7" s="3"/>
      <c r="J7" s="3"/>
      <c r="K7" s="3">
        <v>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>
        <f>VLOOKUP(B10,'[24]Daily production report'!$C$43:$J$112,8,0)</f>
        <v>969</v>
      </c>
      <c r="G10" s="8">
        <f t="shared" si="0"/>
        <v>7</v>
      </c>
      <c r="H10" s="8">
        <f t="shared" si="1"/>
        <v>7223.942208462332</v>
      </c>
      <c r="I10" s="3"/>
      <c r="J10" s="3"/>
      <c r="K10" s="3"/>
      <c r="L10" s="3"/>
      <c r="M10" s="3"/>
      <c r="N10" s="3">
        <v>6</v>
      </c>
      <c r="O10" s="3"/>
      <c r="P10" s="3"/>
      <c r="Q10" s="3">
        <v>1</v>
      </c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>
        <f>VLOOKUP(B11,'[24]Daily production report'!$C$43:$J$112,8,0)</f>
        <v>960</v>
      </c>
      <c r="G11" s="8">
        <f t="shared" si="0"/>
        <v>1</v>
      </c>
      <c r="H11" s="8">
        <f t="shared" si="1"/>
        <v>1041.6666666666667</v>
      </c>
      <c r="I11" s="3"/>
      <c r="J11" s="3"/>
      <c r="K11" s="3">
        <v>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>
        <f>VLOOKUP(B12,'[24]Daily production report'!$C$43:$J$112,8,0)</f>
        <v>960</v>
      </c>
      <c r="G12" s="8">
        <f t="shared" si="0"/>
        <v>1</v>
      </c>
      <c r="H12" s="8">
        <f t="shared" si="1"/>
        <v>1041.6666666666667</v>
      </c>
      <c r="I12" s="3"/>
      <c r="J12" s="3"/>
      <c r="K12" s="3">
        <v>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/>
      <c r="G22" s="8">
        <f t="shared" si="0"/>
        <v>0</v>
      </c>
      <c r="H22" s="8" t="e">
        <f t="shared" si="1"/>
        <v>#DIV/0!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/>
      <c r="G23" s="8">
        <f t="shared" si="0"/>
        <v>0</v>
      </c>
      <c r="H23" s="8" t="e">
        <f t="shared" si="1"/>
        <v>#DIV/0!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52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>
        <f>VLOOKUP(B30,'[24]Daily production report'!$C$43:$J$112,8,0)</f>
        <v>172</v>
      </c>
      <c r="G30" s="8">
        <f t="shared" si="0"/>
        <v>0</v>
      </c>
      <c r="H30" s="8">
        <f t="shared" si="1"/>
        <v>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3.25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>
        <f>VLOOKUP(B31,'[24]Daily production report'!$C$43:$J$112,8,0)</f>
        <v>683</v>
      </c>
      <c r="G31" s="8">
        <f t="shared" si="0"/>
        <v>1</v>
      </c>
      <c r="H31" s="8">
        <f t="shared" si="1"/>
        <v>1464.1288433382138</v>
      </c>
      <c r="I31" s="3"/>
      <c r="J31" s="3"/>
      <c r="K31" s="3">
        <v>1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>
        <f>VLOOKUP(B34,'[24]Daily production report'!$C$43:$J$112,8,0)</f>
        <v>818</v>
      </c>
      <c r="G34" s="8">
        <f t="shared" si="0"/>
        <v>8</v>
      </c>
      <c r="H34" s="8">
        <f t="shared" si="1"/>
        <v>9779.9511002444979</v>
      </c>
      <c r="I34" s="3"/>
      <c r="J34" s="3"/>
      <c r="K34" s="3">
        <v>4</v>
      </c>
      <c r="L34" s="3"/>
      <c r="M34" s="3"/>
      <c r="N34" s="3"/>
      <c r="O34" s="3">
        <v>4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>
        <f>VLOOKUP(B35,'[24]Daily production report'!$C$43:$J$112,8,0)</f>
        <v>795</v>
      </c>
      <c r="G35" s="8">
        <f t="shared" si="0"/>
        <v>0</v>
      </c>
      <c r="H35" s="8">
        <f t="shared" si="1"/>
        <v>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>
        <f>VLOOKUP(B36,'[24]Daily production report'!$C$43:$J$112,8,0)</f>
        <v>500</v>
      </c>
      <c r="G36" s="8">
        <f t="shared" si="0"/>
        <v>0</v>
      </c>
      <c r="H36" s="8">
        <f t="shared" si="1"/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>
        <f>VLOOKUP(B37,'[24]Daily production report'!$C$43:$J$112,8,0)</f>
        <v>500</v>
      </c>
      <c r="G37" s="8">
        <f t="shared" si="0"/>
        <v>6</v>
      </c>
      <c r="H37" s="8">
        <f t="shared" si="1"/>
        <v>12000</v>
      </c>
      <c r="I37" s="3"/>
      <c r="J37" s="3"/>
      <c r="K37" s="3"/>
      <c r="L37" s="3"/>
      <c r="M37" s="3"/>
      <c r="N37" s="3"/>
      <c r="O37" s="3">
        <v>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/>
      <c r="G38" s="8">
        <f t="shared" si="0"/>
        <v>0</v>
      </c>
      <c r="H38" s="8" t="e">
        <f t="shared" si="1"/>
        <v>#DIV/0!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/>
      <c r="G39" s="8">
        <f t="shared" si="0"/>
        <v>0</v>
      </c>
      <c r="H39" s="8" t="e">
        <f t="shared" si="1"/>
        <v>#DIV/0!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>
        <f>VLOOKUP(B42,'[24]Daily production report'!$C$43:$J$112,8,0)</f>
        <v>625</v>
      </c>
      <c r="G42" s="8">
        <f t="shared" si="0"/>
        <v>0</v>
      </c>
      <c r="H42" s="8">
        <f t="shared" si="1"/>
        <v>0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>
        <f>VLOOKUP(B46,'[24]Daily production report'!$C$43:$J$112,8,0)</f>
        <v>600</v>
      </c>
      <c r="G46" s="8">
        <f t="shared" si="0"/>
        <v>0</v>
      </c>
      <c r="H46" s="8">
        <f t="shared" si="1"/>
        <v>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>
        <f>VLOOKUP(B47,'[24]Daily production report'!$C$43:$J$112,8,0)</f>
        <v>600</v>
      </c>
      <c r="G47" s="8">
        <f t="shared" si="0"/>
        <v>0</v>
      </c>
      <c r="H47" s="8">
        <f t="shared" si="1"/>
        <v>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>
        <f>VLOOKUP(B51,'[24]Daily production report'!$C$43:$J$112,8,0)</f>
        <v>972</v>
      </c>
      <c r="G51" s="8">
        <f t="shared" si="0"/>
        <v>0</v>
      </c>
      <c r="H51" s="8">
        <f t="shared" si="1"/>
        <v>0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>
        <f>VLOOKUP(B52,'[24]Daily production report'!$C$43:$J$112,8,0)</f>
        <v>972</v>
      </c>
      <c r="G52" s="8">
        <f t="shared" si="0"/>
        <v>0</v>
      </c>
      <c r="H52" s="8">
        <f t="shared" si="1"/>
        <v>0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>
        <f>VLOOKUP(B53,'[24]Daily production report'!$C$43:$J$112,8,0)</f>
        <v>151</v>
      </c>
      <c r="G53" s="8">
        <f t="shared" si="0"/>
        <v>0</v>
      </c>
      <c r="H53" s="8">
        <f t="shared" si="1"/>
        <v>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>
        <f>VLOOKUP(B54,'[24]Daily production report'!$C$43:$J$112,8,0)</f>
        <v>151</v>
      </c>
      <c r="G54" s="8">
        <f t="shared" si="0"/>
        <v>0</v>
      </c>
      <c r="H54" s="8">
        <f t="shared" si="1"/>
        <v>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5.5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0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>
        <f>VLOOKUP(B60,'[24]Daily production report'!$C$43:$J$112,8,0)</f>
        <v>456</v>
      </c>
      <c r="G60" s="8">
        <f t="shared" si="0"/>
        <v>0</v>
      </c>
      <c r="H60" s="8">
        <f t="shared" si="1"/>
        <v>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VLOOKUP(B61,'[24]Daily production report'!$C$43:$J$112,8,0)</f>
        <v>1500</v>
      </c>
      <c r="G61" s="8">
        <f t="shared" si="0"/>
        <v>0</v>
      </c>
      <c r="H61" s="8">
        <f t="shared" si="1"/>
        <v>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/>
      <c r="G62" s="8">
        <f t="shared" si="0"/>
        <v>0</v>
      </c>
      <c r="H62" s="8" t="e">
        <f t="shared" si="1"/>
        <v>#DIV/0!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/>
      <c r="G64" s="8">
        <f t="shared" si="0"/>
        <v>0</v>
      </c>
      <c r="H64" s="8" t="e">
        <f t="shared" si="1"/>
        <v>#DIV/0!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>
        <f>VLOOKUP(B65,'[24]Daily production report'!$C$43:$J$112,8,0)</f>
        <v>800</v>
      </c>
      <c r="G65" s="8">
        <f t="shared" si="0"/>
        <v>2</v>
      </c>
      <c r="H65" s="8">
        <f t="shared" si="1"/>
        <v>2500</v>
      </c>
      <c r="I65" s="3"/>
      <c r="J65" s="3">
        <v>1</v>
      </c>
      <c r="K65" s="3">
        <v>1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>
        <f>VLOOKUP(B66,'[24]Daily production report'!$C$43:$J$112,8,0)</f>
        <v>840</v>
      </c>
      <c r="G66" s="8">
        <f t="shared" si="0"/>
        <v>0</v>
      </c>
      <c r="H66" s="8">
        <f t="shared" si="1"/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>
        <f>VLOOKUP(B73,'[24]Daily production report'!$C$43:$J$112,8,0)</f>
        <v>1950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/>
      <c r="G74" s="8">
        <f t="shared" si="2"/>
        <v>0</v>
      </c>
      <c r="H74" s="8" t="e">
        <f t="shared" si="3"/>
        <v>#DIV/0!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VLOOKUP(B75,'[24]Daily production report'!$C$43:$J$112,8,0)</f>
        <v>1343</v>
      </c>
      <c r="G75" s="8">
        <f t="shared" si="2"/>
        <v>2</v>
      </c>
      <c r="H75" s="8">
        <f t="shared" si="3"/>
        <v>1489.2032762472077</v>
      </c>
      <c r="I75" s="3"/>
      <c r="J75" s="3"/>
      <c r="K75" s="3"/>
      <c r="L75" s="3"/>
      <c r="M75" s="3"/>
      <c r="N75" s="3"/>
      <c r="O75" s="3"/>
      <c r="P75" s="3"/>
      <c r="Q75" s="3">
        <v>2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/>
      <c r="G80" s="8">
        <f t="shared" si="2"/>
        <v>0</v>
      </c>
      <c r="H80" s="8" t="e">
        <f t="shared" si="3"/>
        <v>#DIV/0!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6.25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>
        <f>VLOOKUP(B111,'[24]Daily production report'!$C$43:$J$112,8,0)</f>
        <v>236</v>
      </c>
      <c r="G111" s="8">
        <f t="shared" ref="G111:G141" si="6">SUM(I111:AJ111)</f>
        <v>4</v>
      </c>
      <c r="H111" s="8">
        <f t="shared" ref="H111:H140" si="7">G111/F111*1000000</f>
        <v>16949.152542372882</v>
      </c>
      <c r="I111" s="3">
        <v>2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>
        <v>2</v>
      </c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>
        <f>VLOOKUP(B113,'[24]Daily production report'!$C$43:$J$112,8,0)</f>
        <v>198</v>
      </c>
      <c r="G113" s="8"/>
      <c r="H113" s="8">
        <f t="shared" si="7"/>
        <v>0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>
        <f>VLOOKUP(B127,'[24]Daily production report'!$C$43:$J$112,8,0)</f>
        <v>1295</v>
      </c>
      <c r="G127" s="8">
        <f t="shared" si="6"/>
        <v>0</v>
      </c>
      <c r="H127" s="8">
        <f t="shared" si="7"/>
        <v>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1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>
        <f>VLOOKUP(B138,'[24]Daily production report'!$C$43:$J$112,8,0)</f>
        <v>263</v>
      </c>
      <c r="G138" s="8">
        <f t="shared" si="6"/>
        <v>0</v>
      </c>
      <c r="H138" s="8">
        <f t="shared" si="7"/>
        <v>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/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>
        <f>VLOOKUP(B157,'[24]Daily production report'!$C$43:$J$112,8,0)</f>
        <v>680</v>
      </c>
      <c r="G157" s="8">
        <f t="shared" si="9"/>
        <v>0</v>
      </c>
      <c r="H157" s="8">
        <f t="shared" si="8"/>
        <v>0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>
        <f>VLOOKUP(B159,'[24]Daily production report'!$C$43:$J$112,8,0)</f>
        <v>631</v>
      </c>
      <c r="G159" s="8">
        <f t="shared" si="9"/>
        <v>0</v>
      </c>
      <c r="H159" s="8">
        <f t="shared" si="8"/>
        <v>0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>
        <f>VLOOKUP(B160,'[24]Daily production report'!$C$43:$J$112,8,0)</f>
        <v>850</v>
      </c>
      <c r="G160" s="8">
        <f t="shared" si="9"/>
        <v>1</v>
      </c>
      <c r="H160" s="8">
        <f t="shared" si="8"/>
        <v>1176.4705882352939</v>
      </c>
      <c r="I160" s="88"/>
      <c r="J160" s="88"/>
      <c r="K160" s="88"/>
      <c r="L160" s="88"/>
      <c r="M160" s="88"/>
      <c r="N160" s="88"/>
      <c r="O160" s="88"/>
      <c r="P160" s="88"/>
      <c r="Q160" s="88">
        <v>1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/>
      <c r="G161" s="8">
        <f t="shared" si="9"/>
        <v>0</v>
      </c>
      <c r="H161" s="8" t="e">
        <f t="shared" si="8"/>
        <v>#DIV/0!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/>
      <c r="G164" s="8">
        <f t="shared" si="9"/>
        <v>0</v>
      </c>
      <c r="H164" s="8" t="e">
        <f t="shared" si="8"/>
        <v>#DIV/0!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/>
      <c r="G165" s="8">
        <f t="shared" si="9"/>
        <v>0</v>
      </c>
      <c r="H165" s="8" t="e">
        <f t="shared" si="8"/>
        <v>#DIV/0!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/>
      <c r="G166" s="8">
        <f t="shared" si="9"/>
        <v>0</v>
      </c>
      <c r="H166" s="8" t="e">
        <f t="shared" si="8"/>
        <v>#DIV/0!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/>
      <c r="G167" s="8">
        <f t="shared" si="9"/>
        <v>0</v>
      </c>
      <c r="H167" s="8" t="e">
        <f t="shared" si="8"/>
        <v>#DIV/0!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>
        <f>VLOOKUP(B168,'[24]Daily production report'!$C$43:$J$112,8,0)</f>
        <v>1022</v>
      </c>
      <c r="G168" s="8">
        <f t="shared" si="9"/>
        <v>2</v>
      </c>
      <c r="H168" s="8">
        <f t="shared" si="8"/>
        <v>1956.9471624266143</v>
      </c>
      <c r="I168" s="88"/>
      <c r="J168" s="88"/>
      <c r="K168" s="88">
        <v>2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>
        <f>VLOOKUP(B169,'[24]Daily production report'!$C$43:$J$112,8,0)</f>
        <v>980</v>
      </c>
      <c r="G169" s="8">
        <f t="shared" si="9"/>
        <v>2</v>
      </c>
      <c r="H169" s="8">
        <f t="shared" si="8"/>
        <v>2040.8163265306125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>
        <v>2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>
        <f>VLOOKUP(B170,'[24]Daily production report'!$C$43:$J$112,8,0)</f>
        <v>980</v>
      </c>
      <c r="G170" s="8">
        <f t="shared" si="9"/>
        <v>0</v>
      </c>
      <c r="H170" s="8">
        <f t="shared" si="8"/>
        <v>0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>
        <f>VLOOKUP(B171,'[24]Daily production report'!$C$43:$J$112,8,0)</f>
        <v>860</v>
      </c>
      <c r="G171" s="8">
        <f t="shared" si="9"/>
        <v>0</v>
      </c>
      <c r="H171" s="8">
        <f t="shared" si="8"/>
        <v>0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>
        <f>VLOOKUP(B172,'[24]Daily production report'!$C$43:$J$112,8,0)</f>
        <v>860</v>
      </c>
      <c r="G172" s="8">
        <f t="shared" si="9"/>
        <v>0</v>
      </c>
      <c r="H172" s="8">
        <f t="shared" si="8"/>
        <v>0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>
        <f>VLOOKUP(B173,'[24]Daily production report'!$C$43:$J$112,8,0)</f>
        <v>1000</v>
      </c>
      <c r="G173" s="8">
        <f t="shared" si="9"/>
        <v>0</v>
      </c>
      <c r="H173" s="8">
        <f t="shared" si="8"/>
        <v>0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>
        <f>VLOOKUP(B174,'[24]Daily production report'!$C$43:$J$112,8,0)</f>
        <v>1000</v>
      </c>
      <c r="G174" s="8">
        <f t="shared" si="9"/>
        <v>0</v>
      </c>
      <c r="H174" s="8">
        <f t="shared" si="8"/>
        <v>0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/>
      <c r="G175" s="8">
        <f t="shared" si="9"/>
        <v>0</v>
      </c>
      <c r="H175" s="8" t="e">
        <f t="shared" si="8"/>
        <v>#DIV/0!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/>
      <c r="G176" s="8">
        <f t="shared" si="9"/>
        <v>0</v>
      </c>
      <c r="H176" s="8" t="e">
        <f t="shared" si="8"/>
        <v>#DIV/0!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/>
      <c r="G177" s="8">
        <f t="shared" si="9"/>
        <v>0</v>
      </c>
      <c r="H177" s="8" t="e">
        <f t="shared" si="8"/>
        <v>#DIV/0!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/>
      <c r="G178" s="8">
        <f t="shared" si="9"/>
        <v>0</v>
      </c>
      <c r="H178" s="8" t="e">
        <f t="shared" si="8"/>
        <v>#DIV/0!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>
        <f>VLOOKUP(B185,'[24]Daily production report'!$C$43:$J$112,8,0)</f>
        <v>400</v>
      </c>
      <c r="G185" s="8">
        <f t="shared" si="9"/>
        <v>0</v>
      </c>
      <c r="H185" s="8">
        <f t="shared" si="8"/>
        <v>0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>
        <f>VLOOKUP(B186,'[24]Daily production report'!$C$43:$J$112,8,0)</f>
        <v>400</v>
      </c>
      <c r="G186" s="8">
        <f t="shared" si="9"/>
        <v>0</v>
      </c>
      <c r="H186" s="8">
        <f t="shared" si="8"/>
        <v>0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>
        <f>VLOOKUP(B191,'[24]Daily production report'!$C$43:$J$112,8,0)</f>
        <v>860</v>
      </c>
      <c r="G191" s="8">
        <f t="shared" si="9"/>
        <v>0</v>
      </c>
      <c r="H191" s="8">
        <f t="shared" si="8"/>
        <v>0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>
        <f>VLOOKUP(B192,'[24]Daily production report'!$C$43:$J$112,8,0)</f>
        <v>860</v>
      </c>
      <c r="G192" s="8">
        <f t="shared" si="9"/>
        <v>0</v>
      </c>
      <c r="H192" s="8">
        <f t="shared" si="8"/>
        <v>0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/>
      <c r="G196" s="8">
        <f t="shared" si="9"/>
        <v>0</v>
      </c>
      <c r="H196" s="8" t="e">
        <f t="shared" si="8"/>
        <v>#DIV/0!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/>
      <c r="G197" s="8">
        <f t="shared" si="9"/>
        <v>0</v>
      </c>
      <c r="H197" s="8" t="e">
        <f t="shared" si="8"/>
        <v>#DIV/0!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/>
      <c r="G198" s="8">
        <f t="shared" si="9"/>
        <v>0</v>
      </c>
      <c r="H198" s="8" t="e">
        <f t="shared" si="8"/>
        <v>#DIV/0!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>
        <f>VLOOKUP(B199,'[24]Daily production report'!$C$43:$J$112,8,0)</f>
        <v>410</v>
      </c>
      <c r="G199" s="8">
        <f t="shared" ref="G199:G201" si="10">SUM(I199:AJ199)</f>
        <v>0</v>
      </c>
      <c r="H199" s="8">
        <f t="shared" ref="H199:H227" si="11">G199/F199*1000000</f>
        <v>0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>
        <f>VLOOKUP(B200,'[24]Daily production report'!$C$43:$J$112,8,0)</f>
        <v>410</v>
      </c>
      <c r="G200" s="8">
        <f t="shared" si="10"/>
        <v>1</v>
      </c>
      <c r="H200" s="8">
        <f t="shared" si="11"/>
        <v>2439.0243902439024</v>
      </c>
      <c r="I200" s="26"/>
      <c r="J200" s="26">
        <v>1</v>
      </c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VLOOKUP(B202,'[24]Daily production report'!$C$43:$J$112,8,0)</f>
        <v>1405</v>
      </c>
      <c r="G202" s="8">
        <f t="shared" ref="G202:G214" si="12">SUM(I202:AJ202)</f>
        <v>3</v>
      </c>
      <c r="H202" s="8">
        <f t="shared" si="11"/>
        <v>2135.231316725979</v>
      </c>
      <c r="I202" s="26"/>
      <c r="J202" s="26"/>
      <c r="K202" s="26">
        <v>3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>
        <f>VLOOKUP(B203,'[24]Daily production report'!$C$43:$J$112,8,0)</f>
        <v>110</v>
      </c>
      <c r="G203" s="8">
        <f t="shared" si="12"/>
        <v>2</v>
      </c>
      <c r="H203" s="8">
        <f t="shared" si="11"/>
        <v>18181.81818181818</v>
      </c>
      <c r="I203" s="26"/>
      <c r="J203" s="26"/>
      <c r="K203" s="26">
        <v>2</v>
      </c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VLOOKUP(B205,'[24]Daily production report'!$C$43:$J$112,8,0)</f>
        <v>1100</v>
      </c>
      <c r="G205" s="8">
        <f t="shared" si="12"/>
        <v>0</v>
      </c>
      <c r="H205" s="8">
        <f t="shared" si="11"/>
        <v>0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VLOOKUP(B206,'[24]Daily production report'!$C$43:$J$112,8,0)</f>
        <v>250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/>
      <c r="G207" s="8">
        <f t="shared" si="12"/>
        <v>0</v>
      </c>
      <c r="H207" s="8" t="e">
        <f t="shared" si="11"/>
        <v>#DIV/0!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VLOOKUP(B208,'[24]Daily production report'!$C$43:$J$112,8,0)</f>
        <v>1201</v>
      </c>
      <c r="G208" s="8">
        <f t="shared" si="12"/>
        <v>2</v>
      </c>
      <c r="H208" s="8">
        <f t="shared" si="11"/>
        <v>1665.2789342214821</v>
      </c>
      <c r="I208" s="26"/>
      <c r="J208" s="26"/>
      <c r="K208" s="26"/>
      <c r="L208" s="26"/>
      <c r="M208" s="26"/>
      <c r="N208" s="26"/>
      <c r="O208" s="26"/>
      <c r="P208" s="26"/>
      <c r="Q208" s="26">
        <v>2</v>
      </c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VLOOKUP(B209,'[24]Daily production report'!$C$43:$J$112,8,0)</f>
        <v>1074</v>
      </c>
      <c r="G209" s="8">
        <f t="shared" si="12"/>
        <v>3</v>
      </c>
      <c r="H209" s="8">
        <f t="shared" si="11"/>
        <v>2793.2960893854752</v>
      </c>
      <c r="I209" s="26"/>
      <c r="J209" s="26"/>
      <c r="K209" s="26">
        <v>1</v>
      </c>
      <c r="L209" s="26"/>
      <c r="M209" s="26"/>
      <c r="N209" s="26"/>
      <c r="O209" s="26"/>
      <c r="P209" s="26"/>
      <c r="Q209" s="26">
        <v>2</v>
      </c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>
        <f>VLOOKUP(B210,'[24]Daily production report'!$C$43:$J$112,8,0)</f>
        <v>2464</v>
      </c>
      <c r="G210" s="8">
        <f t="shared" si="12"/>
        <v>13</v>
      </c>
      <c r="H210" s="8">
        <f t="shared" si="11"/>
        <v>5275.9740259740256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>
        <v>13</v>
      </c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VLOOKUP(B212,'[24]Daily production report'!$C$43:$J$112,8,0)</f>
        <v>1270</v>
      </c>
      <c r="G212" s="8">
        <f t="shared" si="12"/>
        <v>0</v>
      </c>
      <c r="H212" s="8">
        <f t="shared" si="11"/>
        <v>0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VLOOKUP(B214,'[24]Daily production report'!$C$43:$J$112,8,0)</f>
        <v>1270</v>
      </c>
      <c r="G214" s="8">
        <f t="shared" si="12"/>
        <v>0</v>
      </c>
      <c r="H214" s="8">
        <f t="shared" si="11"/>
        <v>0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/>
      <c r="G218" s="8">
        <f t="shared" si="14"/>
        <v>0</v>
      </c>
      <c r="H218" s="8" t="e">
        <f t="shared" si="11"/>
        <v>#DIV/0!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/>
      <c r="G219" s="8">
        <f t="shared" si="14"/>
        <v>0</v>
      </c>
      <c r="H219" s="8" t="e">
        <f t="shared" si="11"/>
        <v>#DIV/0!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VLOOKUP(B221,'[24]Daily production report'!$C$43:$J$112,8,0)</f>
        <v>2235</v>
      </c>
      <c r="G221" s="8">
        <f t="shared" si="15"/>
        <v>8</v>
      </c>
      <c r="H221" s="8">
        <f t="shared" si="11"/>
        <v>3579.4183445190156</v>
      </c>
      <c r="I221" s="26"/>
      <c r="J221" s="26"/>
      <c r="K221" s="26">
        <v>8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VLOOKUP(B222,'[24]Daily production report'!$C$43:$J$112,8,0)</f>
        <v>2235</v>
      </c>
      <c r="G222" s="8">
        <f t="shared" si="15"/>
        <v>4</v>
      </c>
      <c r="H222" s="8">
        <f t="shared" si="11"/>
        <v>1789.7091722595078</v>
      </c>
      <c r="I222" s="26"/>
      <c r="J222" s="26"/>
      <c r="K222" s="26">
        <v>4</v>
      </c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>
        <f>VLOOKUP(B223,'[24]Daily production report'!$C$43:$J$112,8,0)</f>
        <v>1209</v>
      </c>
      <c r="G223" s="8">
        <f t="shared" si="15"/>
        <v>8</v>
      </c>
      <c r="H223" s="8">
        <f t="shared" si="11"/>
        <v>6617.0388751033915</v>
      </c>
      <c r="I223" s="26"/>
      <c r="J223" s="26"/>
      <c r="K223" s="26"/>
      <c r="L223" s="26"/>
      <c r="M223" s="26"/>
      <c r="N223" s="26">
        <v>5</v>
      </c>
      <c r="O223" s="26"/>
      <c r="P223" s="26"/>
      <c r="Q223" s="26">
        <v>1</v>
      </c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>
        <v>2</v>
      </c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>
        <f>VLOOKUP(B224,'[24]Daily production report'!$C$43:$J$112,8,0)</f>
        <v>1209</v>
      </c>
      <c r="G224" s="215">
        <f t="shared" si="15"/>
        <v>0</v>
      </c>
      <c r="H224" s="8">
        <f t="shared" si="11"/>
        <v>0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/>
      <c r="G228" s="8">
        <f t="shared" ref="G228:G251" si="16">SUM(I228:AJ228)</f>
        <v>0</v>
      </c>
      <c r="H228" s="8" t="e">
        <f t="shared" ref="H228:H251" si="17">G228/F228*1000000</f>
        <v>#DIV/0!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/>
      <c r="G229" s="8">
        <f t="shared" si="16"/>
        <v>0</v>
      </c>
      <c r="H229" s="8" t="e">
        <f t="shared" si="17"/>
        <v>#DIV/0!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>
        <f>VLOOKUP(B230,'[24]Daily production report'!$C$43:$J$112,8,0)</f>
        <v>802</v>
      </c>
      <c r="G230" s="8">
        <f t="shared" si="16"/>
        <v>0</v>
      </c>
      <c r="H230" s="8">
        <f t="shared" si="17"/>
        <v>0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>
        <f>VLOOKUP(B231,'[24]Daily production report'!$C$43:$J$112,8,0)</f>
        <v>802</v>
      </c>
      <c r="G231" s="8">
        <f t="shared" si="16"/>
        <v>0</v>
      </c>
      <c r="H231" s="8">
        <f t="shared" si="17"/>
        <v>0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>
        <f>VLOOKUP(B232,'[24]Daily production report'!$C$43:$J$112,8,0)</f>
        <v>547</v>
      </c>
      <c r="G232" s="8">
        <f t="shared" si="16"/>
        <v>0</v>
      </c>
      <c r="H232" s="8">
        <f t="shared" si="17"/>
        <v>0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>
        <f>VLOOKUP(B233,'[24]Daily production report'!$C$43:$J$112,8,0)</f>
        <v>547</v>
      </c>
      <c r="G233" s="8">
        <f t="shared" si="16"/>
        <v>0</v>
      </c>
      <c r="H233" s="8">
        <f t="shared" si="17"/>
        <v>0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/>
      <c r="G234" s="8">
        <f t="shared" si="16"/>
        <v>0</v>
      </c>
      <c r="H234" s="8" t="e">
        <f t="shared" si="17"/>
        <v>#DIV/0!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>
        <f>VLOOKUP(B235,'[24]Daily production report'!$C$43:$J$112,8,0)</f>
        <v>1318</v>
      </c>
      <c r="G235" s="8">
        <f t="shared" si="16"/>
        <v>1</v>
      </c>
      <c r="H235" s="8">
        <f t="shared" si="17"/>
        <v>758.7253414264037</v>
      </c>
      <c r="I235" s="214"/>
      <c r="J235" s="26"/>
      <c r="K235" s="26">
        <v>1</v>
      </c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/>
      <c r="G236" s="8">
        <f t="shared" si="16"/>
        <v>0</v>
      </c>
      <c r="H236" s="8" t="e">
        <f t="shared" si="17"/>
        <v>#DIV/0!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>
        <f>VLOOKUP(B237,'[24]Daily production report'!$C$43:$J$112,8,0)</f>
        <v>350</v>
      </c>
      <c r="G237" s="8">
        <f t="shared" si="16"/>
        <v>0</v>
      </c>
      <c r="H237" s="8">
        <f t="shared" si="17"/>
        <v>0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/>
      <c r="G240" s="8">
        <f t="shared" si="16"/>
        <v>0</v>
      </c>
      <c r="H240" s="8" t="e">
        <f t="shared" si="17"/>
        <v>#DIV/0!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/>
      <c r="G241" s="8">
        <f t="shared" si="16"/>
        <v>0</v>
      </c>
      <c r="H241" s="8" t="e">
        <f t="shared" si="17"/>
        <v>#DIV/0!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/>
      <c r="G242" s="8">
        <f t="shared" si="16"/>
        <v>4</v>
      </c>
      <c r="H242" s="8" t="e">
        <f t="shared" si="17"/>
        <v>#DIV/0!</v>
      </c>
      <c r="I242" s="214"/>
      <c r="J242" s="26"/>
      <c r="K242" s="26"/>
      <c r="L242" s="26"/>
      <c r="M242" s="26">
        <v>4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/>
      <c r="G243" s="8">
        <f t="shared" si="16"/>
        <v>0</v>
      </c>
      <c r="H243" s="8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>
        <f>VLOOKUP(B244,'[24]Daily production report'!$C$43:$J$112,8,0)</f>
        <v>1953</v>
      </c>
      <c r="G244" s="8">
        <f t="shared" si="16"/>
        <v>4</v>
      </c>
      <c r="H244" s="8">
        <f t="shared" si="17"/>
        <v>2048.1310803891447</v>
      </c>
      <c r="I244" s="214"/>
      <c r="J244" s="26"/>
      <c r="K244" s="26">
        <v>1</v>
      </c>
      <c r="L244" s="26"/>
      <c r="M244" s="26">
        <v>3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>
        <f>VLOOKUP(B245,'[24]Daily production report'!$C$43:$J$112,8,0)</f>
        <v>1953</v>
      </c>
      <c r="G245" s="8">
        <f t="shared" si="16"/>
        <v>1</v>
      </c>
      <c r="H245" s="8">
        <f t="shared" si="17"/>
        <v>512.03277009728617</v>
      </c>
      <c r="I245" s="214"/>
      <c r="J245" s="26"/>
      <c r="K245" s="26">
        <v>1</v>
      </c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>
        <f>VLOOKUP(B246,'[24]Daily production report'!$C$43:$J$112,8,0)</f>
        <v>495</v>
      </c>
      <c r="G246" s="8">
        <f t="shared" si="16"/>
        <v>0</v>
      </c>
      <c r="H246" s="8">
        <f t="shared" si="17"/>
        <v>0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>
        <f>VLOOKUP(B247,'[24]Daily production report'!$C$43:$J$112,8,0)</f>
        <v>495</v>
      </c>
      <c r="G247" s="8">
        <f t="shared" si="16"/>
        <v>1</v>
      </c>
      <c r="H247" s="8">
        <f t="shared" si="17"/>
        <v>2020.2020202020201</v>
      </c>
      <c r="I247" s="214"/>
      <c r="J247" s="26"/>
      <c r="K247" s="26"/>
      <c r="L247" s="26"/>
      <c r="M247" s="26"/>
      <c r="N247" s="26">
        <v>1</v>
      </c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>
        <f>VLOOKUP(B250,'[24]Daily production report'!$C$43:$J$112,8,0)</f>
        <v>270</v>
      </c>
      <c r="G250" s="8">
        <f t="shared" si="16"/>
        <v>2</v>
      </c>
      <c r="H250" s="8">
        <f t="shared" si="17"/>
        <v>7407.4074074074078</v>
      </c>
      <c r="I250" s="214"/>
      <c r="J250" s="26"/>
      <c r="K250" s="26">
        <v>2</v>
      </c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59896</v>
      </c>
      <c r="G254" s="8">
        <f>SUM(I254:AJ254)</f>
        <v>97</v>
      </c>
      <c r="H254" s="8">
        <f t="shared" ref="H254" si="18">G254/F254*1000000</f>
        <v>1619.4737545078135</v>
      </c>
      <c r="I254" s="2">
        <f>SUM(I3:I251)</f>
        <v>2</v>
      </c>
      <c r="J254" s="2">
        <f t="shared" ref="J254:AJ254" si="19">SUM(J3:J251)</f>
        <v>2</v>
      </c>
      <c r="K254" s="2">
        <f t="shared" si="19"/>
        <v>36</v>
      </c>
      <c r="L254" s="2">
        <f t="shared" si="19"/>
        <v>0</v>
      </c>
      <c r="M254" s="2">
        <f t="shared" si="19"/>
        <v>7</v>
      </c>
      <c r="N254" s="2">
        <f t="shared" si="19"/>
        <v>12</v>
      </c>
      <c r="O254" s="2">
        <f t="shared" si="19"/>
        <v>10</v>
      </c>
      <c r="P254" s="2">
        <f t="shared" si="19"/>
        <v>0</v>
      </c>
      <c r="Q254" s="2">
        <f t="shared" si="19"/>
        <v>9</v>
      </c>
      <c r="R254" s="2">
        <f t="shared" si="19"/>
        <v>0</v>
      </c>
      <c r="S254" s="2">
        <f t="shared" si="19"/>
        <v>0</v>
      </c>
      <c r="T254" s="2">
        <f t="shared" si="19"/>
        <v>0</v>
      </c>
      <c r="U254" s="2">
        <f t="shared" si="19"/>
        <v>0</v>
      </c>
      <c r="V254" s="2">
        <f t="shared" si="19"/>
        <v>2</v>
      </c>
      <c r="W254" s="2">
        <f t="shared" si="19"/>
        <v>0</v>
      </c>
      <c r="X254" s="2">
        <f t="shared" si="19"/>
        <v>0</v>
      </c>
      <c r="Y254" s="2">
        <f t="shared" si="19"/>
        <v>2</v>
      </c>
      <c r="Z254" s="2">
        <f t="shared" si="19"/>
        <v>0</v>
      </c>
      <c r="AA254" s="2">
        <f t="shared" si="19"/>
        <v>0</v>
      </c>
      <c r="AB254" s="2">
        <f t="shared" si="19"/>
        <v>0</v>
      </c>
      <c r="AC254" s="2">
        <f t="shared" si="19"/>
        <v>2</v>
      </c>
      <c r="AD254" s="2">
        <f t="shared" si="19"/>
        <v>0</v>
      </c>
      <c r="AE254" s="2">
        <f t="shared" si="19"/>
        <v>0</v>
      </c>
      <c r="AF254" s="2">
        <f t="shared" si="19"/>
        <v>13</v>
      </c>
      <c r="AG254" s="2">
        <f t="shared" si="19"/>
        <v>0</v>
      </c>
      <c r="AH254" s="2">
        <f t="shared" si="19"/>
        <v>0</v>
      </c>
      <c r="AI254" s="2">
        <f t="shared" si="19"/>
        <v>0</v>
      </c>
      <c r="AJ254" s="2">
        <f t="shared" si="19"/>
        <v>0</v>
      </c>
    </row>
    <row r="256" spans="1:36" x14ac:dyDescent="0.3">
      <c r="D256" s="205"/>
    </row>
    <row r="257" spans="2:7" x14ac:dyDescent="0.3">
      <c r="B257" s="74"/>
      <c r="C257" s="196"/>
      <c r="D257" s="202"/>
      <c r="E257" s="202"/>
      <c r="F257" s="197"/>
      <c r="G257" s="198"/>
    </row>
    <row r="258" spans="2:7" x14ac:dyDescent="0.3">
      <c r="E258"/>
      <c r="F258"/>
    </row>
    <row r="259" spans="2:7" x14ac:dyDescent="0.3">
      <c r="E259"/>
      <c r="F259"/>
    </row>
  </sheetData>
  <mergeCells count="2">
    <mergeCell ref="A254:E254"/>
    <mergeCell ref="A1:AJ1"/>
  </mergeCells>
  <conditionalFormatting sqref="B191:B192">
    <cfRule type="duplicateValues" dxfId="34" priority="1"/>
    <cfRule type="duplicateValues" dxfId="33" priority="2"/>
  </conditionalFormatting>
  <conditionalFormatting sqref="B196:B198">
    <cfRule type="duplicateValues" dxfId="32" priority="25" stopIfTrue="1"/>
  </conditionalFormatting>
  <conditionalFormatting sqref="B257">
    <cfRule type="duplicateValues" dxfId="31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6"/>
  <dimension ref="A1:AJ259"/>
  <sheetViews>
    <sheetView zoomScale="85" zoomScaleNormal="85" workbookViewId="0">
      <pane ySplit="2" topLeftCell="A226" activePane="bottomLeft" state="frozen"/>
      <selection pane="bottomLef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63" bestFit="1" customWidth="1"/>
    <col min="5" max="5" width="13.77734375" style="1" bestFit="1" customWidth="1"/>
    <col min="6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  <col min="25" max="25" width="10.21875" bestFit="1" customWidth="1"/>
    <col min="26" max="26" width="11" bestFit="1" customWidth="1"/>
    <col min="28" max="28" width="10.21875" bestFit="1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174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/>
      <c r="G4" s="8">
        <f t="shared" ref="G4:G66" si="0">SUM(I4:AJ4)</f>
        <v>0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4</v>
      </c>
      <c r="H9" s="8" t="e">
        <f t="shared" si="1"/>
        <v>#DIV/0!</v>
      </c>
      <c r="I9" s="3"/>
      <c r="J9" s="3"/>
      <c r="K9" s="3"/>
      <c r="L9" s="3"/>
      <c r="M9" s="3"/>
      <c r="N9" s="3">
        <v>4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>
        <f>VLOOKUP(B18,'[25]Daily production report'!$C$43:$J$98,8,0)</f>
        <v>870</v>
      </c>
      <c r="G18" s="8">
        <f t="shared" si="0"/>
        <v>0</v>
      </c>
      <c r="H18" s="8">
        <f t="shared" si="1"/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>
        <f>VLOOKUP(B19,'[25]Daily production report'!$C$43:$J$98,8,0)</f>
        <v>870</v>
      </c>
      <c r="G19" s="8">
        <f t="shared" si="0"/>
        <v>0</v>
      </c>
      <c r="H19" s="8">
        <f t="shared" si="1"/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>
        <f>VLOOKUP(B22,'[25]Daily production report'!$C$43:$J$98,8,0)</f>
        <v>2045</v>
      </c>
      <c r="G22" s="8">
        <f t="shared" si="0"/>
        <v>0</v>
      </c>
      <c r="H22" s="8">
        <f t="shared" si="1"/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>
        <f>VLOOKUP(B23,'[25]Daily production report'!$C$43:$J$98,8,0)</f>
        <v>1295</v>
      </c>
      <c r="G23" s="8">
        <f t="shared" si="0"/>
        <v>0</v>
      </c>
      <c r="H23" s="8">
        <f t="shared" si="1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1.75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/>
      <c r="G30" s="8">
        <f t="shared" si="0"/>
        <v>0</v>
      </c>
      <c r="H30" s="8" t="e">
        <f t="shared" si="1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3.25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>
        <f>VLOOKUP(B32,'[25]Daily production report'!$C$43:$J$98,8,0)</f>
        <v>700</v>
      </c>
      <c r="G32" s="8">
        <f t="shared" si="0"/>
        <v>1</v>
      </c>
      <c r="H32" s="8">
        <f t="shared" si="1"/>
        <v>1428.5714285714287</v>
      </c>
      <c r="I32" s="3"/>
      <c r="J32" s="3"/>
      <c r="K32" s="3"/>
      <c r="L32" s="3">
        <v>1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0</v>
      </c>
      <c r="H34" s="8" t="e">
        <f t="shared" si="1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6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>
        <v>6</v>
      </c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>
        <f>VLOOKUP(B36,'[25]Daily production report'!$C$43:$J$98,8,0)</f>
        <v>975</v>
      </c>
      <c r="G36" s="8">
        <f t="shared" si="0"/>
        <v>9</v>
      </c>
      <c r="H36" s="8">
        <f t="shared" si="1"/>
        <v>9230.7692307692323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>
        <v>9</v>
      </c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>
        <f>VLOOKUP(B37,'[25]Daily production report'!$C$43:$J$98,8,0)</f>
        <v>975</v>
      </c>
      <c r="G37" s="8">
        <f t="shared" si="0"/>
        <v>4</v>
      </c>
      <c r="H37" s="8">
        <f t="shared" si="1"/>
        <v>4102.5641025641025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>
        <v>4</v>
      </c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>
        <f>VLOOKUP(B38,'[25]Daily production report'!$C$43:$J$98,8,0)</f>
        <v>575</v>
      </c>
      <c r="G38" s="8">
        <f t="shared" si="0"/>
        <v>0</v>
      </c>
      <c r="H38" s="8">
        <f t="shared" si="1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>
        <f>VLOOKUP(B39,'[25]Daily production report'!$C$43:$J$98,8,0)</f>
        <v>575</v>
      </c>
      <c r="G39" s="8">
        <f t="shared" si="0"/>
        <v>0</v>
      </c>
      <c r="H39" s="8">
        <f t="shared" si="1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48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48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48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48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>
        <f>VLOOKUP(B49,'[25]Daily production report'!$C$43:$J$98,8,0)</f>
        <v>350</v>
      </c>
      <c r="G49" s="8">
        <f t="shared" si="0"/>
        <v>1</v>
      </c>
      <c r="H49" s="8">
        <f t="shared" si="1"/>
        <v>2857.1428571428573</v>
      </c>
      <c r="I49" s="3"/>
      <c r="J49" s="3">
        <v>1</v>
      </c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48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48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>
        <f>VLOOKUP(B50,'[25]Daily production report'!$C$43:$J$98,8,0)</f>
        <v>200</v>
      </c>
      <c r="G50" s="8">
        <f t="shared" si="0"/>
        <v>0</v>
      </c>
      <c r="H50" s="8">
        <f t="shared" si="1"/>
        <v>0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48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48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>
        <f>VLOOKUP(B53,'[25]Daily production report'!$C$43:$J$98,8,0)</f>
        <v>735</v>
      </c>
      <c r="G53" s="8">
        <f t="shared" si="0"/>
        <v>0</v>
      </c>
      <c r="H53" s="8">
        <f t="shared" si="1"/>
        <v>0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>
        <f>VLOOKUP(B54,'[25]Daily production report'!$C$43:$J$98,8,0)</f>
        <v>735</v>
      </c>
      <c r="G54" s="8">
        <f t="shared" si="0"/>
        <v>0</v>
      </c>
      <c r="H54" s="8">
        <f t="shared" si="1"/>
        <v>0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>
        <f>VLOOKUP(B57,'[25]Daily production report'!$C$43:$J$98,8,0)</f>
        <v>1120</v>
      </c>
      <c r="G57" s="8">
        <f t="shared" si="0"/>
        <v>0</v>
      </c>
      <c r="H57" s="8">
        <f t="shared" si="1"/>
        <v>0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>
        <f>VLOOKUP(B58,'[25]Daily production report'!$C$43:$J$98,8,0)</f>
        <v>1120</v>
      </c>
      <c r="G58" s="8">
        <f t="shared" si="0"/>
        <v>0</v>
      </c>
      <c r="H58" s="8">
        <f t="shared" si="1"/>
        <v>0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0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VLOOKUP(B61,'[25]Daily production report'!$C$43:$J$98,8,0)</f>
        <v>770</v>
      </c>
      <c r="G61" s="8">
        <f t="shared" si="0"/>
        <v>0</v>
      </c>
      <c r="H61" s="8">
        <f t="shared" si="1"/>
        <v>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>
        <f>VLOOKUP(B62,'[25]Daily production report'!$C$43:$J$98,8,0)</f>
        <v>2650</v>
      </c>
      <c r="G62" s="8">
        <f t="shared" si="0"/>
        <v>1</v>
      </c>
      <c r="H62" s="8">
        <f t="shared" si="1"/>
        <v>377.35849056603774</v>
      </c>
      <c r="I62" s="3"/>
      <c r="J62" s="3"/>
      <c r="K62" s="3">
        <v>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/>
      <c r="G64" s="8">
        <f t="shared" si="0"/>
        <v>0</v>
      </c>
      <c r="H64" s="8" t="e">
        <f t="shared" si="1"/>
        <v>#DIV/0!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>
        <f>VLOOKUP(B65,'[25]Daily production report'!$C$43:$J$98,8,0)</f>
        <v>315</v>
      </c>
      <c r="G65" s="8">
        <f t="shared" si="0"/>
        <v>2</v>
      </c>
      <c r="H65" s="8">
        <f t="shared" si="1"/>
        <v>6349.2063492063489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2</v>
      </c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/>
      <c r="G66" s="8">
        <f t="shared" si="0"/>
        <v>0</v>
      </c>
      <c r="H66" s="8" t="e">
        <f t="shared" si="1"/>
        <v>#DIV/0!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>
        <f>VLOOKUP(B73,'[25]Daily production report'!$C$43:$J$98,8,0)</f>
        <v>1110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/>
      <c r="G74" s="8">
        <f t="shared" si="2"/>
        <v>0</v>
      </c>
      <c r="H74" s="8" t="e">
        <f t="shared" si="3"/>
        <v>#DIV/0!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/>
      <c r="G75" s="8">
        <f t="shared" si="2"/>
        <v>0</v>
      </c>
      <c r="H75" s="8" t="e">
        <f t="shared" si="3"/>
        <v>#DIV/0!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>
        <f>VLOOKUP(B80,'[25]Daily production report'!$C$43:$J$98,8,0)</f>
        <v>2096</v>
      </c>
      <c r="G80" s="8">
        <f t="shared" si="2"/>
        <v>3</v>
      </c>
      <c r="H80" s="8">
        <f t="shared" si="3"/>
        <v>1431.2977099236641</v>
      </c>
      <c r="I80" s="3"/>
      <c r="J80" s="3"/>
      <c r="K80" s="3">
        <v>3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0.25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/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3.25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3.25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>
        <f>VLOOKUP(B119,'[25]Daily production report'!$C$43:$J$98,8,0)</f>
        <v>605</v>
      </c>
      <c r="G119" s="8">
        <f t="shared" si="6"/>
        <v>1</v>
      </c>
      <c r="H119" s="8">
        <f t="shared" si="7"/>
        <v>1652.8925619834711</v>
      </c>
      <c r="I119" s="3">
        <v>1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>
        <f>VLOOKUP(B125,'[25]Daily production report'!$C$43:$J$98,8,0)</f>
        <v>400</v>
      </c>
      <c r="G125" s="8">
        <f t="shared" si="6"/>
        <v>0</v>
      </c>
      <c r="H125" s="8">
        <f t="shared" si="7"/>
        <v>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>
        <f>VLOOKUP(B126,'[25]Daily production report'!$C$43:$J$98,8,0)</f>
        <v>400</v>
      </c>
      <c r="G126" s="8">
        <f t="shared" si="6"/>
        <v>0</v>
      </c>
      <c r="H126" s="8">
        <f t="shared" si="7"/>
        <v>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/>
      <c r="G127" s="8">
        <f t="shared" si="6"/>
        <v>0</v>
      </c>
      <c r="H127" s="8" t="e">
        <f t="shared" si="7"/>
        <v>#DIV/0!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6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6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7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06">
        <v>15018100</v>
      </c>
      <c r="C137" s="107"/>
      <c r="D137" s="107" t="str">
        <f>VLOOKUP(B137,'[2]MAR-2020'!$B$2:$D$343,2,0)</f>
        <v>PRS_MBR. RADI. SUPPORT UPR._71111-85S00</v>
      </c>
      <c r="E137" s="87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06">
        <v>15012865</v>
      </c>
      <c r="C138" s="107" t="s">
        <v>352</v>
      </c>
      <c r="D138" s="107" t="s">
        <v>281</v>
      </c>
      <c r="E138" s="261" t="s">
        <v>41</v>
      </c>
      <c r="F138" s="3">
        <f>VLOOKUP(B138,'[25]Daily production report'!$C$43:$J$98,8,0)</f>
        <v>655</v>
      </c>
      <c r="G138" s="8">
        <f t="shared" si="6"/>
        <v>0</v>
      </c>
      <c r="H138" s="8">
        <f t="shared" si="7"/>
        <v>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3">
      <c r="A139" s="3">
        <v>137</v>
      </c>
      <c r="B139" s="106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106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106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06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06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0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0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6">
        <v>15026523</v>
      </c>
      <c r="C146" s="107" t="s">
        <v>352</v>
      </c>
      <c r="D146" s="107" t="s">
        <v>296</v>
      </c>
      <c r="E146" s="267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06">
        <v>15026524</v>
      </c>
      <c r="C147" s="107" t="s">
        <v>352</v>
      </c>
      <c r="D147" s="107" t="s">
        <v>297</v>
      </c>
      <c r="E147" s="267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06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06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106">
        <v>15027000</v>
      </c>
      <c r="C150" s="107" t="s">
        <v>352</v>
      </c>
      <c r="D150" s="107" t="s">
        <v>408</v>
      </c>
      <c r="E150" s="246" t="s">
        <v>294</v>
      </c>
      <c r="F150" s="3"/>
      <c r="G150" s="8">
        <f t="shared" si="9"/>
        <v>1</v>
      </c>
      <c r="H150" s="8" t="e">
        <f t="shared" si="8"/>
        <v>#DIV/0!</v>
      </c>
      <c r="I150" s="3"/>
      <c r="J150" s="3"/>
      <c r="K150" s="3">
        <v>1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6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6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6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6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6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6">
        <v>15024930</v>
      </c>
      <c r="C156" s="107" t="s">
        <v>355</v>
      </c>
      <c r="D156" s="107" t="s">
        <v>309</v>
      </c>
      <c r="E156" s="272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6">
        <v>15024931</v>
      </c>
      <c r="C157" s="107" t="s">
        <v>355</v>
      </c>
      <c r="D157" s="107" t="s">
        <v>310</v>
      </c>
      <c r="E157" s="272" t="s">
        <v>308</v>
      </c>
      <c r="F157" s="3">
        <f>VLOOKUP(B157,'[25]Daily production report'!$C$43:$J$98,8,0)</f>
        <v>1444</v>
      </c>
      <c r="G157" s="8">
        <f t="shared" si="9"/>
        <v>2</v>
      </c>
      <c r="H157" s="8">
        <f t="shared" si="8"/>
        <v>1385.0415512465374</v>
      </c>
      <c r="I157" s="88"/>
      <c r="J157" s="88">
        <v>1</v>
      </c>
      <c r="K157" s="88"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6">
        <v>15024932</v>
      </c>
      <c r="C158" s="107" t="s">
        <v>355</v>
      </c>
      <c r="D158" s="107" t="s">
        <v>311</v>
      </c>
      <c r="E158" s="272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6">
        <v>15024933</v>
      </c>
      <c r="C159" s="107" t="s">
        <v>355</v>
      </c>
      <c r="D159" s="107" t="s">
        <v>312</v>
      </c>
      <c r="E159" s="272" t="s">
        <v>308</v>
      </c>
      <c r="F159" s="3">
        <f>VLOOKUP(B159,'[25]Daily production report'!$C$43:$J$98,8,0)</f>
        <v>1444</v>
      </c>
      <c r="G159" s="8">
        <f t="shared" si="9"/>
        <v>0</v>
      </c>
      <c r="H159" s="8">
        <f t="shared" si="8"/>
        <v>0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6">
        <v>15024928</v>
      </c>
      <c r="C160" s="107" t="s">
        <v>354</v>
      </c>
      <c r="D160" s="107" t="s">
        <v>313</v>
      </c>
      <c r="E160" s="272" t="s">
        <v>308</v>
      </c>
      <c r="F160" s="3"/>
      <c r="G160" s="8">
        <f t="shared" si="9"/>
        <v>0</v>
      </c>
      <c r="H160" s="8" t="e">
        <f t="shared" si="8"/>
        <v>#DIV/0!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6">
        <v>15024929</v>
      </c>
      <c r="C161" s="107" t="s">
        <v>353</v>
      </c>
      <c r="D161" s="107" t="s">
        <v>314</v>
      </c>
      <c r="E161" s="272" t="s">
        <v>308</v>
      </c>
      <c r="F161" s="3">
        <f>VLOOKUP(B161,'[25]Daily production report'!$C$43:$J$98,8,0)</f>
        <v>1282</v>
      </c>
      <c r="G161" s="8">
        <f t="shared" si="9"/>
        <v>0</v>
      </c>
      <c r="H161" s="8">
        <f t="shared" si="8"/>
        <v>0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6">
        <v>15024934</v>
      </c>
      <c r="C162" s="107" t="s">
        <v>356</v>
      </c>
      <c r="D162" s="107" t="s">
        <v>315</v>
      </c>
      <c r="E162" s="272" t="s">
        <v>308</v>
      </c>
      <c r="F162" s="3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6">
        <v>15024935</v>
      </c>
      <c r="C163" s="107"/>
      <c r="D163" s="107" t="s">
        <v>316</v>
      </c>
      <c r="E163" s="272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6">
        <v>15025671</v>
      </c>
      <c r="C164" s="107" t="s">
        <v>352</v>
      </c>
      <c r="D164" s="107" t="s">
        <v>317</v>
      </c>
      <c r="E164" s="267" t="s">
        <v>82</v>
      </c>
      <c r="F164" s="3"/>
      <c r="G164" s="8">
        <f t="shared" si="9"/>
        <v>0</v>
      </c>
      <c r="H164" s="8" t="e">
        <f t="shared" si="8"/>
        <v>#DIV/0!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6">
        <v>15026207</v>
      </c>
      <c r="C165" s="107" t="s">
        <v>354</v>
      </c>
      <c r="D165" s="107" t="s">
        <v>323</v>
      </c>
      <c r="E165" s="258" t="s">
        <v>341</v>
      </c>
      <c r="F165" s="3">
        <f>VLOOKUP(B165,'[25]Daily production report'!$C$43:$J$98,8,0)</f>
        <v>800</v>
      </c>
      <c r="G165" s="8">
        <f t="shared" si="9"/>
        <v>0</v>
      </c>
      <c r="H165" s="8">
        <f t="shared" si="8"/>
        <v>0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6">
        <v>15026208</v>
      </c>
      <c r="C166" s="107" t="s">
        <v>354</v>
      </c>
      <c r="D166" s="107" t="s">
        <v>342</v>
      </c>
      <c r="E166" s="258" t="s">
        <v>341</v>
      </c>
      <c r="F166" s="3">
        <f>VLOOKUP(B166,'[25]Daily production report'!$C$43:$J$98,8,0)</f>
        <v>800</v>
      </c>
      <c r="G166" s="8">
        <f t="shared" si="9"/>
        <v>0</v>
      </c>
      <c r="H166" s="8">
        <f t="shared" si="8"/>
        <v>0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6">
        <v>15026209</v>
      </c>
      <c r="C167" s="107" t="s">
        <v>353</v>
      </c>
      <c r="D167" s="107" t="s">
        <v>324</v>
      </c>
      <c r="E167" s="258" t="s">
        <v>341</v>
      </c>
      <c r="F167" s="3"/>
      <c r="G167" s="8">
        <f t="shared" si="9"/>
        <v>0</v>
      </c>
      <c r="H167" s="8" t="e">
        <f t="shared" si="8"/>
        <v>#DIV/0!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6">
        <v>15026210</v>
      </c>
      <c r="C168" s="107" t="s">
        <v>353</v>
      </c>
      <c r="D168" s="107" t="s">
        <v>325</v>
      </c>
      <c r="E168" s="258" t="s">
        <v>341</v>
      </c>
      <c r="F168" s="3"/>
      <c r="G168" s="8">
        <f t="shared" si="9"/>
        <v>0</v>
      </c>
      <c r="H168" s="8" t="e">
        <f t="shared" si="8"/>
        <v>#DIV/0!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6">
        <v>15026216</v>
      </c>
      <c r="C169" s="107" t="s">
        <v>354</v>
      </c>
      <c r="D169" s="107" t="s">
        <v>326</v>
      </c>
      <c r="E169" s="258" t="s">
        <v>341</v>
      </c>
      <c r="F169" s="3"/>
      <c r="G169" s="8">
        <f t="shared" si="9"/>
        <v>0</v>
      </c>
      <c r="H169" s="8" t="e">
        <f t="shared" si="8"/>
        <v>#DIV/0!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6">
        <v>15026217</v>
      </c>
      <c r="C170" s="107" t="s">
        <v>354</v>
      </c>
      <c r="D170" s="107" t="s">
        <v>327</v>
      </c>
      <c r="E170" s="258" t="s">
        <v>341</v>
      </c>
      <c r="F170" s="3"/>
      <c r="G170" s="8">
        <f t="shared" si="9"/>
        <v>0</v>
      </c>
      <c r="H170" s="8" t="e">
        <f t="shared" si="8"/>
        <v>#DIV/0!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6">
        <v>15025364</v>
      </c>
      <c r="C171" s="107" t="s">
        <v>356</v>
      </c>
      <c r="D171" s="107" t="s">
        <v>328</v>
      </c>
      <c r="E171" s="258" t="s">
        <v>341</v>
      </c>
      <c r="F171" s="3">
        <f>VLOOKUP(B171,'[25]Daily production report'!$C$43:$J$98,8,0)</f>
        <v>570</v>
      </c>
      <c r="G171" s="8">
        <f t="shared" si="9"/>
        <v>0</v>
      </c>
      <c r="H171" s="8">
        <f t="shared" si="8"/>
        <v>0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6">
        <v>15025365</v>
      </c>
      <c r="C172" s="107" t="s">
        <v>356</v>
      </c>
      <c r="D172" s="107" t="s">
        <v>329</v>
      </c>
      <c r="E172" s="258" t="s">
        <v>341</v>
      </c>
      <c r="F172" s="3">
        <f>VLOOKUP(B172,'[25]Daily production report'!$C$43:$J$98,8,0)</f>
        <v>570</v>
      </c>
      <c r="G172" s="8">
        <f t="shared" si="9"/>
        <v>0</v>
      </c>
      <c r="H172" s="8">
        <f t="shared" si="8"/>
        <v>0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6">
        <v>15025366</v>
      </c>
      <c r="C173" s="107" t="s">
        <v>356</v>
      </c>
      <c r="D173" s="107" t="s">
        <v>330</v>
      </c>
      <c r="E173" s="258" t="s">
        <v>341</v>
      </c>
      <c r="F173" s="3"/>
      <c r="G173" s="8">
        <f t="shared" si="9"/>
        <v>0</v>
      </c>
      <c r="H173" s="8" t="e">
        <f t="shared" si="8"/>
        <v>#DIV/0!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6">
        <v>15025367</v>
      </c>
      <c r="C174" s="107" t="s">
        <v>356</v>
      </c>
      <c r="D174" s="107" t="s">
        <v>331</v>
      </c>
      <c r="E174" s="258" t="s">
        <v>341</v>
      </c>
      <c r="F174" s="3"/>
      <c r="G174" s="8">
        <f t="shared" si="9"/>
        <v>0</v>
      </c>
      <c r="H174" s="8" t="e">
        <f t="shared" si="8"/>
        <v>#DIV/0!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6">
        <v>15026212</v>
      </c>
      <c r="C175" s="107" t="s">
        <v>355</v>
      </c>
      <c r="D175" s="107" t="s">
        <v>332</v>
      </c>
      <c r="E175" s="258" t="s">
        <v>341</v>
      </c>
      <c r="F175" s="3">
        <f>VLOOKUP(B175,'[25]Daily production report'!$C$43:$J$98,8,0)</f>
        <v>1065</v>
      </c>
      <c r="G175" s="8">
        <f t="shared" si="9"/>
        <v>0</v>
      </c>
      <c r="H175" s="8">
        <f t="shared" si="8"/>
        <v>0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6">
        <v>15026213</v>
      </c>
      <c r="C176" s="107" t="s">
        <v>355</v>
      </c>
      <c r="D176" s="107" t="s">
        <v>333</v>
      </c>
      <c r="E176" s="258" t="s">
        <v>341</v>
      </c>
      <c r="F176" s="3">
        <f>VLOOKUP(B176,'[25]Daily production report'!$C$43:$J$98,8,0)</f>
        <v>1065</v>
      </c>
      <c r="G176" s="8">
        <f t="shared" si="9"/>
        <v>0</v>
      </c>
      <c r="H176" s="8">
        <f t="shared" si="8"/>
        <v>0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6">
        <v>15026214</v>
      </c>
      <c r="C177" s="107" t="s">
        <v>355</v>
      </c>
      <c r="D177" s="107" t="s">
        <v>334</v>
      </c>
      <c r="E177" s="258" t="s">
        <v>341</v>
      </c>
      <c r="F177" s="3">
        <f>VLOOKUP(B177,'[25]Daily production report'!$C$43:$J$98,8,0)</f>
        <v>500</v>
      </c>
      <c r="G177" s="8">
        <f t="shared" si="9"/>
        <v>0</v>
      </c>
      <c r="H177" s="8">
        <f t="shared" si="8"/>
        <v>0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6">
        <v>15026214</v>
      </c>
      <c r="C178" s="107" t="s">
        <v>355</v>
      </c>
      <c r="D178" s="107" t="s">
        <v>335</v>
      </c>
      <c r="E178" s="258" t="s">
        <v>341</v>
      </c>
      <c r="F178" s="3">
        <f>VLOOKUP(B178,'[25]Daily production report'!$C$43:$J$98,8,0)</f>
        <v>500</v>
      </c>
      <c r="G178" s="8">
        <f t="shared" si="9"/>
        <v>0</v>
      </c>
      <c r="H178" s="8">
        <f t="shared" si="8"/>
        <v>0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6">
        <v>15025368</v>
      </c>
      <c r="C179" s="107"/>
      <c r="D179" s="107" t="s">
        <v>336</v>
      </c>
      <c r="E179" s="25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6">
        <v>15025369</v>
      </c>
      <c r="C180" s="107"/>
      <c r="D180" s="107" t="s">
        <v>337</v>
      </c>
      <c r="E180" s="25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7" t="s">
        <v>343</v>
      </c>
      <c r="E181" s="25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7" t="s">
        <v>344</v>
      </c>
      <c r="E182" s="25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6">
        <v>15031406</v>
      </c>
      <c r="C183" s="107" t="s">
        <v>356</v>
      </c>
      <c r="D183" s="107" t="s">
        <v>414</v>
      </c>
      <c r="E183" s="267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6">
        <v>15031407</v>
      </c>
      <c r="C184" s="107" t="s">
        <v>356</v>
      </c>
      <c r="D184" s="107" t="s">
        <v>415</v>
      </c>
      <c r="E184" s="267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107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107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7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7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7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06">
        <v>15031404</v>
      </c>
      <c r="C190" s="107" t="s">
        <v>356</v>
      </c>
      <c r="D190" s="60" t="s">
        <v>413</v>
      </c>
      <c r="E190" s="267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7" t="s">
        <v>407</v>
      </c>
      <c r="F191" s="3"/>
      <c r="G191" s="8">
        <f t="shared" si="9"/>
        <v>0</v>
      </c>
      <c r="H191" s="8" t="e">
        <f t="shared" si="8"/>
        <v>#DIV/0!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7" t="s">
        <v>407</v>
      </c>
      <c r="F192" s="3"/>
      <c r="G192" s="8">
        <f t="shared" si="9"/>
        <v>0</v>
      </c>
      <c r="H192" s="8" t="e">
        <f t="shared" si="8"/>
        <v>#DIV/0!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2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2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2" t="s">
        <v>308</v>
      </c>
      <c r="F196" s="3">
        <f>VLOOKUP(B196,'[25]Daily production report'!$C$43:$J$98,8,0)</f>
        <v>1220</v>
      </c>
      <c r="G196" s="8">
        <f t="shared" si="9"/>
        <v>0</v>
      </c>
      <c r="H196" s="8">
        <f t="shared" si="8"/>
        <v>0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2" t="s">
        <v>308</v>
      </c>
      <c r="F197" s="3">
        <f>VLOOKUP(B197,'[25]Daily production report'!$C$43:$J$98,8,0)</f>
        <v>1220</v>
      </c>
      <c r="G197" s="8">
        <f t="shared" si="9"/>
        <v>0</v>
      </c>
      <c r="H197" s="8">
        <f t="shared" si="8"/>
        <v>0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/>
      <c r="G198" s="8">
        <f t="shared" si="9"/>
        <v>0</v>
      </c>
      <c r="H198" s="8" t="e">
        <f t="shared" si="8"/>
        <v>#DIV/0!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/>
      <c r="G202" s="8">
        <f t="shared" ref="G202:G214" si="12">SUM(I202:AJ202)</f>
        <v>0</v>
      </c>
      <c r="H202" s="8" t="e">
        <f t="shared" si="11"/>
        <v>#DIV/0!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/>
      <c r="G203" s="8">
        <f t="shared" si="12"/>
        <v>0</v>
      </c>
      <c r="H203" s="8" t="e">
        <f t="shared" si="11"/>
        <v>#DIV/0!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VLOOKUP(B205,'[25]Daily production report'!$C$43:$J$98,8,0)</f>
        <v>1200</v>
      </c>
      <c r="G205" s="8">
        <f t="shared" si="12"/>
        <v>0</v>
      </c>
      <c r="H205" s="8">
        <f t="shared" si="11"/>
        <v>0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VLOOKUP(B206,'[25]Daily production report'!$C$43:$J$98,8,0)</f>
        <v>1815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VLOOKUP(B207,'[25]Daily production report'!$C$43:$J$98,8,0)</f>
        <v>1815</v>
      </c>
      <c r="G207" s="8">
        <f t="shared" si="12"/>
        <v>0</v>
      </c>
      <c r="H207" s="8">
        <f t="shared" si="11"/>
        <v>0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VLOOKUP(B208,'[25]Daily production report'!$C$43:$J$98,8,0)</f>
        <v>2395</v>
      </c>
      <c r="G208" s="8">
        <f t="shared" si="12"/>
        <v>3</v>
      </c>
      <c r="H208" s="8">
        <f t="shared" si="11"/>
        <v>1252.6096033402923</v>
      </c>
      <c r="I208" s="26"/>
      <c r="J208" s="26">
        <v>3</v>
      </c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VLOOKUP(B209,'[25]Daily production report'!$C$43:$J$98,8,0)</f>
        <v>456</v>
      </c>
      <c r="G209" s="8">
        <f t="shared" si="12"/>
        <v>0</v>
      </c>
      <c r="H209" s="8">
        <f t="shared" si="11"/>
        <v>0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/>
      <c r="G210" s="8">
        <f t="shared" si="12"/>
        <v>0</v>
      </c>
      <c r="H210" s="8" t="e">
        <f t="shared" si="11"/>
        <v>#DIV/0!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/>
      <c r="G212" s="8">
        <f t="shared" si="12"/>
        <v>0</v>
      </c>
      <c r="H212" s="8" t="e">
        <f t="shared" si="11"/>
        <v>#DIV/0!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/>
      <c r="G214" s="8">
        <f t="shared" si="12"/>
        <v>0</v>
      </c>
      <c r="H214" s="8" t="e">
        <f t="shared" si="11"/>
        <v>#DIV/0!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>
        <f>VLOOKUP(B218,'[25]Daily production report'!$C$43:$J$98,8,0)</f>
        <v>1210</v>
      </c>
      <c r="G218" s="8">
        <f t="shared" si="14"/>
        <v>1</v>
      </c>
      <c r="H218" s="8">
        <f t="shared" si="11"/>
        <v>826.44628099173553</v>
      </c>
      <c r="I218" s="26"/>
      <c r="J218" s="26"/>
      <c r="K218" s="26">
        <v>1</v>
      </c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>
        <f>VLOOKUP(B219,'[25]Daily production report'!$C$43:$J$98,8,0)</f>
        <v>1210</v>
      </c>
      <c r="G219" s="8">
        <f t="shared" si="14"/>
        <v>2</v>
      </c>
      <c r="H219" s="8">
        <f t="shared" si="11"/>
        <v>1652.8925619834711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>
        <v>2</v>
      </c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VLOOKUP(B221,'[25]Daily production report'!$C$43:$J$98,8,0)</f>
        <v>1050</v>
      </c>
      <c r="G221" s="8">
        <f t="shared" si="15"/>
        <v>5</v>
      </c>
      <c r="H221" s="8">
        <f t="shared" si="11"/>
        <v>4761.9047619047624</v>
      </c>
      <c r="I221" s="26"/>
      <c r="J221" s="26"/>
      <c r="K221" s="26"/>
      <c r="L221" s="26"/>
      <c r="M221" s="26"/>
      <c r="N221" s="26">
        <v>5</v>
      </c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VLOOKUP(B222,'[25]Daily production report'!$C$43:$J$98,8,0)</f>
        <v>1050</v>
      </c>
      <c r="G222" s="8">
        <f t="shared" si="15"/>
        <v>5</v>
      </c>
      <c r="H222" s="8">
        <f t="shared" si="11"/>
        <v>4761.9047619047624</v>
      </c>
      <c r="I222" s="26"/>
      <c r="J222" s="26"/>
      <c r="K222" s="26"/>
      <c r="L222" s="26"/>
      <c r="M222" s="26"/>
      <c r="N222" s="26">
        <v>5</v>
      </c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/>
      <c r="G223" s="8">
        <f t="shared" si="15"/>
        <v>0</v>
      </c>
      <c r="H223" s="8" t="e">
        <f t="shared" si="11"/>
        <v>#DIV/0!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/>
      <c r="G224" s="215">
        <f t="shared" si="15"/>
        <v>0</v>
      </c>
      <c r="H224" s="8" t="e">
        <f t="shared" si="11"/>
        <v>#DIV/0!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/>
      <c r="G228" s="8">
        <f t="shared" ref="G228:G251" si="16">SUM(I228:AJ228)</f>
        <v>0</v>
      </c>
      <c r="H228" s="8" t="e">
        <f t="shared" ref="H228:H251" si="17">G228/F228*1000000</f>
        <v>#DIV/0!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/>
      <c r="G229" s="8">
        <f t="shared" si="16"/>
        <v>0</v>
      </c>
      <c r="H229" s="8" t="e">
        <f t="shared" si="17"/>
        <v>#DIV/0!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/>
      <c r="G230" s="8">
        <f t="shared" si="16"/>
        <v>1</v>
      </c>
      <c r="H230" s="8" t="e">
        <f t="shared" si="17"/>
        <v>#DIV/0!</v>
      </c>
      <c r="I230" s="214"/>
      <c r="J230" s="26">
        <v>1</v>
      </c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/>
      <c r="G231" s="8">
        <f t="shared" si="16"/>
        <v>1</v>
      </c>
      <c r="H231" s="8" t="e">
        <f t="shared" si="17"/>
        <v>#DIV/0!</v>
      </c>
      <c r="I231" s="214"/>
      <c r="J231" s="26">
        <v>1</v>
      </c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/>
      <c r="G232" s="8">
        <f t="shared" si="16"/>
        <v>0</v>
      </c>
      <c r="H232" s="8" t="e">
        <f t="shared" si="17"/>
        <v>#DIV/0!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/>
      <c r="G233" s="8">
        <f t="shared" si="16"/>
        <v>0</v>
      </c>
      <c r="H233" s="8" t="e">
        <f t="shared" si="17"/>
        <v>#DIV/0!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>
        <f>VLOOKUP(B234,'[25]Daily production report'!$C$43:$J$98,8,0)</f>
        <v>1000</v>
      </c>
      <c r="G234" s="8">
        <f t="shared" si="16"/>
        <v>0</v>
      </c>
      <c r="H234" s="8">
        <f t="shared" si="17"/>
        <v>0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/>
      <c r="G235" s="8">
        <f t="shared" si="16"/>
        <v>0</v>
      </c>
      <c r="H235" s="8" t="e">
        <f t="shared" si="17"/>
        <v>#DIV/0!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>
        <f>VLOOKUP(B236,'[25]Daily production report'!$C$43:$J$98,8,0)</f>
        <v>1240</v>
      </c>
      <c r="G236" s="8">
        <f t="shared" si="16"/>
        <v>1</v>
      </c>
      <c r="H236" s="8">
        <f t="shared" si="17"/>
        <v>806.45161290322585</v>
      </c>
      <c r="I236" s="214"/>
      <c r="J236" s="26">
        <v>1</v>
      </c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>
        <f>VLOOKUP(B237,'[25]Daily production report'!$C$43:$J$98,8,0)</f>
        <v>845</v>
      </c>
      <c r="G237" s="8">
        <f t="shared" si="16"/>
        <v>0</v>
      </c>
      <c r="H237" s="8">
        <f t="shared" si="17"/>
        <v>0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>
        <f>VLOOKUP(B240,'[25]Daily production report'!$C$43:$J$98,8,0)</f>
        <v>1205</v>
      </c>
      <c r="G240" s="8">
        <f t="shared" si="16"/>
        <v>0</v>
      </c>
      <c r="H240" s="8">
        <f t="shared" si="17"/>
        <v>0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>
        <f>VLOOKUP(B241,'[25]Daily production report'!$C$43:$J$98,8,0)</f>
        <v>1205</v>
      </c>
      <c r="G241" s="8">
        <f t="shared" si="16"/>
        <v>0</v>
      </c>
      <c r="H241" s="8">
        <f t="shared" si="17"/>
        <v>0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>
        <f>VLOOKUP(B242,'[25]Daily production report'!$C$43:$J$98,8,0)</f>
        <v>1373</v>
      </c>
      <c r="G242" s="8">
        <f t="shared" si="16"/>
        <v>2</v>
      </c>
      <c r="H242" s="8">
        <f t="shared" si="17"/>
        <v>1456.6642388929351</v>
      </c>
      <c r="I242" s="214"/>
      <c r="J242" s="26"/>
      <c r="K242" s="26">
        <v>1</v>
      </c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>
        <v>1</v>
      </c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>
        <f>VLOOKUP(B243,'[25]Daily production report'!$C$43:$J$98,8,0)</f>
        <v>1373</v>
      </c>
      <c r="G243" s="8">
        <f t="shared" si="16"/>
        <v>1</v>
      </c>
      <c r="H243" s="8">
        <f t="shared" si="17"/>
        <v>728.33211944646757</v>
      </c>
      <c r="I243" s="214"/>
      <c r="J243" s="26"/>
      <c r="K243" s="26">
        <v>1</v>
      </c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/>
      <c r="G244" s="8">
        <f t="shared" si="16"/>
        <v>0</v>
      </c>
      <c r="H244" s="8" t="e">
        <f t="shared" si="17"/>
        <v>#DIV/0!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/>
      <c r="G245" s="8">
        <f t="shared" si="16"/>
        <v>0</v>
      </c>
      <c r="H245" s="8" t="e">
        <f t="shared" si="17"/>
        <v>#DIV/0!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>
        <f>VLOOKUP(B246,'[25]Daily production report'!$C$43:$J$98,8,0)</f>
        <v>1200</v>
      </c>
      <c r="G246" s="8">
        <f t="shared" si="16"/>
        <v>0</v>
      </c>
      <c r="H246" s="8">
        <f t="shared" si="17"/>
        <v>0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>
        <f>VLOOKUP(B247,'[25]Daily production report'!$C$43:$J$98,8,0)</f>
        <v>1200</v>
      </c>
      <c r="G247" s="8">
        <f t="shared" si="16"/>
        <v>0</v>
      </c>
      <c r="H247" s="8">
        <f t="shared" si="17"/>
        <v>0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>
        <f>VLOOKUP(B250,'[25]Daily production report'!$C$43:$J$98,8,0)</f>
        <v>935</v>
      </c>
      <c r="G250" s="8">
        <f t="shared" si="16"/>
        <v>0</v>
      </c>
      <c r="H250" s="8">
        <f t="shared" si="17"/>
        <v>0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87" t="s">
        <v>169</v>
      </c>
      <c r="B254" s="87"/>
      <c r="C254" s="87"/>
      <c r="D254" s="87"/>
      <c r="E254" s="87"/>
      <c r="F254" s="2">
        <f>SUM(F3:F251)</f>
        <v>58398</v>
      </c>
      <c r="G254" s="8">
        <f>SUM(I254:AJ254)</f>
        <v>57</v>
      </c>
      <c r="H254" s="8">
        <f t="shared" ref="H254" si="18">G254/F254*1000000</f>
        <v>976.06082400082198</v>
      </c>
      <c r="I254" s="2">
        <f>SUM(I3:I251)</f>
        <v>1</v>
      </c>
      <c r="J254" s="2">
        <f t="shared" ref="J254:AJ254" si="19">SUM(J3:J251)</f>
        <v>8</v>
      </c>
      <c r="K254" s="2">
        <f t="shared" si="19"/>
        <v>9</v>
      </c>
      <c r="L254" s="2">
        <f t="shared" si="19"/>
        <v>1</v>
      </c>
      <c r="M254" s="2">
        <f t="shared" si="19"/>
        <v>0</v>
      </c>
      <c r="N254" s="2">
        <f t="shared" si="19"/>
        <v>14</v>
      </c>
      <c r="O254" s="2">
        <f t="shared" si="19"/>
        <v>0</v>
      </c>
      <c r="P254" s="2">
        <f t="shared" si="19"/>
        <v>0</v>
      </c>
      <c r="Q254" s="2">
        <f t="shared" si="19"/>
        <v>0</v>
      </c>
      <c r="R254" s="2">
        <f t="shared" si="19"/>
        <v>0</v>
      </c>
      <c r="S254" s="2">
        <f t="shared" si="19"/>
        <v>0</v>
      </c>
      <c r="T254" s="2">
        <f t="shared" si="19"/>
        <v>0</v>
      </c>
      <c r="U254" s="2">
        <f t="shared" si="19"/>
        <v>0</v>
      </c>
      <c r="V254" s="2">
        <f t="shared" si="19"/>
        <v>3</v>
      </c>
      <c r="W254" s="2">
        <f t="shared" si="19"/>
        <v>0</v>
      </c>
      <c r="X254" s="2">
        <f t="shared" si="19"/>
        <v>0</v>
      </c>
      <c r="Y254" s="2">
        <f t="shared" si="19"/>
        <v>0</v>
      </c>
      <c r="Z254" s="2">
        <f t="shared" si="19"/>
        <v>0</v>
      </c>
      <c r="AA254" s="2">
        <f t="shared" si="19"/>
        <v>0</v>
      </c>
      <c r="AB254" s="2">
        <f t="shared" si="19"/>
        <v>0</v>
      </c>
      <c r="AC254" s="2">
        <f t="shared" si="19"/>
        <v>0</v>
      </c>
      <c r="AD254" s="2">
        <f t="shared" si="19"/>
        <v>0</v>
      </c>
      <c r="AE254" s="2">
        <f t="shared" si="19"/>
        <v>2</v>
      </c>
      <c r="AF254" s="2">
        <f t="shared" si="19"/>
        <v>19</v>
      </c>
      <c r="AG254" s="2">
        <f t="shared" si="19"/>
        <v>0</v>
      </c>
      <c r="AH254" s="2">
        <f t="shared" si="19"/>
        <v>0</v>
      </c>
      <c r="AI254" s="2">
        <f t="shared" si="19"/>
        <v>0</v>
      </c>
      <c r="AJ254" s="2">
        <f t="shared" si="19"/>
        <v>0</v>
      </c>
    </row>
    <row r="259" spans="4:6" x14ac:dyDescent="0.3">
      <c r="D259" t="s">
        <v>452</v>
      </c>
      <c r="E259" s="1" t="s">
        <v>451</v>
      </c>
      <c r="F259" s="1">
        <v>852</v>
      </c>
    </row>
  </sheetData>
  <mergeCells count="1">
    <mergeCell ref="A1:AJ1"/>
  </mergeCells>
  <conditionalFormatting sqref="B191:B192">
    <cfRule type="duplicateValues" dxfId="30" priority="1"/>
    <cfRule type="duplicateValues" dxfId="29" priority="2"/>
  </conditionalFormatting>
  <conditionalFormatting sqref="B196:B198">
    <cfRule type="duplicateValues" dxfId="28" priority="24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7"/>
  <dimension ref="A1:AJ255"/>
  <sheetViews>
    <sheetView topLeftCell="A2" zoomScale="80" zoomScaleNormal="80" workbookViewId="0">
      <pane xSplit="6" ySplit="6" topLeftCell="G163" activePane="bottomRight" state="frozen"/>
      <selection pane="topRight"/>
      <selection pane="bottomLeft"/>
      <selection pane="bottomRigh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59.77734375" bestFit="1" customWidth="1"/>
    <col min="5" max="5" width="13.77734375" style="1" bestFit="1" customWidth="1"/>
    <col min="6" max="8" width="13.77734375" style="1" customWidth="1"/>
    <col min="9" max="10" width="9.77734375" customWidth="1"/>
    <col min="11" max="11" width="9.21875" style="1" customWidth="1"/>
    <col min="12" max="12" width="10.21875" style="1" customWidth="1"/>
    <col min="13" max="13" width="9.21875" customWidth="1"/>
    <col min="14" max="14" width="10.21875" customWidth="1"/>
    <col min="15" max="19" width="9.21875" customWidth="1"/>
    <col min="20" max="20" width="9.77734375" customWidth="1"/>
    <col min="21" max="22" width="10.21875" customWidth="1"/>
    <col min="23" max="24" width="9.21875" customWidth="1"/>
    <col min="25" max="25" width="10.21875" customWidth="1"/>
    <col min="26" max="35" width="9.21875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174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>
        <f>VLOOKUP(B3,'[26]Daily production report'!$C$43:$J$112,8,0)</f>
        <v>200</v>
      </c>
      <c r="G3" s="8">
        <f>SUM(I3:AJ3)</f>
        <v>0</v>
      </c>
      <c r="H3" s="8">
        <f>G3/F3*1000000</f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>
        <f>VLOOKUP(B4,'[26]Daily production report'!$C$43:$J$112,8,0)</f>
        <v>382</v>
      </c>
      <c r="G4" s="8">
        <f t="shared" ref="G4:G66" si="0">SUM(I4:AJ4)</f>
        <v>0</v>
      </c>
      <c r="H4" s="8">
        <f t="shared" ref="H4:H66" si="1">G4/F4*1000000</f>
        <v>0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>
        <f>VLOOKUP(B6,'[26]Daily production report'!$C$43:$J$112,8,0)</f>
        <v>135</v>
      </c>
      <c r="G6" s="8">
        <f t="shared" si="0"/>
        <v>0</v>
      </c>
      <c r="H6" s="8">
        <f t="shared" si="1"/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>
        <f>VLOOKUP(B7,'[26]Daily production report'!$C$43:$J$112,8,0)</f>
        <v>135</v>
      </c>
      <c r="G7" s="8">
        <f t="shared" si="0"/>
        <v>0</v>
      </c>
      <c r="H7" s="8">
        <f t="shared" si="1"/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>
        <f>VLOOKUP(B8,'[26]Daily production report'!$C$43:$J$112,8,0)</f>
        <v>605</v>
      </c>
      <c r="G8" s="8">
        <f t="shared" si="0"/>
        <v>0</v>
      </c>
      <c r="H8" s="8">
        <f t="shared" si="1"/>
        <v>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7.75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>
        <f>VLOOKUP(B15,'[26]Daily production report'!$C$43:$J$112,8,0)</f>
        <v>605</v>
      </c>
      <c r="G15" s="8">
        <f t="shared" si="0"/>
        <v>0</v>
      </c>
      <c r="H15" s="8">
        <f t="shared" si="1"/>
        <v>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>
        <f>VLOOKUP(B16,'[26]Daily production report'!$C$43:$J$112,8,0)</f>
        <v>630</v>
      </c>
      <c r="G16" s="8">
        <f t="shared" si="0"/>
        <v>0</v>
      </c>
      <c r="H16" s="8">
        <f t="shared" si="1"/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>
        <f>VLOOKUP(B17,'[26]Daily production report'!$C$43:$J$112,8,0)</f>
        <v>630</v>
      </c>
      <c r="G17" s="8">
        <f t="shared" si="0"/>
        <v>0</v>
      </c>
      <c r="H17" s="8">
        <f t="shared" si="1"/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/>
      <c r="G22" s="8">
        <f t="shared" si="0"/>
        <v>0</v>
      </c>
      <c r="H22" s="8" t="e">
        <f t="shared" si="1"/>
        <v>#DIV/0!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>
        <f>VLOOKUP(B23,'[26]Daily production report'!$C$43:$J$112,8,0)</f>
        <v>245</v>
      </c>
      <c r="G23" s="8">
        <f t="shared" si="0"/>
        <v>1</v>
      </c>
      <c r="H23" s="8">
        <f t="shared" si="1"/>
        <v>4081.632653061225</v>
      </c>
      <c r="I23" s="3"/>
      <c r="J23" s="3"/>
      <c r="K23" s="3">
        <v>1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>
        <f>VLOOKUP(B28,'[26]Daily production report'!$C$43:$J$112,8,0)</f>
        <v>781</v>
      </c>
      <c r="G28" s="8">
        <f t="shared" si="0"/>
        <v>0</v>
      </c>
      <c r="H28" s="8">
        <f t="shared" si="1"/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/>
      <c r="G30" s="8">
        <f t="shared" si="0"/>
        <v>0</v>
      </c>
      <c r="H30" s="8" t="e">
        <f t="shared" si="1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>
        <f>VLOOKUP(B32,'[26]Daily production report'!$C$43:$J$112,8,0)</f>
        <v>85</v>
      </c>
      <c r="G32" s="8">
        <f t="shared" si="0"/>
        <v>0</v>
      </c>
      <c r="H32" s="8">
        <f t="shared" si="1"/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0</v>
      </c>
      <c r="H34" s="8" t="e">
        <f t="shared" si="1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/>
      <c r="G36" s="8">
        <f t="shared" si="0"/>
        <v>0</v>
      </c>
      <c r="H36" s="8" t="e">
        <f t="shared" si="1"/>
        <v>#DIV/0!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/>
      <c r="G37" s="8">
        <f t="shared" si="0"/>
        <v>0</v>
      </c>
      <c r="H37" s="8" t="e">
        <f t="shared" si="1"/>
        <v>#DIV/0!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/>
      <c r="G38" s="8">
        <f t="shared" si="0"/>
        <v>0</v>
      </c>
      <c r="H38" s="8" t="e">
        <f t="shared" si="1"/>
        <v>#DIV/0!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/>
      <c r="G39" s="8">
        <f t="shared" si="0"/>
        <v>0</v>
      </c>
      <c r="H39" s="8" t="e">
        <f t="shared" si="1"/>
        <v>#DIV/0!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>
        <f>VLOOKUP(B59,'[26]Daily production report'!$C$43:$J$112,8,0)</f>
        <v>250</v>
      </c>
      <c r="G59" s="8">
        <f t="shared" si="0"/>
        <v>0</v>
      </c>
      <c r="H59" s="8">
        <f t="shared" si="1"/>
        <v>0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>
        <f>VLOOKUP(B60,'[26]Daily production report'!$C$43:$J$112,8,0)</f>
        <v>227</v>
      </c>
      <c r="G60" s="8">
        <f t="shared" si="0"/>
        <v>0</v>
      </c>
      <c r="H60" s="8">
        <f t="shared" si="1"/>
        <v>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/>
      <c r="G61" s="8">
        <f t="shared" si="0"/>
        <v>0</v>
      </c>
      <c r="H61" s="8" t="e">
        <f t="shared" si="1"/>
        <v>#DIV/0!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>
        <f>VLOOKUP(B62,'[26]Daily production report'!$C$43:$J$112,8,0)</f>
        <v>680</v>
      </c>
      <c r="G62" s="8">
        <f t="shared" si="0"/>
        <v>4</v>
      </c>
      <c r="H62" s="8">
        <f t="shared" si="1"/>
        <v>5882.3529411764703</v>
      </c>
      <c r="I62" s="3"/>
      <c r="J62" s="3">
        <v>4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/>
      <c r="G64" s="8">
        <f t="shared" si="0"/>
        <v>0</v>
      </c>
      <c r="H64" s="8" t="e">
        <f t="shared" si="1"/>
        <v>#DIV/0!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/>
      <c r="G65" s="8">
        <f t="shared" si="0"/>
        <v>0</v>
      </c>
      <c r="H65" s="8" t="e">
        <f t="shared" si="1"/>
        <v>#DIV/0!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>
        <f>VLOOKUP(B66,'[26]Daily production report'!$C$43:$J$112,8,0)</f>
        <v>1260</v>
      </c>
      <c r="G66" s="8">
        <f t="shared" si="0"/>
        <v>2</v>
      </c>
      <c r="H66" s="8">
        <f t="shared" si="1"/>
        <v>1587.3015873015872</v>
      </c>
      <c r="I66" s="3"/>
      <c r="J66" s="3">
        <v>2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 t="s">
        <v>355</v>
      </c>
      <c r="D73" s="107" t="s">
        <v>69</v>
      </c>
      <c r="E73" s="240" t="s">
        <v>64</v>
      </c>
      <c r="F73" s="3"/>
      <c r="G73" s="8">
        <f t="shared" si="2"/>
        <v>0</v>
      </c>
      <c r="H73" s="8" t="e">
        <f t="shared" si="3"/>
        <v>#DIV/0!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/>
      <c r="G74" s="8">
        <f t="shared" si="2"/>
        <v>0</v>
      </c>
      <c r="H74" s="8" t="e">
        <f t="shared" si="3"/>
        <v>#DIV/0!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VLOOKUP(B75,'[26]Daily production report'!$C$43:$J$112,8,0)</f>
        <v>1470</v>
      </c>
      <c r="G75" s="8">
        <f t="shared" si="2"/>
        <v>6</v>
      </c>
      <c r="H75" s="8">
        <f t="shared" si="3"/>
        <v>4081.632653061225</v>
      </c>
      <c r="I75" s="3"/>
      <c r="J75" s="3"/>
      <c r="K75" s="3">
        <v>1</v>
      </c>
      <c r="L75" s="3"/>
      <c r="M75" s="3"/>
      <c r="N75" s="3"/>
      <c r="O75" s="3"/>
      <c r="P75" s="3"/>
      <c r="Q75" s="3">
        <v>5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>
        <f>VLOOKUP(B80,'[26]Daily production report'!$C$43:$J$112,8,0)</f>
        <v>3467</v>
      </c>
      <c r="G80" s="8">
        <f t="shared" si="2"/>
        <v>0</v>
      </c>
      <c r="H80" s="8">
        <f t="shared" si="3"/>
        <v>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>
        <f>VLOOKUP(B86,'[26]Daily production report'!$C$43:$J$112,8,0)</f>
        <v>470</v>
      </c>
      <c r="G86" s="8">
        <f t="shared" si="2"/>
        <v>0</v>
      </c>
      <c r="H86" s="8">
        <f t="shared" si="3"/>
        <v>0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>
        <f>VLOOKUP(B102,'[26]Daily production report'!$C$43:$J$112,8,0)</f>
        <v>1220</v>
      </c>
      <c r="G102" s="8">
        <f t="shared" si="2"/>
        <v>0</v>
      </c>
      <c r="H102" s="8">
        <f t="shared" si="3"/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>
        <f>VLOOKUP(B112,'[26]Daily production report'!$C$43:$J$112,8,0)</f>
        <v>100</v>
      </c>
      <c r="G112" s="8">
        <f t="shared" si="6"/>
        <v>0</v>
      </c>
      <c r="H112" s="8">
        <f t="shared" si="7"/>
        <v>0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>
        <f>VLOOKUP(B113,'[26]Daily production report'!$C$43:$J$112,8,0)</f>
        <v>173</v>
      </c>
      <c r="G113" s="8"/>
      <c r="H113" s="8">
        <f t="shared" si="7"/>
        <v>0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>
        <f>VLOOKUP(B114,'[26]Daily production report'!$C$43:$J$112,8,0)</f>
        <v>552</v>
      </c>
      <c r="G114" s="8">
        <f t="shared" si="6"/>
        <v>0</v>
      </c>
      <c r="H114" s="8">
        <f t="shared" si="7"/>
        <v>0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/>
      <c r="G127" s="8">
        <f t="shared" si="6"/>
        <v>0</v>
      </c>
      <c r="H127" s="8" t="e">
        <f t="shared" si="7"/>
        <v>#DIV/0!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>
        <f>VLOOKUP(B138,'[26]Daily production report'!$C$43:$J$112,8,0)</f>
        <v>363</v>
      </c>
      <c r="G138" s="8">
        <f t="shared" si="6"/>
        <v>1</v>
      </c>
      <c r="H138" s="8">
        <f t="shared" si="7"/>
        <v>2754.8209366391184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>
        <v>1</v>
      </c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>
        <f>VLOOKUP(B145,'[26]Daily production report'!$C$43:$J$112,8,0)</f>
        <v>250</v>
      </c>
      <c r="G145" s="8">
        <f t="shared" si="9"/>
        <v>0</v>
      </c>
      <c r="H145" s="8">
        <f t="shared" si="8"/>
        <v>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>
        <f t="shared" si="9"/>
        <v>0</v>
      </c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ht="14.25" customHeigh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/>
      <c r="G157" s="8">
        <f t="shared" si="9"/>
        <v>0</v>
      </c>
      <c r="H157" s="8" t="e">
        <f t="shared" si="8"/>
        <v>#DIV/0!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/>
      <c r="G159" s="8">
        <f t="shared" si="9"/>
        <v>0</v>
      </c>
      <c r="H159" s="8" t="e">
        <f t="shared" si="8"/>
        <v>#DIV/0!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>
        <f>VLOOKUP(B160,'[26]Daily production report'!$C$43:$J$112,8,0)</f>
        <v>970</v>
      </c>
      <c r="G160" s="8">
        <f t="shared" si="9"/>
        <v>1</v>
      </c>
      <c r="H160" s="8">
        <f t="shared" si="8"/>
        <v>1030.9278350515465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>
        <v>1</v>
      </c>
      <c r="AD160" s="88"/>
      <c r="AE160" s="88"/>
      <c r="AF160" s="88"/>
      <c r="AG160" s="88"/>
      <c r="AH160" s="88"/>
      <c r="AI160" s="88"/>
      <c r="AJ160" s="88"/>
    </row>
    <row r="161" spans="1:36" s="89" customFormat="1" ht="18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/>
      <c r="G161" s="8">
        <f t="shared" si="9"/>
        <v>0</v>
      </c>
      <c r="H161" s="8" t="e">
        <f t="shared" si="8"/>
        <v>#DIV/0!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4.2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>
        <f>VLOOKUP(B162,'[26]Daily production report'!$C$43:$J$112,8,0)</f>
        <v>1510</v>
      </c>
      <c r="G162" s="8">
        <f t="shared" si="9"/>
        <v>10</v>
      </c>
      <c r="H162" s="8">
        <f t="shared" si="8"/>
        <v>6622.5165562913908</v>
      </c>
      <c r="I162" s="88"/>
      <c r="J162" s="88"/>
      <c r="K162" s="88"/>
      <c r="L162" s="88"/>
      <c r="M162" s="88"/>
      <c r="N162" s="88"/>
      <c r="O162" s="88">
        <v>10</v>
      </c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>
        <f>VLOOKUP(B164,'[26]Daily production report'!$C$43:$J$112,8,0)</f>
        <v>1193</v>
      </c>
      <c r="G164" s="8">
        <f t="shared" si="9"/>
        <v>0</v>
      </c>
      <c r="H164" s="8">
        <f t="shared" si="8"/>
        <v>0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4">
        <v>15026207</v>
      </c>
      <c r="C165" s="107" t="s">
        <v>354</v>
      </c>
      <c r="D165" s="100" t="s">
        <v>323</v>
      </c>
      <c r="E165" s="268" t="s">
        <v>341</v>
      </c>
      <c r="F165" s="3"/>
      <c r="G165" s="8">
        <f t="shared" si="9"/>
        <v>0</v>
      </c>
      <c r="H165" s="8" t="e">
        <f t="shared" si="8"/>
        <v>#DIV/0!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4">
        <v>15026208</v>
      </c>
      <c r="C166" s="107" t="s">
        <v>354</v>
      </c>
      <c r="D166" s="100" t="s">
        <v>342</v>
      </c>
      <c r="E166" s="268" t="s">
        <v>341</v>
      </c>
      <c r="F166" s="3"/>
      <c r="G166" s="8">
        <f t="shared" si="9"/>
        <v>0</v>
      </c>
      <c r="H166" s="8" t="e">
        <f t="shared" si="8"/>
        <v>#DIV/0!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4">
        <v>15026209</v>
      </c>
      <c r="C167" s="107" t="s">
        <v>353</v>
      </c>
      <c r="D167" s="100" t="s">
        <v>324</v>
      </c>
      <c r="E167" s="268" t="s">
        <v>341</v>
      </c>
      <c r="F167" s="3">
        <f>VLOOKUP(B167,'[26]Daily production report'!$C$43:$J$112,8,0)</f>
        <v>999</v>
      </c>
      <c r="G167" s="8">
        <f t="shared" si="9"/>
        <v>1</v>
      </c>
      <c r="H167" s="8">
        <f t="shared" si="8"/>
        <v>1001.001001001001</v>
      </c>
      <c r="I167" s="88"/>
      <c r="J167" s="88"/>
      <c r="K167" s="88"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4">
        <v>15026210</v>
      </c>
      <c r="C168" s="107" t="s">
        <v>353</v>
      </c>
      <c r="D168" s="100" t="s">
        <v>325</v>
      </c>
      <c r="E168" s="268" t="s">
        <v>341</v>
      </c>
      <c r="F168" s="3"/>
      <c r="G168" s="8">
        <f t="shared" si="9"/>
        <v>0</v>
      </c>
      <c r="H168" s="8" t="e">
        <f t="shared" si="8"/>
        <v>#DIV/0!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4">
        <v>15026216</v>
      </c>
      <c r="C169" s="107" t="s">
        <v>354</v>
      </c>
      <c r="D169" s="100" t="s">
        <v>326</v>
      </c>
      <c r="E169" s="268" t="s">
        <v>341</v>
      </c>
      <c r="F169" s="3">
        <f>VLOOKUP(B169,'[26]Daily production report'!$C$43:$J$112,8,0)</f>
        <v>990</v>
      </c>
      <c r="G169" s="8">
        <f t="shared" si="9"/>
        <v>25</v>
      </c>
      <c r="H169" s="8">
        <f t="shared" si="8"/>
        <v>25252.525252525251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>
        <v>25</v>
      </c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4">
        <v>15026217</v>
      </c>
      <c r="C170" s="107" t="s">
        <v>354</v>
      </c>
      <c r="D170" s="100" t="s">
        <v>327</v>
      </c>
      <c r="E170" s="268" t="s">
        <v>341</v>
      </c>
      <c r="F170" s="3">
        <f>VLOOKUP(B170,'[26]Daily production report'!$C$43:$J$112,8,0)</f>
        <v>990</v>
      </c>
      <c r="G170" s="8">
        <f t="shared" si="9"/>
        <v>0</v>
      </c>
      <c r="H170" s="8">
        <f t="shared" si="8"/>
        <v>0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4">
        <v>15025364</v>
      </c>
      <c r="C171" s="107" t="s">
        <v>356</v>
      </c>
      <c r="D171" s="100" t="s">
        <v>328</v>
      </c>
      <c r="E171" s="268" t="s">
        <v>341</v>
      </c>
      <c r="F171" s="3">
        <f>VLOOKUP(B171,'[26]Daily production report'!$C$43:$J$112,8,0)</f>
        <v>424</v>
      </c>
      <c r="G171" s="8">
        <f t="shared" si="9"/>
        <v>0</v>
      </c>
      <c r="H171" s="8">
        <f t="shared" si="8"/>
        <v>0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4">
        <v>15025365</v>
      </c>
      <c r="C172" s="107" t="s">
        <v>356</v>
      </c>
      <c r="D172" s="100" t="s">
        <v>329</v>
      </c>
      <c r="E172" s="268" t="s">
        <v>341</v>
      </c>
      <c r="F172" s="3">
        <f>VLOOKUP(B172,'[26]Daily production report'!$C$43:$J$112,8,0)</f>
        <v>424</v>
      </c>
      <c r="G172" s="8">
        <f t="shared" si="9"/>
        <v>0</v>
      </c>
      <c r="H172" s="8">
        <f t="shared" si="8"/>
        <v>0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4">
        <v>15025366</v>
      </c>
      <c r="C173" s="107" t="s">
        <v>356</v>
      </c>
      <c r="D173" s="100" t="s">
        <v>330</v>
      </c>
      <c r="E173" s="268" t="s">
        <v>341</v>
      </c>
      <c r="F173" s="3">
        <f>VLOOKUP(B173,'[26]Daily production report'!$C$43:$J$112,8,0)</f>
        <v>980</v>
      </c>
      <c r="G173" s="8">
        <f t="shared" si="9"/>
        <v>0</v>
      </c>
      <c r="H173" s="8">
        <f t="shared" si="8"/>
        <v>0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4">
        <v>15025367</v>
      </c>
      <c r="C174" s="107" t="s">
        <v>356</v>
      </c>
      <c r="D174" s="100" t="s">
        <v>331</v>
      </c>
      <c r="E174" s="268" t="s">
        <v>341</v>
      </c>
      <c r="F174" s="3">
        <f>VLOOKUP(B174,'[26]Daily production report'!$C$43:$J$112,8,0)</f>
        <v>980</v>
      </c>
      <c r="G174" s="8">
        <f t="shared" si="9"/>
        <v>0</v>
      </c>
      <c r="H174" s="8">
        <f t="shared" si="8"/>
        <v>0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4">
        <v>15026212</v>
      </c>
      <c r="C175" s="107" t="s">
        <v>355</v>
      </c>
      <c r="D175" s="100" t="s">
        <v>332</v>
      </c>
      <c r="E175" s="268" t="s">
        <v>341</v>
      </c>
      <c r="F175" s="3">
        <f>VLOOKUP(B175,'[26]Daily production report'!$C$43:$J$112,8,0)</f>
        <v>1100</v>
      </c>
      <c r="G175" s="8">
        <f t="shared" si="9"/>
        <v>0</v>
      </c>
      <c r="H175" s="8">
        <f t="shared" si="8"/>
        <v>0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4">
        <v>15026213</v>
      </c>
      <c r="C176" s="107" t="s">
        <v>355</v>
      </c>
      <c r="D176" s="100" t="s">
        <v>333</v>
      </c>
      <c r="E176" s="268" t="s">
        <v>341</v>
      </c>
      <c r="F176" s="3">
        <f>VLOOKUP(B176,'[26]Daily production report'!$C$43:$J$112,8,0)</f>
        <v>1100</v>
      </c>
      <c r="G176" s="8">
        <f t="shared" si="9"/>
        <v>0</v>
      </c>
      <c r="H176" s="8">
        <f t="shared" si="8"/>
        <v>0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4">
        <v>15026214</v>
      </c>
      <c r="C177" s="107" t="s">
        <v>355</v>
      </c>
      <c r="D177" s="100" t="s">
        <v>334</v>
      </c>
      <c r="E177" s="268" t="s">
        <v>341</v>
      </c>
      <c r="F177" s="3">
        <f>VLOOKUP(B177,'[26]Daily production report'!$C$43:$J$112,8,0)</f>
        <v>470</v>
      </c>
      <c r="G177" s="8">
        <f t="shared" si="9"/>
        <v>0</v>
      </c>
      <c r="H177" s="8">
        <f t="shared" si="8"/>
        <v>0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4">
        <v>15026214</v>
      </c>
      <c r="C178" s="107" t="s">
        <v>355</v>
      </c>
      <c r="D178" s="100" t="s">
        <v>335</v>
      </c>
      <c r="E178" s="268" t="s">
        <v>341</v>
      </c>
      <c r="F178" s="3">
        <f>VLOOKUP(B178,'[26]Daily production report'!$C$43:$J$112,8,0)</f>
        <v>470</v>
      </c>
      <c r="G178" s="8">
        <f t="shared" si="9"/>
        <v>0</v>
      </c>
      <c r="H178" s="8">
        <f t="shared" si="8"/>
        <v>0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4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4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5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5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>
        <f>VLOOKUP(B185,'[26]Daily production report'!$C$43:$J$112,8,0)</f>
        <v>400</v>
      </c>
      <c r="G185" s="8">
        <f t="shared" si="9"/>
        <v>0</v>
      </c>
      <c r="H185" s="8">
        <f t="shared" si="8"/>
        <v>0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>
        <f>VLOOKUP(B186,'[26]Daily production report'!$C$43:$J$112,8,0)</f>
        <v>400</v>
      </c>
      <c r="G186" s="8">
        <f t="shared" si="9"/>
        <v>0</v>
      </c>
      <c r="H186" s="8">
        <f t="shared" si="8"/>
        <v>0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05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>
        <f>VLOOKUP(B191,'[26]Daily production report'!$C$43:$J$112,8,0)</f>
        <v>601</v>
      </c>
      <c r="G191" s="8">
        <f t="shared" si="9"/>
        <v>1</v>
      </c>
      <c r="H191" s="8">
        <f t="shared" si="8"/>
        <v>1663.8935108153078</v>
      </c>
      <c r="I191" s="26"/>
      <c r="J191" s="26"/>
      <c r="K191" s="26"/>
      <c r="L191" s="26"/>
      <c r="M191" s="26"/>
      <c r="N191" s="26"/>
      <c r="O191" s="26"/>
      <c r="P191" s="26"/>
      <c r="Q191" s="26">
        <v>1</v>
      </c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>
        <f>VLOOKUP(B192,'[26]Daily production report'!$C$43:$J$112,8,0)</f>
        <v>601</v>
      </c>
      <c r="G192" s="8">
        <f t="shared" si="9"/>
        <v>1</v>
      </c>
      <c r="H192" s="8">
        <f t="shared" si="8"/>
        <v>1663.8935108153078</v>
      </c>
      <c r="I192" s="26"/>
      <c r="J192" s="26"/>
      <c r="K192" s="26"/>
      <c r="L192" s="26"/>
      <c r="M192" s="26"/>
      <c r="N192" s="26"/>
      <c r="O192" s="26"/>
      <c r="P192" s="26"/>
      <c r="Q192" s="26">
        <v>1</v>
      </c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/>
      <c r="G196" s="8">
        <f t="shared" si="9"/>
        <v>1</v>
      </c>
      <c r="H196" s="8" t="e">
        <f t="shared" si="8"/>
        <v>#DIV/0!</v>
      </c>
      <c r="I196" s="26"/>
      <c r="J196" s="26"/>
      <c r="K196" s="26"/>
      <c r="L196" s="26"/>
      <c r="M196" s="26"/>
      <c r="N196" s="26"/>
      <c r="O196" s="26">
        <v>1</v>
      </c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/>
      <c r="G197" s="8">
        <f t="shared" si="9"/>
        <v>1</v>
      </c>
      <c r="H197" s="8" t="e">
        <f t="shared" si="8"/>
        <v>#DIV/0!</v>
      </c>
      <c r="I197" s="26"/>
      <c r="J197" s="26"/>
      <c r="K197" s="26"/>
      <c r="L197" s="26"/>
      <c r="M197" s="26"/>
      <c r="N197" s="26"/>
      <c r="O197" s="26">
        <v>1</v>
      </c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>
        <f>VLOOKUP(B198,'[26]Daily production report'!$C$43:$J$112,8,0)</f>
        <v>1750</v>
      </c>
      <c r="G198" s="8">
        <f t="shared" si="9"/>
        <v>5</v>
      </c>
      <c r="H198" s="8">
        <f t="shared" si="8"/>
        <v>2857.1428571428573</v>
      </c>
      <c r="I198" s="26">
        <v>5</v>
      </c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>
        <f>VLOOKUP(B199,'[26]Daily production report'!$C$43:$J$112,8,0)</f>
        <v>150</v>
      </c>
      <c r="G199" s="8">
        <f t="shared" ref="G199:G201" si="10">SUM(I199:AJ199)</f>
        <v>0</v>
      </c>
      <c r="H199" s="8">
        <f t="shared" ref="H199:H227" si="11">G199/F199*1000000</f>
        <v>0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>
        <f>VLOOKUP(B200,'[26]Daily production report'!$C$43:$J$112,8,0)</f>
        <v>150</v>
      </c>
      <c r="G200" s="8">
        <f t="shared" si="10"/>
        <v>0</v>
      </c>
      <c r="H200" s="8">
        <f t="shared" si="11"/>
        <v>0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VLOOKUP(B202,'[26]Daily production report'!$C$43:$J$112,8,0)</f>
        <v>1025</v>
      </c>
      <c r="G202" s="8">
        <f t="shared" ref="G202:G214" si="12">SUM(I202:AJ202)</f>
        <v>3</v>
      </c>
      <c r="H202" s="8">
        <f t="shared" si="11"/>
        <v>2926.8292682926831</v>
      </c>
      <c r="I202" s="26"/>
      <c r="J202" s="26"/>
      <c r="K202" s="26">
        <v>3</v>
      </c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>
        <f>VLOOKUP(B203,'[26]Daily production report'!$C$43:$J$112,8,0)</f>
        <v>300</v>
      </c>
      <c r="G203" s="8">
        <f t="shared" si="12"/>
        <v>2</v>
      </c>
      <c r="H203" s="8">
        <f t="shared" si="11"/>
        <v>6666.666666666667</v>
      </c>
      <c r="I203" s="26"/>
      <c r="J203" s="26"/>
      <c r="K203" s="26">
        <v>2</v>
      </c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>
        <f>VLOOKUP(B204,'[26]Daily production report'!$C$43:$J$112,8,0)</f>
        <v>200</v>
      </c>
      <c r="G204" s="8">
        <f t="shared" si="12"/>
        <v>0</v>
      </c>
      <c r="H204" s="8">
        <f t="shared" si="11"/>
        <v>0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VLOOKUP(B205,'[26]Daily production report'!$C$43:$J$112,8,0)</f>
        <v>1550</v>
      </c>
      <c r="G205" s="8">
        <f t="shared" si="12"/>
        <v>0</v>
      </c>
      <c r="H205" s="8">
        <f t="shared" si="11"/>
        <v>0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VLOOKUP(B206,'[26]Daily production report'!$C$43:$J$112,8,0)</f>
        <v>1650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VLOOKUP(B207,'[26]Daily production report'!$C$43:$J$112,8,0)</f>
        <v>1773</v>
      </c>
      <c r="G207" s="8">
        <f t="shared" si="12"/>
        <v>0</v>
      </c>
      <c r="H207" s="8">
        <f t="shared" si="11"/>
        <v>0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/>
      <c r="G208" s="8">
        <f t="shared" si="12"/>
        <v>0</v>
      </c>
      <c r="H208" s="8" t="e">
        <f t="shared" si="11"/>
        <v>#DIV/0!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VLOOKUP(B209,'[26]Daily production report'!$C$43:$J$112,8,0)</f>
        <v>1288</v>
      </c>
      <c r="G209" s="8">
        <f t="shared" si="12"/>
        <v>2</v>
      </c>
      <c r="H209" s="8">
        <f t="shared" si="11"/>
        <v>1552.7950310559006</v>
      </c>
      <c r="I209" s="26"/>
      <c r="J209" s="26"/>
      <c r="K209" s="26"/>
      <c r="L209" s="26"/>
      <c r="M209" s="26"/>
      <c r="N209" s="26"/>
      <c r="O209" s="26"/>
      <c r="P209" s="26"/>
      <c r="Q209" s="26">
        <v>2</v>
      </c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>
        <f>VLOOKUP(B210,'[26]Daily production report'!$C$43:$J$112,8,0)</f>
        <v>2029</v>
      </c>
      <c r="G210" s="8">
        <f t="shared" si="12"/>
        <v>0</v>
      </c>
      <c r="H210" s="8">
        <f t="shared" si="11"/>
        <v>0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VLOOKUP(B212,'[26]Daily production report'!$C$43:$J$112,8,0)</f>
        <v>2283</v>
      </c>
      <c r="G212" s="8">
        <f t="shared" si="12"/>
        <v>2</v>
      </c>
      <c r="H212" s="8">
        <f t="shared" si="11"/>
        <v>876.0402978537013</v>
      </c>
      <c r="I212" s="26"/>
      <c r="J212" s="26"/>
      <c r="K212" s="26">
        <v>2</v>
      </c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VLOOKUP(B214,'[26]Daily production report'!$C$43:$J$112,8,0)</f>
        <v>2283</v>
      </c>
      <c r="G214" s="8">
        <f t="shared" si="12"/>
        <v>1</v>
      </c>
      <c r="H214" s="8">
        <f t="shared" si="11"/>
        <v>438.02014892685065</v>
      </c>
      <c r="I214" s="26"/>
      <c r="J214" s="26"/>
      <c r="K214" s="26">
        <v>1</v>
      </c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>
        <f>VLOOKUP(B218,'[26]Daily production report'!$C$43:$J$112,8,0)</f>
        <v>1300</v>
      </c>
      <c r="G218" s="8">
        <f t="shared" si="14"/>
        <v>0</v>
      </c>
      <c r="H218" s="8">
        <f t="shared" si="11"/>
        <v>0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>
        <f>VLOOKUP(B219,'[26]Daily production report'!$C$43:$J$112,8,0)</f>
        <v>1300</v>
      </c>
      <c r="G219" s="8">
        <f t="shared" si="14"/>
        <v>0</v>
      </c>
      <c r="H219" s="8">
        <f t="shared" si="11"/>
        <v>0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VLOOKUP(B221,'[26]Daily production report'!$C$43:$J$112,8,0)</f>
        <v>403</v>
      </c>
      <c r="G221" s="8">
        <f t="shared" si="15"/>
        <v>0</v>
      </c>
      <c r="H221" s="8">
        <f t="shared" si="11"/>
        <v>0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VLOOKUP(B222,'[26]Daily production report'!$C$43:$J$112,8,0)</f>
        <v>403</v>
      </c>
      <c r="G222" s="8">
        <f t="shared" si="15"/>
        <v>0</v>
      </c>
      <c r="H222" s="8">
        <f t="shared" si="11"/>
        <v>0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>
        <f>VLOOKUP(B223,'[26]Daily production report'!$C$43:$J$112,8,0)</f>
        <v>733</v>
      </c>
      <c r="G223" s="8">
        <f t="shared" si="15"/>
        <v>1</v>
      </c>
      <c r="H223" s="8">
        <f t="shared" si="11"/>
        <v>1364.256480218281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>
        <v>1</v>
      </c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>
        <f>VLOOKUP(B224,'[26]Daily production report'!$C$43:$J$112,8,0)</f>
        <v>733</v>
      </c>
      <c r="G224" s="215">
        <f t="shared" si="15"/>
        <v>5</v>
      </c>
      <c r="H224" s="8">
        <f t="shared" si="11"/>
        <v>6821.2824010914055</v>
      </c>
      <c r="I224" s="26"/>
      <c r="J224" s="26"/>
      <c r="K224" s="26"/>
      <c r="L224" s="26"/>
      <c r="M224" s="26"/>
      <c r="N224" s="26">
        <v>4</v>
      </c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>
        <v>1</v>
      </c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>
        <f>VLOOKUP(B228,'[26]Daily production report'!$C$43:$J$112,8,0)</f>
        <v>1250</v>
      </c>
      <c r="G228" s="8">
        <f t="shared" ref="G228:G251" si="16">SUM(I228:AJ228)</f>
        <v>1</v>
      </c>
      <c r="H228" s="8">
        <f t="shared" ref="H228:H251" si="17">G228/F228*1000000</f>
        <v>800</v>
      </c>
      <c r="I228" s="214"/>
      <c r="J228" s="26">
        <v>1</v>
      </c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>
        <f>VLOOKUP(B229,'[26]Daily production report'!$C$43:$J$112,8,0)</f>
        <v>1250</v>
      </c>
      <c r="G229" s="8">
        <f t="shared" si="16"/>
        <v>1</v>
      </c>
      <c r="H229" s="8">
        <f t="shared" si="17"/>
        <v>800</v>
      </c>
      <c r="I229" s="214"/>
      <c r="J229" s="26">
        <v>1</v>
      </c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>
        <f>VLOOKUP(B230,'[26]Daily production report'!$C$43:$J$112,8,0)</f>
        <v>747</v>
      </c>
      <c r="G230" s="8">
        <f t="shared" si="16"/>
        <v>0</v>
      </c>
      <c r="H230" s="8">
        <f t="shared" si="17"/>
        <v>0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>
        <f>VLOOKUP(B231,'[26]Daily production report'!$C$43:$J$112,8,0)</f>
        <v>747</v>
      </c>
      <c r="G231" s="8">
        <f t="shared" si="16"/>
        <v>0</v>
      </c>
      <c r="H231" s="8">
        <f t="shared" si="17"/>
        <v>0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>
        <f>VLOOKUP(B232,'[26]Daily production report'!$C$43:$J$112,8,0)</f>
        <v>1450</v>
      </c>
      <c r="G232" s="8">
        <f t="shared" si="16"/>
        <v>0</v>
      </c>
      <c r="H232" s="8">
        <f t="shared" si="17"/>
        <v>0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>
        <f>VLOOKUP(B233,'[26]Daily production report'!$C$43:$J$112,8,0)</f>
        <v>1450</v>
      </c>
      <c r="G233" s="8">
        <f t="shared" si="16"/>
        <v>0</v>
      </c>
      <c r="H233" s="8">
        <f t="shared" si="17"/>
        <v>0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/>
      <c r="G234" s="8">
        <f t="shared" si="16"/>
        <v>0</v>
      </c>
      <c r="H234" s="8" t="e">
        <f t="shared" si="17"/>
        <v>#DIV/0!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>
        <f>VLOOKUP(B235,'[26]Daily production report'!$C$43:$J$112,8,0)</f>
        <v>1400</v>
      </c>
      <c r="G235" s="8">
        <f t="shared" si="16"/>
        <v>0</v>
      </c>
      <c r="H235" s="8">
        <f t="shared" si="17"/>
        <v>0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/>
      <c r="G236" s="8">
        <f t="shared" si="16"/>
        <v>0</v>
      </c>
      <c r="H236" s="8" t="e">
        <f t="shared" si="17"/>
        <v>#DIV/0!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/>
      <c r="G237" s="8">
        <f t="shared" si="16"/>
        <v>0</v>
      </c>
      <c r="H237" s="8" t="e">
        <f t="shared" si="17"/>
        <v>#DIV/0!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>
        <f>VLOOKUP(B240,'[26]Daily production report'!$C$43:$J$112,8,0)</f>
        <v>65</v>
      </c>
      <c r="G240" s="8">
        <f t="shared" si="16"/>
        <v>0</v>
      </c>
      <c r="H240" s="8">
        <f t="shared" si="17"/>
        <v>0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>
        <f>VLOOKUP(B241,'[26]Daily production report'!$C$43:$J$112,8,0)</f>
        <v>65</v>
      </c>
      <c r="G241" s="8">
        <f t="shared" si="16"/>
        <v>0</v>
      </c>
      <c r="H241" s="8">
        <f t="shared" si="17"/>
        <v>0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/>
      <c r="G242" s="8">
        <f t="shared" si="16"/>
        <v>0</v>
      </c>
      <c r="H242" s="8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/>
      <c r="G243" s="8">
        <f t="shared" si="16"/>
        <v>0</v>
      </c>
      <c r="H243" s="8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/>
      <c r="G244" s="8">
        <f t="shared" si="16"/>
        <v>0</v>
      </c>
      <c r="H244" s="8" t="e">
        <f t="shared" si="17"/>
        <v>#DIV/0!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/>
      <c r="G245" s="8">
        <f t="shared" si="16"/>
        <v>0</v>
      </c>
      <c r="H245" s="8" t="e">
        <f t="shared" si="17"/>
        <v>#DIV/0!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/>
      <c r="G246" s="8">
        <f t="shared" si="16"/>
        <v>0</v>
      </c>
      <c r="H246" s="8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/>
      <c r="G247" s="8">
        <f t="shared" si="16"/>
        <v>0</v>
      </c>
      <c r="H247" s="8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/>
      <c r="G250" s="8">
        <f t="shared" si="16"/>
        <v>0</v>
      </c>
      <c r="H250" s="8" t="e">
        <f t="shared" si="17"/>
        <v>#DIV/0!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59244</v>
      </c>
      <c r="G254" s="8">
        <f>SUM(I254:AJ254)</f>
        <v>78</v>
      </c>
      <c r="H254" s="8">
        <f t="shared" ref="H254" si="18">G254/F254*1000000</f>
        <v>1316.5890216730809</v>
      </c>
      <c r="I254" s="2">
        <f>SUM(I3:I251)</f>
        <v>5</v>
      </c>
      <c r="J254" s="2">
        <f t="shared" ref="J254:AJ254" si="19">SUM(J3:J251)</f>
        <v>8</v>
      </c>
      <c r="K254" s="2">
        <f t="shared" si="19"/>
        <v>11</v>
      </c>
      <c r="L254" s="2">
        <f t="shared" si="19"/>
        <v>0</v>
      </c>
      <c r="M254" s="2">
        <f t="shared" si="19"/>
        <v>0</v>
      </c>
      <c r="N254" s="2">
        <f t="shared" si="19"/>
        <v>4</v>
      </c>
      <c r="O254" s="2">
        <f t="shared" si="19"/>
        <v>12</v>
      </c>
      <c r="P254" s="2">
        <f t="shared" si="19"/>
        <v>0</v>
      </c>
      <c r="Q254" s="2">
        <f t="shared" si="19"/>
        <v>9</v>
      </c>
      <c r="R254" s="2">
        <f t="shared" si="19"/>
        <v>0</v>
      </c>
      <c r="S254" s="2">
        <f t="shared" si="19"/>
        <v>0</v>
      </c>
      <c r="T254" s="2">
        <f t="shared" si="19"/>
        <v>0</v>
      </c>
      <c r="U254" s="2">
        <f t="shared" si="19"/>
        <v>0</v>
      </c>
      <c r="V254" s="2">
        <f t="shared" si="19"/>
        <v>0</v>
      </c>
      <c r="W254" s="2">
        <f t="shared" si="19"/>
        <v>0</v>
      </c>
      <c r="X254" s="2">
        <f t="shared" si="19"/>
        <v>0</v>
      </c>
      <c r="Y254" s="2">
        <f t="shared" si="19"/>
        <v>1</v>
      </c>
      <c r="Z254" s="2">
        <f t="shared" si="19"/>
        <v>0</v>
      </c>
      <c r="AA254" s="2">
        <f t="shared" si="19"/>
        <v>0</v>
      </c>
      <c r="AB254" s="2">
        <f t="shared" si="19"/>
        <v>0</v>
      </c>
      <c r="AC254" s="2">
        <f t="shared" si="19"/>
        <v>3</v>
      </c>
      <c r="AD254" s="2">
        <f t="shared" si="19"/>
        <v>0</v>
      </c>
      <c r="AE254" s="2">
        <f t="shared" si="19"/>
        <v>0</v>
      </c>
      <c r="AF254" s="2">
        <f t="shared" si="19"/>
        <v>0</v>
      </c>
      <c r="AG254" s="2">
        <f t="shared" si="19"/>
        <v>25</v>
      </c>
      <c r="AH254" s="2">
        <f t="shared" si="19"/>
        <v>0</v>
      </c>
      <c r="AI254" s="2">
        <f t="shared" si="19"/>
        <v>0</v>
      </c>
      <c r="AJ254" s="2">
        <f t="shared" si="19"/>
        <v>0</v>
      </c>
    </row>
    <row r="255" spans="1:36" x14ac:dyDescent="0.3">
      <c r="D255" s="71"/>
      <c r="E255" s="50"/>
      <c r="F255" s="50"/>
      <c r="G255" s="72"/>
      <c r="H255" s="73"/>
    </row>
  </sheetData>
  <mergeCells count="2">
    <mergeCell ref="A254:E254"/>
    <mergeCell ref="A1:AJ1"/>
  </mergeCells>
  <conditionalFormatting sqref="B191:B192">
    <cfRule type="duplicateValues" dxfId="27" priority="1"/>
    <cfRule type="duplicateValues" dxfId="26" priority="2"/>
  </conditionalFormatting>
  <conditionalFormatting sqref="B196:B198">
    <cfRule type="duplicateValues" dxfId="25" priority="23" stopIfTrue="1"/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8"/>
  <dimension ref="A1:AJ255"/>
  <sheetViews>
    <sheetView topLeftCell="A2" zoomScale="80" zoomScaleNormal="80" workbookViewId="0">
      <pane xSplit="5" ySplit="9" topLeftCell="F201" activePane="bottomRight" state="frozen"/>
      <selection pane="topRight"/>
      <selection pane="bottomLeft"/>
      <selection pane="bottomRigh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59.77734375" bestFit="1" customWidth="1"/>
    <col min="5" max="5" width="13.77734375" style="1" bestFit="1" customWidth="1"/>
    <col min="6" max="6" width="14.21875" style="1" customWidth="1"/>
    <col min="7" max="7" width="16.5546875" style="1" customWidth="1"/>
    <col min="8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  <col min="25" max="25" width="10.21875" bestFit="1" customWidth="1"/>
    <col min="26" max="26" width="11" bestFit="1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174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/>
      <c r="G4" s="8"/>
      <c r="H4" s="8" t="e">
        <f t="shared" ref="H4:H66" si="0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ref="G5:G66" si="1">SUM(I5:AJ5)</f>
        <v>0</v>
      </c>
      <c r="H5" s="8" t="e">
        <f t="shared" si="0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>
        <f>VLOOKUP(B6,'[27]Daily production report'!$C$43:$J$105,8,0)</f>
        <v>160</v>
      </c>
      <c r="G6" s="8">
        <f t="shared" si="1"/>
        <v>1</v>
      </c>
      <c r="H6" s="8">
        <f t="shared" si="0"/>
        <v>6250</v>
      </c>
      <c r="I6" s="3"/>
      <c r="J6" s="3"/>
      <c r="K6" s="3">
        <v>1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>
        <f>VLOOKUP(B7,'[27]Daily production report'!$C$43:$J$105,8,0)</f>
        <v>160</v>
      </c>
      <c r="G7" s="8">
        <f t="shared" si="1"/>
        <v>1</v>
      </c>
      <c r="H7" s="8">
        <f t="shared" si="0"/>
        <v>6250</v>
      </c>
      <c r="I7" s="3"/>
      <c r="J7" s="3"/>
      <c r="K7" s="3">
        <v>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1"/>
        <v>0</v>
      </c>
      <c r="H8" s="8" t="e">
        <f t="shared" si="0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1"/>
        <v>0</v>
      </c>
      <c r="H9" s="8" t="e">
        <f t="shared" si="0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/>
      <c r="G10" s="8">
        <f t="shared" si="1"/>
        <v>0</v>
      </c>
      <c r="H10" s="8" t="e">
        <f t="shared" si="0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1"/>
        <v>1</v>
      </c>
      <c r="H11" s="8" t="e">
        <f t="shared" si="0"/>
        <v>#DIV/0!</v>
      </c>
      <c r="I11" s="3"/>
      <c r="J11" s="3"/>
      <c r="K11" s="3">
        <v>1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1"/>
        <v>1</v>
      </c>
      <c r="H12" s="8" t="e">
        <f t="shared" si="0"/>
        <v>#DIV/0!</v>
      </c>
      <c r="I12" s="3"/>
      <c r="J12" s="3"/>
      <c r="K12" s="3">
        <v>1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>
        <f>VLOOKUP(B13,'[27]Daily production report'!$C$43:$J$105,8,0)</f>
        <v>702</v>
      </c>
      <c r="G13" s="8">
        <f t="shared" si="1"/>
        <v>0</v>
      </c>
      <c r="H13" s="8">
        <f t="shared" si="0"/>
        <v>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>
        <f>VLOOKUP(B14,'[27]Daily production report'!$C$43:$J$105,8,0)</f>
        <v>702</v>
      </c>
      <c r="G14" s="8">
        <f t="shared" si="1"/>
        <v>0</v>
      </c>
      <c r="H14" s="8">
        <f t="shared" si="0"/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1"/>
        <v>0</v>
      </c>
      <c r="H15" s="8" t="e">
        <f t="shared" si="0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1"/>
        <v>0</v>
      </c>
      <c r="H16" s="8" t="e">
        <f t="shared" si="0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/>
      <c r="G17" s="8">
        <f t="shared" si="1"/>
        <v>0</v>
      </c>
      <c r="H17" s="8" t="e">
        <f t="shared" si="0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/>
      <c r="G18" s="8">
        <f t="shared" si="1"/>
        <v>0</v>
      </c>
      <c r="H18" s="8" t="e">
        <f t="shared" si="0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/>
      <c r="G19" s="8">
        <f t="shared" si="1"/>
        <v>0</v>
      </c>
      <c r="H19" s="8" t="e">
        <f t="shared" si="0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1"/>
        <v>0</v>
      </c>
      <c r="H20" s="8" t="e">
        <f t="shared" si="0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1"/>
        <v>0</v>
      </c>
      <c r="H21" s="8" t="e">
        <f t="shared" si="0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>
        <f>VLOOKUP(B22,'[27]Daily production report'!$C$43:$J$105,8,0)</f>
        <v>1341</v>
      </c>
      <c r="G22" s="8">
        <f t="shared" si="1"/>
        <v>0</v>
      </c>
      <c r="H22" s="8">
        <f t="shared" si="0"/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>
        <f>VLOOKUP(B23,'[27]Daily production report'!$C$43:$J$105,8,0)</f>
        <v>955</v>
      </c>
      <c r="G23" s="8">
        <f t="shared" si="1"/>
        <v>0</v>
      </c>
      <c r="H23" s="8">
        <f t="shared" si="0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1"/>
        <v>0</v>
      </c>
      <c r="H24" s="8" t="e">
        <f t="shared" si="0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1"/>
        <v>0</v>
      </c>
      <c r="H25" s="8" t="e">
        <f t="shared" si="0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1"/>
        <v>0</v>
      </c>
      <c r="H26" s="8" t="e">
        <f t="shared" si="0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1"/>
        <v>0</v>
      </c>
      <c r="H27" s="8" t="e">
        <f t="shared" si="0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1"/>
        <v>0</v>
      </c>
      <c r="H28" s="8" t="e">
        <f t="shared" si="0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1"/>
        <v>0</v>
      </c>
      <c r="H29" s="8" t="e">
        <f t="shared" si="0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/>
      <c r="G30" s="8">
        <f t="shared" si="1"/>
        <v>0</v>
      </c>
      <c r="H30" s="8" t="e">
        <f t="shared" si="0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>
        <f>VLOOKUP(B31,'[27]Daily production report'!$C$43:$J$105,8,0)</f>
        <v>300</v>
      </c>
      <c r="G31" s="8">
        <f t="shared" si="1"/>
        <v>0</v>
      </c>
      <c r="H31" s="8">
        <f t="shared" si="0"/>
        <v>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1"/>
        <v>0</v>
      </c>
      <c r="H32" s="8" t="e">
        <f t="shared" si="0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1"/>
        <v>0</v>
      </c>
      <c r="H33" s="8" t="e">
        <f t="shared" si="0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1"/>
        <v>0</v>
      </c>
      <c r="H34" s="8" t="e">
        <f t="shared" si="0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1"/>
        <v>0</v>
      </c>
      <c r="H35" s="8" t="e">
        <f t="shared" si="0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>
        <f>VLOOKUP(B36,'[27]Daily production report'!$C$43:$J$105,8,0)</f>
        <v>1687</v>
      </c>
      <c r="G36" s="8">
        <f t="shared" si="1"/>
        <v>0</v>
      </c>
      <c r="H36" s="8">
        <f t="shared" si="0"/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>
        <f>VLOOKUP(B37,'[27]Daily production report'!$C$43:$J$105,8,0)</f>
        <v>1687</v>
      </c>
      <c r="G37" s="8">
        <f t="shared" si="1"/>
        <v>0</v>
      </c>
      <c r="H37" s="8">
        <f t="shared" si="0"/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>
        <f>VLOOKUP(B38,'[27]Daily production report'!$C$43:$J$105,8,0)</f>
        <v>200</v>
      </c>
      <c r="G38" s="8">
        <f t="shared" si="1"/>
        <v>0</v>
      </c>
      <c r="H38" s="8">
        <f t="shared" si="0"/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>
        <f>VLOOKUP(B39,'[27]Daily production report'!$C$43:$J$105,8,0)</f>
        <v>200</v>
      </c>
      <c r="G39" s="8">
        <f t="shared" si="1"/>
        <v>0</v>
      </c>
      <c r="H39" s="8">
        <f t="shared" si="0"/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1"/>
        <v>0</v>
      </c>
      <c r="H40" s="8" t="e">
        <f t="shared" si="0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1"/>
        <v>0</v>
      </c>
      <c r="H41" s="8" t="e">
        <f t="shared" si="0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1"/>
        <v>0</v>
      </c>
      <c r="H42" s="8" t="e">
        <f t="shared" si="0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1"/>
        <v>0</v>
      </c>
      <c r="H43" s="8" t="e">
        <f t="shared" si="0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1"/>
        <v>0</v>
      </c>
      <c r="H44" s="8" t="e">
        <f t="shared" si="0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1"/>
        <v>0</v>
      </c>
      <c r="H45" s="8" t="e">
        <f t="shared" si="0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1"/>
        <v>0</v>
      </c>
      <c r="H46" s="8" t="e">
        <f t="shared" si="0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1"/>
        <v>0</v>
      </c>
      <c r="H47" s="8" t="e">
        <f t="shared" si="0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1"/>
        <v>0</v>
      </c>
      <c r="H48" s="8" t="e">
        <f t="shared" si="0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1"/>
        <v>0</v>
      </c>
      <c r="H49" s="8" t="e">
        <f t="shared" si="0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.75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1"/>
        <v>0</v>
      </c>
      <c r="H50" s="8" t="e">
        <f t="shared" si="0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1"/>
        <v>1</v>
      </c>
      <c r="H51" s="8" t="e">
        <f t="shared" si="0"/>
        <v>#DIV/0!</v>
      </c>
      <c r="I51" s="3"/>
      <c r="J51" s="3"/>
      <c r="K51" s="3"/>
      <c r="L51" s="3"/>
      <c r="M51" s="3"/>
      <c r="N51" s="3"/>
      <c r="O51" s="3"/>
      <c r="P51" s="3"/>
      <c r="Q51" s="3">
        <v>1</v>
      </c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1"/>
        <v>0</v>
      </c>
      <c r="H52" s="8" t="e">
        <f t="shared" si="0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1"/>
        <v>0</v>
      </c>
      <c r="H53" s="8" t="e">
        <f t="shared" si="0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1"/>
        <v>0</v>
      </c>
      <c r="H54" s="8" t="e">
        <f t="shared" si="0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1"/>
        <v>0</v>
      </c>
      <c r="H55" s="8" t="e">
        <f t="shared" si="0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1"/>
        <v>0</v>
      </c>
      <c r="H56" s="8" t="e">
        <f t="shared" si="0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17.25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1"/>
        <v>0</v>
      </c>
      <c r="H57" s="8" t="e">
        <f t="shared" si="0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1"/>
        <v>0</v>
      </c>
      <c r="H58" s="8" t="e">
        <f t="shared" si="0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1"/>
        <v>0</v>
      </c>
      <c r="H59" s="8" t="e">
        <f t="shared" si="0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1"/>
        <v>0</v>
      </c>
      <c r="H60" s="8" t="e">
        <f t="shared" si="0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VLOOKUP(B61,'[27]Daily production report'!$C$43:$J$105,8,0)</f>
        <v>2475</v>
      </c>
      <c r="G61" s="8">
        <f t="shared" si="1"/>
        <v>1</v>
      </c>
      <c r="H61" s="8">
        <f t="shared" si="0"/>
        <v>404.04040404040404</v>
      </c>
      <c r="I61" s="3"/>
      <c r="J61" s="3"/>
      <c r="K61" s="3">
        <v>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>
        <f>VLOOKUP(B62,'[27]Daily production report'!$C$43:$J$105,8,0)</f>
        <v>1750</v>
      </c>
      <c r="G62" s="8">
        <f t="shared" si="1"/>
        <v>1</v>
      </c>
      <c r="H62" s="8">
        <f t="shared" si="0"/>
        <v>571.42857142857144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>
        <v>1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1"/>
        <v>0</v>
      </c>
      <c r="H63" s="8" t="e">
        <f t="shared" si="0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/>
      <c r="G64" s="8">
        <f t="shared" si="1"/>
        <v>0</v>
      </c>
      <c r="H64" s="8" t="e">
        <f t="shared" si="0"/>
        <v>#DIV/0!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/>
      <c r="G65" s="8">
        <f t="shared" si="1"/>
        <v>0</v>
      </c>
      <c r="H65" s="8" t="e">
        <f t="shared" si="0"/>
        <v>#DIV/0!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/>
      <c r="G66" s="8">
        <f t="shared" si="1"/>
        <v>0</v>
      </c>
      <c r="H66" s="8" t="e">
        <f t="shared" si="0"/>
        <v>#DIV/0!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 t="s">
        <v>355</v>
      </c>
      <c r="D73" s="107" t="s">
        <v>69</v>
      </c>
      <c r="E73" s="240" t="s">
        <v>64</v>
      </c>
      <c r="F73" s="3">
        <f>VLOOKUP(B73,'[27]Daily production report'!$C$43:$J$105,8,0)</f>
        <v>1735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/>
      <c r="G74" s="8">
        <f t="shared" si="2"/>
        <v>0</v>
      </c>
      <c r="H74" s="8" t="e">
        <f t="shared" si="3"/>
        <v>#DIV/0!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VLOOKUP(B75,'[27]Daily production report'!$C$43:$J$105,8,0)</f>
        <v>1091</v>
      </c>
      <c r="G75" s="8">
        <f t="shared" si="2"/>
        <v>0</v>
      </c>
      <c r="H75" s="8">
        <f t="shared" si="3"/>
        <v>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>
        <f>VLOOKUP(B80,'[27]Daily production report'!$C$43:$J$105,8,0)</f>
        <v>370</v>
      </c>
      <c r="G80" s="8">
        <f t="shared" si="2"/>
        <v>0</v>
      </c>
      <c r="H80" s="8">
        <f t="shared" si="3"/>
        <v>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>
        <f>VLOOKUP(B104,'[27]Daily production report'!$C$43:$J$105,8,0)</f>
        <v>286</v>
      </c>
      <c r="G104" s="8">
        <f t="shared" ref="G104:G110" si="4">SUM(I104:AJ104)</f>
        <v>0</v>
      </c>
      <c r="H104" s="8">
        <f t="shared" ref="H104:H110" si="5">G104/F104*1000000</f>
        <v>0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>
        <f>VLOOKUP(B105,'[27]Daily production report'!$C$43:$J$105,8,0)</f>
        <v>282</v>
      </c>
      <c r="G105" s="8">
        <f t="shared" si="4"/>
        <v>0</v>
      </c>
      <c r="H105" s="8">
        <f t="shared" si="5"/>
        <v>0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>
        <f>VLOOKUP(B111,'[27]Daily production report'!$C$43:$J$105,8,0)</f>
        <v>753</v>
      </c>
      <c r="G111" s="8">
        <f t="shared" ref="G111:G141" si="6">SUM(I111:AJ111)</f>
        <v>1</v>
      </c>
      <c r="H111" s="8">
        <f t="shared" ref="H111:H140" si="7">G111/F111*1000000</f>
        <v>1328.0212483399735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1</v>
      </c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>
        <f t="shared" si="6"/>
        <v>0</v>
      </c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/>
      <c r="G127" s="8">
        <f t="shared" si="6"/>
        <v>0</v>
      </c>
      <c r="H127" s="8" t="e">
        <f t="shared" si="7"/>
        <v>#DIV/0!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>
        <f t="shared" si="9"/>
        <v>0</v>
      </c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>
        <f>VLOOKUP(B153,'[27]Daily production report'!$C$43:$J$105,8,0)</f>
        <v>570</v>
      </c>
      <c r="G153" s="8">
        <f t="shared" si="9"/>
        <v>4</v>
      </c>
      <c r="H153" s="8">
        <f t="shared" si="8"/>
        <v>7017.5438596491231</v>
      </c>
      <c r="I153" s="3"/>
      <c r="J153" s="3">
        <v>4</v>
      </c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/>
      <c r="G157" s="8">
        <f t="shared" si="9"/>
        <v>0</v>
      </c>
      <c r="H157" s="8" t="e">
        <f t="shared" si="8"/>
        <v>#DIV/0!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>
        <f>VLOOKUP(B159,'[27]Daily production report'!$C$43:$J$105,8,0)</f>
        <v>1250</v>
      </c>
      <c r="G159" s="8">
        <f t="shared" si="9"/>
        <v>1</v>
      </c>
      <c r="H159" s="8">
        <f t="shared" si="8"/>
        <v>800</v>
      </c>
      <c r="I159" s="88"/>
      <c r="J159" s="88"/>
      <c r="K159" s="88"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/>
      <c r="G160" s="8">
        <f t="shared" si="9"/>
        <v>0</v>
      </c>
      <c r="H160" s="8" t="e">
        <f t="shared" si="8"/>
        <v>#DIV/0!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>
        <f>VLOOKUP(B161,'[27]Daily production report'!$C$43:$J$105,8,0)</f>
        <v>1516</v>
      </c>
      <c r="G161" s="8">
        <f t="shared" si="9"/>
        <v>3</v>
      </c>
      <c r="H161" s="8">
        <f t="shared" si="8"/>
        <v>1978.891820580475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>
        <v>3</v>
      </c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/>
      <c r="G164" s="8">
        <f t="shared" si="9"/>
        <v>0</v>
      </c>
      <c r="H164" s="8" t="e">
        <f t="shared" si="8"/>
        <v>#DIV/0!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>
        <f>VLOOKUP(B165,'[27]Daily production report'!$C$43:$J$105,8,0)</f>
        <v>1315</v>
      </c>
      <c r="G165" s="8">
        <f t="shared" si="9"/>
        <v>1</v>
      </c>
      <c r="H165" s="8">
        <f t="shared" si="8"/>
        <v>760.45627376425853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>
        <v>1</v>
      </c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>
        <f>VLOOKUP(B166,'[27]Daily production report'!$C$43:$J$105,8,0)</f>
        <v>1315</v>
      </c>
      <c r="G166" s="8">
        <f t="shared" si="9"/>
        <v>0</v>
      </c>
      <c r="H166" s="8">
        <f t="shared" si="8"/>
        <v>0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>
        <f>VLOOKUP(B167,'[27]Daily production report'!$C$43:$J$105,8,0)</f>
        <v>350</v>
      </c>
      <c r="G167" s="8">
        <f t="shared" si="9"/>
        <v>0</v>
      </c>
      <c r="H167" s="8">
        <f t="shared" si="8"/>
        <v>0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>
        <f>VLOOKUP(B168,'[27]Daily production report'!$C$43:$J$105,8,0)</f>
        <v>1235</v>
      </c>
      <c r="G168" s="8">
        <f t="shared" si="9"/>
        <v>0</v>
      </c>
      <c r="H168" s="8">
        <f t="shared" si="8"/>
        <v>0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/>
      <c r="G169" s="8">
        <f t="shared" si="9"/>
        <v>0</v>
      </c>
      <c r="H169" s="8" t="e">
        <f t="shared" si="8"/>
        <v>#DIV/0!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/>
      <c r="G170" s="8">
        <f t="shared" si="9"/>
        <v>0</v>
      </c>
      <c r="H170" s="8" t="e">
        <f t="shared" si="8"/>
        <v>#DIV/0!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>
        <f>VLOOKUP(B171,'[27]Daily production report'!$C$43:$J$105,8,0)</f>
        <v>1486</v>
      </c>
      <c r="G171" s="8">
        <f t="shared" si="9"/>
        <v>0</v>
      </c>
      <c r="H171" s="8">
        <f t="shared" si="8"/>
        <v>0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>
        <f>VLOOKUP(B172,'[27]Daily production report'!$C$43:$J$105,8,0)</f>
        <v>1486</v>
      </c>
      <c r="G172" s="8">
        <f t="shared" si="9"/>
        <v>0</v>
      </c>
      <c r="H172" s="8">
        <f t="shared" si="8"/>
        <v>0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/>
      <c r="G173" s="8">
        <f t="shared" si="9"/>
        <v>0</v>
      </c>
      <c r="H173" s="8" t="e">
        <f t="shared" si="8"/>
        <v>#DIV/0!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/>
      <c r="G174" s="8">
        <f t="shared" si="9"/>
        <v>0</v>
      </c>
      <c r="H174" s="8" t="e">
        <f t="shared" si="8"/>
        <v>#DIV/0!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>
        <f>VLOOKUP(B175,'[27]Daily production report'!$C$43:$J$105,8,0)</f>
        <v>112</v>
      </c>
      <c r="G175" s="8">
        <f t="shared" si="9"/>
        <v>0</v>
      </c>
      <c r="H175" s="8">
        <f t="shared" si="8"/>
        <v>0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>
        <f>VLOOKUP(B176,'[27]Daily production report'!$C$43:$J$105,8,0)</f>
        <v>112</v>
      </c>
      <c r="G176" s="8">
        <f t="shared" si="9"/>
        <v>0</v>
      </c>
      <c r="H176" s="8">
        <f t="shared" si="8"/>
        <v>0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/>
      <c r="G177" s="8">
        <f t="shared" si="9"/>
        <v>0</v>
      </c>
      <c r="H177" s="8" t="e">
        <f t="shared" si="8"/>
        <v>#DIV/0!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/>
      <c r="G178" s="8">
        <f t="shared" si="9"/>
        <v>0</v>
      </c>
      <c r="H178" s="8" t="e">
        <f t="shared" si="8"/>
        <v>#DIV/0!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>
        <f>VLOOKUP(B191,'[27]Daily production report'!$C$43:$J$105,8,0)</f>
        <v>632</v>
      </c>
      <c r="G191" s="8">
        <f t="shared" si="9"/>
        <v>0</v>
      </c>
      <c r="H191" s="8">
        <f t="shared" si="8"/>
        <v>0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>
        <f>VLOOKUP(B192,'[27]Daily production report'!$C$43:$J$105,8,0)</f>
        <v>632</v>
      </c>
      <c r="G192" s="8">
        <f t="shared" si="9"/>
        <v>0</v>
      </c>
      <c r="H192" s="8">
        <f t="shared" si="8"/>
        <v>0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>
        <f>VLOOKUP(B196,'[27]Daily production report'!$C$43:$J$105,8,0)</f>
        <v>1205</v>
      </c>
      <c r="G196" s="8">
        <f t="shared" si="9"/>
        <v>0</v>
      </c>
      <c r="H196" s="8">
        <f t="shared" si="8"/>
        <v>0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>
        <f>VLOOKUP(B197,'[27]Daily production report'!$C$43:$J$105,8,0)</f>
        <v>1205</v>
      </c>
      <c r="G197" s="8">
        <f t="shared" si="9"/>
        <v>0</v>
      </c>
      <c r="H197" s="8">
        <f t="shared" si="8"/>
        <v>0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/>
      <c r="G198" s="8">
        <f t="shared" si="9"/>
        <v>0</v>
      </c>
      <c r="H198" s="8" t="e">
        <f t="shared" si="8"/>
        <v>#DIV/0!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>
        <f>VLOOKUP(B199,'[27]Daily production report'!$C$43:$J$105,8,0)</f>
        <v>190</v>
      </c>
      <c r="G199" s="8">
        <f t="shared" ref="G199:G201" si="10">SUM(I199:AJ199)</f>
        <v>0</v>
      </c>
      <c r="H199" s="8">
        <f t="shared" ref="H199:H227" si="11">G199/F199*1000000</f>
        <v>0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>
        <f>VLOOKUP(B200,'[27]Daily production report'!$C$43:$J$105,8,0)</f>
        <v>190</v>
      </c>
      <c r="G200" s="8">
        <f t="shared" si="10"/>
        <v>1</v>
      </c>
      <c r="H200" s="8">
        <f t="shared" si="11"/>
        <v>5263.1578947368416</v>
      </c>
      <c r="I200" s="26">
        <v>1</v>
      </c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VLOOKUP(B202,'[27]Daily production report'!$C$43:$J$105,8,0)</f>
        <v>1378</v>
      </c>
      <c r="G202" s="8">
        <f t="shared" ref="G202:G214" si="12">SUM(I202:AJ202)</f>
        <v>1</v>
      </c>
      <c r="H202" s="8">
        <f t="shared" si="11"/>
        <v>725.6894049346879</v>
      </c>
      <c r="I202" s="26"/>
      <c r="J202" s="26">
        <v>1</v>
      </c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>
        <f>VLOOKUP(B203,'[27]Daily production report'!$C$43:$J$105,8,0)</f>
        <v>422</v>
      </c>
      <c r="G203" s="8">
        <f t="shared" si="12"/>
        <v>5</v>
      </c>
      <c r="H203" s="8">
        <f t="shared" si="11"/>
        <v>11848.341232227487</v>
      </c>
      <c r="I203" s="26"/>
      <c r="J203" s="26"/>
      <c r="K203" s="26">
        <v>5</v>
      </c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VLOOKUP(B205,'[27]Daily production report'!$C$43:$J$105,8,0)</f>
        <v>1501</v>
      </c>
      <c r="G205" s="8">
        <f t="shared" si="12"/>
        <v>1</v>
      </c>
      <c r="H205" s="8">
        <f t="shared" si="11"/>
        <v>666.22251832111931</v>
      </c>
      <c r="I205" s="26"/>
      <c r="J205" s="26"/>
      <c r="K205" s="26">
        <v>1</v>
      </c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VLOOKUP(B206,'[27]Daily production report'!$C$43:$J$105,8,0)</f>
        <v>1905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/>
      <c r="G207" s="8">
        <f t="shared" si="12"/>
        <v>0</v>
      </c>
      <c r="H207" s="8" t="e">
        <f t="shared" si="11"/>
        <v>#DIV/0!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VLOOKUP(B208,'[27]Daily production report'!$C$43:$J$105,8,0)</f>
        <v>1841</v>
      </c>
      <c r="G208" s="8">
        <f t="shared" si="12"/>
        <v>2</v>
      </c>
      <c r="H208" s="8">
        <f t="shared" si="11"/>
        <v>1086.3661053775122</v>
      </c>
      <c r="I208" s="26">
        <v>2</v>
      </c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VLOOKUP(B209,'[27]Daily production report'!$C$43:$J$105,8,0)</f>
        <v>1341</v>
      </c>
      <c r="G209" s="8">
        <f t="shared" si="12"/>
        <v>2</v>
      </c>
      <c r="H209" s="8">
        <f t="shared" si="11"/>
        <v>1491.4243102162563</v>
      </c>
      <c r="I209" s="26"/>
      <c r="J209" s="26"/>
      <c r="K209" s="26">
        <v>1</v>
      </c>
      <c r="L209" s="26"/>
      <c r="M209" s="26"/>
      <c r="N209" s="26"/>
      <c r="O209" s="26"/>
      <c r="P209" s="26"/>
      <c r="Q209" s="26">
        <v>1</v>
      </c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/>
      <c r="G210" s="8">
        <f t="shared" si="12"/>
        <v>0</v>
      </c>
      <c r="H210" s="8" t="e">
        <f t="shared" si="11"/>
        <v>#DIV/0!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VLOOKUP(B212,'[27]Daily production report'!$C$43:$J$105,8,0)</f>
        <v>1810</v>
      </c>
      <c r="G212" s="8">
        <f t="shared" si="12"/>
        <v>0</v>
      </c>
      <c r="H212" s="8">
        <f t="shared" si="11"/>
        <v>0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VLOOKUP(B214,'[27]Daily production report'!$C$43:$J$105,8,0)</f>
        <v>1810</v>
      </c>
      <c r="G214" s="8">
        <f t="shared" si="12"/>
        <v>0</v>
      </c>
      <c r="H214" s="8">
        <f t="shared" si="11"/>
        <v>0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/>
      <c r="G218" s="8">
        <f t="shared" si="14"/>
        <v>0</v>
      </c>
      <c r="H218" s="8" t="e">
        <f t="shared" si="11"/>
        <v>#DIV/0!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/>
      <c r="G219" s="8">
        <f t="shared" si="14"/>
        <v>0</v>
      </c>
      <c r="H219" s="8" t="e">
        <f t="shared" si="11"/>
        <v>#DIV/0!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>
        <f>VLOOKUP(B221,'[27]Daily production report'!$C$43:$J$105,8,0)</f>
        <v>2300</v>
      </c>
      <c r="G221" s="8">
        <f t="shared" si="15"/>
        <v>1</v>
      </c>
      <c r="H221" s="8">
        <f t="shared" si="11"/>
        <v>434.78260869565219</v>
      </c>
      <c r="I221" s="26"/>
      <c r="J221" s="26"/>
      <c r="K221" s="26">
        <v>1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>
        <f>VLOOKUP(B222,'[27]Daily production report'!$C$43:$J$105,8,0)</f>
        <v>2300</v>
      </c>
      <c r="G222" s="8">
        <f t="shared" si="15"/>
        <v>0</v>
      </c>
      <c r="H222" s="8">
        <f t="shared" si="11"/>
        <v>0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>
        <f>VLOOKUP(B223,'[27]Daily production report'!$C$43:$J$105,8,0)</f>
        <v>1263</v>
      </c>
      <c r="G223" s="8">
        <f t="shared" si="15"/>
        <v>0</v>
      </c>
      <c r="H223" s="8">
        <f t="shared" si="11"/>
        <v>0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>
        <f>VLOOKUP(B224,'[27]Daily production report'!$C$43:$J$105,8,0)</f>
        <v>1263</v>
      </c>
      <c r="G224" s="215">
        <f t="shared" si="15"/>
        <v>0</v>
      </c>
      <c r="H224" s="8">
        <f t="shared" si="11"/>
        <v>0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/>
      <c r="G228" s="8">
        <f t="shared" ref="G228:G251" si="16">SUM(I228:AJ228)</f>
        <v>0</v>
      </c>
      <c r="H228" s="8" t="e">
        <f t="shared" ref="H228:H251" si="17">G228/F228*1000000</f>
        <v>#DIV/0!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/>
      <c r="G229" s="8">
        <f t="shared" si="16"/>
        <v>0</v>
      </c>
      <c r="H229" s="8" t="e">
        <f t="shared" si="17"/>
        <v>#DIV/0!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>
        <f>VLOOKUP(B230,'[27]Daily production report'!$C$43:$J$105,8,0)</f>
        <v>1480</v>
      </c>
      <c r="G230" s="8">
        <f t="shared" si="16"/>
        <v>0</v>
      </c>
      <c r="H230" s="8">
        <f t="shared" si="17"/>
        <v>0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>
        <f>VLOOKUP(B231,'[27]Daily production report'!$C$43:$J$105,8,0)</f>
        <v>1480</v>
      </c>
      <c r="G231" s="8">
        <f t="shared" si="16"/>
        <v>1</v>
      </c>
      <c r="H231" s="8">
        <f t="shared" si="17"/>
        <v>675.67567567567573</v>
      </c>
      <c r="I231" s="214"/>
      <c r="J231" s="26"/>
      <c r="K231" s="26">
        <v>1</v>
      </c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/>
      <c r="G232" s="8">
        <f t="shared" si="16"/>
        <v>0</v>
      </c>
      <c r="H232" s="8" t="e">
        <f t="shared" si="17"/>
        <v>#DIV/0!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/>
      <c r="G233" s="8">
        <f t="shared" si="16"/>
        <v>0</v>
      </c>
      <c r="H233" s="8" t="e">
        <f t="shared" si="17"/>
        <v>#DIV/0!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>
        <f>VLOOKUP(B234,'[27]Daily production report'!$C$43:$J$105,8,0)</f>
        <v>1285</v>
      </c>
      <c r="G234" s="8">
        <f t="shared" si="16"/>
        <v>4</v>
      </c>
      <c r="H234" s="8">
        <f t="shared" si="17"/>
        <v>3112.8404669260703</v>
      </c>
      <c r="I234" s="214"/>
      <c r="J234" s="26">
        <v>4</v>
      </c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/>
      <c r="G235" s="8">
        <f t="shared" si="16"/>
        <v>0</v>
      </c>
      <c r="H235" s="8" t="e">
        <f t="shared" si="17"/>
        <v>#DIV/0!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>
        <f>VLOOKUP(B236,'[27]Daily production report'!$C$43:$J$105,8,0)</f>
        <v>1665</v>
      </c>
      <c r="G236" s="8">
        <f t="shared" si="16"/>
        <v>0</v>
      </c>
      <c r="H236" s="8">
        <f t="shared" si="17"/>
        <v>0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>
        <f>VLOOKUP(B237,'[27]Daily production report'!$C$43:$J$105,8,0)</f>
        <v>1404</v>
      </c>
      <c r="G237" s="8">
        <f t="shared" si="16"/>
        <v>0</v>
      </c>
      <c r="H237" s="8">
        <f t="shared" si="17"/>
        <v>0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>
        <f>VLOOKUP(B240,'[27]Daily production report'!$C$43:$J$105,8,0)</f>
        <v>1230</v>
      </c>
      <c r="G240" s="8">
        <f t="shared" si="16"/>
        <v>0</v>
      </c>
      <c r="H240" s="8">
        <f t="shared" si="17"/>
        <v>0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>
        <f>VLOOKUP(B241,'[27]Daily production report'!$C$43:$J$105,8,0)</f>
        <v>1230</v>
      </c>
      <c r="G241" s="8">
        <f t="shared" si="16"/>
        <v>0</v>
      </c>
      <c r="H241" s="8">
        <f t="shared" si="17"/>
        <v>0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>
        <f>VLOOKUP(B242,'[27]Daily production report'!$C$43:$J$105,8,0)</f>
        <v>61</v>
      </c>
      <c r="G242" s="8">
        <f t="shared" si="16"/>
        <v>0</v>
      </c>
      <c r="H242" s="8">
        <f t="shared" si="17"/>
        <v>0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>
        <f>VLOOKUP(B243,'[27]Daily production report'!$C$43:$J$105,8,0)</f>
        <v>61</v>
      </c>
      <c r="G243" s="8">
        <f t="shared" si="16"/>
        <v>0</v>
      </c>
      <c r="H243" s="8">
        <f t="shared" si="17"/>
        <v>0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>
        <f>VLOOKUP(B244,'[27]Daily production report'!$C$43:$J$105,8,0)</f>
        <v>1250</v>
      </c>
      <c r="G244" s="8">
        <f t="shared" si="16"/>
        <v>0</v>
      </c>
      <c r="H244" s="8">
        <f t="shared" si="17"/>
        <v>0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>
        <f>VLOOKUP(B245,'[27]Daily production report'!$C$43:$J$105,8,0)</f>
        <v>1250</v>
      </c>
      <c r="G245" s="8">
        <f t="shared" si="16"/>
        <v>0</v>
      </c>
      <c r="H245" s="8">
        <f t="shared" si="17"/>
        <v>0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>
        <f>VLOOKUP(B246,'[27]Daily production report'!$C$43:$J$105,8,0)</f>
        <v>1255</v>
      </c>
      <c r="G246" s="8">
        <f t="shared" si="16"/>
        <v>0</v>
      </c>
      <c r="H246" s="8">
        <f t="shared" si="17"/>
        <v>0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>
        <f>VLOOKUP(B247,'[27]Daily production report'!$C$43:$J$105,8,0)</f>
        <v>1255</v>
      </c>
      <c r="G247" s="8">
        <f t="shared" si="16"/>
        <v>0</v>
      </c>
      <c r="H247" s="8">
        <f t="shared" si="17"/>
        <v>0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>
        <f>VLOOKUP(B250,'[27]Daily production report'!$C$43:$J$105,8,0)</f>
        <v>1220</v>
      </c>
      <c r="G250" s="8">
        <f t="shared" si="16"/>
        <v>0</v>
      </c>
      <c r="H250" s="8">
        <f t="shared" si="17"/>
        <v>0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66897</v>
      </c>
      <c r="G254" s="8">
        <f>SUM(I254:AJ254)</f>
        <v>35</v>
      </c>
      <c r="H254" s="8">
        <f t="shared" ref="H254" si="18">G254/F254*1000000</f>
        <v>523.19237036040477</v>
      </c>
      <c r="I254" s="2">
        <f>SUM(I3:I251)</f>
        <v>3</v>
      </c>
      <c r="J254" s="2">
        <f t="shared" ref="J254:AJ254" si="19">SUM(J3:J251)</f>
        <v>9</v>
      </c>
      <c r="K254" s="2">
        <f t="shared" si="19"/>
        <v>15</v>
      </c>
      <c r="L254" s="2">
        <f t="shared" si="19"/>
        <v>0</v>
      </c>
      <c r="M254" s="2">
        <f t="shared" si="19"/>
        <v>0</v>
      </c>
      <c r="N254" s="2">
        <f t="shared" si="19"/>
        <v>0</v>
      </c>
      <c r="O254" s="2">
        <f t="shared" si="19"/>
        <v>0</v>
      </c>
      <c r="P254" s="2">
        <f t="shared" si="19"/>
        <v>0</v>
      </c>
      <c r="Q254" s="2">
        <f t="shared" si="19"/>
        <v>2</v>
      </c>
      <c r="R254" s="2">
        <f t="shared" si="19"/>
        <v>0</v>
      </c>
      <c r="S254" s="2">
        <f t="shared" si="19"/>
        <v>0</v>
      </c>
      <c r="T254" s="2">
        <f t="shared" si="19"/>
        <v>0</v>
      </c>
      <c r="U254" s="2">
        <f t="shared" si="19"/>
        <v>0</v>
      </c>
      <c r="V254" s="2">
        <f t="shared" si="19"/>
        <v>1</v>
      </c>
      <c r="W254" s="2">
        <f t="shared" si="19"/>
        <v>0</v>
      </c>
      <c r="X254" s="2">
        <f t="shared" si="19"/>
        <v>0</v>
      </c>
      <c r="Y254" s="2">
        <f t="shared" si="19"/>
        <v>1</v>
      </c>
      <c r="Z254" s="2">
        <f t="shared" si="19"/>
        <v>0</v>
      </c>
      <c r="AA254" s="2">
        <f t="shared" si="19"/>
        <v>0</v>
      </c>
      <c r="AB254" s="2">
        <f t="shared" si="19"/>
        <v>0</v>
      </c>
      <c r="AC254" s="2">
        <f t="shared" si="19"/>
        <v>1</v>
      </c>
      <c r="AD254" s="2">
        <f t="shared" si="19"/>
        <v>0</v>
      </c>
      <c r="AE254" s="2">
        <f t="shared" si="19"/>
        <v>0</v>
      </c>
      <c r="AF254" s="2">
        <f t="shared" si="19"/>
        <v>3</v>
      </c>
      <c r="AG254" s="2">
        <f t="shared" si="19"/>
        <v>0</v>
      </c>
      <c r="AH254" s="2">
        <f t="shared" si="19"/>
        <v>0</v>
      </c>
      <c r="AI254" s="2">
        <f t="shared" si="19"/>
        <v>0</v>
      </c>
      <c r="AJ254" s="2">
        <f t="shared" si="19"/>
        <v>0</v>
      </c>
    </row>
    <row r="255" spans="1:36" x14ac:dyDescent="0.3">
      <c r="D255" s="64"/>
    </row>
  </sheetData>
  <mergeCells count="2">
    <mergeCell ref="A254:E254"/>
    <mergeCell ref="A1:AJ1"/>
  </mergeCells>
  <conditionalFormatting sqref="B191:B192">
    <cfRule type="duplicateValues" dxfId="24" priority="1"/>
    <cfRule type="duplicateValues" dxfId="23" priority="2"/>
  </conditionalFormatting>
  <conditionalFormatting sqref="B196:B198">
    <cfRule type="duplicateValues" dxfId="22" priority="22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9"/>
  <dimension ref="A1:AJ258"/>
  <sheetViews>
    <sheetView topLeftCell="A2" zoomScale="80" zoomScaleNormal="80" workbookViewId="0">
      <pane xSplit="5" ySplit="9" topLeftCell="F60" activePane="bottomRight" state="frozen"/>
      <selection pane="topRight"/>
      <selection pane="bottomLeft"/>
      <selection pane="bottomRigh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59.77734375" bestFit="1" customWidth="1"/>
    <col min="5" max="5" width="13.77734375" style="1" bestFit="1" customWidth="1"/>
    <col min="6" max="8" width="13.77734375" style="1" customWidth="1"/>
    <col min="9" max="10" width="9.77734375" customWidth="1"/>
    <col min="11" max="11" width="9.21875" style="1" customWidth="1"/>
    <col min="12" max="12" width="10.21875" style="1" customWidth="1"/>
    <col min="13" max="13" width="9.21875" customWidth="1"/>
    <col min="14" max="14" width="11.21875" customWidth="1"/>
    <col min="15" max="19" width="9.21875" customWidth="1"/>
    <col min="20" max="22" width="10.21875" customWidth="1"/>
    <col min="23" max="24" width="9.21875" customWidth="1"/>
    <col min="25" max="25" width="10.21875" customWidth="1"/>
    <col min="26" max="27" width="9.21875" customWidth="1"/>
    <col min="28" max="28" width="10.21875" customWidth="1"/>
    <col min="29" max="35" width="9.21875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38.25" customHeight="1" x14ac:dyDescent="0.3">
      <c r="A2" s="6" t="s">
        <v>161</v>
      </c>
      <c r="B2" s="7" t="s">
        <v>371</v>
      </c>
      <c r="C2" s="174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 cm="1">
        <f t="array" ref="F3">VLOOKUP(B3,+'[28]Daily production report'!$C$43:$J$87,8,0)</f>
        <v>428</v>
      </c>
      <c r="G3" s="8">
        <f>SUM(I3:AJ3)</f>
        <v>0</v>
      </c>
      <c r="H3" s="8">
        <f>G3/F3*1000000</f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/>
      <c r="G4" s="8">
        <f t="shared" ref="G4:G66" si="0">SUM(I4:AJ4)</f>
        <v>0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6</v>
      </c>
      <c r="H9" s="8" t="e">
        <f t="shared" si="1"/>
        <v>#DIV/0!</v>
      </c>
      <c r="I9" s="3"/>
      <c r="J9" s="3"/>
      <c r="K9" s="3"/>
      <c r="L9" s="3"/>
      <c r="M9" s="3"/>
      <c r="N9" s="3">
        <v>6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/>
      <c r="G22" s="8">
        <f t="shared" si="0"/>
        <v>0</v>
      </c>
      <c r="H22" s="8" t="e">
        <f t="shared" si="1"/>
        <v>#DIV/0!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/>
      <c r="G23" s="8">
        <f t="shared" si="0"/>
        <v>0</v>
      </c>
      <c r="H23" s="8" t="e">
        <f t="shared" si="1"/>
        <v>#DIV/0!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/>
      <c r="G30" s="8">
        <f t="shared" si="0"/>
        <v>0</v>
      </c>
      <c r="H30" s="8" t="e">
        <f t="shared" si="1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0</v>
      </c>
      <c r="H34" s="8" t="e">
        <f t="shared" si="1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/>
      <c r="G36" s="8">
        <f t="shared" si="0"/>
        <v>0</v>
      </c>
      <c r="H36" s="8" t="e">
        <f t="shared" si="1"/>
        <v>#DIV/0!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/>
      <c r="G37" s="8">
        <f t="shared" si="0"/>
        <v>0</v>
      </c>
      <c r="H37" s="8" t="e">
        <f t="shared" si="1"/>
        <v>#DIV/0!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/>
      <c r="G38" s="8">
        <f t="shared" si="0"/>
        <v>0</v>
      </c>
      <c r="H38" s="8" t="e">
        <f t="shared" si="1"/>
        <v>#DIV/0!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/>
      <c r="G39" s="8">
        <f t="shared" si="0"/>
        <v>0</v>
      </c>
      <c r="H39" s="8" t="e">
        <f t="shared" si="1"/>
        <v>#DIV/0!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3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>
        <v>3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0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 cm="1">
        <f t="array" ref="F61">VLOOKUP(B61,+'[28]Daily production report'!$C$43:$J$87,8,0)</f>
        <v>1050</v>
      </c>
      <c r="G61" s="8">
        <f t="shared" si="0"/>
        <v>1</v>
      </c>
      <c r="H61" s="8">
        <f t="shared" si="1"/>
        <v>952.38095238095241</v>
      </c>
      <c r="I61" s="3"/>
      <c r="J61" s="3"/>
      <c r="K61" s="3">
        <v>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 cm="1">
        <f t="array" ref="F62">VLOOKUP(B62,+'[28]Daily production report'!$C$43:$J$87,8,0)</f>
        <v>2280</v>
      </c>
      <c r="G62" s="8">
        <f t="shared" si="0"/>
        <v>0</v>
      </c>
      <c r="H62" s="8">
        <f t="shared" si="1"/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 cm="1">
        <f t="array" ref="F64">VLOOKUP(B64,+'[28]Daily production report'!$C$43:$J$87,8,0)</f>
        <v>1715</v>
      </c>
      <c r="G64" s="8">
        <f t="shared" si="0"/>
        <v>0</v>
      </c>
      <c r="H64" s="8">
        <f t="shared" si="1"/>
        <v>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30.75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 cm="1">
        <f t="array" ref="F65">VLOOKUP(B65,+'[28]Daily production report'!$C$43:$J$87,8,0)</f>
        <v>925</v>
      </c>
      <c r="G65" s="8">
        <f t="shared" si="0"/>
        <v>7</v>
      </c>
      <c r="H65" s="8">
        <f t="shared" si="1"/>
        <v>7567.5675675675675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>
        <v>7</v>
      </c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 cm="1">
        <f t="array" ref="F66">VLOOKUP(B66,+'[28]Daily production report'!$C$43:$J$87,8,0)</f>
        <v>1340</v>
      </c>
      <c r="G66" s="8">
        <f t="shared" si="0"/>
        <v>8</v>
      </c>
      <c r="H66" s="8">
        <f t="shared" si="1"/>
        <v>5970.1492537313434</v>
      </c>
      <c r="I66" s="3"/>
      <c r="J66" s="3">
        <v>8</v>
      </c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/>
      <c r="G73" s="8">
        <f t="shared" si="2"/>
        <v>0</v>
      </c>
      <c r="H73" s="8" t="e">
        <f t="shared" si="3"/>
        <v>#DIV/0!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/>
      <c r="G74" s="8">
        <f t="shared" si="2"/>
        <v>0</v>
      </c>
      <c r="H74" s="8" t="e">
        <f t="shared" si="3"/>
        <v>#DIV/0!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/>
      <c r="G75" s="8">
        <f t="shared" si="2"/>
        <v>0</v>
      </c>
      <c r="H75" s="8" t="e">
        <f t="shared" si="3"/>
        <v>#DIV/0!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 cm="1">
        <f t="array" ref="F80">VLOOKUP(B80,+'[28]Daily production report'!$C$43:$J$87,8,0)</f>
        <v>4979</v>
      </c>
      <c r="G80" s="8">
        <f t="shared" si="2"/>
        <v>0</v>
      </c>
      <c r="H80" s="8">
        <f t="shared" si="3"/>
        <v>0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 cm="1">
        <f t="array" ref="F92">VLOOKUP(B92,+'[28]Daily production report'!$C$43:$J$87,8,0)</f>
        <v>200</v>
      </c>
      <c r="G92" s="8">
        <f t="shared" si="2"/>
        <v>0</v>
      </c>
      <c r="H92" s="8">
        <f t="shared" si="3"/>
        <v>0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>
        <f t="shared" si="6"/>
        <v>0</v>
      </c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 cm="1">
        <f t="array" ref="F125">VLOOKUP(B125,+'[28]Daily production report'!$C$43:$J$87,8,0)</f>
        <v>192</v>
      </c>
      <c r="G125" s="8">
        <f t="shared" si="6"/>
        <v>0</v>
      </c>
      <c r="H125" s="8">
        <f t="shared" si="7"/>
        <v>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 cm="1">
        <f t="array" ref="F126">VLOOKUP(B126,+'[28]Daily production report'!$C$43:$J$87,8,0)</f>
        <v>192</v>
      </c>
      <c r="G126" s="8">
        <f t="shared" si="6"/>
        <v>0</v>
      </c>
      <c r="H126" s="8">
        <f t="shared" si="7"/>
        <v>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 cm="1">
        <f t="array" ref="F127">VLOOKUP(B127,+'[28]Daily production report'!$C$43:$J$87,8,0)</f>
        <v>1110</v>
      </c>
      <c r="G127" s="8">
        <f t="shared" si="6"/>
        <v>0</v>
      </c>
      <c r="H127" s="8">
        <f t="shared" si="7"/>
        <v>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5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53">
        <v>15012865</v>
      </c>
      <c r="C138" s="107" t="s">
        <v>352</v>
      </c>
      <c r="D138" s="107" t="s">
        <v>281</v>
      </c>
      <c r="E138" s="261" t="s">
        <v>41</v>
      </c>
      <c r="F138" s="3" cm="1">
        <f t="array" ref="F138">VLOOKUP(B138,+'[28]Daily production report'!$C$43:$J$87,8,0)</f>
        <v>480</v>
      </c>
      <c r="G138" s="8">
        <f t="shared" si="6"/>
        <v>0</v>
      </c>
      <c r="H138" s="8">
        <f t="shared" si="7"/>
        <v>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3">
      <c r="A139" s="3">
        <v>137</v>
      </c>
      <c r="B139" s="152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>
        <f t="shared" si="9"/>
        <v>0</v>
      </c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 cm="1">
        <f t="array" ref="F157">VLOOKUP(B157,+'[28]Daily production report'!$C$43:$J$87,8,0)</f>
        <v>1710</v>
      </c>
      <c r="G157" s="8">
        <f t="shared" si="9"/>
        <v>0</v>
      </c>
      <c r="H157" s="8">
        <f t="shared" si="8"/>
        <v>0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 cm="1">
        <f t="array" ref="F159">VLOOKUP(B159,+'[28]Daily production report'!$C$43:$J$87,8,0)</f>
        <v>453</v>
      </c>
      <c r="G159" s="8">
        <f t="shared" si="9"/>
        <v>0</v>
      </c>
      <c r="H159" s="8">
        <f t="shared" si="8"/>
        <v>0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 cm="1">
        <f t="array" ref="F160">VLOOKUP(B160,+'[28]Daily production report'!$C$43:$J$87,8,0)</f>
        <v>1140</v>
      </c>
      <c r="G160" s="8">
        <f t="shared" si="9"/>
        <v>2</v>
      </c>
      <c r="H160" s="8">
        <f t="shared" si="8"/>
        <v>1754.3859649122808</v>
      </c>
      <c r="I160" s="88"/>
      <c r="J160" s="88"/>
      <c r="K160" s="88"/>
      <c r="L160" s="88">
        <v>1</v>
      </c>
      <c r="M160" s="88"/>
      <c r="N160" s="88"/>
      <c r="O160" s="88"/>
      <c r="P160" s="88"/>
      <c r="Q160" s="88">
        <v>1</v>
      </c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/>
      <c r="G161" s="8">
        <f t="shared" si="9"/>
        <v>0</v>
      </c>
      <c r="H161" s="8" t="e">
        <f t="shared" si="8"/>
        <v>#DIV/0!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 cm="1">
        <f t="array" ref="F162">VLOOKUP(B162,+'[28]Daily production report'!$C$43:$J$87,8,0)</f>
        <v>1800</v>
      </c>
      <c r="G162" s="8">
        <f t="shared" si="9"/>
        <v>0</v>
      </c>
      <c r="H162" s="8">
        <f t="shared" si="8"/>
        <v>0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 cm="1">
        <f t="array" ref="F164">VLOOKUP(B164,+'[28]Daily production report'!$C$43:$J$87,8,0)</f>
        <v>1025</v>
      </c>
      <c r="G164" s="8">
        <f t="shared" si="9"/>
        <v>2</v>
      </c>
      <c r="H164" s="8">
        <f t="shared" si="8"/>
        <v>1951.219512195122</v>
      </c>
      <c r="I164" s="88"/>
      <c r="J164" s="88"/>
      <c r="K164" s="88">
        <v>2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/>
      <c r="G165" s="8">
        <f t="shared" si="9"/>
        <v>0</v>
      </c>
      <c r="H165" s="8" t="e">
        <f t="shared" si="8"/>
        <v>#DIV/0!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/>
      <c r="G166" s="8">
        <f t="shared" si="9"/>
        <v>0</v>
      </c>
      <c r="H166" s="8" t="e">
        <f t="shared" si="8"/>
        <v>#DIV/0!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 cm="1">
        <f t="array" ref="F167">VLOOKUP(B167,+'[28]Daily production report'!$C$43:$J$87,8,0)</f>
        <v>405</v>
      </c>
      <c r="G167" s="8">
        <f t="shared" si="9"/>
        <v>0</v>
      </c>
      <c r="H167" s="8">
        <f t="shared" si="8"/>
        <v>0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/>
      <c r="G168" s="8">
        <f t="shared" si="9"/>
        <v>0</v>
      </c>
      <c r="H168" s="8" t="e">
        <f t="shared" si="8"/>
        <v>#DIV/0!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 cm="1">
        <f t="array" ref="F169">VLOOKUP(B169,+'[28]Daily production report'!$C$43:$J$87,8,0)</f>
        <v>1500</v>
      </c>
      <c r="G169" s="8">
        <f t="shared" si="9"/>
        <v>0</v>
      </c>
      <c r="H169" s="8">
        <f t="shared" si="8"/>
        <v>0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 cm="1">
        <f t="array" ref="F170">VLOOKUP(B170,+'[28]Daily production report'!$C$43:$J$87,8,0)</f>
        <v>1500</v>
      </c>
      <c r="G170" s="8">
        <f t="shared" si="9"/>
        <v>0</v>
      </c>
      <c r="H170" s="8">
        <f t="shared" si="8"/>
        <v>0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 cm="1">
        <f t="array" ref="F171">VLOOKUP(B171,+'[28]Daily production report'!$C$43:$J$87,8,0)</f>
        <v>886</v>
      </c>
      <c r="G171" s="8">
        <f t="shared" si="9"/>
        <v>0</v>
      </c>
      <c r="H171" s="8">
        <f t="shared" si="8"/>
        <v>0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 cm="1">
        <f t="array" ref="F172">VLOOKUP(B172,+'[28]Daily production report'!$C$43:$J$87,8,0)</f>
        <v>886</v>
      </c>
      <c r="G172" s="8">
        <f t="shared" si="9"/>
        <v>0</v>
      </c>
      <c r="H172" s="8">
        <f t="shared" si="8"/>
        <v>0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 cm="1">
        <f t="array" ref="F173">VLOOKUP(B173,+'[28]Daily production report'!$C$43:$J$87,8,0)</f>
        <v>1235</v>
      </c>
      <c r="G173" s="8">
        <f t="shared" si="9"/>
        <v>0</v>
      </c>
      <c r="H173" s="8">
        <f t="shared" si="8"/>
        <v>0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 cm="1">
        <f t="array" ref="F174">VLOOKUP(B174,+'[28]Daily production report'!$C$43:$J$87,8,0)</f>
        <v>1235</v>
      </c>
      <c r="G174" s="8">
        <f t="shared" si="9"/>
        <v>0</v>
      </c>
      <c r="H174" s="8">
        <f t="shared" si="8"/>
        <v>0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/>
      <c r="G175" s="8">
        <f t="shared" si="9"/>
        <v>0</v>
      </c>
      <c r="H175" s="8" t="e">
        <f t="shared" si="8"/>
        <v>#DIV/0!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/>
      <c r="G176" s="8">
        <f t="shared" si="9"/>
        <v>0</v>
      </c>
      <c r="H176" s="8" t="e">
        <f t="shared" si="8"/>
        <v>#DIV/0!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/>
      <c r="G177" s="8">
        <f t="shared" si="9"/>
        <v>0</v>
      </c>
      <c r="H177" s="8" t="e">
        <f t="shared" si="8"/>
        <v>#DIV/0!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/>
      <c r="G178" s="8">
        <f t="shared" si="9"/>
        <v>0</v>
      </c>
      <c r="H178" s="8" t="e">
        <f t="shared" si="8"/>
        <v>#DIV/0!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/>
      <c r="G191" s="8">
        <f t="shared" si="9"/>
        <v>0</v>
      </c>
      <c r="H191" s="8" t="e">
        <f t="shared" si="8"/>
        <v>#DIV/0!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/>
      <c r="G192" s="8">
        <f t="shared" si="9"/>
        <v>0</v>
      </c>
      <c r="H192" s="8" t="e">
        <f t="shared" si="8"/>
        <v>#DIV/0!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/>
      <c r="G196" s="8">
        <f t="shared" si="9"/>
        <v>3</v>
      </c>
      <c r="H196" s="8" t="e">
        <f t="shared" si="8"/>
        <v>#DIV/0!</v>
      </c>
      <c r="I196" s="26"/>
      <c r="J196" s="26"/>
      <c r="K196" s="26"/>
      <c r="L196" s="26">
        <v>3</v>
      </c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/>
      <c r="G197" s="8">
        <f t="shared" si="9"/>
        <v>0</v>
      </c>
      <c r="H197" s="8" t="e">
        <f t="shared" si="8"/>
        <v>#DIV/0!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 cm="1">
        <f t="array" ref="F198">VLOOKUP(B198,+'[28]Daily production report'!$C$43:$J$87,8,0)</f>
        <v>908</v>
      </c>
      <c r="G198" s="8">
        <f t="shared" si="9"/>
        <v>0</v>
      </c>
      <c r="H198" s="8">
        <f t="shared" si="8"/>
        <v>0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 cm="1">
        <f t="array" ref="F202">VLOOKUP(B202,+'[28]Daily production report'!$C$43:$J$87,8,0)</f>
        <v>395</v>
      </c>
      <c r="G202" s="8">
        <f t="shared" ref="G202:G214" si="12">SUM(I202:AJ202)</f>
        <v>0</v>
      </c>
      <c r="H202" s="8">
        <f t="shared" si="11"/>
        <v>0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/>
      <c r="G203" s="8">
        <f t="shared" si="12"/>
        <v>0</v>
      </c>
      <c r="H203" s="8" t="e">
        <f t="shared" si="11"/>
        <v>#DIV/0!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/>
      <c r="G205" s="8">
        <f t="shared" si="12"/>
        <v>0</v>
      </c>
      <c r="H205" s="8" t="e">
        <f t="shared" si="11"/>
        <v>#DIV/0!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 cm="1">
        <f t="array" ref="F206">VLOOKUP(B206,+'[28]Daily production report'!$C$43:$J$87,8,0)</f>
        <v>1515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 cm="1">
        <f t="array" ref="F207">VLOOKUP(B207,+'[28]Daily production report'!$C$43:$J$87,8,0)</f>
        <v>1661</v>
      </c>
      <c r="G207" s="8">
        <f t="shared" si="12"/>
        <v>0</v>
      </c>
      <c r="H207" s="8">
        <f t="shared" si="11"/>
        <v>0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/>
      <c r="G208" s="8">
        <f t="shared" si="12"/>
        <v>0</v>
      </c>
      <c r="H208" s="8" t="e">
        <f t="shared" si="11"/>
        <v>#DIV/0!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 cm="1">
        <f t="array" ref="F209">VLOOKUP(B209,+'[28]Daily production report'!$C$43:$J$87,8,0)</f>
        <v>156</v>
      </c>
      <c r="G209" s="8">
        <f t="shared" si="12"/>
        <v>0</v>
      </c>
      <c r="H209" s="8">
        <f t="shared" si="11"/>
        <v>0</v>
      </c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 cm="1">
        <f t="array" ref="F210">VLOOKUP(B210,+'[28]Daily production report'!$C$43:$J$87,8,0)</f>
        <v>820</v>
      </c>
      <c r="G210" s="8">
        <f t="shared" si="12"/>
        <v>0</v>
      </c>
      <c r="H210" s="8">
        <f t="shared" si="11"/>
        <v>0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 cm="1">
        <f t="array" ref="F212">VLOOKUP(B212,+'[28]Daily production report'!$C$43:$J$87,8,0)</f>
        <v>2621</v>
      </c>
      <c r="G212" s="8">
        <f t="shared" si="12"/>
        <v>2</v>
      </c>
      <c r="H212" s="8">
        <f t="shared" si="11"/>
        <v>763.06753147653569</v>
      </c>
      <c r="I212" s="26"/>
      <c r="J212" s="26"/>
      <c r="K212" s="26">
        <v>2</v>
      </c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 cm="1">
        <f t="array" ref="F214">VLOOKUP(B214,+'[28]Daily production report'!$C$43:$J$87,8,0)</f>
        <v>2621</v>
      </c>
      <c r="G214" s="8">
        <f t="shared" si="12"/>
        <v>1</v>
      </c>
      <c r="H214" s="8">
        <f t="shared" si="11"/>
        <v>381.53376573826785</v>
      </c>
      <c r="I214" s="26"/>
      <c r="J214" s="26"/>
      <c r="K214" s="26">
        <v>1</v>
      </c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 cm="1">
        <f t="array" ref="F218">VLOOKUP(B218,+'[28]Daily production report'!$C$43:$J$87,8,0)</f>
        <v>1500</v>
      </c>
      <c r="G218" s="8">
        <f t="shared" si="14"/>
        <v>0</v>
      </c>
      <c r="H218" s="8">
        <f t="shared" si="11"/>
        <v>0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 cm="1">
        <f t="array" ref="F219">VLOOKUP(B219,+'[28]Daily production report'!$C$43:$J$87,8,0)</f>
        <v>1500</v>
      </c>
      <c r="G219" s="8">
        <f t="shared" si="14"/>
        <v>0</v>
      </c>
      <c r="H219" s="8">
        <f t="shared" si="11"/>
        <v>0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 cm="1">
        <f t="array" ref="F221">VLOOKUP(B221,+'[28]Daily production report'!$C$43:$J$87,8,0)</f>
        <v>3152</v>
      </c>
      <c r="G221" s="8">
        <f t="shared" si="15"/>
        <v>0</v>
      </c>
      <c r="H221" s="8">
        <f t="shared" si="11"/>
        <v>0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 cm="1">
        <f t="array" ref="F222">VLOOKUP(B222,+'[28]Daily production report'!$C$43:$J$87,8,0)</f>
        <v>3152</v>
      </c>
      <c r="G222" s="8">
        <f t="shared" si="15"/>
        <v>4</v>
      </c>
      <c r="H222" s="8">
        <f t="shared" si="11"/>
        <v>1269.0355329949239</v>
      </c>
      <c r="I222" s="26"/>
      <c r="J222" s="26"/>
      <c r="K222" s="26">
        <v>4</v>
      </c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 cm="1">
        <f t="array" ref="F223">VLOOKUP(B223,+'[28]Daily production report'!$C$43:$J$87,8,0)</f>
        <v>1318</v>
      </c>
      <c r="G223" s="8">
        <f t="shared" si="15"/>
        <v>7</v>
      </c>
      <c r="H223" s="8">
        <f t="shared" si="11"/>
        <v>5311.0773899848255</v>
      </c>
      <c r="I223" s="26"/>
      <c r="J223" s="26"/>
      <c r="K223" s="26">
        <v>3</v>
      </c>
      <c r="L223" s="26"/>
      <c r="M223" s="26"/>
      <c r="N223" s="26">
        <v>4</v>
      </c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 cm="1">
        <f t="array" ref="F224">VLOOKUP(B224,+'[28]Daily production report'!$C$43:$J$87,8,0)</f>
        <v>1318</v>
      </c>
      <c r="G224" s="215">
        <f t="shared" si="15"/>
        <v>3</v>
      </c>
      <c r="H224" s="8">
        <f t="shared" si="11"/>
        <v>2276.1760242792111</v>
      </c>
      <c r="I224" s="26"/>
      <c r="J224" s="26"/>
      <c r="K224" s="26">
        <v>3</v>
      </c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 cm="1">
        <f t="array" ref="F228">VLOOKUP(B228,+'[28]Daily production report'!$C$43:$J$87,8,0)</f>
        <v>1250</v>
      </c>
      <c r="G228" s="8">
        <f t="shared" ref="G228:G251" si="16">SUM(I228:AJ228)</f>
        <v>1</v>
      </c>
      <c r="H228" s="8">
        <f t="shared" ref="H228:H251" si="17">G228/F228*1000000</f>
        <v>800</v>
      </c>
      <c r="I228" s="214"/>
      <c r="J228" s="26">
        <v>1</v>
      </c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 cm="1">
        <f t="array" ref="F229">VLOOKUP(B229,+'[28]Daily production report'!$C$43:$J$87,8,0)</f>
        <v>1250</v>
      </c>
      <c r="G229" s="8">
        <f t="shared" si="16"/>
        <v>1</v>
      </c>
      <c r="H229" s="8">
        <f t="shared" si="17"/>
        <v>800</v>
      </c>
      <c r="I229" s="214"/>
      <c r="J229" s="26">
        <v>1</v>
      </c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/>
      <c r="G230" s="8">
        <f t="shared" si="16"/>
        <v>0</v>
      </c>
      <c r="H230" s="8" t="e">
        <f t="shared" si="17"/>
        <v>#DIV/0!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/>
      <c r="G231" s="8">
        <f t="shared" si="16"/>
        <v>1</v>
      </c>
      <c r="H231" s="8" t="e">
        <f t="shared" si="17"/>
        <v>#DIV/0!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>
        <v>1</v>
      </c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 cm="1">
        <f t="array" ref="F232">VLOOKUP(B232,+'[28]Daily production report'!$C$43:$J$87,8,0)</f>
        <v>2070</v>
      </c>
      <c r="G232" s="8">
        <f t="shared" si="16"/>
        <v>0</v>
      </c>
      <c r="H232" s="8">
        <f t="shared" si="17"/>
        <v>0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 cm="1">
        <f t="array" ref="F233">VLOOKUP(B233,+'[28]Daily production report'!$C$43:$J$87,8,0)</f>
        <v>2070</v>
      </c>
      <c r="G233" s="8">
        <f t="shared" si="16"/>
        <v>0</v>
      </c>
      <c r="H233" s="8">
        <f t="shared" si="17"/>
        <v>0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 cm="1">
        <f t="array" ref="F234">VLOOKUP(B234,+'[28]Daily production report'!$C$43:$J$87,8,0)</f>
        <v>1070</v>
      </c>
      <c r="G234" s="8">
        <f t="shared" si="16"/>
        <v>0</v>
      </c>
      <c r="H234" s="8">
        <f t="shared" si="17"/>
        <v>0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/>
      <c r="G235" s="8">
        <f t="shared" si="16"/>
        <v>0</v>
      </c>
      <c r="H235" s="8" t="e">
        <f t="shared" si="17"/>
        <v>#DIV/0!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/>
      <c r="G236" s="8">
        <f t="shared" si="16"/>
        <v>0</v>
      </c>
      <c r="H236" s="8" t="e">
        <f t="shared" si="17"/>
        <v>#DIV/0!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/>
      <c r="G237" s="8">
        <f t="shared" si="16"/>
        <v>0</v>
      </c>
      <c r="H237" s="8" t="e">
        <f t="shared" si="17"/>
        <v>#DIV/0!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/>
      <c r="G240" s="8">
        <f t="shared" si="16"/>
        <v>0</v>
      </c>
      <c r="H240" s="8" t="e">
        <f t="shared" si="17"/>
        <v>#DIV/0!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/>
      <c r="G241" s="8">
        <f t="shared" si="16"/>
        <v>0</v>
      </c>
      <c r="H241" s="8" t="e">
        <f t="shared" si="17"/>
        <v>#DIV/0!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/>
      <c r="G242" s="8">
        <f t="shared" si="16"/>
        <v>0</v>
      </c>
      <c r="H242" s="8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/>
      <c r="G243" s="8">
        <f t="shared" si="16"/>
        <v>0</v>
      </c>
      <c r="H243" s="8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/>
      <c r="G244" s="8">
        <f t="shared" si="16"/>
        <v>0</v>
      </c>
      <c r="H244" s="8" t="e">
        <f t="shared" si="17"/>
        <v>#DIV/0!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/>
      <c r="G245" s="8">
        <f t="shared" si="16"/>
        <v>0</v>
      </c>
      <c r="H245" s="8" t="e">
        <f t="shared" si="17"/>
        <v>#DIV/0!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/>
      <c r="G246" s="8">
        <f t="shared" si="16"/>
        <v>0</v>
      </c>
      <c r="H246" s="8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/>
      <c r="G247" s="8">
        <f t="shared" si="16"/>
        <v>0</v>
      </c>
      <c r="H247" s="8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/>
      <c r="G250" s="8">
        <f t="shared" si="16"/>
        <v>0</v>
      </c>
      <c r="H250" s="8" t="e">
        <f t="shared" si="17"/>
        <v>#DIV/0!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59013</v>
      </c>
      <c r="G254" s="8">
        <f>SUM(I254:AJ254)</f>
        <v>52</v>
      </c>
      <c r="H254" s="8">
        <f t="shared" ref="H254" si="18">G254/F254*1000000</f>
        <v>881.1617779133411</v>
      </c>
      <c r="I254" s="2">
        <f>SUM(I3:I251)</f>
        <v>0</v>
      </c>
      <c r="J254" s="2">
        <f t="shared" ref="J254:AJ254" si="19">SUM(J3:J251)</f>
        <v>10</v>
      </c>
      <c r="K254" s="2">
        <f t="shared" si="19"/>
        <v>16</v>
      </c>
      <c r="L254" s="2">
        <f t="shared" si="19"/>
        <v>4</v>
      </c>
      <c r="M254" s="2">
        <f t="shared" si="19"/>
        <v>0</v>
      </c>
      <c r="N254" s="2">
        <f t="shared" si="19"/>
        <v>10</v>
      </c>
      <c r="O254" s="2">
        <f t="shared" si="19"/>
        <v>0</v>
      </c>
      <c r="P254" s="2">
        <f t="shared" si="19"/>
        <v>0</v>
      </c>
      <c r="Q254" s="2">
        <f t="shared" si="19"/>
        <v>1</v>
      </c>
      <c r="R254" s="2">
        <f t="shared" si="19"/>
        <v>3</v>
      </c>
      <c r="S254" s="2">
        <f t="shared" si="19"/>
        <v>0</v>
      </c>
      <c r="T254" s="2">
        <f t="shared" si="19"/>
        <v>0</v>
      </c>
      <c r="U254" s="2">
        <f t="shared" si="19"/>
        <v>0</v>
      </c>
      <c r="V254" s="2">
        <f t="shared" si="19"/>
        <v>0</v>
      </c>
      <c r="W254" s="2">
        <f t="shared" si="19"/>
        <v>0</v>
      </c>
      <c r="X254" s="2">
        <f t="shared" si="19"/>
        <v>1</v>
      </c>
      <c r="Y254" s="2">
        <f t="shared" si="19"/>
        <v>0</v>
      </c>
      <c r="Z254" s="2">
        <f t="shared" si="19"/>
        <v>0</v>
      </c>
      <c r="AA254" s="2">
        <f t="shared" si="19"/>
        <v>0</v>
      </c>
      <c r="AB254" s="2">
        <f t="shared" si="19"/>
        <v>0</v>
      </c>
      <c r="AC254" s="2">
        <f t="shared" si="19"/>
        <v>0</v>
      </c>
      <c r="AD254" s="2">
        <f t="shared" si="19"/>
        <v>0</v>
      </c>
      <c r="AE254" s="2">
        <f t="shared" si="19"/>
        <v>0</v>
      </c>
      <c r="AF254" s="2">
        <f t="shared" si="19"/>
        <v>7</v>
      </c>
      <c r="AG254" s="2">
        <f t="shared" si="19"/>
        <v>0</v>
      </c>
      <c r="AH254" s="2">
        <f t="shared" si="19"/>
        <v>0</v>
      </c>
      <c r="AI254" s="2">
        <f t="shared" si="19"/>
        <v>0</v>
      </c>
      <c r="AJ254" s="2">
        <f t="shared" si="19"/>
        <v>0</v>
      </c>
    </row>
    <row r="258" spans="4:6" x14ac:dyDescent="0.3">
      <c r="D258" t="s">
        <v>447</v>
      </c>
      <c r="E258" s="1" t="s">
        <v>448</v>
      </c>
      <c r="F258" s="1">
        <v>996</v>
      </c>
    </row>
  </sheetData>
  <mergeCells count="2">
    <mergeCell ref="A254:E254"/>
    <mergeCell ref="A1:AJ1"/>
  </mergeCells>
  <conditionalFormatting sqref="B191:B192">
    <cfRule type="duplicateValues" dxfId="21" priority="1"/>
    <cfRule type="duplicateValues" dxfId="20" priority="2"/>
  </conditionalFormatting>
  <conditionalFormatting sqref="B196:B198">
    <cfRule type="duplicateValues" dxfId="19" priority="21" stopIfTrue="1"/>
  </conditionalFormatting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0"/>
  <dimension ref="A1:AJ262"/>
  <sheetViews>
    <sheetView topLeftCell="A2" zoomScale="80" zoomScaleNormal="80" workbookViewId="0">
      <pane ySplit="1" topLeftCell="A194" activePane="bottomLeft" state="frozen"/>
      <selection pane="bottomLef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59.77734375" bestFit="1" customWidth="1"/>
    <col min="5" max="5" width="13.77734375" style="1" bestFit="1" customWidth="1"/>
    <col min="6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174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36" t="s">
        <v>154</v>
      </c>
      <c r="X2" s="36" t="s">
        <v>155</v>
      </c>
      <c r="Y2" s="36" t="s">
        <v>157</v>
      </c>
      <c r="Z2" s="36" t="s">
        <v>156</v>
      </c>
      <c r="AA2" s="36" t="s">
        <v>148</v>
      </c>
      <c r="AB2" s="36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>
        <f>VLOOKUP(B3,'[29]Daily production report'!$C$43:$J$92,8,0)</f>
        <v>590</v>
      </c>
      <c r="G3" s="8">
        <f>SUM(I3:AJ3)</f>
        <v>0</v>
      </c>
      <c r="H3" s="8">
        <f>G3/F3*1000000</f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>
        <f>VLOOKUP(B4,'[29]Daily production report'!$C$43:$J$92,8,0)</f>
        <v>1310</v>
      </c>
      <c r="G4" s="8">
        <f t="shared" ref="G4:G66" si="0">SUM(I4:AJ4)</f>
        <v>4</v>
      </c>
      <c r="H4" s="8">
        <f t="shared" ref="H4:H66" si="1">G4/F4*1000000</f>
        <v>3053.4351145038167</v>
      </c>
      <c r="I4" s="3">
        <v>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/>
      <c r="G22" s="8">
        <f t="shared" si="0"/>
        <v>0</v>
      </c>
      <c r="H22" s="8" t="e">
        <f t="shared" si="1"/>
        <v>#DIV/0!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>
        <f>VLOOKUP(B23,'[29]Daily production report'!$C$43:$J$92,8,0)</f>
        <v>1650</v>
      </c>
      <c r="G23" s="8">
        <f t="shared" si="0"/>
        <v>0</v>
      </c>
      <c r="H23" s="8">
        <f t="shared" si="1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/>
      <c r="G30" s="8">
        <f t="shared" si="0"/>
        <v>0</v>
      </c>
      <c r="H30" s="8" t="e">
        <f t="shared" si="1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0</v>
      </c>
      <c r="H34" s="8" t="e">
        <f t="shared" si="1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/>
      <c r="G36" s="8">
        <f t="shared" si="0"/>
        <v>0</v>
      </c>
      <c r="H36" s="8" t="e">
        <f t="shared" si="1"/>
        <v>#DIV/0!</v>
      </c>
      <c r="I36" s="65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/>
      <c r="G37" s="8">
        <f t="shared" si="0"/>
        <v>0</v>
      </c>
      <c r="H37" s="8" t="e">
        <f t="shared" si="1"/>
        <v>#DIV/0!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/>
      <c r="G38" s="8">
        <f t="shared" si="0"/>
        <v>0</v>
      </c>
      <c r="H38" s="8" t="e">
        <f t="shared" si="1"/>
        <v>#DIV/0!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/>
      <c r="G39" s="8">
        <f t="shared" si="0"/>
        <v>0</v>
      </c>
      <c r="H39" s="8" t="e">
        <f t="shared" si="1"/>
        <v>#DIV/0!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0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VLOOKUP(B61,'[29]Daily production report'!$C$43:$J$92,8,0)</f>
        <v>1050</v>
      </c>
      <c r="G61" s="8">
        <f t="shared" si="0"/>
        <v>0</v>
      </c>
      <c r="H61" s="8">
        <f t="shared" si="1"/>
        <v>0</v>
      </c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/>
      <c r="G62" s="8">
        <f t="shared" si="0"/>
        <v>0</v>
      </c>
      <c r="H62" s="8" t="e">
        <f t="shared" si="1"/>
        <v>#DIV/0!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/>
      <c r="G64" s="8">
        <f t="shared" si="0"/>
        <v>0</v>
      </c>
      <c r="H64" s="8" t="e">
        <f t="shared" si="1"/>
        <v>#DIV/0!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>
        <f>VLOOKUP(B65,'[29]Daily production report'!$C$43:$J$92,8,0)</f>
        <v>1468</v>
      </c>
      <c r="G65" s="8">
        <f t="shared" si="0"/>
        <v>8</v>
      </c>
      <c r="H65" s="8">
        <f t="shared" si="1"/>
        <v>5449.5912806539509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8</v>
      </c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>
        <f>VLOOKUP(B66,'[29]Daily production report'!$C$43:$J$92,8,0)</f>
        <v>706</v>
      </c>
      <c r="G66" s="8">
        <f t="shared" si="0"/>
        <v>0</v>
      </c>
      <c r="H66" s="8">
        <f t="shared" si="1"/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>
        <f>VLOOKUP(B73,'[29]Daily production report'!$C$43:$J$92,8,0)</f>
        <v>3190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65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/>
      <c r="G74" s="8">
        <f t="shared" si="2"/>
        <v>0</v>
      </c>
      <c r="H74" s="8" t="e">
        <f t="shared" si="3"/>
        <v>#DIV/0!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VLOOKUP(B75,'[29]Daily production report'!$C$43:$J$92,8,0)</f>
        <v>240</v>
      </c>
      <c r="G75" s="8">
        <f t="shared" si="2"/>
        <v>1</v>
      </c>
      <c r="H75" s="8">
        <f t="shared" si="3"/>
        <v>4166.666666666667</v>
      </c>
      <c r="I75" s="3"/>
      <c r="J75" s="3">
        <v>1</v>
      </c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/>
      <c r="G80" s="8">
        <f t="shared" si="2"/>
        <v>0</v>
      </c>
      <c r="H80" s="8" t="e">
        <f t="shared" si="3"/>
        <v>#DIV/0!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>
        <f>VLOOKUP(B111,'[29]Daily production report'!$C$43:$J$92,8,0)</f>
        <v>650</v>
      </c>
      <c r="G111" s="8">
        <f t="shared" ref="G111:G141" si="6">SUM(I111:AJ111)</f>
        <v>0</v>
      </c>
      <c r="H111" s="8">
        <f t="shared" ref="H111:H140" si="7">G111/F111*1000000</f>
        <v>0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>
        <f t="shared" si="6"/>
        <v>0</v>
      </c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>
        <f>VLOOKUP(B125,'[29]Daily production report'!$C$43:$J$92,8,0)</f>
        <v>298</v>
      </c>
      <c r="G125" s="8">
        <f t="shared" si="6"/>
        <v>0</v>
      </c>
      <c r="H125" s="8">
        <f t="shared" si="7"/>
        <v>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>
        <f>VLOOKUP(B126,'[29]Daily production report'!$C$43:$J$92,8,0)</f>
        <v>250</v>
      </c>
      <c r="G126" s="8">
        <f t="shared" si="6"/>
        <v>0</v>
      </c>
      <c r="H126" s="8">
        <f t="shared" si="7"/>
        <v>0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>
        <f>VLOOKUP(B127,'[29]Daily production report'!$C$43:$J$92,8,0)</f>
        <v>1190</v>
      </c>
      <c r="G127" s="8">
        <f t="shared" si="6"/>
        <v>0</v>
      </c>
      <c r="H127" s="8">
        <f t="shared" si="7"/>
        <v>0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>
        <f>VLOOKUP(B139,'[29]Daily production report'!$C$43:$J$92,8,0)</f>
        <v>135</v>
      </c>
      <c r="G139" s="8">
        <f t="shared" si="6"/>
        <v>0</v>
      </c>
      <c r="H139" s="8">
        <f t="shared" si="7"/>
        <v>0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>
        <f t="shared" si="9"/>
        <v>0</v>
      </c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9" customFormat="1" ht="22.5" customHeigh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</row>
    <row r="156" spans="1:36" s="92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  <c r="AC156" s="91"/>
      <c r="AD156" s="91"/>
      <c r="AE156" s="91"/>
      <c r="AF156" s="91"/>
      <c r="AG156" s="91"/>
      <c r="AH156" s="91"/>
      <c r="AI156" s="91"/>
      <c r="AJ156" s="91"/>
    </row>
    <row r="157" spans="1:36" s="92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/>
      <c r="G157" s="8">
        <f t="shared" si="9"/>
        <v>0</v>
      </c>
      <c r="H157" s="8" t="e">
        <f t="shared" si="8"/>
        <v>#DIV/0!</v>
      </c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  <c r="AC157" s="91"/>
      <c r="AD157" s="91"/>
      <c r="AE157" s="91"/>
      <c r="AF157" s="91"/>
      <c r="AG157" s="91"/>
      <c r="AH157" s="91"/>
      <c r="AI157" s="91"/>
      <c r="AJ157" s="91"/>
    </row>
    <row r="158" spans="1:36" s="92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  <c r="AC158" s="91"/>
      <c r="AD158" s="91"/>
      <c r="AE158" s="91"/>
      <c r="AF158" s="91"/>
      <c r="AG158" s="91"/>
      <c r="AH158" s="91"/>
      <c r="AI158" s="91"/>
      <c r="AJ158" s="91"/>
    </row>
    <row r="159" spans="1:36" s="92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/>
      <c r="G159" s="8">
        <f t="shared" si="9"/>
        <v>0</v>
      </c>
      <c r="H159" s="8" t="e">
        <f t="shared" si="8"/>
        <v>#DIV/0!</v>
      </c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  <c r="AC159" s="91"/>
      <c r="AD159" s="91"/>
      <c r="AE159" s="91"/>
      <c r="AF159" s="91"/>
      <c r="AG159" s="91"/>
      <c r="AH159" s="91"/>
      <c r="AI159" s="91"/>
      <c r="AJ159" s="91"/>
    </row>
    <row r="160" spans="1:36" s="92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>
        <f>VLOOKUP(B160,'[29]Daily production report'!$C$43:$J$92,8,0)</f>
        <v>1390</v>
      </c>
      <c r="G160" s="8">
        <f t="shared" si="9"/>
        <v>1</v>
      </c>
      <c r="H160" s="8">
        <f t="shared" si="8"/>
        <v>719.42446043165467</v>
      </c>
      <c r="I160" s="91"/>
      <c r="J160" s="91"/>
      <c r="K160" s="91">
        <v>1</v>
      </c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  <c r="AC160" s="91"/>
      <c r="AD160" s="91"/>
      <c r="AE160" s="91"/>
      <c r="AF160" s="91"/>
      <c r="AG160" s="91"/>
      <c r="AH160" s="91"/>
      <c r="AI160" s="91"/>
      <c r="AJ160" s="91"/>
    </row>
    <row r="161" spans="1:36" s="92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>
        <f>VLOOKUP(B161,'[29]Daily production report'!$C$43:$J$92,8,0)</f>
        <v>995</v>
      </c>
      <c r="G161" s="8">
        <f t="shared" si="9"/>
        <v>0</v>
      </c>
      <c r="H161" s="8">
        <f t="shared" si="8"/>
        <v>0</v>
      </c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  <c r="AC161" s="91"/>
      <c r="AD161" s="91"/>
      <c r="AE161" s="91"/>
      <c r="AF161" s="91"/>
      <c r="AG161" s="91"/>
      <c r="AH161" s="91"/>
      <c r="AI161" s="91"/>
      <c r="AJ161" s="91"/>
    </row>
    <row r="162" spans="1:36" s="92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/>
      <c r="G162" s="8">
        <f t="shared" si="9"/>
        <v>0</v>
      </c>
      <c r="H162" s="8" t="e">
        <f t="shared" si="8"/>
        <v>#DIV/0!</v>
      </c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  <c r="AC162" s="91"/>
      <c r="AD162" s="91"/>
      <c r="AE162" s="91"/>
      <c r="AF162" s="91"/>
      <c r="AG162" s="91"/>
      <c r="AH162" s="91"/>
      <c r="AI162" s="91"/>
      <c r="AJ162" s="91"/>
    </row>
    <row r="163" spans="1:36" s="92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  <c r="AC163" s="91"/>
      <c r="AD163" s="91"/>
      <c r="AE163" s="91"/>
      <c r="AF163" s="91"/>
      <c r="AG163" s="91"/>
      <c r="AH163" s="91"/>
      <c r="AI163" s="91"/>
      <c r="AJ163" s="91"/>
    </row>
    <row r="164" spans="1:36" s="92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>
        <f>VLOOKUP(B164,'[29]Daily production report'!$C$43:$J$92,8,0)</f>
        <v>420</v>
      </c>
      <c r="G164" s="8">
        <f t="shared" si="9"/>
        <v>0</v>
      </c>
      <c r="H164" s="8">
        <f t="shared" si="8"/>
        <v>0</v>
      </c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  <c r="AC164" s="91"/>
      <c r="AD164" s="91"/>
      <c r="AE164" s="91"/>
      <c r="AF164" s="91"/>
      <c r="AG164" s="91"/>
      <c r="AH164" s="91"/>
      <c r="AI164" s="91"/>
      <c r="AJ164" s="91"/>
    </row>
    <row r="165" spans="1:36" s="92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/>
      <c r="G165" s="8">
        <f t="shared" si="9"/>
        <v>0</v>
      </c>
      <c r="H165" s="8" t="e">
        <f t="shared" si="8"/>
        <v>#DIV/0!</v>
      </c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  <c r="AC165" s="91"/>
      <c r="AD165" s="91"/>
      <c r="AE165" s="91"/>
      <c r="AF165" s="91"/>
      <c r="AG165" s="91"/>
      <c r="AH165" s="91"/>
      <c r="AI165" s="91"/>
      <c r="AJ165" s="91"/>
    </row>
    <row r="166" spans="1:36" s="92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/>
      <c r="G166" s="8">
        <f t="shared" si="9"/>
        <v>0</v>
      </c>
      <c r="H166" s="8" t="e">
        <f t="shared" si="8"/>
        <v>#DIV/0!</v>
      </c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  <c r="AC166" s="91"/>
      <c r="AD166" s="91"/>
      <c r="AE166" s="91"/>
      <c r="AF166" s="91"/>
      <c r="AG166" s="91"/>
      <c r="AH166" s="91"/>
      <c r="AI166" s="91"/>
      <c r="AJ166" s="91"/>
    </row>
    <row r="167" spans="1:36" s="92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>
        <f>VLOOKUP(B167,'[29]Daily production report'!$C$43:$J$92,8,0)</f>
        <v>948</v>
      </c>
      <c r="G167" s="8">
        <f t="shared" si="9"/>
        <v>0</v>
      </c>
      <c r="H167" s="8">
        <f t="shared" si="8"/>
        <v>0</v>
      </c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  <c r="AC167" s="91"/>
      <c r="AD167" s="91"/>
      <c r="AE167" s="91"/>
      <c r="AF167" s="91"/>
      <c r="AG167" s="91"/>
      <c r="AH167" s="91"/>
      <c r="AI167" s="91"/>
      <c r="AJ167" s="91"/>
    </row>
    <row r="168" spans="1:36" s="92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/>
      <c r="G168" s="8">
        <f t="shared" si="9"/>
        <v>0</v>
      </c>
      <c r="H168" s="8" t="e">
        <f t="shared" si="8"/>
        <v>#DIV/0!</v>
      </c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  <c r="AC168" s="91"/>
      <c r="AD168" s="91"/>
      <c r="AE168" s="91"/>
      <c r="AF168" s="91"/>
      <c r="AG168" s="91"/>
      <c r="AH168" s="91"/>
      <c r="AI168" s="91"/>
      <c r="AJ168" s="91"/>
    </row>
    <row r="169" spans="1:36" s="92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/>
      <c r="G169" s="8">
        <f t="shared" si="9"/>
        <v>0</v>
      </c>
      <c r="H169" s="8" t="e">
        <f t="shared" si="8"/>
        <v>#DIV/0!</v>
      </c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  <c r="AC169" s="91"/>
      <c r="AD169" s="91"/>
      <c r="AE169" s="91"/>
      <c r="AF169" s="91"/>
      <c r="AG169" s="91"/>
      <c r="AH169" s="91"/>
      <c r="AI169" s="91"/>
      <c r="AJ169" s="91"/>
    </row>
    <row r="170" spans="1:36" s="92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/>
      <c r="G170" s="8">
        <f t="shared" si="9"/>
        <v>0</v>
      </c>
      <c r="H170" s="8" t="e">
        <f t="shared" si="8"/>
        <v>#DIV/0!</v>
      </c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  <c r="AC170" s="91"/>
      <c r="AD170" s="91"/>
      <c r="AE170" s="91"/>
      <c r="AF170" s="91"/>
      <c r="AG170" s="91"/>
      <c r="AH170" s="91"/>
      <c r="AI170" s="91"/>
      <c r="AJ170" s="91"/>
    </row>
    <row r="171" spans="1:36" s="92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/>
      <c r="G171" s="8">
        <f t="shared" si="9"/>
        <v>0</v>
      </c>
      <c r="H171" s="8" t="e">
        <f t="shared" si="8"/>
        <v>#DIV/0!</v>
      </c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  <c r="AC171" s="91"/>
      <c r="AD171" s="91"/>
      <c r="AE171" s="91"/>
      <c r="AF171" s="91"/>
      <c r="AG171" s="91"/>
      <c r="AH171" s="91"/>
      <c r="AI171" s="91"/>
      <c r="AJ171" s="91"/>
    </row>
    <row r="172" spans="1:36" s="92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/>
      <c r="G172" s="8">
        <f t="shared" si="9"/>
        <v>0</v>
      </c>
      <c r="H172" s="8" t="e">
        <f t="shared" si="8"/>
        <v>#DIV/0!</v>
      </c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  <c r="AC172" s="91"/>
      <c r="AD172" s="91"/>
      <c r="AE172" s="91"/>
      <c r="AF172" s="91"/>
      <c r="AG172" s="91"/>
      <c r="AH172" s="91"/>
      <c r="AI172" s="91"/>
      <c r="AJ172" s="91"/>
    </row>
    <row r="173" spans="1:36" s="92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/>
      <c r="G173" s="8">
        <f t="shared" si="9"/>
        <v>0</v>
      </c>
      <c r="H173" s="8" t="e">
        <f t="shared" si="8"/>
        <v>#DIV/0!</v>
      </c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1"/>
      <c r="AE173" s="91"/>
      <c r="AF173" s="91"/>
      <c r="AG173" s="91"/>
      <c r="AH173" s="91"/>
      <c r="AI173" s="91"/>
      <c r="AJ173" s="91"/>
    </row>
    <row r="174" spans="1:36" s="92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/>
      <c r="G174" s="8">
        <f t="shared" si="9"/>
        <v>0</v>
      </c>
      <c r="H174" s="8" t="e">
        <f t="shared" si="8"/>
        <v>#DIV/0!</v>
      </c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  <c r="AC174" s="91"/>
      <c r="AD174" s="91"/>
      <c r="AE174" s="91"/>
      <c r="AF174" s="91"/>
      <c r="AG174" s="91"/>
      <c r="AH174" s="91"/>
      <c r="AI174" s="91"/>
      <c r="AJ174" s="91"/>
    </row>
    <row r="175" spans="1:36" s="92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>
        <f>VLOOKUP(B175,'[29]Daily production report'!$C$43:$J$92,8,0)</f>
        <v>1985</v>
      </c>
      <c r="G175" s="8">
        <f t="shared" si="9"/>
        <v>0</v>
      </c>
      <c r="H175" s="8">
        <f t="shared" si="8"/>
        <v>0</v>
      </c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  <c r="AC175" s="91"/>
      <c r="AD175" s="91"/>
      <c r="AE175" s="91"/>
      <c r="AF175" s="91"/>
      <c r="AG175" s="91"/>
      <c r="AH175" s="91"/>
      <c r="AI175" s="91"/>
      <c r="AJ175" s="91"/>
    </row>
    <row r="176" spans="1:36" s="92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>
        <f>VLOOKUP(B176,'[29]Daily production report'!$C$43:$J$92,8,0)</f>
        <v>1985</v>
      </c>
      <c r="G176" s="8">
        <f t="shared" si="9"/>
        <v>0</v>
      </c>
      <c r="H176" s="8">
        <f t="shared" si="8"/>
        <v>0</v>
      </c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  <c r="AC176" s="91"/>
      <c r="AD176" s="91"/>
      <c r="AE176" s="91"/>
      <c r="AF176" s="91"/>
      <c r="AG176" s="91"/>
      <c r="AH176" s="91"/>
      <c r="AI176" s="91"/>
      <c r="AJ176" s="91"/>
    </row>
    <row r="177" spans="1:36" s="92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/>
      <c r="G177" s="8">
        <f t="shared" si="9"/>
        <v>0</v>
      </c>
      <c r="H177" s="8" t="e">
        <f t="shared" si="8"/>
        <v>#DIV/0!</v>
      </c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1"/>
      <c r="AF177" s="91"/>
      <c r="AG177" s="91"/>
      <c r="AH177" s="91"/>
      <c r="AI177" s="91"/>
      <c r="AJ177" s="91"/>
    </row>
    <row r="178" spans="1:36" s="92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/>
      <c r="G178" s="8">
        <f t="shared" si="9"/>
        <v>0</v>
      </c>
      <c r="H178" s="8" t="e">
        <f t="shared" si="8"/>
        <v>#DIV/0!</v>
      </c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  <c r="AC178" s="91"/>
      <c r="AD178" s="91"/>
      <c r="AE178" s="91"/>
      <c r="AF178" s="91"/>
      <c r="AG178" s="91"/>
      <c r="AH178" s="91"/>
      <c r="AI178" s="91"/>
      <c r="AJ178" s="91"/>
    </row>
    <row r="179" spans="1:36" s="9" customFormat="1" ht="22.5" customHeigh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</row>
    <row r="180" spans="1:36" s="9" customFormat="1" ht="22.5" customHeigh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</row>
    <row r="181" spans="1:36" s="9" customFormat="1" ht="22.5" customHeigh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</row>
    <row r="182" spans="1:36" s="9" customFormat="1" ht="22.5" customHeigh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</row>
    <row r="183" spans="1:36" s="9" customFormat="1" ht="22.5" customHeigh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</row>
    <row r="184" spans="1:36" s="9" customFormat="1" ht="22.5" customHeigh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</row>
    <row r="185" spans="1:36" s="9" customFormat="1" ht="22.5" customHeigh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</row>
    <row r="186" spans="1:36" s="9" customFormat="1" ht="22.5" customHeigh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</row>
    <row r="187" spans="1:36" s="9" customFormat="1" ht="22.5" customHeigh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</row>
    <row r="188" spans="1:36" s="9" customFormat="1" ht="22.5" customHeigh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</row>
    <row r="189" spans="1:36" s="9" customFormat="1" ht="22.5" customHeigh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</row>
    <row r="190" spans="1:36" s="9" customFormat="1" ht="22.5" customHeigh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</row>
    <row r="191" spans="1:36" s="9" customFormat="1" ht="22.5" customHeigh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>
        <f>VLOOKUP(B191,'[29]Daily production report'!$C$43:$J$92,8,0)</f>
        <v>795</v>
      </c>
      <c r="G191" s="8">
        <f t="shared" si="9"/>
        <v>0</v>
      </c>
      <c r="H191" s="8">
        <f t="shared" si="8"/>
        <v>0</v>
      </c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</row>
    <row r="192" spans="1:36" s="9" customFormat="1" ht="22.5" customHeigh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>
        <f>VLOOKUP(B192,'[29]Daily production report'!$C$43:$J$92,8,0)</f>
        <v>795</v>
      </c>
      <c r="G192" s="8">
        <f t="shared" si="9"/>
        <v>0</v>
      </c>
      <c r="H192" s="8">
        <f t="shared" si="8"/>
        <v>0</v>
      </c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</row>
    <row r="193" spans="1:36" s="9" customFormat="1" ht="22.5" customHeigh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</row>
    <row r="194" spans="1:36" s="9" customFormat="1" ht="22.5" customHeigh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</row>
    <row r="195" spans="1:36" s="9" customFormat="1" ht="22.5" customHeigh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</row>
    <row r="196" spans="1:36" s="9" customFormat="1" ht="22.5" customHeigh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>
        <f>VLOOKUP(B196,'[29]Daily production report'!$C$43:$J$92,8,0)</f>
        <v>1175</v>
      </c>
      <c r="G196" s="8">
        <f t="shared" si="9"/>
        <v>2</v>
      </c>
      <c r="H196" s="8">
        <f t="shared" si="8"/>
        <v>1702.127659574468</v>
      </c>
      <c r="I196" s="3"/>
      <c r="J196" s="3">
        <v>2</v>
      </c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</row>
    <row r="197" spans="1:36" s="9" customFormat="1" ht="22.5" customHeigh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>
        <f>VLOOKUP(B197,'[29]Daily production report'!$C$43:$J$92,8,0)</f>
        <v>1175</v>
      </c>
      <c r="G197" s="8">
        <f t="shared" si="9"/>
        <v>2</v>
      </c>
      <c r="H197" s="8">
        <f t="shared" si="8"/>
        <v>1702.127659574468</v>
      </c>
      <c r="I197" s="3"/>
      <c r="J197" s="3">
        <v>2</v>
      </c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</row>
    <row r="198" spans="1:36" s="9" customFormat="1" ht="22.5" customHeigh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/>
      <c r="G198" s="8">
        <f t="shared" si="9"/>
        <v>0</v>
      </c>
      <c r="H198" s="8" t="e">
        <f t="shared" si="8"/>
        <v>#DIV/0!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</row>
    <row r="199" spans="1:36" s="9" customFormat="1" ht="22.5" customHeigh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>
        <f>VLOOKUP(B199,'[29]Daily production report'!$C$43:$J$92,8,0)</f>
        <v>200</v>
      </c>
      <c r="G199" s="8">
        <f t="shared" ref="G199:G201" si="10">SUM(I199:AJ199)</f>
        <v>0</v>
      </c>
      <c r="H199" s="8">
        <f t="shared" ref="H199:H227" si="11">G199/F199*1000000</f>
        <v>0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</row>
    <row r="200" spans="1:36" s="9" customFormat="1" ht="22.5" customHeigh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>
        <f>VLOOKUP(B200,'[29]Daily production report'!$C$43:$J$92,8,0)</f>
        <v>200</v>
      </c>
      <c r="G200" s="8">
        <f t="shared" si="10"/>
        <v>0</v>
      </c>
      <c r="H200" s="8">
        <f t="shared" si="11"/>
        <v>0</v>
      </c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</row>
    <row r="201" spans="1:36" s="9" customFormat="1" ht="22.5" customHeigh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403</v>
      </c>
      <c r="F201" s="3"/>
      <c r="G201" s="8">
        <f t="shared" si="10"/>
        <v>0</v>
      </c>
      <c r="H201" s="8" t="e">
        <f t="shared" si="11"/>
        <v>#DIV/0!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</row>
    <row r="202" spans="1:36" s="9" customFormat="1" ht="22.5" customHeigh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VLOOKUP(B202,'[29]Daily production report'!$C$43:$J$92,8,0)</f>
        <v>1595</v>
      </c>
      <c r="G202" s="8">
        <f t="shared" ref="G202:G214" si="12">SUM(I202:AJ202)</f>
        <v>2</v>
      </c>
      <c r="H202" s="8">
        <f t="shared" si="11"/>
        <v>1253.9184952978057</v>
      </c>
      <c r="I202" s="3">
        <v>2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</row>
    <row r="203" spans="1:36" s="9" customFormat="1" ht="22.5" customHeigh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/>
      <c r="G203" s="8">
        <f t="shared" si="12"/>
        <v>0</v>
      </c>
      <c r="H203" s="8" t="e">
        <f t="shared" si="11"/>
        <v>#DIV/0!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</row>
    <row r="204" spans="1:36" s="9" customFormat="1" ht="22.5" customHeigh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/>
      <c r="G204" s="8">
        <f t="shared" si="12"/>
        <v>0</v>
      </c>
      <c r="H204" s="8" t="e">
        <f t="shared" si="11"/>
        <v>#DIV/0!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</row>
    <row r="205" spans="1:36" s="9" customFormat="1" ht="22.5" customHeigh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VLOOKUP(B205,'[29]Daily production report'!$C$43:$J$92,8,0)</f>
        <v>2215</v>
      </c>
      <c r="G205" s="8">
        <f t="shared" si="12"/>
        <v>0</v>
      </c>
      <c r="H205" s="8">
        <f t="shared" si="11"/>
        <v>0</v>
      </c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</row>
    <row r="206" spans="1:36" s="9" customFormat="1" ht="22.5" customHeigh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VLOOKUP(B206,'[29]Daily production report'!$C$43:$J$92,8,0)</f>
        <v>115</v>
      </c>
      <c r="G206" s="8">
        <f t="shared" si="12"/>
        <v>0</v>
      </c>
      <c r="H206" s="8">
        <f t="shared" si="11"/>
        <v>0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</row>
    <row r="207" spans="1:36" s="9" customFormat="1" ht="22.5" customHeigh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/>
      <c r="G207" s="8">
        <f t="shared" si="12"/>
        <v>0</v>
      </c>
      <c r="H207" s="8" t="e">
        <f t="shared" si="11"/>
        <v>#DIV/0!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</row>
    <row r="208" spans="1:36" s="9" customFormat="1" ht="22.5" customHeigh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VLOOKUP(B208,'[29]Daily production report'!$C$43:$J$92,8,0)</f>
        <v>2000</v>
      </c>
      <c r="G208" s="8">
        <f t="shared" si="12"/>
        <v>3</v>
      </c>
      <c r="H208" s="8">
        <f t="shared" si="11"/>
        <v>1500</v>
      </c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>
        <v>3</v>
      </c>
      <c r="AG208" s="3"/>
      <c r="AH208" s="3"/>
      <c r="AI208" s="3"/>
      <c r="AJ208" s="3"/>
    </row>
    <row r="209" spans="1:36" s="9" customFormat="1" ht="22.5" customHeigh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VLOOKUP(B209,'[29]Daily production report'!$C$43:$J$92,8,0)</f>
        <v>1305</v>
      </c>
      <c r="G209" s="8">
        <f t="shared" si="12"/>
        <v>0</v>
      </c>
      <c r="H209" s="8">
        <f t="shared" si="11"/>
        <v>0</v>
      </c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</row>
    <row r="210" spans="1:36" s="9" customFormat="1" ht="22.5" customHeigh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>
        <f>VLOOKUP(B210,'[29]Daily production report'!$C$43:$J$92,8,0)</f>
        <v>2111</v>
      </c>
      <c r="G210" s="8">
        <f t="shared" si="12"/>
        <v>0</v>
      </c>
      <c r="H210" s="8">
        <f t="shared" si="11"/>
        <v>0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</row>
    <row r="211" spans="1:36" s="9" customFormat="1" ht="22.5" customHeigh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</row>
    <row r="212" spans="1:36" s="9" customFormat="1" ht="22.5" customHeigh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/>
      <c r="G212" s="8">
        <f t="shared" si="12"/>
        <v>0</v>
      </c>
      <c r="H212" s="8" t="e">
        <f t="shared" si="11"/>
        <v>#DIV/0!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</row>
    <row r="213" spans="1:36" s="9" customFormat="1" ht="22.5" customHeigh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</row>
    <row r="214" spans="1:36" s="9" customFormat="1" ht="22.5" customHeigh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/>
      <c r="G214" s="8">
        <f t="shared" si="12"/>
        <v>0</v>
      </c>
      <c r="H214" s="8" t="e">
        <f t="shared" si="11"/>
        <v>#DIV/0!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</row>
    <row r="215" spans="1:36" s="9" customFormat="1" ht="22.5" customHeigh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</row>
    <row r="216" spans="1:36" s="9" customFormat="1" ht="22.5" customHeigh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</row>
    <row r="217" spans="1:36" s="9" customFormat="1" ht="22.5" customHeigh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</row>
    <row r="218" spans="1:36" s="9" customFormat="1" ht="22.5" customHeigh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>
        <f>VLOOKUP(B218,'[29]Daily production report'!$C$43:$J$92,8,0)</f>
        <v>1920</v>
      </c>
      <c r="G218" s="8">
        <f t="shared" si="14"/>
        <v>1</v>
      </c>
      <c r="H218" s="8">
        <f t="shared" si="11"/>
        <v>520.83333333333337</v>
      </c>
      <c r="I218" s="3"/>
      <c r="J218" s="3"/>
      <c r="K218" s="3">
        <v>1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</row>
    <row r="219" spans="1:36" s="9" customFormat="1" ht="22.5" customHeigh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>
        <f>VLOOKUP(B219,'[29]Daily production report'!$C$43:$J$92,8,0)</f>
        <v>1920</v>
      </c>
      <c r="G219" s="8">
        <f t="shared" si="14"/>
        <v>0</v>
      </c>
      <c r="H219" s="8">
        <f t="shared" si="11"/>
        <v>0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</row>
    <row r="220" spans="1:36" s="9" customFormat="1" ht="22.5" customHeigh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</row>
    <row r="221" spans="1:36" s="9" customFormat="1" ht="22.5" customHeigh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/>
      <c r="G221" s="8">
        <f t="shared" si="15"/>
        <v>0</v>
      </c>
      <c r="H221" s="8" t="e">
        <f t="shared" si="11"/>
        <v>#DIV/0!</v>
      </c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</row>
    <row r="222" spans="1:36" s="9" customFormat="1" ht="22.5" customHeigh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/>
      <c r="G222" s="8">
        <f t="shared" si="15"/>
        <v>0</v>
      </c>
      <c r="H222" s="8" t="e">
        <f t="shared" si="11"/>
        <v>#DIV/0!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</row>
    <row r="223" spans="1:36" s="9" customFormat="1" ht="22.5" customHeigh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/>
      <c r="G223" s="8">
        <f t="shared" si="15"/>
        <v>0</v>
      </c>
      <c r="H223" s="8" t="e">
        <f t="shared" si="11"/>
        <v>#DIV/0!</v>
      </c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</row>
    <row r="224" spans="1:36" s="9" customFormat="1" ht="22.5" customHeigh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/>
      <c r="G224" s="215">
        <f t="shared" si="15"/>
        <v>0</v>
      </c>
      <c r="H224" s="8" t="e">
        <f t="shared" si="11"/>
        <v>#DIV/0!</v>
      </c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</row>
    <row r="225" spans="1:36" s="9" customFormat="1" ht="22.5" customHeigh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99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</row>
    <row r="226" spans="1:36" s="9" customFormat="1" ht="22.5" customHeigh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99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</row>
    <row r="227" spans="1:36" s="9" customFormat="1" ht="22.5" customHeigh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99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/>
      <c r="G228" s="8">
        <f t="shared" ref="G228:G251" si="16">SUM(I228:AJ228)</f>
        <v>0</v>
      </c>
      <c r="H228" s="8" t="e">
        <f t="shared" ref="H228:H251" si="17">G228/F228*1000000</f>
        <v>#DIV/0!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/>
      <c r="G229" s="8">
        <f t="shared" si="16"/>
        <v>0</v>
      </c>
      <c r="H229" s="8" t="e">
        <f t="shared" si="17"/>
        <v>#DIV/0!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9" customFormat="1" ht="22.5" customHeigh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>
        <f>VLOOKUP(B230,'[29]Daily production report'!$C$43:$J$92,8,0)</f>
        <v>1960</v>
      </c>
      <c r="G230" s="8">
        <f t="shared" si="16"/>
        <v>0</v>
      </c>
      <c r="H230" s="8">
        <f t="shared" si="17"/>
        <v>0</v>
      </c>
      <c r="I230" s="99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</row>
    <row r="231" spans="1:36" s="9" customFormat="1" ht="22.5" customHeigh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>
        <f>VLOOKUP(B231,'[29]Daily production report'!$C$43:$J$92,8,0)</f>
        <v>1960</v>
      </c>
      <c r="G231" s="8">
        <f t="shared" si="16"/>
        <v>0</v>
      </c>
      <c r="H231" s="8">
        <f t="shared" si="17"/>
        <v>0</v>
      </c>
      <c r="I231" s="99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</row>
    <row r="232" spans="1:36" s="9" customFormat="1" ht="22.5" customHeigh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/>
      <c r="G232" s="8">
        <f t="shared" si="16"/>
        <v>0</v>
      </c>
      <c r="H232" s="8" t="e">
        <f t="shared" si="17"/>
        <v>#DIV/0!</v>
      </c>
      <c r="I232" s="99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</row>
    <row r="233" spans="1:36" s="9" customFormat="1" ht="22.5" customHeigh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/>
      <c r="G233" s="8">
        <f t="shared" si="16"/>
        <v>0</v>
      </c>
      <c r="H233" s="8" t="e">
        <f t="shared" si="17"/>
        <v>#DIV/0!</v>
      </c>
      <c r="I233" s="99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</row>
    <row r="234" spans="1:36" s="9" customFormat="1" ht="22.5" customHeigh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/>
      <c r="G234" s="8">
        <f t="shared" si="16"/>
        <v>2</v>
      </c>
      <c r="H234" s="8" t="e">
        <f t="shared" si="17"/>
        <v>#DIV/0!</v>
      </c>
      <c r="I234" s="99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2</v>
      </c>
      <c r="AD234" s="3"/>
      <c r="AE234" s="3"/>
      <c r="AF234" s="3"/>
      <c r="AG234" s="3"/>
      <c r="AH234" s="3"/>
      <c r="AI234" s="3"/>
      <c r="AJ234" s="3"/>
    </row>
    <row r="235" spans="1:36" s="9" customFormat="1" ht="22.5" customHeigh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>
        <f>VLOOKUP(B235,'[29]Daily production report'!$C$43:$J$92,8,0)</f>
        <v>1862</v>
      </c>
      <c r="G235" s="8">
        <f t="shared" si="16"/>
        <v>0</v>
      </c>
      <c r="H235" s="8">
        <f t="shared" si="17"/>
        <v>0</v>
      </c>
      <c r="I235" s="99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</row>
    <row r="236" spans="1:36" s="9" customFormat="1" ht="22.5" customHeigh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/>
      <c r="G236" s="8">
        <f t="shared" si="16"/>
        <v>0</v>
      </c>
      <c r="H236" s="8" t="e">
        <f t="shared" si="17"/>
        <v>#DIV/0!</v>
      </c>
      <c r="I236" s="99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</row>
    <row r="237" spans="1:36" s="9" customFormat="1" ht="22.5" customHeigh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>
        <f>VLOOKUP(B237,'[29]Daily production report'!$C$43:$J$92,8,0)</f>
        <v>2190</v>
      </c>
      <c r="G237" s="8">
        <f t="shared" si="16"/>
        <v>2</v>
      </c>
      <c r="H237" s="8">
        <f t="shared" si="17"/>
        <v>913.24200913242009</v>
      </c>
      <c r="I237" s="99"/>
      <c r="J237" s="3"/>
      <c r="K237" s="3">
        <v>2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</row>
    <row r="238" spans="1:36" s="9" customFormat="1" ht="22.5" customHeigh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99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</row>
    <row r="239" spans="1:36" s="9" customFormat="1" ht="22.5" customHeigh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99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</row>
    <row r="240" spans="1:36" s="9" customFormat="1" ht="22.5" customHeigh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>
        <f>VLOOKUP(B240,'[29]Daily production report'!$C$43:$J$92,8,0)</f>
        <v>1005</v>
      </c>
      <c r="G240" s="8">
        <f t="shared" si="16"/>
        <v>0</v>
      </c>
      <c r="H240" s="8">
        <f t="shared" si="17"/>
        <v>0</v>
      </c>
      <c r="I240" s="99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</row>
    <row r="241" spans="1:36" s="9" customFormat="1" ht="22.5" customHeigh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>
        <f>VLOOKUP(B241,'[29]Daily production report'!$C$43:$J$92,8,0)</f>
        <v>1005</v>
      </c>
      <c r="G241" s="8">
        <f t="shared" si="16"/>
        <v>0</v>
      </c>
      <c r="H241" s="8">
        <f t="shared" si="17"/>
        <v>0</v>
      </c>
      <c r="I241" s="99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</row>
    <row r="242" spans="1:36" s="9" customFormat="1" ht="22.5" customHeigh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>
        <f>VLOOKUP(B242,'[29]Daily production report'!$C$43:$J$92,8,0)</f>
        <v>2450</v>
      </c>
      <c r="G242" s="8">
        <f t="shared" si="16"/>
        <v>0</v>
      </c>
      <c r="H242" s="8">
        <f t="shared" si="17"/>
        <v>0</v>
      </c>
      <c r="I242" s="99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</row>
    <row r="243" spans="1:36" s="9" customFormat="1" ht="22.5" customHeigh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>
        <f>VLOOKUP(B243,'[29]Daily production report'!$C$43:$J$92,8,0)</f>
        <v>2450</v>
      </c>
      <c r="G243" s="8">
        <f t="shared" si="16"/>
        <v>0</v>
      </c>
      <c r="H243" s="8">
        <f t="shared" si="17"/>
        <v>0</v>
      </c>
      <c r="I243" s="99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</row>
    <row r="244" spans="1:36" s="9" customFormat="1" ht="22.5" customHeigh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>
        <f>VLOOKUP(B244,'[29]Daily production report'!$C$43:$J$92,8,0)</f>
        <v>1490</v>
      </c>
      <c r="G244" s="8">
        <f t="shared" si="16"/>
        <v>3</v>
      </c>
      <c r="H244" s="8">
        <f t="shared" si="17"/>
        <v>2013.4228187919466</v>
      </c>
      <c r="I244" s="99"/>
      <c r="J244" s="3"/>
      <c r="K244" s="3"/>
      <c r="L244" s="3"/>
      <c r="M244" s="3">
        <v>3</v>
      </c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</row>
    <row r="245" spans="1:36" s="9" customFormat="1" ht="22.5" customHeigh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>
        <f>VLOOKUP(B245,'[29]Daily production report'!$C$43:$J$92,8,0)</f>
        <v>1490</v>
      </c>
      <c r="G245" s="8">
        <f t="shared" si="16"/>
        <v>3</v>
      </c>
      <c r="H245" s="8">
        <f t="shared" si="17"/>
        <v>2013.4228187919466</v>
      </c>
      <c r="I245" s="99"/>
      <c r="J245" s="3"/>
      <c r="K245" s="3"/>
      <c r="L245" s="3"/>
      <c r="M245" s="3">
        <v>3</v>
      </c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</row>
    <row r="246" spans="1:36" s="9" customFormat="1" ht="22.5" customHeigh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>
        <f>VLOOKUP(B246,'[29]Daily production report'!$C$43:$J$92,8,0)</f>
        <v>1477</v>
      </c>
      <c r="G246" s="8">
        <f t="shared" si="16"/>
        <v>1</v>
      </c>
      <c r="H246" s="8">
        <f t="shared" si="17"/>
        <v>677.04807041299932</v>
      </c>
      <c r="I246" s="99"/>
      <c r="J246" s="3"/>
      <c r="K246" s="3">
        <v>1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</row>
    <row r="247" spans="1:36" s="9" customFormat="1" ht="22.5" customHeigh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>
        <f>VLOOKUP(B247,'[29]Daily production report'!$C$43:$J$92,8,0)</f>
        <v>1477</v>
      </c>
      <c r="G247" s="8">
        <f t="shared" si="16"/>
        <v>0</v>
      </c>
      <c r="H247" s="8">
        <f t="shared" si="17"/>
        <v>0</v>
      </c>
      <c r="I247" s="99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</row>
    <row r="248" spans="1:36" s="9" customFormat="1" ht="22.5" customHeigh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99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</row>
    <row r="249" spans="1:36" s="9" customFormat="1" ht="22.5" customHeigh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99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</row>
    <row r="250" spans="1:36" s="9" customFormat="1" ht="22.5" customHeigh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>
        <f>VLOOKUP(B250,'[29]Daily production report'!$C$43:$J$92,8,0)</f>
        <v>485</v>
      </c>
      <c r="G250" s="8">
        <f t="shared" si="16"/>
        <v>0</v>
      </c>
      <c r="H250" s="8">
        <f t="shared" si="17"/>
        <v>0</v>
      </c>
      <c r="I250" s="99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</row>
    <row r="251" spans="1:36" s="9" customFormat="1" ht="22.5" customHeigh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99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</row>
    <row r="252" spans="1:36" s="9" customFormat="1" ht="22.5" customHeigh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99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</row>
    <row r="253" spans="1:36" s="9" customFormat="1" ht="22.5" customHeigh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99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59272</v>
      </c>
      <c r="G254" s="8">
        <f>SUM(I254:AJ254)</f>
        <v>35</v>
      </c>
      <c r="H254" s="8">
        <f t="shared" ref="H254" si="18">G254/F254*1000000</f>
        <v>590.49804292077204</v>
      </c>
      <c r="I254" s="2">
        <f>SUM(I3:I251)</f>
        <v>6</v>
      </c>
      <c r="J254" s="2">
        <f t="shared" ref="J254:AJ254" si="19">SUM(J3:J251)</f>
        <v>5</v>
      </c>
      <c r="K254" s="2">
        <f t="shared" si="19"/>
        <v>5</v>
      </c>
      <c r="L254" s="2">
        <f t="shared" si="19"/>
        <v>0</v>
      </c>
      <c r="M254" s="2">
        <f t="shared" si="19"/>
        <v>6</v>
      </c>
      <c r="N254" s="2">
        <f t="shared" si="19"/>
        <v>0</v>
      </c>
      <c r="O254" s="2">
        <f t="shared" si="19"/>
        <v>0</v>
      </c>
      <c r="P254" s="2">
        <f t="shared" si="19"/>
        <v>0</v>
      </c>
      <c r="Q254" s="2">
        <f t="shared" si="19"/>
        <v>0</v>
      </c>
      <c r="R254" s="2">
        <f t="shared" si="19"/>
        <v>0</v>
      </c>
      <c r="S254" s="2">
        <f t="shared" si="19"/>
        <v>0</v>
      </c>
      <c r="T254" s="2">
        <f t="shared" si="19"/>
        <v>0</v>
      </c>
      <c r="U254" s="2">
        <f t="shared" si="19"/>
        <v>0</v>
      </c>
      <c r="V254" s="2">
        <f t="shared" si="19"/>
        <v>0</v>
      </c>
      <c r="W254" s="2">
        <f t="shared" si="19"/>
        <v>0</v>
      </c>
      <c r="X254" s="2">
        <f t="shared" si="19"/>
        <v>0</v>
      </c>
      <c r="Y254" s="2">
        <f t="shared" si="19"/>
        <v>0</v>
      </c>
      <c r="Z254" s="2">
        <f t="shared" si="19"/>
        <v>0</v>
      </c>
      <c r="AA254" s="2">
        <f t="shared" si="19"/>
        <v>0</v>
      </c>
      <c r="AB254" s="2">
        <f t="shared" si="19"/>
        <v>0</v>
      </c>
      <c r="AC254" s="2">
        <f t="shared" si="19"/>
        <v>10</v>
      </c>
      <c r="AD254" s="2">
        <f t="shared" si="19"/>
        <v>0</v>
      </c>
      <c r="AE254" s="2">
        <f t="shared" si="19"/>
        <v>0</v>
      </c>
      <c r="AF254" s="2">
        <f t="shared" si="19"/>
        <v>3</v>
      </c>
      <c r="AG254" s="2">
        <f t="shared" si="19"/>
        <v>0</v>
      </c>
      <c r="AH254" s="2">
        <f t="shared" si="19"/>
        <v>0</v>
      </c>
      <c r="AI254" s="2">
        <f t="shared" si="19"/>
        <v>0</v>
      </c>
      <c r="AJ254" s="2">
        <f t="shared" si="19"/>
        <v>0</v>
      </c>
    </row>
    <row r="259" spans="2:8" x14ac:dyDescent="0.3">
      <c r="B259" s="80"/>
      <c r="C259" s="131"/>
      <c r="D259" s="58"/>
      <c r="E259" s="59"/>
      <c r="F259" s="51"/>
      <c r="G259" s="59"/>
      <c r="H259" s="60"/>
    </row>
    <row r="260" spans="2:8" x14ac:dyDescent="0.3">
      <c r="B260" s="80"/>
      <c r="C260" s="131"/>
      <c r="D260" s="58"/>
      <c r="E260" s="58"/>
      <c r="F260" s="78"/>
      <c r="G260" s="58"/>
      <c r="H260" s="58"/>
    </row>
    <row r="261" spans="2:8" x14ac:dyDescent="0.3">
      <c r="B261" s="80"/>
      <c r="C261" s="131"/>
      <c r="D261" s="58"/>
      <c r="E261" s="58"/>
      <c r="F261" s="78"/>
      <c r="G261" s="58"/>
      <c r="H261" s="58"/>
    </row>
    <row r="262" spans="2:8" x14ac:dyDescent="0.3">
      <c r="B262" s="80"/>
      <c r="C262" s="131"/>
      <c r="D262" s="58"/>
      <c r="E262" s="58"/>
      <c r="F262" s="78"/>
      <c r="G262" s="58"/>
      <c r="H262" s="58"/>
    </row>
  </sheetData>
  <mergeCells count="2">
    <mergeCell ref="A254:E254"/>
    <mergeCell ref="A1:AJ1"/>
  </mergeCells>
  <conditionalFormatting sqref="B191:B192">
    <cfRule type="duplicateValues" dxfId="18" priority="1"/>
    <cfRule type="duplicateValues" dxfId="17" priority="2"/>
  </conditionalFormatting>
  <conditionalFormatting sqref="B196:B198">
    <cfRule type="duplicateValues" dxfId="16" priority="20" stopIfTrue="1"/>
  </conditionalFormatting>
  <conditionalFormatting sqref="B259:C262">
    <cfRule type="duplicateValues" dxfId="15" priority="4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1"/>
  <dimension ref="A1:AJ261"/>
  <sheetViews>
    <sheetView topLeftCell="A2" zoomScale="80" zoomScaleNormal="80" workbookViewId="0">
      <pane xSplit="5" ySplit="9" topLeftCell="F11" activePane="bottomRight" state="frozen"/>
      <selection pane="topRight"/>
      <selection pane="bottomLeft"/>
      <selection pane="bottomRigh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59.77734375" bestFit="1" customWidth="1"/>
    <col min="5" max="5" width="13.77734375" style="1" bestFit="1" customWidth="1"/>
    <col min="6" max="8" width="13.77734375" style="1" customWidth="1"/>
    <col min="9" max="10" width="10.21875" customWidth="1"/>
    <col min="11" max="12" width="10.21875" style="1" customWidth="1"/>
    <col min="13" max="13" width="10.21875" customWidth="1"/>
    <col min="14" max="14" width="11.21875" customWidth="1"/>
    <col min="15" max="37" width="10.21875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174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/>
      <c r="G4" s="8">
        <f t="shared" ref="G4:G66" si="0">SUM(I4:AJ4)</f>
        <v>5</v>
      </c>
      <c r="H4" s="8" t="e">
        <f t="shared" ref="H4:H66" si="1">G4/F4*1000000</f>
        <v>#DIV/0!</v>
      </c>
      <c r="I4" s="3">
        <v>4</v>
      </c>
      <c r="J4" s="3"/>
      <c r="K4" s="3"/>
      <c r="L4" s="3"/>
      <c r="M4" s="3"/>
      <c r="N4" s="3"/>
      <c r="O4" s="3"/>
      <c r="P4" s="3"/>
      <c r="Q4" s="3">
        <v>1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>
        <f>VLOOKUP(B22,'[30]Daily production report'!$C$43:$J$96,8,0)</f>
        <v>953</v>
      </c>
      <c r="G22" s="8">
        <f t="shared" si="0"/>
        <v>0</v>
      </c>
      <c r="H22" s="8">
        <f t="shared" si="1"/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/>
      <c r="G23" s="8">
        <f t="shared" si="0"/>
        <v>0</v>
      </c>
      <c r="H23" s="8" t="e">
        <f t="shared" si="1"/>
        <v>#DIV/0!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/>
      <c r="G30" s="8">
        <f t="shared" si="0"/>
        <v>0</v>
      </c>
      <c r="H30" s="8" t="e">
        <f t="shared" si="1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0</v>
      </c>
      <c r="H34" s="8" t="e">
        <f t="shared" si="1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>
        <f>VLOOKUP(B36,'[30]Daily production report'!$C$43:$J$96,8,0)</f>
        <v>1668</v>
      </c>
      <c r="G36" s="8">
        <f t="shared" si="0"/>
        <v>0</v>
      </c>
      <c r="H36" s="8">
        <f t="shared" si="1"/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>
        <f>VLOOKUP(B37,'[30]Daily production report'!$C$43:$J$96,8,0)</f>
        <v>1668</v>
      </c>
      <c r="G37" s="8">
        <f t="shared" si="0"/>
        <v>0</v>
      </c>
      <c r="H37" s="8">
        <f t="shared" si="1"/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/>
      <c r="G38" s="8">
        <f t="shared" si="0"/>
        <v>0</v>
      </c>
      <c r="H38" s="8" t="e">
        <f t="shared" si="1"/>
        <v>#DIV/0!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/>
      <c r="G39" s="8">
        <f t="shared" si="0"/>
        <v>0</v>
      </c>
      <c r="H39" s="8" t="e">
        <f t="shared" si="1"/>
        <v>#DIV/0!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3</v>
      </c>
      <c r="H59" s="8" t="e">
        <f t="shared" si="1"/>
        <v>#DIV/0!</v>
      </c>
      <c r="I59" s="3"/>
      <c r="J59" s="3"/>
      <c r="K59" s="3">
        <v>3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VLOOKUP(B61,'[30]Daily production report'!$C$43:$J$96,8,0)</f>
        <v>955</v>
      </c>
      <c r="G61" s="8">
        <f t="shared" si="0"/>
        <v>1</v>
      </c>
      <c r="H61" s="8">
        <f t="shared" si="1"/>
        <v>1047.1204188481677</v>
      </c>
      <c r="I61" s="3"/>
      <c r="J61" s="3"/>
      <c r="K61" s="3">
        <v>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>
        <f>VLOOKUP(B62,'[30]Daily production report'!$C$43:$J$96,8,0)</f>
        <v>1300</v>
      </c>
      <c r="G62" s="8">
        <f t="shared" si="0"/>
        <v>0</v>
      </c>
      <c r="H62" s="8">
        <f t="shared" si="1"/>
        <v>0</v>
      </c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>
        <f>VLOOKUP(B64,'[30]Daily production report'!$C$43:$J$96,8,0)</f>
        <v>630</v>
      </c>
      <c r="G64" s="8">
        <f t="shared" si="0"/>
        <v>0</v>
      </c>
      <c r="H64" s="8">
        <f t="shared" si="1"/>
        <v>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/>
      <c r="G65" s="8">
        <f t="shared" si="0"/>
        <v>0</v>
      </c>
      <c r="H65" s="8" t="e">
        <f t="shared" si="1"/>
        <v>#DIV/0!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/>
      <c r="G66" s="8">
        <f t="shared" si="0"/>
        <v>0</v>
      </c>
      <c r="H66" s="8" t="e">
        <f t="shared" si="1"/>
        <v>#DIV/0!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/>
      <c r="G73" s="8">
        <f t="shared" si="2"/>
        <v>0</v>
      </c>
      <c r="H73" s="8" t="e">
        <f t="shared" si="3"/>
        <v>#DIV/0!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>
        <f>VLOOKUP(B74,'[30]Daily production report'!$C$43:$J$96,8,0)</f>
        <v>324</v>
      </c>
      <c r="G74" s="8">
        <f t="shared" si="2"/>
        <v>0</v>
      </c>
      <c r="H74" s="8">
        <f t="shared" si="3"/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VLOOKUP(B75,'[30]Daily production report'!$C$43:$J$96,8,0)</f>
        <v>1100</v>
      </c>
      <c r="G75" s="8">
        <f t="shared" si="2"/>
        <v>0</v>
      </c>
      <c r="H75" s="8">
        <f t="shared" si="3"/>
        <v>0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>
        <f>VLOOKUP(B80,'[30]Daily production report'!$C$43:$J$96,8,0)</f>
        <v>3775</v>
      </c>
      <c r="G80" s="8">
        <f t="shared" si="2"/>
        <v>2</v>
      </c>
      <c r="H80" s="8">
        <f t="shared" si="3"/>
        <v>529.80132450331121</v>
      </c>
      <c r="I80" s="3"/>
      <c r="J80" s="3">
        <v>2</v>
      </c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/>
      <c r="G113" s="8">
        <f t="shared" si="6"/>
        <v>0</v>
      </c>
      <c r="H113" s="8" t="e">
        <f t="shared" si="7"/>
        <v>#DIV/0!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>
        <f>VLOOKUP(B125,'[30]Daily production report'!$C$43:$J$96,8,0)</f>
        <v>300</v>
      </c>
      <c r="G125" s="8">
        <f t="shared" si="6"/>
        <v>0</v>
      </c>
      <c r="H125" s="8">
        <f t="shared" si="7"/>
        <v>0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>
        <f>VLOOKUP(B126,'[30]Daily production report'!$C$43:$J$96,8,0)</f>
        <v>300</v>
      </c>
      <c r="G126" s="8">
        <f t="shared" si="6"/>
        <v>1</v>
      </c>
      <c r="H126" s="8">
        <f t="shared" si="7"/>
        <v>3333.3333333333335</v>
      </c>
      <c r="I126" s="3"/>
      <c r="J126" s="3"/>
      <c r="K126" s="3">
        <v>1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/>
      <c r="G127" s="8">
        <f t="shared" si="6"/>
        <v>0</v>
      </c>
      <c r="H127" s="8" t="e">
        <f t="shared" si="7"/>
        <v>#DIV/0!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>
        <f>VLOOKUP(B139,'[30]Daily production report'!$C$43:$J$96,8,0)</f>
        <v>309</v>
      </c>
      <c r="G139" s="8">
        <f t="shared" si="6"/>
        <v>0</v>
      </c>
      <c r="H139" s="8">
        <f t="shared" si="7"/>
        <v>0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>
        <f t="shared" si="9"/>
        <v>0</v>
      </c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>
        <f>VLOOKUP(B157,'[30]Daily production report'!$C$43:$J$96,8,0)</f>
        <v>750</v>
      </c>
      <c r="G157" s="8">
        <f t="shared" si="9"/>
        <v>0</v>
      </c>
      <c r="H157" s="8">
        <f t="shared" si="8"/>
        <v>0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>
        <f>VLOOKUP(B159,'[30]Daily production report'!$C$43:$J$96,8,0)</f>
        <v>1980</v>
      </c>
      <c r="G159" s="8">
        <f t="shared" si="9"/>
        <v>0</v>
      </c>
      <c r="H159" s="8">
        <f t="shared" si="8"/>
        <v>0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/>
      <c r="G160" s="8">
        <f t="shared" si="9"/>
        <v>0</v>
      </c>
      <c r="H160" s="8" t="e">
        <f t="shared" si="8"/>
        <v>#DIV/0!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/>
      <c r="G161" s="8">
        <f t="shared" si="9"/>
        <v>0</v>
      </c>
      <c r="H161" s="8" t="e">
        <f t="shared" si="8"/>
        <v>#DIV/0!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/>
      <c r="G164" s="8">
        <f t="shared" si="9"/>
        <v>0</v>
      </c>
      <c r="H164" s="8" t="e">
        <f t="shared" si="8"/>
        <v>#DIV/0!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>
        <f>VLOOKUP(B165,'[30]Daily production report'!$C$43:$J$96,8,0)</f>
        <v>1744</v>
      </c>
      <c r="G165" s="8">
        <f t="shared" si="9"/>
        <v>1</v>
      </c>
      <c r="H165" s="8">
        <f t="shared" si="8"/>
        <v>573.39449541284409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>
        <v>1</v>
      </c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>
        <f>VLOOKUP(B166,'[30]Daily production report'!$C$43:$J$96,8,0)</f>
        <v>1744</v>
      </c>
      <c r="G166" s="8">
        <f t="shared" si="9"/>
        <v>1</v>
      </c>
      <c r="H166" s="8">
        <f t="shared" si="8"/>
        <v>573.39449541284409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>
        <v>1</v>
      </c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>
        <f>VLOOKUP(B167,'[30]Daily production report'!$C$43:$J$96,8,0)</f>
        <v>881</v>
      </c>
      <c r="G167" s="8">
        <f t="shared" si="9"/>
        <v>0</v>
      </c>
      <c r="H167" s="8">
        <f t="shared" si="8"/>
        <v>0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>
        <f>VLOOKUP(B168,'[30]Daily production report'!$C$43:$J$96,8,0)</f>
        <v>1706</v>
      </c>
      <c r="G168" s="8">
        <f t="shared" si="9"/>
        <v>0</v>
      </c>
      <c r="H168" s="8">
        <f t="shared" si="8"/>
        <v>0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>
        <f>VLOOKUP(B169,'[30]Daily production report'!$C$43:$J$96,8,0)</f>
        <v>1690</v>
      </c>
      <c r="G169" s="8">
        <f t="shared" si="9"/>
        <v>0</v>
      </c>
      <c r="H169" s="8">
        <f t="shared" si="8"/>
        <v>0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>
        <f>VLOOKUP(B170,'[30]Daily production report'!$C$43:$J$96,8,0)</f>
        <v>1690</v>
      </c>
      <c r="G170" s="8">
        <f t="shared" si="9"/>
        <v>0</v>
      </c>
      <c r="H170" s="8">
        <f t="shared" si="8"/>
        <v>0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>
        <f>VLOOKUP(B171,'[30]Daily production report'!$C$43:$J$96,8,0)</f>
        <v>1500</v>
      </c>
      <c r="G171" s="8">
        <f t="shared" si="9"/>
        <v>0</v>
      </c>
      <c r="H171" s="8">
        <f t="shared" si="8"/>
        <v>0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>
        <f>VLOOKUP(B172,'[30]Daily production report'!$C$43:$J$96,8,0)</f>
        <v>1500</v>
      </c>
      <c r="G172" s="8">
        <f t="shared" si="9"/>
        <v>0</v>
      </c>
      <c r="H172" s="8">
        <f t="shared" si="8"/>
        <v>0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/>
      <c r="G173" s="8">
        <f t="shared" si="9"/>
        <v>0</v>
      </c>
      <c r="H173" s="8" t="e">
        <f t="shared" si="8"/>
        <v>#DIV/0!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/>
      <c r="G174" s="8">
        <f t="shared" si="9"/>
        <v>0</v>
      </c>
      <c r="H174" s="8" t="e">
        <f t="shared" si="8"/>
        <v>#DIV/0!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/>
      <c r="G175" s="8">
        <f t="shared" si="9"/>
        <v>0</v>
      </c>
      <c r="H175" s="8" t="e">
        <f t="shared" si="8"/>
        <v>#DIV/0!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/>
      <c r="G176" s="8">
        <f t="shared" si="9"/>
        <v>0</v>
      </c>
      <c r="H176" s="8" t="e">
        <f t="shared" si="8"/>
        <v>#DIV/0!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/>
      <c r="G177" s="8">
        <f t="shared" si="9"/>
        <v>0</v>
      </c>
      <c r="H177" s="8" t="e">
        <f t="shared" si="8"/>
        <v>#DIV/0!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/>
      <c r="G178" s="8">
        <f t="shared" si="9"/>
        <v>0</v>
      </c>
      <c r="H178" s="8" t="e">
        <f t="shared" si="8"/>
        <v>#DIV/0!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3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3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>
        <f>VLOOKUP(B185,'[30]Daily production report'!$C$43:$J$96,8,0)</f>
        <v>705</v>
      </c>
      <c r="G185" s="8">
        <f t="shared" si="9"/>
        <v>0</v>
      </c>
      <c r="H185" s="8">
        <f t="shared" si="8"/>
        <v>0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>
        <f>VLOOKUP(B186,'[30]Daily production report'!$C$43:$J$96,8,0)</f>
        <v>705</v>
      </c>
      <c r="G186" s="8">
        <f t="shared" si="9"/>
        <v>1</v>
      </c>
      <c r="H186" s="8">
        <f t="shared" si="8"/>
        <v>1418.4397163120568</v>
      </c>
      <c r="I186" s="26"/>
      <c r="J186" s="26"/>
      <c r="K186" s="26">
        <v>1</v>
      </c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114">
        <v>36004481</v>
      </c>
      <c r="C187" s="107" t="s">
        <v>355</v>
      </c>
      <c r="D187" s="169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51">
        <v>15031405</v>
      </c>
      <c r="C188" s="107" t="s">
        <v>356</v>
      </c>
      <c r="D188" s="169" t="s">
        <v>411</v>
      </c>
      <c r="E188" s="266" t="s">
        <v>407</v>
      </c>
      <c r="F188" s="3">
        <f>VLOOKUP(B188,'[30]Daily production report'!$C$43:$J$96,8,0)</f>
        <v>233</v>
      </c>
      <c r="G188" s="8">
        <f t="shared" si="9"/>
        <v>5</v>
      </c>
      <c r="H188" s="8">
        <f t="shared" si="8"/>
        <v>21459.227467811157</v>
      </c>
      <c r="I188" s="26"/>
      <c r="J188" s="26">
        <v>1</v>
      </c>
      <c r="K188" s="26"/>
      <c r="L188" s="26"/>
      <c r="M188" s="26"/>
      <c r="N188" s="26"/>
      <c r="O188" s="26">
        <v>4</v>
      </c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51">
        <v>15025788</v>
      </c>
      <c r="C189" s="107" t="s">
        <v>356</v>
      </c>
      <c r="D189" s="169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169" t="s">
        <v>413</v>
      </c>
      <c r="E190" s="266" t="s">
        <v>407</v>
      </c>
      <c r="F190" s="3">
        <f>VLOOKUP(B190,'[30]Daily production report'!$C$43:$J$96,8,0)</f>
        <v>459</v>
      </c>
      <c r="G190" s="8">
        <f t="shared" si="9"/>
        <v>0</v>
      </c>
      <c r="H190" s="8">
        <f t="shared" si="8"/>
        <v>0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169" t="s">
        <v>416</v>
      </c>
      <c r="E191" s="266" t="s">
        <v>407</v>
      </c>
      <c r="F191" s="3">
        <f>VLOOKUP(B191,'[30]Daily production report'!$C$43:$J$96,8,0)</f>
        <v>475</v>
      </c>
      <c r="G191" s="8">
        <f t="shared" si="9"/>
        <v>0</v>
      </c>
      <c r="H191" s="8">
        <f t="shared" si="8"/>
        <v>0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169" t="s">
        <v>417</v>
      </c>
      <c r="E192" s="266" t="s">
        <v>407</v>
      </c>
      <c r="F192" s="3">
        <f>VLOOKUP(B192,'[30]Daily production report'!$C$43:$J$96,8,0)</f>
        <v>475</v>
      </c>
      <c r="G192" s="8">
        <f t="shared" si="9"/>
        <v>3</v>
      </c>
      <c r="H192" s="8">
        <f t="shared" si="8"/>
        <v>6315.78947368421</v>
      </c>
      <c r="I192" s="26"/>
      <c r="J192" s="26"/>
      <c r="K192" s="26"/>
      <c r="L192" s="26"/>
      <c r="M192" s="26"/>
      <c r="N192" s="26"/>
      <c r="O192" s="26"/>
      <c r="P192" s="26"/>
      <c r="Q192" s="26">
        <v>3</v>
      </c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70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/>
      <c r="G196" s="8">
        <f t="shared" si="9"/>
        <v>0</v>
      </c>
      <c r="H196" s="8" t="e">
        <f t="shared" si="8"/>
        <v>#DIV/0!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/>
      <c r="G197" s="8">
        <f t="shared" si="9"/>
        <v>0</v>
      </c>
      <c r="H197" s="8" t="e">
        <f t="shared" si="8"/>
        <v>#DIV/0!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>
        <f>VLOOKUP(B198,'[30]Daily production report'!$C$43:$J$96,8,0)</f>
        <v>707</v>
      </c>
      <c r="G198" s="8">
        <f t="shared" si="9"/>
        <v>4</v>
      </c>
      <c r="H198" s="8">
        <f t="shared" si="8"/>
        <v>5657.7086280056583</v>
      </c>
      <c r="I198" s="26">
        <v>4</v>
      </c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130">
        <v>15028935</v>
      </c>
      <c r="C199" s="107" t="s">
        <v>354</v>
      </c>
      <c r="D199" s="190" t="s">
        <v>369</v>
      </c>
      <c r="E199" s="261" t="s">
        <v>41</v>
      </c>
      <c r="F199" s="3">
        <f>VLOOKUP(B199,'[30]Daily production report'!$C$43:$J$96,8,0)</f>
        <v>450</v>
      </c>
      <c r="G199" s="8">
        <f t="shared" ref="G199:G201" si="10">SUM(I199:AJ199)</f>
        <v>0</v>
      </c>
      <c r="H199" s="8">
        <f t="shared" ref="H199:H227" si="11">G199/F199*1000000</f>
        <v>0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130">
        <v>15028936</v>
      </c>
      <c r="C200" s="107" t="s">
        <v>354</v>
      </c>
      <c r="D200" s="190" t="s">
        <v>370</v>
      </c>
      <c r="E200" s="261" t="s">
        <v>41</v>
      </c>
      <c r="F200" s="3">
        <f>VLOOKUP(B200,'[30]Daily production report'!$C$43:$J$96,8,0)</f>
        <v>450</v>
      </c>
      <c r="G200" s="8">
        <f t="shared" si="10"/>
        <v>0</v>
      </c>
      <c r="H200" s="8">
        <f t="shared" si="11"/>
        <v>0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130"/>
      <c r="C201" s="171" t="s">
        <v>355</v>
      </c>
      <c r="D201" s="190" t="s">
        <v>372</v>
      </c>
      <c r="E201" s="261" t="s">
        <v>403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VLOOKUP(B202,'[30]Daily production report'!$C$43:$J$96,8,0)</f>
        <v>1895</v>
      </c>
      <c r="G202" s="8">
        <f t="shared" ref="G202:G214" si="12">SUM(I202:AJ202)</f>
        <v>1</v>
      </c>
      <c r="H202" s="8">
        <f t="shared" si="11"/>
        <v>527.70448548812658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>
        <v>1</v>
      </c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>
        <f>VLOOKUP(B203,'[30]Daily production report'!$C$43:$J$96,8,0)</f>
        <v>220</v>
      </c>
      <c r="G203" s="8">
        <f t="shared" si="12"/>
        <v>0</v>
      </c>
      <c r="H203" s="8">
        <f t="shared" si="11"/>
        <v>0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>
        <f>VLOOKUP(B204,'[30]Daily production report'!$C$43:$J$96,8,0)</f>
        <v>120</v>
      </c>
      <c r="G204" s="8">
        <f t="shared" si="12"/>
        <v>0</v>
      </c>
      <c r="H204" s="8">
        <f t="shared" si="11"/>
        <v>0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/>
      <c r="G205" s="8">
        <f t="shared" si="12"/>
        <v>0</v>
      </c>
      <c r="H205" s="8" t="e">
        <f t="shared" si="11"/>
        <v>#DIV/0!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VLOOKUP(B206,'[30]Daily production report'!$C$43:$J$96,8,0)</f>
        <v>1725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VLOOKUP(B207,'[30]Daily production report'!$C$43:$J$96,8,0)</f>
        <v>2330</v>
      </c>
      <c r="G207" s="8">
        <f t="shared" si="12"/>
        <v>0</v>
      </c>
      <c r="H207" s="8">
        <f t="shared" si="11"/>
        <v>0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/>
      <c r="G208" s="8">
        <f t="shared" si="12"/>
        <v>0</v>
      </c>
      <c r="H208" s="8" t="e">
        <f t="shared" si="11"/>
        <v>#DIV/0!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VLOOKUP(B209,'[30]Daily production report'!$C$43:$J$96,8,0)</f>
        <v>1497</v>
      </c>
      <c r="G209" s="8">
        <f t="shared" si="12"/>
        <v>3</v>
      </c>
      <c r="H209" s="8">
        <f t="shared" si="11"/>
        <v>2004.008016032064</v>
      </c>
      <c r="I209" s="26"/>
      <c r="J209" s="26"/>
      <c r="K209" s="26">
        <v>3</v>
      </c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71" t="s">
        <v>355</v>
      </c>
      <c r="D210" s="122" t="s">
        <v>382</v>
      </c>
      <c r="E210" s="275" t="s">
        <v>387</v>
      </c>
      <c r="F210" s="3"/>
      <c r="G210" s="8">
        <f t="shared" si="12"/>
        <v>0</v>
      </c>
      <c r="H210" s="8" t="e">
        <f t="shared" si="11"/>
        <v>#DIV/0!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VLOOKUP(B212,'[30]Daily production report'!$C$43:$J$96,8,0)</f>
        <v>1905</v>
      </c>
      <c r="G212" s="8">
        <f t="shared" si="12"/>
        <v>0</v>
      </c>
      <c r="H212" s="8">
        <f t="shared" si="11"/>
        <v>0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VLOOKUP(B214,'[30]Daily production report'!$C$43:$J$96,8,0)</f>
        <v>1905</v>
      </c>
      <c r="G214" s="8">
        <f t="shared" si="12"/>
        <v>0</v>
      </c>
      <c r="H214" s="8">
        <f t="shared" si="11"/>
        <v>0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133">
        <v>16010842</v>
      </c>
      <c r="C215" s="171" t="s">
        <v>355</v>
      </c>
      <c r="D215" s="206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133">
        <v>16010846</v>
      </c>
      <c r="C216" s="87" t="s">
        <v>368</v>
      </c>
      <c r="D216" s="206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133">
        <v>16010847</v>
      </c>
      <c r="C217" s="87" t="s">
        <v>368</v>
      </c>
      <c r="D217" s="206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133">
        <v>16009976</v>
      </c>
      <c r="C218" s="171" t="s">
        <v>354</v>
      </c>
      <c r="D218" s="206" t="s">
        <v>395</v>
      </c>
      <c r="E218" s="275" t="s">
        <v>387</v>
      </c>
      <c r="F218" s="3"/>
      <c r="G218" s="8">
        <f t="shared" si="14"/>
        <v>1</v>
      </c>
      <c r="H218" s="8" t="e">
        <f t="shared" si="11"/>
        <v>#DIV/0!</v>
      </c>
      <c r="I218" s="26"/>
      <c r="J218" s="26">
        <v>1</v>
      </c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133">
        <v>16009977</v>
      </c>
      <c r="C219" s="171" t="s">
        <v>354</v>
      </c>
      <c r="D219" s="206" t="s">
        <v>396</v>
      </c>
      <c r="E219" s="275" t="s">
        <v>387</v>
      </c>
      <c r="F219" s="3"/>
      <c r="G219" s="8">
        <f t="shared" si="14"/>
        <v>1</v>
      </c>
      <c r="H219" s="8" t="e">
        <f t="shared" si="11"/>
        <v>#DIV/0!</v>
      </c>
      <c r="I219" s="26"/>
      <c r="J219" s="26">
        <v>1</v>
      </c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133">
        <v>16010843</v>
      </c>
      <c r="C220" s="171" t="s">
        <v>355</v>
      </c>
      <c r="D220" s="206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133">
        <v>15029927</v>
      </c>
      <c r="C221" s="107" t="s">
        <v>356</v>
      </c>
      <c r="D221" s="206" t="s">
        <v>398</v>
      </c>
      <c r="E221" s="273" t="s">
        <v>400</v>
      </c>
      <c r="F221" s="3">
        <f>VLOOKUP(B221,'[30]Daily production report'!$C$43:$J$96,8,0)</f>
        <v>1550</v>
      </c>
      <c r="G221" s="8">
        <f t="shared" si="15"/>
        <v>0</v>
      </c>
      <c r="H221" s="8">
        <f t="shared" si="11"/>
        <v>0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133">
        <v>15029928</v>
      </c>
      <c r="C222" s="107" t="s">
        <v>356</v>
      </c>
      <c r="D222" s="206" t="s">
        <v>399</v>
      </c>
      <c r="E222" s="273" t="s">
        <v>400</v>
      </c>
      <c r="F222" s="3">
        <f>VLOOKUP(B222,'[30]Daily production report'!$C$43:$J$96,8,0)</f>
        <v>1550</v>
      </c>
      <c r="G222" s="8">
        <f t="shared" si="15"/>
        <v>0</v>
      </c>
      <c r="H222" s="8">
        <f t="shared" si="11"/>
        <v>0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133">
        <v>15030489</v>
      </c>
      <c r="C223" s="87" t="s">
        <v>368</v>
      </c>
      <c r="D223" s="206" t="s">
        <v>401</v>
      </c>
      <c r="E223" s="273" t="s">
        <v>400</v>
      </c>
      <c r="F223" s="3">
        <f>VLOOKUP(B223,'[30]Daily production report'!$C$43:$J$96,8,0)</f>
        <v>1633</v>
      </c>
      <c r="G223" s="8">
        <f t="shared" si="15"/>
        <v>0</v>
      </c>
      <c r="H223" s="8">
        <f t="shared" si="11"/>
        <v>0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133">
        <v>15030490</v>
      </c>
      <c r="C224" s="87" t="s">
        <v>368</v>
      </c>
      <c r="D224" s="206" t="s">
        <v>402</v>
      </c>
      <c r="E224" s="273" t="s">
        <v>400</v>
      </c>
      <c r="F224" s="3">
        <f>VLOOKUP(B224,'[30]Daily production report'!$C$43:$J$96,8,0)</f>
        <v>1633</v>
      </c>
      <c r="G224" s="215">
        <f t="shared" si="15"/>
        <v>0</v>
      </c>
      <c r="H224" s="8">
        <f t="shared" si="11"/>
        <v>0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133">
        <v>16011180</v>
      </c>
      <c r="C225" s="171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133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133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>
        <f>VLOOKUP(B228,'[30]Daily production report'!$C$43:$J$96,8,0)</f>
        <v>1685</v>
      </c>
      <c r="G228" s="8">
        <f t="shared" ref="G228:G251" si="16">SUM(I228:AJ228)</f>
        <v>0</v>
      </c>
      <c r="H228" s="8">
        <f t="shared" ref="H228:H251" si="17">G228/F228*1000000</f>
        <v>0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>
        <f>VLOOKUP(B229,'[30]Daily production report'!$C$43:$J$96,8,0)</f>
        <v>1685</v>
      </c>
      <c r="G229" s="8">
        <f t="shared" si="16"/>
        <v>0</v>
      </c>
      <c r="H229" s="8">
        <f t="shared" si="17"/>
        <v>0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133">
        <v>16011316</v>
      </c>
      <c r="C230" s="87" t="s">
        <v>368</v>
      </c>
      <c r="D230" s="227" t="s">
        <v>421</v>
      </c>
      <c r="E230" s="276" t="s">
        <v>442</v>
      </c>
      <c r="F230" s="3"/>
      <c r="G230" s="8">
        <f t="shared" si="16"/>
        <v>0</v>
      </c>
      <c r="H230" s="8" t="e">
        <f t="shared" si="17"/>
        <v>#DIV/0!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133">
        <v>16011315</v>
      </c>
      <c r="C231" s="87" t="s">
        <v>368</v>
      </c>
      <c r="D231" s="227" t="s">
        <v>422</v>
      </c>
      <c r="E231" s="276" t="s">
        <v>442</v>
      </c>
      <c r="F231" s="3"/>
      <c r="G231" s="8">
        <f t="shared" si="16"/>
        <v>0</v>
      </c>
      <c r="H231" s="8" t="e">
        <f t="shared" si="17"/>
        <v>#DIV/0!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133">
        <v>15031382</v>
      </c>
      <c r="C232" s="171" t="s">
        <v>356</v>
      </c>
      <c r="D232" s="227" t="s">
        <v>423</v>
      </c>
      <c r="E232" s="276" t="s">
        <v>442</v>
      </c>
      <c r="F232" s="3"/>
      <c r="G232" s="8">
        <f t="shared" si="16"/>
        <v>2</v>
      </c>
      <c r="H232" s="8" t="e">
        <f t="shared" si="17"/>
        <v>#DIV/0!</v>
      </c>
      <c r="I232" s="214"/>
      <c r="J232" s="26">
        <v>2</v>
      </c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133">
        <v>15031383</v>
      </c>
      <c r="C233" s="171" t="s">
        <v>356</v>
      </c>
      <c r="D233" s="227" t="s">
        <v>444</v>
      </c>
      <c r="E233" s="276" t="s">
        <v>442</v>
      </c>
      <c r="F233" s="3"/>
      <c r="G233" s="8">
        <f t="shared" si="16"/>
        <v>0</v>
      </c>
      <c r="H233" s="8" t="e">
        <f t="shared" si="17"/>
        <v>#DIV/0!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133">
        <v>15031384</v>
      </c>
      <c r="C234" s="171" t="s">
        <v>356</v>
      </c>
      <c r="D234" s="227" t="s">
        <v>424</v>
      </c>
      <c r="E234" s="276" t="s">
        <v>442</v>
      </c>
      <c r="F234" s="3"/>
      <c r="G234" s="8">
        <f t="shared" si="16"/>
        <v>0</v>
      </c>
      <c r="H234" s="8" t="e">
        <f t="shared" si="17"/>
        <v>#DIV/0!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133">
        <v>15031385</v>
      </c>
      <c r="C235" s="171" t="s">
        <v>356</v>
      </c>
      <c r="D235" s="227" t="s">
        <v>425</v>
      </c>
      <c r="E235" s="276" t="s">
        <v>442</v>
      </c>
      <c r="F235" s="3">
        <f>VLOOKUP(B235,'[30]Daily production report'!$C$43:$J$96,8,0)</f>
        <v>1000</v>
      </c>
      <c r="G235" s="8">
        <f t="shared" si="16"/>
        <v>0</v>
      </c>
      <c r="H235" s="8">
        <f t="shared" si="17"/>
        <v>0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133">
        <v>15031386</v>
      </c>
      <c r="C236" s="171" t="s">
        <v>355</v>
      </c>
      <c r="D236" s="227" t="s">
        <v>426</v>
      </c>
      <c r="E236" s="276" t="s">
        <v>442</v>
      </c>
      <c r="F236" s="3">
        <f>VLOOKUP(B236,'[30]Daily production report'!$C$43:$J$96,8,0)</f>
        <v>1940</v>
      </c>
      <c r="G236" s="8">
        <f t="shared" si="16"/>
        <v>0</v>
      </c>
      <c r="H236" s="8">
        <f t="shared" si="17"/>
        <v>0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133">
        <v>15031387</v>
      </c>
      <c r="C237" s="171" t="s">
        <v>355</v>
      </c>
      <c r="D237" s="227" t="s">
        <v>427</v>
      </c>
      <c r="E237" s="276" t="s">
        <v>442</v>
      </c>
      <c r="F237" s="3"/>
      <c r="G237" s="8">
        <f t="shared" si="16"/>
        <v>0</v>
      </c>
      <c r="H237" s="8" t="e">
        <f t="shared" si="17"/>
        <v>#DIV/0!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133">
        <v>15031388</v>
      </c>
      <c r="C238" s="87" t="s">
        <v>368</v>
      </c>
      <c r="D238" s="227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133">
        <v>15031389</v>
      </c>
      <c r="C239" s="87" t="s">
        <v>368</v>
      </c>
      <c r="D239" s="227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133">
        <v>15031390</v>
      </c>
      <c r="C240" s="171" t="s">
        <v>356</v>
      </c>
      <c r="D240" s="227" t="s">
        <v>430</v>
      </c>
      <c r="E240" s="276" t="s">
        <v>442</v>
      </c>
      <c r="F240" s="3"/>
      <c r="G240" s="8">
        <f t="shared" si="16"/>
        <v>10</v>
      </c>
      <c r="H240" s="8" t="e">
        <f t="shared" si="17"/>
        <v>#DIV/0!</v>
      </c>
      <c r="I240" s="214"/>
      <c r="J240" s="26"/>
      <c r="K240" s="26"/>
      <c r="L240" s="26"/>
      <c r="M240" s="26">
        <v>10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133">
        <v>15031391</v>
      </c>
      <c r="C241" s="171" t="s">
        <v>356</v>
      </c>
      <c r="D241" s="227" t="s">
        <v>431</v>
      </c>
      <c r="E241" s="276" t="s">
        <v>442</v>
      </c>
      <c r="F241" s="3"/>
      <c r="G241" s="8">
        <f t="shared" si="16"/>
        <v>3</v>
      </c>
      <c r="H241" s="8" t="e">
        <f t="shared" si="17"/>
        <v>#DIV/0!</v>
      </c>
      <c r="I241" s="214"/>
      <c r="J241" s="26"/>
      <c r="K241" s="26"/>
      <c r="L241" s="26"/>
      <c r="M241" s="26">
        <v>3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133">
        <v>15031392</v>
      </c>
      <c r="C242" s="171" t="s">
        <v>356</v>
      </c>
      <c r="D242" s="227" t="s">
        <v>432</v>
      </c>
      <c r="E242" s="276" t="s">
        <v>442</v>
      </c>
      <c r="F242" s="3">
        <f>VLOOKUP(B242,'[30]Daily production report'!$C$43:$J$96,8,0)</f>
        <v>718</v>
      </c>
      <c r="G242" s="8">
        <f t="shared" si="16"/>
        <v>0</v>
      </c>
      <c r="H242" s="8">
        <f t="shared" si="17"/>
        <v>0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133">
        <v>15031393</v>
      </c>
      <c r="C243" s="171" t="s">
        <v>356</v>
      </c>
      <c r="D243" s="227" t="s">
        <v>433</v>
      </c>
      <c r="E243" s="276" t="s">
        <v>442</v>
      </c>
      <c r="F243" s="3">
        <f>VLOOKUP(B243,'[30]Daily production report'!$C$43:$J$96,8,0)</f>
        <v>718</v>
      </c>
      <c r="G243" s="8">
        <f t="shared" si="16"/>
        <v>0</v>
      </c>
      <c r="H243" s="8">
        <f t="shared" si="17"/>
        <v>0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133">
        <v>15031394</v>
      </c>
      <c r="C244" s="171" t="s">
        <v>356</v>
      </c>
      <c r="D244" s="227" t="s">
        <v>434</v>
      </c>
      <c r="E244" s="276" t="s">
        <v>442</v>
      </c>
      <c r="F244" s="3"/>
      <c r="G244" s="8">
        <f t="shared" si="16"/>
        <v>2</v>
      </c>
      <c r="H244" s="8" t="e">
        <f t="shared" si="17"/>
        <v>#DIV/0!</v>
      </c>
      <c r="I244" s="214"/>
      <c r="J244" s="26"/>
      <c r="K244" s="26"/>
      <c r="L244" s="26"/>
      <c r="M244" s="26">
        <v>2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133">
        <v>15031395</v>
      </c>
      <c r="C245" s="171" t="s">
        <v>356</v>
      </c>
      <c r="D245" s="227" t="s">
        <v>435</v>
      </c>
      <c r="E245" s="276" t="s">
        <v>442</v>
      </c>
      <c r="F245" s="3"/>
      <c r="G245" s="8">
        <f t="shared" si="16"/>
        <v>2</v>
      </c>
      <c r="H245" s="8" t="e">
        <f t="shared" si="17"/>
        <v>#DIV/0!</v>
      </c>
      <c r="I245" s="214"/>
      <c r="J245" s="26"/>
      <c r="K245" s="26"/>
      <c r="L245" s="26"/>
      <c r="M245" s="26">
        <v>2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133">
        <v>15031396</v>
      </c>
      <c r="C246" s="171" t="s">
        <v>354</v>
      </c>
      <c r="D246" s="227" t="s">
        <v>436</v>
      </c>
      <c r="E246" s="276" t="s">
        <v>442</v>
      </c>
      <c r="F246" s="3"/>
      <c r="G246" s="8">
        <f t="shared" si="16"/>
        <v>0</v>
      </c>
      <c r="H246" s="8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133">
        <v>15031397</v>
      </c>
      <c r="C247" s="171" t="s">
        <v>354</v>
      </c>
      <c r="D247" s="227" t="s">
        <v>437</v>
      </c>
      <c r="E247" s="276" t="s">
        <v>442</v>
      </c>
      <c r="F247" s="3"/>
      <c r="G247" s="8">
        <f t="shared" si="16"/>
        <v>0</v>
      </c>
      <c r="H247" s="8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133">
        <v>15031398</v>
      </c>
      <c r="C248" s="171" t="s">
        <v>356</v>
      </c>
      <c r="D248" s="227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133">
        <v>15031399</v>
      </c>
      <c r="C249" s="171" t="s">
        <v>356</v>
      </c>
      <c r="D249" s="227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133">
        <v>15031400</v>
      </c>
      <c r="C250" s="171" t="s">
        <v>354</v>
      </c>
      <c r="D250" s="227" t="s">
        <v>440</v>
      </c>
      <c r="E250" s="276" t="s">
        <v>442</v>
      </c>
      <c r="F250" s="3">
        <f>VLOOKUP(B250,'[30]Daily production report'!$C$43:$J$96,8,0)</f>
        <v>1115</v>
      </c>
      <c r="G250" s="8">
        <f t="shared" si="16"/>
        <v>0</v>
      </c>
      <c r="H250" s="8">
        <f t="shared" si="17"/>
        <v>0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133">
        <v>15031401</v>
      </c>
      <c r="C251" s="171" t="s">
        <v>354</v>
      </c>
      <c r="D251" s="227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133"/>
      <c r="C252" s="171"/>
      <c r="D252" s="227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133"/>
      <c r="C253" s="171"/>
      <c r="D253" s="227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thickBot="1" x14ac:dyDescent="0.35">
      <c r="A254" s="328" t="s">
        <v>169</v>
      </c>
      <c r="B254" s="333"/>
      <c r="C254" s="333"/>
      <c r="D254" s="333"/>
      <c r="E254" s="328"/>
      <c r="F254" s="2">
        <f>SUM(F3:F251)</f>
        <v>59950</v>
      </c>
      <c r="G254" s="8">
        <f>SUM(I254:AJ254)</f>
        <v>52</v>
      </c>
      <c r="H254" s="8">
        <f t="shared" ref="H254" si="18">G254/F254*1000000</f>
        <v>867.38949124270221</v>
      </c>
      <c r="I254" s="2">
        <f>SUM(I3:I251)</f>
        <v>8</v>
      </c>
      <c r="J254" s="2">
        <f t="shared" ref="J254:AJ254" si="19">SUM(J3:J251)</f>
        <v>7</v>
      </c>
      <c r="K254" s="2">
        <f t="shared" si="19"/>
        <v>9</v>
      </c>
      <c r="L254" s="2">
        <f t="shared" si="19"/>
        <v>0</v>
      </c>
      <c r="M254" s="2">
        <f t="shared" si="19"/>
        <v>17</v>
      </c>
      <c r="N254" s="2">
        <f t="shared" si="19"/>
        <v>0</v>
      </c>
      <c r="O254" s="2">
        <f t="shared" si="19"/>
        <v>4</v>
      </c>
      <c r="P254" s="2">
        <f t="shared" si="19"/>
        <v>0</v>
      </c>
      <c r="Q254" s="2">
        <f t="shared" si="19"/>
        <v>4</v>
      </c>
      <c r="R254" s="2">
        <f t="shared" si="19"/>
        <v>0</v>
      </c>
      <c r="S254" s="2">
        <f t="shared" si="19"/>
        <v>0</v>
      </c>
      <c r="T254" s="2">
        <f t="shared" si="19"/>
        <v>0</v>
      </c>
      <c r="U254" s="2">
        <f t="shared" si="19"/>
        <v>2</v>
      </c>
      <c r="V254" s="2">
        <f t="shared" si="19"/>
        <v>0</v>
      </c>
      <c r="W254" s="2">
        <f t="shared" si="19"/>
        <v>0</v>
      </c>
      <c r="X254" s="2">
        <f t="shared" si="19"/>
        <v>0</v>
      </c>
      <c r="Y254" s="2">
        <f t="shared" si="19"/>
        <v>0</v>
      </c>
      <c r="Z254" s="2">
        <f t="shared" si="19"/>
        <v>0</v>
      </c>
      <c r="AA254" s="2">
        <f t="shared" si="19"/>
        <v>0</v>
      </c>
      <c r="AB254" s="2">
        <f t="shared" si="19"/>
        <v>0</v>
      </c>
      <c r="AC254" s="2">
        <f t="shared" si="19"/>
        <v>1</v>
      </c>
      <c r="AD254" s="2">
        <f t="shared" si="19"/>
        <v>0</v>
      </c>
      <c r="AE254" s="2">
        <f t="shared" si="19"/>
        <v>0</v>
      </c>
      <c r="AF254" s="2">
        <f t="shared" si="19"/>
        <v>0</v>
      </c>
      <c r="AG254" s="2">
        <f t="shared" si="19"/>
        <v>0</v>
      </c>
      <c r="AH254" s="2">
        <f t="shared" si="19"/>
        <v>0</v>
      </c>
      <c r="AI254" s="2">
        <f t="shared" si="19"/>
        <v>0</v>
      </c>
      <c r="AJ254" s="2">
        <f t="shared" si="19"/>
        <v>0</v>
      </c>
    </row>
    <row r="255" spans="1:36" x14ac:dyDescent="0.3">
      <c r="A255" s="66"/>
      <c r="B255" s="81"/>
      <c r="C255" s="220"/>
      <c r="D255" s="217"/>
      <c r="E255" s="67"/>
      <c r="F255" s="67"/>
    </row>
    <row r="256" spans="1:36" x14ac:dyDescent="0.3">
      <c r="A256" s="66"/>
      <c r="B256" s="82"/>
      <c r="C256" s="221"/>
      <c r="D256" s="218"/>
      <c r="E256" s="67"/>
      <c r="F256" s="67"/>
    </row>
    <row r="257" spans="1:6" x14ac:dyDescent="0.3">
      <c r="A257" s="66"/>
      <c r="B257" s="82"/>
      <c r="C257" s="221"/>
      <c r="D257" s="218"/>
      <c r="E257" s="67"/>
      <c r="F257" s="67"/>
    </row>
    <row r="258" spans="1:6" x14ac:dyDescent="0.3">
      <c r="A258" s="66"/>
      <c r="B258" s="82"/>
      <c r="C258" s="221"/>
      <c r="D258" s="218"/>
      <c r="E258" s="67"/>
      <c r="F258" s="67"/>
    </row>
    <row r="259" spans="1:6" ht="15" thickBot="1" x14ac:dyDescent="0.35">
      <c r="A259" s="66"/>
      <c r="B259" s="83"/>
      <c r="C259" s="222"/>
      <c r="D259" s="219"/>
      <c r="E259" s="67"/>
      <c r="F259" s="67"/>
    </row>
    <row r="260" spans="1:6" x14ac:dyDescent="0.3">
      <c r="E260"/>
      <c r="F260"/>
    </row>
    <row r="261" spans="1:6" x14ac:dyDescent="0.3">
      <c r="E261"/>
      <c r="F261"/>
    </row>
  </sheetData>
  <mergeCells count="2">
    <mergeCell ref="A254:E254"/>
    <mergeCell ref="A1:AJ1"/>
  </mergeCells>
  <conditionalFormatting sqref="B191:B192">
    <cfRule type="duplicateValues" dxfId="14" priority="1"/>
    <cfRule type="duplicateValues" dxfId="13" priority="2"/>
  </conditionalFormatting>
  <conditionalFormatting sqref="B196:B198">
    <cfRule type="duplicateValues" dxfId="12" priority="19" stopIfTrue="1"/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AJ269"/>
  <sheetViews>
    <sheetView topLeftCell="A2" zoomScale="80" zoomScaleNormal="80" workbookViewId="0">
      <pane xSplit="5" ySplit="9" topLeftCell="F57" activePane="bottomRight" state="frozen"/>
      <selection pane="topRight"/>
      <selection pane="bottomLeft"/>
      <selection pane="bottomRigh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59.77734375" bestFit="1" customWidth="1"/>
    <col min="5" max="5" width="13.77734375" style="1" bestFit="1" customWidth="1"/>
    <col min="6" max="8" width="13.77734375" style="1" customWidth="1"/>
    <col min="9" max="9" width="9.77734375" bestFit="1" customWidth="1"/>
    <col min="10" max="10" width="9.77734375" customWidth="1"/>
    <col min="11" max="11" width="9.21875" style="1"/>
    <col min="12" max="12" width="10.21875" style="1" bestFit="1" customWidth="1"/>
    <col min="14" max="14" width="11.21875" bestFit="1" customWidth="1"/>
    <col min="20" max="20" width="10.21875" bestFit="1" customWidth="1"/>
    <col min="21" max="22" width="10.21875" customWidth="1"/>
    <col min="25" max="25" width="10.21875" bestFit="1" customWidth="1"/>
    <col min="28" max="28" width="10.21875" bestFit="1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174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/>
      <c r="G4" s="8">
        <f t="shared" ref="G4:G66" si="0">SUM(I4:AJ4)</f>
        <v>4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>
        <v>4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>
        <f>VLOOKUP(B22,'[31]Daily production report'!$C$43:$J$91,8,0)</f>
        <v>1315</v>
      </c>
      <c r="G22" s="8">
        <f t="shared" si="0"/>
        <v>0</v>
      </c>
      <c r="H22" s="8">
        <f t="shared" si="1"/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>
        <f>VLOOKUP(B23,'[31]Daily production report'!$C$43:$J$91,8,0)</f>
        <v>250</v>
      </c>
      <c r="G23" s="8">
        <f t="shared" si="0"/>
        <v>0</v>
      </c>
      <c r="H23" s="8">
        <f t="shared" si="1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/>
      <c r="G30" s="8">
        <f t="shared" si="0"/>
        <v>0</v>
      </c>
      <c r="H30" s="8" t="e">
        <f t="shared" si="1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0</v>
      </c>
      <c r="H34" s="8" t="e">
        <f t="shared" si="1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/>
      <c r="G36" s="8">
        <f t="shared" si="0"/>
        <v>0</v>
      </c>
      <c r="H36" s="8" t="e">
        <f t="shared" si="1"/>
        <v>#DIV/0!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/>
      <c r="G37" s="8">
        <f t="shared" si="0"/>
        <v>0</v>
      </c>
      <c r="H37" s="8" t="e">
        <f t="shared" si="1"/>
        <v>#DIV/0!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/>
      <c r="G38" s="8">
        <f t="shared" si="0"/>
        <v>0</v>
      </c>
      <c r="H38" s="8" t="e">
        <f t="shared" si="1"/>
        <v>#DIV/0!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/>
      <c r="G39" s="8">
        <f t="shared" si="0"/>
        <v>0</v>
      </c>
      <c r="H39" s="8" t="e">
        <f t="shared" si="1"/>
        <v>#DIV/0!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4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15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>
        <v>15</v>
      </c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VLOOKUP(B61,'[31]Daily production report'!$C$43:$J$91,8,0)</f>
        <v>3005</v>
      </c>
      <c r="G61" s="8">
        <f t="shared" si="0"/>
        <v>1</v>
      </c>
      <c r="H61" s="8">
        <f t="shared" si="1"/>
        <v>332.77870216306155</v>
      </c>
      <c r="I61" s="3"/>
      <c r="J61" s="3"/>
      <c r="K61" s="3">
        <v>1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>
        <f>VLOOKUP(B62,'[31]Daily production report'!$C$43:$J$91,8,0)</f>
        <v>2952</v>
      </c>
      <c r="G62" s="8">
        <f t="shared" si="0"/>
        <v>6</v>
      </c>
      <c r="H62" s="8">
        <f t="shared" si="1"/>
        <v>2032.5203252032522</v>
      </c>
      <c r="I62" s="3"/>
      <c r="J62" s="3">
        <v>6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>
        <f>VLOOKUP(B64,'[31]Daily production report'!$C$43:$J$91,8,0)</f>
        <v>987</v>
      </c>
      <c r="G64" s="8">
        <f t="shared" si="0"/>
        <v>0</v>
      </c>
      <c r="H64" s="8">
        <f t="shared" si="1"/>
        <v>0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/>
      <c r="G65" s="8">
        <f t="shared" si="0"/>
        <v>3</v>
      </c>
      <c r="H65" s="8" t="e">
        <f t="shared" si="1"/>
        <v>#DIV/0!</v>
      </c>
      <c r="I65" s="3"/>
      <c r="J65" s="3">
        <v>3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/>
      <c r="G66" s="8">
        <f t="shared" si="0"/>
        <v>0</v>
      </c>
      <c r="H66" s="8" t="e">
        <f t="shared" si="1"/>
        <v>#DIV/0!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>
        <f>VLOOKUP(B73,'[31]Daily production report'!$C$43:$J$91,8,0)</f>
        <v>250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>
        <f>VLOOKUP(B74,'[31]Daily production report'!$C$43:$J$91,8,0)</f>
        <v>570</v>
      </c>
      <c r="G74" s="8">
        <f t="shared" si="2"/>
        <v>0</v>
      </c>
      <c r="H74" s="8">
        <f t="shared" si="3"/>
        <v>0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>
        <f>VLOOKUP(B75,'[31]Daily production report'!$C$43:$J$91,8,0)</f>
        <v>1600</v>
      </c>
      <c r="G75" s="8">
        <f t="shared" si="2"/>
        <v>9</v>
      </c>
      <c r="H75" s="8">
        <f t="shared" si="3"/>
        <v>5625</v>
      </c>
      <c r="I75" s="3"/>
      <c r="J75" s="3">
        <v>3</v>
      </c>
      <c r="K75" s="3"/>
      <c r="L75" s="3"/>
      <c r="M75" s="3"/>
      <c r="N75" s="3"/>
      <c r="O75" s="3"/>
      <c r="P75" s="3"/>
      <c r="Q75" s="3">
        <v>4</v>
      </c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2</v>
      </c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>
        <f>VLOOKUP(B80,'[31]Daily production report'!$C$43:$J$91,8,0)</f>
        <v>5098</v>
      </c>
      <c r="G80" s="8">
        <f t="shared" si="2"/>
        <v>1</v>
      </c>
      <c r="H80" s="8">
        <f t="shared" si="3"/>
        <v>196.15535504119262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1</v>
      </c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>
        <f>VLOOKUP(B81,'[31]Daily production report'!$C$43:$J$91,8,0)</f>
        <v>876</v>
      </c>
      <c r="G81" s="8">
        <f t="shared" si="2"/>
        <v>1</v>
      </c>
      <c r="H81" s="8">
        <f t="shared" si="3"/>
        <v>1141.552511415525</v>
      </c>
      <c r="I81" s="3"/>
      <c r="J81" s="3">
        <v>1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>
        <f>VLOOKUP(B113,'[31]Daily production report'!$C$43:$J$91,8,0)</f>
        <v>30</v>
      </c>
      <c r="G113" s="8">
        <f t="shared" si="6"/>
        <v>0</v>
      </c>
      <c r="H113" s="8">
        <f t="shared" si="7"/>
        <v>0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>
        <f>VLOOKUP(B114,'[31]Daily production report'!$C$43:$J$91,8,0)</f>
        <v>511</v>
      </c>
      <c r="G114" s="8">
        <f t="shared" si="6"/>
        <v>0</v>
      </c>
      <c r="H114" s="8">
        <f t="shared" si="7"/>
        <v>0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>
        <f>VLOOKUP(B117,'[31]Daily production report'!$C$43:$J$91,8,0)</f>
        <v>351</v>
      </c>
      <c r="G117" s="8">
        <f t="shared" si="6"/>
        <v>0</v>
      </c>
      <c r="H117" s="8">
        <f t="shared" si="7"/>
        <v>0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>
        <f>VLOOKUP(B119,'[31]Daily production report'!$C$43:$J$91,8,0)</f>
        <v>745</v>
      </c>
      <c r="G119" s="8">
        <f t="shared" si="6"/>
        <v>1</v>
      </c>
      <c r="H119" s="8">
        <f t="shared" si="7"/>
        <v>1342.2818791946308</v>
      </c>
      <c r="I119" s="3"/>
      <c r="J119" s="3"/>
      <c r="K119" s="3">
        <v>1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>
        <f>VLOOKUP(B120,'[31]Daily production report'!$C$43:$J$91,8,0)</f>
        <v>304</v>
      </c>
      <c r="G120" s="8">
        <f t="shared" si="6"/>
        <v>1</v>
      </c>
      <c r="H120" s="8">
        <f t="shared" si="7"/>
        <v>3289.4736842105262</v>
      </c>
      <c r="I120" s="3"/>
      <c r="J120" s="3"/>
      <c r="K120" s="3">
        <v>1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/>
      <c r="G127" s="8">
        <f t="shared" si="6"/>
        <v>0</v>
      </c>
      <c r="H127" s="8" t="e">
        <f t="shared" si="7"/>
        <v>#DIV/0!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>
        <f>VLOOKUP(B138,'[31]Daily production report'!$C$43:$J$91,8,0)</f>
        <v>480</v>
      </c>
      <c r="G138" s="8">
        <f t="shared" si="6"/>
        <v>0</v>
      </c>
      <c r="H138" s="8">
        <f t="shared" si="7"/>
        <v>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>
        <f t="shared" si="9"/>
        <v>0</v>
      </c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5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>
        <f>VLOOKUP(B157,'[31]Daily production report'!$C$43:$J$91,8,0)</f>
        <v>1212</v>
      </c>
      <c r="G157" s="8">
        <f t="shared" si="9"/>
        <v>0</v>
      </c>
      <c r="H157" s="8">
        <f t="shared" si="8"/>
        <v>0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/>
      <c r="G159" s="8">
        <f t="shared" si="9"/>
        <v>0</v>
      </c>
      <c r="H159" s="8" t="e">
        <f t="shared" si="8"/>
        <v>#DIV/0!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/>
      <c r="G160" s="8">
        <f t="shared" si="9"/>
        <v>0</v>
      </c>
      <c r="H160" s="8" t="e">
        <f t="shared" si="8"/>
        <v>#DIV/0!</v>
      </c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>
        <f>VLOOKUP(B161,'[31]Daily production report'!$C$43:$J$91,8,0)</f>
        <v>1993</v>
      </c>
      <c r="G161" s="8">
        <f t="shared" si="9"/>
        <v>9</v>
      </c>
      <c r="H161" s="8">
        <f t="shared" si="8"/>
        <v>4515.8053186151528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>
        <v>9</v>
      </c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>
        <f>VLOOKUP(B162,'[31]Daily production report'!$C$43:$J$91,8,0)</f>
        <v>2300</v>
      </c>
      <c r="G162" s="8">
        <f t="shared" si="9"/>
        <v>0</v>
      </c>
      <c r="H162" s="8">
        <f t="shared" si="8"/>
        <v>0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/>
      <c r="G164" s="8">
        <f t="shared" si="9"/>
        <v>0</v>
      </c>
      <c r="H164" s="8" t="e">
        <f t="shared" si="8"/>
        <v>#DIV/0!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/>
      <c r="G165" s="8">
        <f t="shared" si="9"/>
        <v>0</v>
      </c>
      <c r="H165" s="8" t="e">
        <f t="shared" si="8"/>
        <v>#DIV/0!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/>
      <c r="G166" s="8">
        <f t="shared" si="9"/>
        <v>0</v>
      </c>
      <c r="H166" s="8" t="e">
        <f t="shared" si="8"/>
        <v>#DIV/0!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/>
      <c r="G167" s="8">
        <f t="shared" si="9"/>
        <v>0</v>
      </c>
      <c r="H167" s="8" t="e">
        <f t="shared" si="8"/>
        <v>#DIV/0!</v>
      </c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/>
      <c r="G168" s="8">
        <f t="shared" si="9"/>
        <v>0</v>
      </c>
      <c r="H168" s="8" t="e">
        <f t="shared" si="8"/>
        <v>#DIV/0!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>
        <f>VLOOKUP(B169,'[31]Daily production report'!$C$43:$J$91,8,0)</f>
        <v>145</v>
      </c>
      <c r="G169" s="8">
        <f t="shared" si="9"/>
        <v>0</v>
      </c>
      <c r="H169" s="8">
        <f t="shared" si="8"/>
        <v>0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>
        <f>VLOOKUP(B170,'[31]Daily production report'!$C$43:$J$91,8,0)</f>
        <v>145</v>
      </c>
      <c r="G170" s="8">
        <f t="shared" si="9"/>
        <v>0</v>
      </c>
      <c r="H170" s="8">
        <f t="shared" si="8"/>
        <v>0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/>
      <c r="G171" s="8">
        <f t="shared" si="9"/>
        <v>0</v>
      </c>
      <c r="H171" s="8" t="e">
        <f t="shared" si="8"/>
        <v>#DIV/0!</v>
      </c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/>
      <c r="G172" s="8">
        <f t="shared" si="9"/>
        <v>0</v>
      </c>
      <c r="H172" s="8" t="e">
        <f t="shared" si="8"/>
        <v>#DIV/0!</v>
      </c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>
        <f>VLOOKUP(B173,'[31]Daily production report'!$C$43:$J$91,8,0)</f>
        <v>1370</v>
      </c>
      <c r="G173" s="8">
        <f t="shared" si="9"/>
        <v>0</v>
      </c>
      <c r="H173" s="8">
        <f t="shared" si="8"/>
        <v>0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>
        <f>VLOOKUP(B174,'[31]Daily production report'!$C$43:$J$91,8,0)</f>
        <v>1370</v>
      </c>
      <c r="G174" s="8">
        <f t="shared" si="9"/>
        <v>1</v>
      </c>
      <c r="H174" s="8">
        <f t="shared" si="8"/>
        <v>729.92700729927003</v>
      </c>
      <c r="I174" s="88"/>
      <c r="J174" s="88"/>
      <c r="K174" s="88"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/>
      <c r="G175" s="8">
        <f t="shared" si="9"/>
        <v>0</v>
      </c>
      <c r="H175" s="8" t="e">
        <f t="shared" si="8"/>
        <v>#DIV/0!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/>
      <c r="G176" s="8">
        <f t="shared" si="9"/>
        <v>0</v>
      </c>
      <c r="H176" s="8" t="e">
        <f t="shared" si="8"/>
        <v>#DIV/0!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/>
      <c r="G177" s="8">
        <f t="shared" si="9"/>
        <v>0</v>
      </c>
      <c r="H177" s="8" t="e">
        <f t="shared" si="8"/>
        <v>#DIV/0!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/>
      <c r="G178" s="8">
        <f t="shared" si="9"/>
        <v>0</v>
      </c>
      <c r="H178" s="8" t="e">
        <f t="shared" si="8"/>
        <v>#DIV/0!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>
        <f>VLOOKUP(B191,'[31]Daily production report'!$C$43:$J$91,8,0)</f>
        <v>771</v>
      </c>
      <c r="G191" s="8">
        <f t="shared" si="9"/>
        <v>0</v>
      </c>
      <c r="H191" s="8">
        <f t="shared" si="8"/>
        <v>0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>
        <f>VLOOKUP(B192,'[31]Daily production report'!$C$43:$J$91,8,0)</f>
        <v>771</v>
      </c>
      <c r="G192" s="8">
        <f t="shared" si="9"/>
        <v>0</v>
      </c>
      <c r="H192" s="8">
        <f t="shared" si="8"/>
        <v>0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>
        <f>VLOOKUP(B196,'[31]Daily production report'!$C$43:$J$91,8,0)</f>
        <v>1620</v>
      </c>
      <c r="G196" s="8">
        <f t="shared" si="9"/>
        <v>2</v>
      </c>
      <c r="H196" s="8">
        <f t="shared" si="8"/>
        <v>1234.5679012345679</v>
      </c>
      <c r="I196" s="26"/>
      <c r="J196" s="26"/>
      <c r="K196" s="26"/>
      <c r="L196" s="26"/>
      <c r="M196" s="26"/>
      <c r="N196" s="26"/>
      <c r="O196" s="26">
        <v>2</v>
      </c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>
        <f>VLOOKUP(B197,'[31]Daily production report'!$C$43:$J$91,8,0)</f>
        <v>1620</v>
      </c>
      <c r="G197" s="8">
        <f t="shared" si="9"/>
        <v>2</v>
      </c>
      <c r="H197" s="8">
        <f t="shared" si="8"/>
        <v>1234.5679012345679</v>
      </c>
      <c r="I197" s="26"/>
      <c r="J197" s="26"/>
      <c r="K197" s="26"/>
      <c r="L197" s="26"/>
      <c r="M197" s="26"/>
      <c r="N197" s="26"/>
      <c r="O197" s="26">
        <v>2</v>
      </c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/>
      <c r="G198" s="8">
        <f t="shared" si="9"/>
        <v>0</v>
      </c>
      <c r="H198" s="8" t="e">
        <f t="shared" si="8"/>
        <v>#DIV/0!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/>
      <c r="G202" s="8">
        <f t="shared" ref="G202:G214" si="12">SUM(I202:AJ202)</f>
        <v>0</v>
      </c>
      <c r="H202" s="8" t="e">
        <f t="shared" si="11"/>
        <v>#DIV/0!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/>
      <c r="G203" s="8">
        <f t="shared" si="12"/>
        <v>0</v>
      </c>
      <c r="H203" s="8" t="e">
        <f t="shared" si="11"/>
        <v>#DIV/0!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/>
      <c r="G204" s="8">
        <f t="shared" si="12"/>
        <v>0</v>
      </c>
      <c r="H204" s="8" t="e">
        <f t="shared" si="11"/>
        <v>#DIV/0!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VLOOKUP(B205,'[31]Daily production report'!$C$43:$J$91,8,0)</f>
        <v>2610</v>
      </c>
      <c r="G205" s="8">
        <f t="shared" si="12"/>
        <v>0</v>
      </c>
      <c r="H205" s="8">
        <f t="shared" si="11"/>
        <v>0</v>
      </c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/>
      <c r="G206" s="8">
        <f t="shared" si="12"/>
        <v>0</v>
      </c>
      <c r="H206" s="8" t="e">
        <f t="shared" si="11"/>
        <v>#DIV/0!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VLOOKUP(B207,'[31]Daily production report'!$C$43:$J$91,8,0)</f>
        <v>1600</v>
      </c>
      <c r="G207" s="8">
        <f t="shared" si="12"/>
        <v>0</v>
      </c>
      <c r="H207" s="8">
        <f t="shared" si="11"/>
        <v>0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>
        <f>VLOOKUP(B208,'[31]Daily production report'!$C$43:$J$91,8,0)</f>
        <v>2985</v>
      </c>
      <c r="G208" s="8">
        <f t="shared" si="12"/>
        <v>8</v>
      </c>
      <c r="H208" s="8">
        <f t="shared" si="11"/>
        <v>2680.0670016750419</v>
      </c>
      <c r="I208" s="26"/>
      <c r="J208" s="26"/>
      <c r="K208" s="26">
        <v>2</v>
      </c>
      <c r="L208" s="26">
        <v>3</v>
      </c>
      <c r="M208" s="26"/>
      <c r="N208" s="26"/>
      <c r="O208" s="26"/>
      <c r="P208" s="26"/>
      <c r="Q208" s="26">
        <v>3</v>
      </c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VLOOKUP(B209,'[31]Daily production report'!$C$43:$J$91,8,0)</f>
        <v>1920</v>
      </c>
      <c r="G209" s="8">
        <f t="shared" si="12"/>
        <v>6</v>
      </c>
      <c r="H209" s="8">
        <f t="shared" si="11"/>
        <v>3125</v>
      </c>
      <c r="I209" s="26"/>
      <c r="J209" s="26">
        <v>2</v>
      </c>
      <c r="K209" s="26"/>
      <c r="L209" s="26"/>
      <c r="M209" s="26"/>
      <c r="N209" s="26"/>
      <c r="O209" s="26"/>
      <c r="P209" s="26"/>
      <c r="Q209" s="26">
        <v>4</v>
      </c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>
        <f>VLOOKUP(B210,'[31]Daily production report'!$C$43:$J$91,8,0)</f>
        <v>3205</v>
      </c>
      <c r="G210" s="8">
        <f t="shared" si="12"/>
        <v>22</v>
      </c>
      <c r="H210" s="8">
        <f t="shared" si="11"/>
        <v>6864.2745709828396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>
        <v>22</v>
      </c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VLOOKUP(B212,'[31]Daily production report'!$C$43:$J$91,8,0)</f>
        <v>1000</v>
      </c>
      <c r="G212" s="8">
        <f t="shared" si="12"/>
        <v>2</v>
      </c>
      <c r="H212" s="8">
        <f t="shared" si="11"/>
        <v>2000</v>
      </c>
      <c r="I212" s="26"/>
      <c r="J212" s="26"/>
      <c r="K212" s="26">
        <v>2</v>
      </c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VLOOKUP(B214,'[31]Daily production report'!$C$43:$J$91,8,0)</f>
        <v>1000</v>
      </c>
      <c r="G214" s="8">
        <f t="shared" si="12"/>
        <v>7</v>
      </c>
      <c r="H214" s="8">
        <f t="shared" si="11"/>
        <v>7000</v>
      </c>
      <c r="I214" s="26"/>
      <c r="J214" s="26"/>
      <c r="K214" s="26">
        <v>7</v>
      </c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>
        <f>VLOOKUP(B218,'[31]Daily production report'!$C$43:$J$91,8,0)</f>
        <v>2110</v>
      </c>
      <c r="G218" s="8">
        <f t="shared" si="14"/>
        <v>2</v>
      </c>
      <c r="H218" s="8">
        <f t="shared" si="11"/>
        <v>947.8672985781991</v>
      </c>
      <c r="I218" s="26"/>
      <c r="J218" s="26">
        <v>2</v>
      </c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>
        <f>VLOOKUP(B219,'[31]Daily production report'!$C$43:$J$91,8,0)</f>
        <v>2110</v>
      </c>
      <c r="G219" s="8">
        <f t="shared" si="14"/>
        <v>2</v>
      </c>
      <c r="H219" s="8">
        <f t="shared" si="11"/>
        <v>947.8672985781991</v>
      </c>
      <c r="I219" s="26"/>
      <c r="J219" s="26">
        <v>2</v>
      </c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/>
      <c r="G221" s="8">
        <f t="shared" si="15"/>
        <v>0</v>
      </c>
      <c r="H221" s="8" t="e">
        <f t="shared" si="11"/>
        <v>#DIV/0!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/>
      <c r="G222" s="8">
        <f t="shared" si="15"/>
        <v>0</v>
      </c>
      <c r="H222" s="8" t="e">
        <f t="shared" si="11"/>
        <v>#DIV/0!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/>
      <c r="G223" s="8">
        <f t="shared" si="15"/>
        <v>0</v>
      </c>
      <c r="H223" s="8" t="e">
        <f t="shared" si="11"/>
        <v>#DIV/0!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/>
      <c r="G224" s="215">
        <f t="shared" si="15"/>
        <v>0</v>
      </c>
      <c r="H224" s="8" t="e">
        <f t="shared" si="11"/>
        <v>#DIV/0!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>
        <f>VLOOKUP(B228,'[31]Daily production report'!$C$43:$J$91,8,0)</f>
        <v>635</v>
      </c>
      <c r="G228" s="8">
        <f t="shared" ref="G228:G251" si="16">SUM(I228:AJ228)</f>
        <v>0</v>
      </c>
      <c r="H228" s="8">
        <f t="shared" ref="H228:H251" si="17">G228/F228*1000000</f>
        <v>0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>
        <f>VLOOKUP(B229,'[31]Daily production report'!$C$43:$J$91,8,0)</f>
        <v>635</v>
      </c>
      <c r="G229" s="8">
        <f t="shared" si="16"/>
        <v>0</v>
      </c>
      <c r="H229" s="8">
        <f t="shared" si="17"/>
        <v>0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>
        <f>VLOOKUP(B230,'[31]Daily production report'!$C$43:$J$91,8,0)</f>
        <v>1715</v>
      </c>
      <c r="G230" s="8">
        <f t="shared" si="16"/>
        <v>0</v>
      </c>
      <c r="H230" s="8">
        <f t="shared" si="17"/>
        <v>0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>
        <f>VLOOKUP(B231,'[31]Daily production report'!$C$43:$J$91,8,0)</f>
        <v>1715</v>
      </c>
      <c r="G231" s="8">
        <f t="shared" si="16"/>
        <v>0</v>
      </c>
      <c r="H231" s="8">
        <f t="shared" si="17"/>
        <v>0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/>
      <c r="G232" s="8">
        <f t="shared" si="16"/>
        <v>0</v>
      </c>
      <c r="H232" s="8" t="e">
        <f t="shared" si="17"/>
        <v>#DIV/0!</v>
      </c>
      <c r="I232" s="214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/>
      <c r="G233" s="8">
        <f t="shared" si="16"/>
        <v>0</v>
      </c>
      <c r="H233" s="8" t="e">
        <f t="shared" si="17"/>
        <v>#DIV/0!</v>
      </c>
      <c r="I233" s="214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>
        <f>VLOOKUP(B234,'[31]Daily production report'!$C$43:$J$91,8,0)</f>
        <v>1135</v>
      </c>
      <c r="G234" s="8">
        <f t="shared" si="16"/>
        <v>0</v>
      </c>
      <c r="H234" s="8">
        <f t="shared" si="17"/>
        <v>0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/>
      <c r="G235" s="8">
        <f t="shared" si="16"/>
        <v>0</v>
      </c>
      <c r="H235" s="8" t="e">
        <f t="shared" si="17"/>
        <v>#DIV/0!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/>
      <c r="G236" s="8">
        <f t="shared" si="16"/>
        <v>0</v>
      </c>
      <c r="H236" s="8" t="e">
        <f t="shared" si="17"/>
        <v>#DIV/0!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/>
      <c r="G237" s="8">
        <f t="shared" si="16"/>
        <v>0</v>
      </c>
      <c r="H237" s="8" t="e">
        <f t="shared" si="17"/>
        <v>#DIV/0!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>
        <f>VLOOKUP(B240,'[31]Daily production report'!$C$43:$J$91,8,0)</f>
        <v>740</v>
      </c>
      <c r="G240" s="8">
        <f t="shared" si="16"/>
        <v>0</v>
      </c>
      <c r="H240" s="8">
        <f t="shared" si="17"/>
        <v>0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>
        <f>VLOOKUP(B241,'[31]Daily production report'!$C$43:$J$91,8,0)</f>
        <v>740</v>
      </c>
      <c r="G241" s="8">
        <f t="shared" si="16"/>
        <v>0</v>
      </c>
      <c r="H241" s="8">
        <f t="shared" si="17"/>
        <v>0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/>
      <c r="G242" s="8">
        <f t="shared" si="16"/>
        <v>0</v>
      </c>
      <c r="H242" s="8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/>
      <c r="G243" s="8">
        <f t="shared" si="16"/>
        <v>0</v>
      </c>
      <c r="H243" s="8" t="e">
        <f t="shared" si="17"/>
        <v>#DIV/0!</v>
      </c>
      <c r="I243" s="214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/>
      <c r="G244" s="8">
        <f t="shared" si="16"/>
        <v>0</v>
      </c>
      <c r="H244" s="8" t="e">
        <f t="shared" si="17"/>
        <v>#DIV/0!</v>
      </c>
      <c r="I244" s="214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/>
      <c r="G245" s="8">
        <f t="shared" si="16"/>
        <v>0</v>
      </c>
      <c r="H245" s="8" t="e">
        <f t="shared" si="17"/>
        <v>#DIV/0!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/>
      <c r="G246" s="8">
        <f t="shared" si="16"/>
        <v>0</v>
      </c>
      <c r="H246" s="8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/>
      <c r="G247" s="8">
        <f t="shared" si="16"/>
        <v>0</v>
      </c>
      <c r="H247" s="8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/>
      <c r="G250" s="8">
        <f t="shared" si="16"/>
        <v>0</v>
      </c>
      <c r="H250" s="8" t="e">
        <f t="shared" si="17"/>
        <v>#DIV/0!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3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3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58496</v>
      </c>
      <c r="G254" s="8">
        <f>SUM(I254:AJ254)</f>
        <v>105</v>
      </c>
      <c r="H254" s="8">
        <f t="shared" ref="H254" si="18">G254/F254*1000000</f>
        <v>1794.9945295404814</v>
      </c>
      <c r="I254" s="2">
        <f>SUM(I3:I251)</f>
        <v>0</v>
      </c>
      <c r="J254" s="2">
        <f t="shared" ref="J254:AJ254" si="19">SUM(J3:J251)</f>
        <v>19</v>
      </c>
      <c r="K254" s="2">
        <f t="shared" si="19"/>
        <v>15</v>
      </c>
      <c r="L254" s="2">
        <f t="shared" si="19"/>
        <v>3</v>
      </c>
      <c r="M254" s="2">
        <f t="shared" si="19"/>
        <v>0</v>
      </c>
      <c r="N254" s="2">
        <f t="shared" si="19"/>
        <v>0</v>
      </c>
      <c r="O254" s="2">
        <f t="shared" si="19"/>
        <v>4</v>
      </c>
      <c r="P254" s="2">
        <f t="shared" si="19"/>
        <v>0</v>
      </c>
      <c r="Q254" s="2">
        <f t="shared" si="19"/>
        <v>15</v>
      </c>
      <c r="R254" s="2">
        <f t="shared" si="19"/>
        <v>0</v>
      </c>
      <c r="S254" s="2">
        <f t="shared" si="19"/>
        <v>0</v>
      </c>
      <c r="T254" s="2">
        <f t="shared" si="19"/>
        <v>0</v>
      </c>
      <c r="U254" s="2">
        <f t="shared" si="19"/>
        <v>0</v>
      </c>
      <c r="V254" s="2">
        <f t="shared" si="19"/>
        <v>0</v>
      </c>
      <c r="W254" s="2">
        <f t="shared" si="19"/>
        <v>0</v>
      </c>
      <c r="X254" s="2">
        <f t="shared" si="19"/>
        <v>0</v>
      </c>
      <c r="Y254" s="2">
        <f t="shared" si="19"/>
        <v>0</v>
      </c>
      <c r="Z254" s="2">
        <f t="shared" si="19"/>
        <v>0</v>
      </c>
      <c r="AA254" s="2">
        <f t="shared" si="19"/>
        <v>0</v>
      </c>
      <c r="AB254" s="2">
        <f t="shared" si="19"/>
        <v>0</v>
      </c>
      <c r="AC254" s="2">
        <f t="shared" si="19"/>
        <v>3</v>
      </c>
      <c r="AD254" s="2">
        <f t="shared" si="19"/>
        <v>0</v>
      </c>
      <c r="AE254" s="2">
        <f t="shared" si="19"/>
        <v>0</v>
      </c>
      <c r="AF254" s="2">
        <f t="shared" si="19"/>
        <v>31</v>
      </c>
      <c r="AG254" s="2">
        <f t="shared" si="19"/>
        <v>15</v>
      </c>
      <c r="AH254" s="2">
        <f t="shared" si="19"/>
        <v>0</v>
      </c>
      <c r="AI254" s="2">
        <f t="shared" si="19"/>
        <v>0</v>
      </c>
      <c r="AJ254" s="2">
        <f t="shared" si="19"/>
        <v>0</v>
      </c>
    </row>
    <row r="255" spans="1:36" x14ac:dyDescent="0.3">
      <c r="B255" s="80"/>
      <c r="C255" s="129"/>
    </row>
    <row r="256" spans="1:36" x14ac:dyDescent="0.3">
      <c r="D256" s="205"/>
    </row>
    <row r="259" spans="4:7" x14ac:dyDescent="0.3">
      <c r="D259" t="s">
        <v>455</v>
      </c>
      <c r="E259" s="1" t="s">
        <v>82</v>
      </c>
      <c r="G259" s="1">
        <v>73</v>
      </c>
    </row>
    <row r="269" spans="4:7" x14ac:dyDescent="0.3">
      <c r="F269"/>
    </row>
  </sheetData>
  <mergeCells count="2">
    <mergeCell ref="A254:E254"/>
    <mergeCell ref="A1:AJ1"/>
  </mergeCells>
  <conditionalFormatting sqref="B191:B192">
    <cfRule type="duplicateValues" dxfId="11" priority="1"/>
    <cfRule type="duplicateValues" dxfId="10" priority="2"/>
  </conditionalFormatting>
  <conditionalFormatting sqref="B196:B198">
    <cfRule type="duplicateValues" dxfId="9" priority="18" stopIfTrue="1"/>
  </conditionalFormatting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3"/>
  <dimension ref="A1:AJ258"/>
  <sheetViews>
    <sheetView zoomScale="80" zoomScaleNormal="80" workbookViewId="0">
      <pane xSplit="5" ySplit="9" topLeftCell="F163" activePane="bottomRight" state="frozen"/>
      <selection pane="topRight"/>
      <selection pane="bottomLeft"/>
      <selection pane="bottomRight"/>
    </sheetView>
  </sheetViews>
  <sheetFormatPr defaultRowHeight="14.4" x14ac:dyDescent="0.3"/>
  <cols>
    <col min="2" max="2" width="14.21875" style="1" customWidth="1"/>
    <col min="3" max="3" width="13.44140625" style="1" customWidth="1"/>
    <col min="4" max="4" width="60.21875" bestFit="1" customWidth="1"/>
    <col min="5" max="5" width="13.77734375" style="1" bestFit="1" customWidth="1"/>
    <col min="6" max="8" width="13.77734375" style="1" customWidth="1"/>
    <col min="9" max="10" width="9.77734375" customWidth="1"/>
    <col min="11" max="11" width="9.21875" style="1" customWidth="1"/>
    <col min="12" max="12" width="10.21875" style="1" customWidth="1"/>
    <col min="13" max="13" width="9.21875" customWidth="1"/>
    <col min="14" max="14" width="11.21875" customWidth="1"/>
    <col min="15" max="19" width="9.21875" customWidth="1"/>
    <col min="20" max="22" width="10.21875" customWidth="1"/>
    <col min="23" max="24" width="9.21875" customWidth="1"/>
    <col min="25" max="25" width="10.21875" customWidth="1"/>
    <col min="26" max="27" width="9.21875" customWidth="1"/>
    <col min="28" max="28" width="10.21875" customWidth="1"/>
    <col min="29" max="35" width="9.21875" customWidth="1"/>
  </cols>
  <sheetData>
    <row r="1" spans="1:36" s="21" customFormat="1" ht="30.75" customHeight="1" x14ac:dyDescent="0.3">
      <c r="A1" s="325" t="s">
        <v>453</v>
      </c>
      <c r="B1" s="325"/>
      <c r="C1" s="325"/>
      <c r="D1" s="325"/>
      <c r="E1" s="325"/>
      <c r="F1" s="325"/>
      <c r="G1" s="325"/>
      <c r="H1" s="325"/>
      <c r="I1" s="325"/>
      <c r="J1" s="325"/>
      <c r="K1" s="325"/>
      <c r="L1" s="325"/>
      <c r="M1" s="325"/>
      <c r="N1" s="325"/>
      <c r="O1" s="325"/>
      <c r="P1" s="325"/>
      <c r="Q1" s="325"/>
      <c r="R1" s="325"/>
      <c r="S1" s="325"/>
      <c r="T1" s="325"/>
      <c r="U1" s="325"/>
      <c r="V1" s="325"/>
      <c r="W1" s="325"/>
      <c r="X1" s="325"/>
      <c r="Y1" s="325"/>
      <c r="Z1" s="325"/>
      <c r="AA1" s="325"/>
      <c r="AB1" s="325"/>
      <c r="AC1" s="325"/>
      <c r="AD1" s="325"/>
      <c r="AE1" s="325"/>
      <c r="AF1" s="325"/>
      <c r="AG1" s="325"/>
      <c r="AH1" s="325"/>
      <c r="AI1" s="325"/>
      <c r="AJ1" s="325"/>
    </row>
    <row r="2" spans="1:36" ht="42" customHeight="1" x14ac:dyDescent="0.3">
      <c r="A2" s="6" t="s">
        <v>161</v>
      </c>
      <c r="B2" s="7" t="s">
        <v>371</v>
      </c>
      <c r="C2" s="174" t="s">
        <v>351</v>
      </c>
      <c r="D2" s="4" t="s">
        <v>1</v>
      </c>
      <c r="E2" s="4" t="s">
        <v>2</v>
      </c>
      <c r="F2" s="5" t="s">
        <v>166</v>
      </c>
      <c r="G2" s="5" t="s">
        <v>167</v>
      </c>
      <c r="H2" s="5" t="s">
        <v>168</v>
      </c>
      <c r="I2" s="5" t="s">
        <v>139</v>
      </c>
      <c r="J2" s="5" t="s">
        <v>142</v>
      </c>
      <c r="K2" s="5" t="s">
        <v>141</v>
      </c>
      <c r="L2" s="5" t="s">
        <v>145</v>
      </c>
      <c r="M2" s="5" t="s">
        <v>140</v>
      </c>
      <c r="N2" s="5" t="s">
        <v>163</v>
      </c>
      <c r="O2" s="5" t="s">
        <v>149</v>
      </c>
      <c r="P2" s="5" t="s">
        <v>143</v>
      </c>
      <c r="Q2" s="5" t="s">
        <v>153</v>
      </c>
      <c r="R2" s="5" t="s">
        <v>146</v>
      </c>
      <c r="S2" s="5" t="s">
        <v>147</v>
      </c>
      <c r="T2" s="5" t="s">
        <v>164</v>
      </c>
      <c r="U2" s="5" t="s">
        <v>150</v>
      </c>
      <c r="V2" s="5" t="s">
        <v>151</v>
      </c>
      <c r="W2" s="5" t="s">
        <v>154</v>
      </c>
      <c r="X2" s="5" t="s">
        <v>155</v>
      </c>
      <c r="Y2" s="5" t="s">
        <v>157</v>
      </c>
      <c r="Z2" s="5" t="s">
        <v>156</v>
      </c>
      <c r="AA2" s="5" t="s">
        <v>148</v>
      </c>
      <c r="AB2" s="5" t="s">
        <v>158</v>
      </c>
      <c r="AC2" s="5" t="s">
        <v>152</v>
      </c>
      <c r="AD2" s="5" t="s">
        <v>144</v>
      </c>
      <c r="AE2" s="5" t="s">
        <v>162</v>
      </c>
      <c r="AF2" s="5" t="s">
        <v>165</v>
      </c>
      <c r="AG2" s="5" t="s">
        <v>159</v>
      </c>
      <c r="AH2" s="5"/>
      <c r="AI2" s="5"/>
      <c r="AJ2" s="5" t="s">
        <v>160</v>
      </c>
    </row>
    <row r="3" spans="1:36" s="9" customFormat="1" ht="22.5" customHeight="1" x14ac:dyDescent="0.3">
      <c r="A3" s="3">
        <v>1</v>
      </c>
      <c r="B3" s="106">
        <v>15017132</v>
      </c>
      <c r="C3" s="107" t="s">
        <v>356</v>
      </c>
      <c r="D3" s="107" t="s">
        <v>87</v>
      </c>
      <c r="E3" s="230" t="s">
        <v>171</v>
      </c>
      <c r="F3" s="3"/>
      <c r="G3" s="8">
        <f>SUM(I3:AJ3)</f>
        <v>0</v>
      </c>
      <c r="H3" s="8" t="e">
        <f>G3/F3*1000000</f>
        <v>#DIV/0!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36" s="9" customFormat="1" ht="22.5" customHeight="1" x14ac:dyDescent="0.3">
      <c r="A4" s="3">
        <v>2</v>
      </c>
      <c r="B4" s="106">
        <v>15017133</v>
      </c>
      <c r="C4" s="107" t="s">
        <v>356</v>
      </c>
      <c r="D4" s="107" t="s">
        <v>88</v>
      </c>
      <c r="E4" s="230" t="s">
        <v>171</v>
      </c>
      <c r="F4" s="3"/>
      <c r="G4" s="8">
        <f t="shared" ref="G4:G66" si="0">SUM(I4:AJ4)</f>
        <v>0</v>
      </c>
      <c r="H4" s="8" t="e">
        <f t="shared" ref="H4:H66" si="1">G4/F4*1000000</f>
        <v>#DIV/0!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36" s="9" customFormat="1" ht="22.5" customHeight="1" x14ac:dyDescent="0.3">
      <c r="A5" s="3">
        <v>3</v>
      </c>
      <c r="B5" s="106">
        <v>15018331</v>
      </c>
      <c r="C5" s="107" t="s">
        <v>354</v>
      </c>
      <c r="D5" s="107" t="s">
        <v>177</v>
      </c>
      <c r="E5" s="234" t="s">
        <v>84</v>
      </c>
      <c r="F5" s="3"/>
      <c r="G5" s="8">
        <f t="shared" si="0"/>
        <v>0</v>
      </c>
      <c r="H5" s="8" t="e">
        <f t="shared" si="1"/>
        <v>#DIV/0!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s="9" customFormat="1" ht="24" customHeight="1" x14ac:dyDescent="0.3">
      <c r="A6" s="3">
        <v>4</v>
      </c>
      <c r="B6" s="106">
        <v>15017449</v>
      </c>
      <c r="C6" s="107" t="s">
        <v>354</v>
      </c>
      <c r="D6" s="107" t="s">
        <v>175</v>
      </c>
      <c r="E6" s="234" t="s">
        <v>84</v>
      </c>
      <c r="F6" s="3"/>
      <c r="G6" s="8">
        <f t="shared" si="0"/>
        <v>0</v>
      </c>
      <c r="H6" s="8" t="e">
        <f t="shared" si="1"/>
        <v>#DIV/0!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r="7" spans="1:36" s="9" customFormat="1" ht="24" customHeight="1" x14ac:dyDescent="0.3">
      <c r="A7" s="3">
        <v>5</v>
      </c>
      <c r="B7" s="106">
        <v>15017450</v>
      </c>
      <c r="C7" s="107" t="s">
        <v>354</v>
      </c>
      <c r="D7" s="107" t="s">
        <v>176</v>
      </c>
      <c r="E7" s="234" t="s">
        <v>84</v>
      </c>
      <c r="F7" s="3"/>
      <c r="G7" s="8">
        <f t="shared" si="0"/>
        <v>0</v>
      </c>
      <c r="H7" s="8" t="e">
        <f t="shared" si="1"/>
        <v>#DIV/0!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r="8" spans="1:36" s="9" customFormat="1" ht="24" customHeight="1" x14ac:dyDescent="0.3">
      <c r="A8" s="3">
        <v>6</v>
      </c>
      <c r="B8" s="136">
        <v>15017143</v>
      </c>
      <c r="C8" s="107" t="s">
        <v>353</v>
      </c>
      <c r="D8" s="164" t="s">
        <v>89</v>
      </c>
      <c r="E8" s="231" t="s">
        <v>84</v>
      </c>
      <c r="F8" s="3"/>
      <c r="G8" s="8">
        <f t="shared" si="0"/>
        <v>0</v>
      </c>
      <c r="H8" s="8" t="e">
        <f t="shared" si="1"/>
        <v>#DIV/0!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</row>
    <row r="9" spans="1:36" s="9" customFormat="1" ht="24" customHeight="1" x14ac:dyDescent="0.3">
      <c r="A9" s="3">
        <v>7</v>
      </c>
      <c r="B9" s="136">
        <v>15025379</v>
      </c>
      <c r="C9" s="107" t="s">
        <v>352</v>
      </c>
      <c r="D9" s="164" t="s">
        <v>90</v>
      </c>
      <c r="E9" s="231" t="s">
        <v>84</v>
      </c>
      <c r="F9" s="3"/>
      <c r="G9" s="8">
        <f t="shared" si="0"/>
        <v>0</v>
      </c>
      <c r="H9" s="8" t="e">
        <f t="shared" si="1"/>
        <v>#DIV/0!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 s="9" customFormat="1" ht="24" customHeight="1" x14ac:dyDescent="0.3">
      <c r="A10" s="3">
        <v>8</v>
      </c>
      <c r="B10" s="149">
        <v>15025378</v>
      </c>
      <c r="C10" s="107" t="s">
        <v>352</v>
      </c>
      <c r="D10" s="107" t="s">
        <v>91</v>
      </c>
      <c r="E10" s="234" t="s">
        <v>84</v>
      </c>
      <c r="F10" s="3"/>
      <c r="G10" s="8">
        <f t="shared" si="0"/>
        <v>0</v>
      </c>
      <c r="H10" s="8" t="e">
        <f t="shared" si="1"/>
        <v>#DIV/0!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 s="9" customFormat="1" ht="24" customHeight="1" x14ac:dyDescent="0.3">
      <c r="A11" s="3">
        <v>9</v>
      </c>
      <c r="B11" s="137">
        <v>15027116</v>
      </c>
      <c r="C11" s="107" t="s">
        <v>353</v>
      </c>
      <c r="D11" s="107" t="s">
        <v>92</v>
      </c>
      <c r="E11" s="234" t="s">
        <v>84</v>
      </c>
      <c r="F11" s="3"/>
      <c r="G11" s="8">
        <f t="shared" si="0"/>
        <v>0</v>
      </c>
      <c r="H11" s="8" t="e">
        <f t="shared" si="1"/>
        <v>#DIV/0!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s="9" customFormat="1" ht="24" customHeight="1" x14ac:dyDescent="0.3">
      <c r="A12" s="3">
        <v>10</v>
      </c>
      <c r="B12" s="137">
        <v>15027117</v>
      </c>
      <c r="C12" s="107" t="s">
        <v>353</v>
      </c>
      <c r="D12" s="107" t="s">
        <v>93</v>
      </c>
      <c r="E12" s="234" t="s">
        <v>84</v>
      </c>
      <c r="F12" s="3"/>
      <c r="G12" s="8">
        <f t="shared" si="0"/>
        <v>0</v>
      </c>
      <c r="H12" s="8" t="e">
        <f t="shared" si="1"/>
        <v>#DIV/0!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 s="9" customFormat="1" ht="24" customHeight="1" x14ac:dyDescent="0.3">
      <c r="A13" s="3">
        <v>11</v>
      </c>
      <c r="B13" s="106">
        <v>15017140</v>
      </c>
      <c r="C13" s="107" t="s">
        <v>352</v>
      </c>
      <c r="D13" s="107" t="s">
        <v>94</v>
      </c>
      <c r="E13" s="234" t="s">
        <v>84</v>
      </c>
      <c r="F13" s="3"/>
      <c r="G13" s="8">
        <f t="shared" si="0"/>
        <v>0</v>
      </c>
      <c r="H13" s="8" t="e">
        <f t="shared" si="1"/>
        <v>#DIV/0!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 s="9" customFormat="1" ht="24" customHeight="1" x14ac:dyDescent="0.3">
      <c r="A14" s="3">
        <v>12</v>
      </c>
      <c r="B14" s="106">
        <v>15017141</v>
      </c>
      <c r="C14" s="107" t="s">
        <v>352</v>
      </c>
      <c r="D14" s="107" t="s">
        <v>95</v>
      </c>
      <c r="E14" s="234" t="s">
        <v>84</v>
      </c>
      <c r="F14" s="3"/>
      <c r="G14" s="8">
        <f t="shared" si="0"/>
        <v>0</v>
      </c>
      <c r="H14" s="8" t="e">
        <f t="shared" si="1"/>
        <v>#DIV/0!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 s="9" customFormat="1" ht="24" customHeight="1" x14ac:dyDescent="0.3">
      <c r="A15" s="3">
        <v>13</v>
      </c>
      <c r="B15" s="106">
        <v>15017142</v>
      </c>
      <c r="C15" s="107" t="s">
        <v>353</v>
      </c>
      <c r="D15" s="107" t="s">
        <v>96</v>
      </c>
      <c r="E15" s="234" t="s">
        <v>84</v>
      </c>
      <c r="F15" s="3"/>
      <c r="G15" s="8">
        <f t="shared" si="0"/>
        <v>0</v>
      </c>
      <c r="H15" s="8" t="e">
        <f t="shared" si="1"/>
        <v>#DIV/0!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 s="9" customFormat="1" ht="24" customHeight="1" x14ac:dyDescent="0.3">
      <c r="A16" s="3">
        <v>14</v>
      </c>
      <c r="B16" s="106">
        <v>15017144</v>
      </c>
      <c r="C16" s="107" t="s">
        <v>354</v>
      </c>
      <c r="D16" s="107" t="s">
        <v>97</v>
      </c>
      <c r="E16" s="234" t="s">
        <v>84</v>
      </c>
      <c r="F16" s="3"/>
      <c r="G16" s="8">
        <f t="shared" si="0"/>
        <v>0</v>
      </c>
      <c r="H16" s="8" t="e">
        <f t="shared" si="1"/>
        <v>#DIV/0!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 s="9" customFormat="1" ht="24" customHeight="1" x14ac:dyDescent="0.3">
      <c r="A17" s="3">
        <v>15</v>
      </c>
      <c r="B17" s="106">
        <v>15017145</v>
      </c>
      <c r="C17" s="107" t="s">
        <v>354</v>
      </c>
      <c r="D17" s="107" t="s">
        <v>98</v>
      </c>
      <c r="E17" s="234" t="s">
        <v>84</v>
      </c>
      <c r="F17" s="3"/>
      <c r="G17" s="8">
        <f t="shared" si="0"/>
        <v>0</v>
      </c>
      <c r="H17" s="8" t="e">
        <f t="shared" si="1"/>
        <v>#DIV/0!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9" customFormat="1" ht="24" customHeight="1" x14ac:dyDescent="0.3">
      <c r="A18" s="3">
        <v>16</v>
      </c>
      <c r="B18" s="106">
        <v>15017146</v>
      </c>
      <c r="C18" s="107" t="s">
        <v>353</v>
      </c>
      <c r="D18" s="107" t="s">
        <v>99</v>
      </c>
      <c r="E18" s="234" t="s">
        <v>84</v>
      </c>
      <c r="F18" s="3"/>
      <c r="G18" s="8">
        <f t="shared" si="0"/>
        <v>0</v>
      </c>
      <c r="H18" s="8" t="e">
        <f t="shared" si="1"/>
        <v>#DIV/0!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 s="9" customFormat="1" ht="24" customHeight="1" x14ac:dyDescent="0.3">
      <c r="A19" s="3">
        <v>17</v>
      </c>
      <c r="B19" s="106">
        <v>15017147</v>
      </c>
      <c r="C19" s="107" t="s">
        <v>353</v>
      </c>
      <c r="D19" s="107" t="s">
        <v>100</v>
      </c>
      <c r="E19" s="234" t="s">
        <v>84</v>
      </c>
      <c r="F19" s="3"/>
      <c r="G19" s="8">
        <f t="shared" si="0"/>
        <v>0</v>
      </c>
      <c r="H19" s="8" t="e">
        <f t="shared" si="1"/>
        <v>#DIV/0!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 s="9" customFormat="1" ht="24" customHeight="1" x14ac:dyDescent="0.3">
      <c r="A20" s="3">
        <v>18</v>
      </c>
      <c r="B20" s="106">
        <v>15017148</v>
      </c>
      <c r="C20" s="107" t="s">
        <v>355</v>
      </c>
      <c r="D20" s="107" t="s">
        <v>101</v>
      </c>
      <c r="E20" s="234" t="s">
        <v>84</v>
      </c>
      <c r="F20" s="3"/>
      <c r="G20" s="8">
        <f t="shared" si="0"/>
        <v>0</v>
      </c>
      <c r="H20" s="8" t="e">
        <f t="shared" si="1"/>
        <v>#DIV/0!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 s="9" customFormat="1" ht="24" customHeight="1" x14ac:dyDescent="0.3">
      <c r="A21" s="3">
        <v>19</v>
      </c>
      <c r="B21" s="106">
        <v>15017149</v>
      </c>
      <c r="C21" s="107" t="s">
        <v>355</v>
      </c>
      <c r="D21" s="107" t="s">
        <v>102</v>
      </c>
      <c r="E21" s="234" t="s">
        <v>84</v>
      </c>
      <c r="F21" s="3"/>
      <c r="G21" s="8">
        <f t="shared" si="0"/>
        <v>0</v>
      </c>
      <c r="H21" s="8" t="e">
        <f t="shared" si="1"/>
        <v>#DIV/0!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 s="9" customFormat="1" ht="24" customHeight="1" x14ac:dyDescent="0.3">
      <c r="A22" s="3">
        <v>20</v>
      </c>
      <c r="B22" s="106">
        <v>15017150</v>
      </c>
      <c r="C22" s="107" t="s">
        <v>353</v>
      </c>
      <c r="D22" s="107" t="s">
        <v>103</v>
      </c>
      <c r="E22" s="234" t="s">
        <v>84</v>
      </c>
      <c r="F22" s="3"/>
      <c r="G22" s="8">
        <f t="shared" si="0"/>
        <v>0</v>
      </c>
      <c r="H22" s="8" t="e">
        <f t="shared" si="1"/>
        <v>#DIV/0!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9" customFormat="1" ht="24" customHeight="1" x14ac:dyDescent="0.3">
      <c r="A23" s="3">
        <v>21</v>
      </c>
      <c r="B23" s="106">
        <v>15017151</v>
      </c>
      <c r="C23" s="107" t="s">
        <v>353</v>
      </c>
      <c r="D23" s="107" t="s">
        <v>104</v>
      </c>
      <c r="E23" s="234" t="s">
        <v>84</v>
      </c>
      <c r="F23" s="3">
        <f>VLOOKUP(B23,'[32]Daily production report'!$C$43:$J$71,8,0)</f>
        <v>851</v>
      </c>
      <c r="G23" s="8">
        <f t="shared" si="0"/>
        <v>0</v>
      </c>
      <c r="H23" s="8">
        <f t="shared" si="1"/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 s="9" customFormat="1" ht="24" customHeight="1" x14ac:dyDescent="0.3">
      <c r="A24" s="3">
        <v>22</v>
      </c>
      <c r="B24" s="106">
        <v>15017152</v>
      </c>
      <c r="C24" s="107" t="s">
        <v>354</v>
      </c>
      <c r="D24" s="107" t="s">
        <v>105</v>
      </c>
      <c r="E24" s="234" t="s">
        <v>84</v>
      </c>
      <c r="F24" s="3"/>
      <c r="G24" s="8">
        <f t="shared" si="0"/>
        <v>0</v>
      </c>
      <c r="H24" s="8" t="e">
        <f t="shared" si="1"/>
        <v>#DIV/0!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9" customFormat="1" ht="24" customHeight="1" x14ac:dyDescent="0.3">
      <c r="A25" s="3">
        <v>23</v>
      </c>
      <c r="B25" s="106">
        <v>15017153</v>
      </c>
      <c r="C25" s="107" t="s">
        <v>354</v>
      </c>
      <c r="D25" s="107" t="s">
        <v>106</v>
      </c>
      <c r="E25" s="234" t="s">
        <v>84</v>
      </c>
      <c r="F25" s="3"/>
      <c r="G25" s="8">
        <f t="shared" si="0"/>
        <v>0</v>
      </c>
      <c r="H25" s="8" t="e">
        <f t="shared" si="1"/>
        <v>#DIV/0!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 s="9" customFormat="1" ht="24" customHeight="1" x14ac:dyDescent="0.3">
      <c r="A26" s="3">
        <v>24</v>
      </c>
      <c r="B26" s="106">
        <v>15017154</v>
      </c>
      <c r="C26" s="107" t="s">
        <v>355</v>
      </c>
      <c r="D26" s="107" t="s">
        <v>107</v>
      </c>
      <c r="E26" s="234" t="s">
        <v>84</v>
      </c>
      <c r="F26" s="3"/>
      <c r="G26" s="8">
        <f t="shared" si="0"/>
        <v>0</v>
      </c>
      <c r="H26" s="8" t="e">
        <f t="shared" si="1"/>
        <v>#DIV/0!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 s="9" customFormat="1" ht="24" customHeight="1" x14ac:dyDescent="0.3">
      <c r="A27" s="3">
        <v>25</v>
      </c>
      <c r="B27" s="106">
        <v>15017155</v>
      </c>
      <c r="C27" s="107" t="s">
        <v>355</v>
      </c>
      <c r="D27" s="107" t="s">
        <v>108</v>
      </c>
      <c r="E27" s="234" t="s">
        <v>84</v>
      </c>
      <c r="F27" s="3"/>
      <c r="G27" s="8">
        <f t="shared" si="0"/>
        <v>0</v>
      </c>
      <c r="H27" s="8" t="e">
        <f t="shared" si="1"/>
        <v>#DIV/0!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 s="9" customFormat="1" ht="24" customHeight="1" x14ac:dyDescent="0.3">
      <c r="A28" s="3">
        <v>26</v>
      </c>
      <c r="B28" s="106">
        <v>15027104</v>
      </c>
      <c r="C28" s="107" t="s">
        <v>353</v>
      </c>
      <c r="D28" s="107" t="s">
        <v>109</v>
      </c>
      <c r="E28" s="234" t="s">
        <v>84</v>
      </c>
      <c r="F28" s="3"/>
      <c r="G28" s="8">
        <f t="shared" si="0"/>
        <v>0</v>
      </c>
      <c r="H28" s="8" t="e">
        <f t="shared" si="1"/>
        <v>#DIV/0!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 s="9" customFormat="1" ht="24" customHeight="1" x14ac:dyDescent="0.3">
      <c r="A29" s="3">
        <v>27</v>
      </c>
      <c r="B29" s="106">
        <v>15017157</v>
      </c>
      <c r="C29" s="107" t="s">
        <v>353</v>
      </c>
      <c r="D29" s="107" t="s">
        <v>110</v>
      </c>
      <c r="E29" s="234" t="s">
        <v>84</v>
      </c>
      <c r="F29" s="3"/>
      <c r="G29" s="8">
        <f t="shared" si="0"/>
        <v>0</v>
      </c>
      <c r="H29" s="8" t="e">
        <f t="shared" si="1"/>
        <v>#DIV/0!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9" customFormat="1" ht="24" customHeight="1" x14ac:dyDescent="0.3">
      <c r="A30" s="3">
        <v>28</v>
      </c>
      <c r="B30" s="106">
        <v>15017158</v>
      </c>
      <c r="C30" s="107" t="s">
        <v>353</v>
      </c>
      <c r="D30" s="107" t="s">
        <v>111</v>
      </c>
      <c r="E30" s="234" t="s">
        <v>84</v>
      </c>
      <c r="F30" s="3"/>
      <c r="G30" s="8">
        <f t="shared" si="0"/>
        <v>0</v>
      </c>
      <c r="H30" s="8" t="e">
        <f t="shared" si="1"/>
        <v>#DIV/0!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9" customFormat="1" ht="24" customHeight="1" x14ac:dyDescent="0.3">
      <c r="A31" s="3">
        <v>29</v>
      </c>
      <c r="B31" s="106">
        <v>15017159</v>
      </c>
      <c r="C31" s="107" t="s">
        <v>353</v>
      </c>
      <c r="D31" s="107" t="s">
        <v>112</v>
      </c>
      <c r="E31" s="234" t="s">
        <v>84</v>
      </c>
      <c r="F31" s="3"/>
      <c r="G31" s="8">
        <f t="shared" si="0"/>
        <v>0</v>
      </c>
      <c r="H31" s="8" t="e">
        <f t="shared" si="1"/>
        <v>#DIV/0!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r="32" spans="1:36" s="9" customFormat="1" ht="24" customHeight="1" x14ac:dyDescent="0.3">
      <c r="A32" s="3">
        <v>30</v>
      </c>
      <c r="B32" s="106">
        <v>15017160</v>
      </c>
      <c r="C32" s="107" t="s">
        <v>352</v>
      </c>
      <c r="D32" s="107" t="s">
        <v>113</v>
      </c>
      <c r="E32" s="234" t="s">
        <v>84</v>
      </c>
      <c r="F32" s="3"/>
      <c r="G32" s="8">
        <f t="shared" si="0"/>
        <v>0</v>
      </c>
      <c r="H32" s="8" t="e">
        <f t="shared" si="1"/>
        <v>#DIV/0!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r="33" spans="1:36" s="9" customFormat="1" ht="24" customHeight="1" x14ac:dyDescent="0.3">
      <c r="A33" s="3">
        <v>31</v>
      </c>
      <c r="B33" s="106">
        <v>15017161</v>
      </c>
      <c r="C33" s="107" t="s">
        <v>352</v>
      </c>
      <c r="D33" s="107" t="s">
        <v>114</v>
      </c>
      <c r="E33" s="234" t="s">
        <v>84</v>
      </c>
      <c r="F33" s="3"/>
      <c r="G33" s="8">
        <f t="shared" si="0"/>
        <v>0</v>
      </c>
      <c r="H33" s="8" t="e">
        <f t="shared" si="1"/>
        <v>#DIV/0!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r="34" spans="1:36" s="9" customFormat="1" ht="24" customHeight="1" x14ac:dyDescent="0.3">
      <c r="A34" s="3">
        <v>32</v>
      </c>
      <c r="B34" s="106">
        <v>15017162</v>
      </c>
      <c r="C34" s="107" t="s">
        <v>353</v>
      </c>
      <c r="D34" s="107" t="s">
        <v>115</v>
      </c>
      <c r="E34" s="234" t="s">
        <v>84</v>
      </c>
      <c r="F34" s="3"/>
      <c r="G34" s="8">
        <f t="shared" si="0"/>
        <v>0</v>
      </c>
      <c r="H34" s="8" t="e">
        <f t="shared" si="1"/>
        <v>#DIV/0!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r="35" spans="1:36" s="9" customFormat="1" ht="24" customHeight="1" x14ac:dyDescent="0.3">
      <c r="A35" s="3">
        <v>33</v>
      </c>
      <c r="B35" s="106">
        <v>15020546</v>
      </c>
      <c r="C35" s="107" t="s">
        <v>353</v>
      </c>
      <c r="D35" s="107" t="s">
        <v>116</v>
      </c>
      <c r="E35" s="234" t="s">
        <v>84</v>
      </c>
      <c r="F35" s="3"/>
      <c r="G35" s="8">
        <f t="shared" si="0"/>
        <v>0</v>
      </c>
      <c r="H35" s="8" t="e">
        <f t="shared" si="1"/>
        <v>#DIV/0!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r="36" spans="1:36" s="9" customFormat="1" ht="24" customHeight="1" x14ac:dyDescent="0.3">
      <c r="A36" s="3">
        <v>34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"/>
      <c r="G36" s="8">
        <f t="shared" si="0"/>
        <v>0</v>
      </c>
      <c r="H36" s="8" t="e">
        <f t="shared" si="1"/>
        <v>#DIV/0!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r="37" spans="1:36" s="9" customFormat="1" ht="24" customHeight="1" x14ac:dyDescent="0.3">
      <c r="A37" s="3">
        <v>35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"/>
      <c r="G37" s="8">
        <f t="shared" si="0"/>
        <v>0</v>
      </c>
      <c r="H37" s="8" t="e">
        <f t="shared" si="1"/>
        <v>#DIV/0!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r="38" spans="1:36" s="9" customFormat="1" ht="24" customHeight="1" x14ac:dyDescent="0.3">
      <c r="A38" s="3">
        <v>36</v>
      </c>
      <c r="B38" s="106">
        <v>15017166</v>
      </c>
      <c r="C38" s="107" t="s">
        <v>354</v>
      </c>
      <c r="D38" s="107" t="s">
        <v>117</v>
      </c>
      <c r="E38" s="234" t="s">
        <v>84</v>
      </c>
      <c r="F38" s="3"/>
      <c r="G38" s="8">
        <f t="shared" si="0"/>
        <v>0</v>
      </c>
      <c r="H38" s="8" t="e">
        <f t="shared" si="1"/>
        <v>#DIV/0!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r="39" spans="1:36" s="9" customFormat="1" ht="24" customHeight="1" x14ac:dyDescent="0.3">
      <c r="A39" s="3">
        <v>37</v>
      </c>
      <c r="B39" s="106">
        <v>15017167</v>
      </c>
      <c r="C39" s="107" t="s">
        <v>354</v>
      </c>
      <c r="D39" s="107" t="s">
        <v>118</v>
      </c>
      <c r="E39" s="234" t="s">
        <v>84</v>
      </c>
      <c r="F39" s="3"/>
      <c r="G39" s="8">
        <f t="shared" si="0"/>
        <v>0</v>
      </c>
      <c r="H39" s="8" t="e">
        <f t="shared" si="1"/>
        <v>#DIV/0!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1:36" s="9" customFormat="1" ht="24" customHeight="1" x14ac:dyDescent="0.3">
      <c r="A40" s="3">
        <v>38</v>
      </c>
      <c r="B40" s="106">
        <v>15017168</v>
      </c>
      <c r="C40" s="107" t="s">
        <v>354</v>
      </c>
      <c r="D40" s="107" t="s">
        <v>119</v>
      </c>
      <c r="E40" s="234" t="s">
        <v>84</v>
      </c>
      <c r="F40" s="3"/>
      <c r="G40" s="8">
        <f t="shared" si="0"/>
        <v>0</v>
      </c>
      <c r="H40" s="8" t="e">
        <f t="shared" si="1"/>
        <v>#DIV/0!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1:36" s="9" customFormat="1" ht="23.25" customHeight="1" x14ac:dyDescent="0.3">
      <c r="A41" s="3">
        <v>39</v>
      </c>
      <c r="B41" s="106">
        <v>15017169</v>
      </c>
      <c r="C41" s="107" t="s">
        <v>353</v>
      </c>
      <c r="D41" s="107" t="s">
        <v>120</v>
      </c>
      <c r="E41" s="234" t="s">
        <v>84</v>
      </c>
      <c r="F41" s="3"/>
      <c r="G41" s="8">
        <f t="shared" si="0"/>
        <v>0</v>
      </c>
      <c r="H41" s="8" t="e">
        <f t="shared" si="1"/>
        <v>#DIV/0!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r="42" spans="1:36" s="9" customFormat="1" ht="24" customHeight="1" x14ac:dyDescent="0.3">
      <c r="A42" s="3">
        <v>40</v>
      </c>
      <c r="B42" s="106">
        <v>15026244</v>
      </c>
      <c r="C42" s="107" t="s">
        <v>356</v>
      </c>
      <c r="D42" s="107" t="s">
        <v>121</v>
      </c>
      <c r="E42" s="234" t="s">
        <v>84</v>
      </c>
      <c r="F42" s="3"/>
      <c r="G42" s="8">
        <f t="shared" si="0"/>
        <v>0</v>
      </c>
      <c r="H42" s="8" t="e">
        <f t="shared" si="1"/>
        <v>#DIV/0!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r="43" spans="1:36" s="9" customFormat="1" ht="24" customHeight="1" x14ac:dyDescent="0.3">
      <c r="A43" s="3">
        <v>41</v>
      </c>
      <c r="B43" s="105">
        <v>15026247</v>
      </c>
      <c r="C43" s="107" t="s">
        <v>356</v>
      </c>
      <c r="D43" s="107" t="s">
        <v>122</v>
      </c>
      <c r="E43" s="234" t="s">
        <v>84</v>
      </c>
      <c r="F43" s="3"/>
      <c r="G43" s="8">
        <f t="shared" si="0"/>
        <v>0</v>
      </c>
      <c r="H43" s="8" t="e">
        <f t="shared" si="1"/>
        <v>#DIV/0!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</row>
    <row r="44" spans="1:36" s="9" customFormat="1" ht="24" customHeight="1" x14ac:dyDescent="0.3">
      <c r="A44" s="3">
        <v>42</v>
      </c>
      <c r="B44" s="106">
        <v>15017172</v>
      </c>
      <c r="C44" s="107" t="s">
        <v>356</v>
      </c>
      <c r="D44" s="107" t="s">
        <v>123</v>
      </c>
      <c r="E44" s="234" t="s">
        <v>84</v>
      </c>
      <c r="F44" s="3"/>
      <c r="G44" s="8">
        <f t="shared" si="0"/>
        <v>0</v>
      </c>
      <c r="H44" s="8" t="e">
        <f t="shared" si="1"/>
        <v>#DIV/0!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r="45" spans="1:36" s="9" customFormat="1" ht="24" customHeight="1" x14ac:dyDescent="0.3">
      <c r="A45" s="3">
        <v>43</v>
      </c>
      <c r="B45" s="106">
        <v>15017173</v>
      </c>
      <c r="C45" s="107" t="s">
        <v>356</v>
      </c>
      <c r="D45" s="107" t="s">
        <v>124</v>
      </c>
      <c r="E45" s="234" t="s">
        <v>84</v>
      </c>
      <c r="F45" s="3"/>
      <c r="G45" s="8">
        <f t="shared" si="0"/>
        <v>0</v>
      </c>
      <c r="H45" s="8" t="e">
        <f t="shared" si="1"/>
        <v>#DIV/0!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r="46" spans="1:36" s="9" customFormat="1" ht="24" customHeight="1" x14ac:dyDescent="0.3">
      <c r="A46" s="3">
        <v>44</v>
      </c>
      <c r="B46" s="106">
        <v>15026245</v>
      </c>
      <c r="C46" s="107" t="s">
        <v>356</v>
      </c>
      <c r="D46" s="107" t="s">
        <v>125</v>
      </c>
      <c r="E46" s="234" t="s">
        <v>84</v>
      </c>
      <c r="F46" s="3"/>
      <c r="G46" s="8">
        <f t="shared" si="0"/>
        <v>0</v>
      </c>
      <c r="H46" s="8" t="e">
        <f t="shared" si="1"/>
        <v>#DIV/0!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 s="9" customFormat="1" ht="24" customHeight="1" x14ac:dyDescent="0.3">
      <c r="A47" s="3">
        <v>45</v>
      </c>
      <c r="B47" s="106">
        <v>15017175</v>
      </c>
      <c r="C47" s="107" t="s">
        <v>354</v>
      </c>
      <c r="D47" s="107" t="s">
        <v>126</v>
      </c>
      <c r="E47" s="234" t="s">
        <v>84</v>
      </c>
      <c r="F47" s="3"/>
      <c r="G47" s="8">
        <f t="shared" si="0"/>
        <v>0</v>
      </c>
      <c r="H47" s="8" t="e">
        <f t="shared" si="1"/>
        <v>#DIV/0!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 s="9" customFormat="1" ht="24" customHeight="1" x14ac:dyDescent="0.3">
      <c r="A48" s="3">
        <v>46</v>
      </c>
      <c r="B48" s="106">
        <v>15017176</v>
      </c>
      <c r="C48" s="107" t="s">
        <v>356</v>
      </c>
      <c r="D48" s="107" t="s">
        <v>127</v>
      </c>
      <c r="E48" s="234" t="s">
        <v>84</v>
      </c>
      <c r="F48" s="3"/>
      <c r="G48" s="8">
        <f t="shared" si="0"/>
        <v>0</v>
      </c>
      <c r="H48" s="8" t="e">
        <f t="shared" si="1"/>
        <v>#DIV/0!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 s="9" customFormat="1" ht="24" customHeight="1" x14ac:dyDescent="0.3">
      <c r="A49" s="3">
        <v>47</v>
      </c>
      <c r="B49" s="106">
        <v>15017177</v>
      </c>
      <c r="C49" s="107" t="s">
        <v>354</v>
      </c>
      <c r="D49" s="107" t="s">
        <v>128</v>
      </c>
      <c r="E49" s="234" t="s">
        <v>84</v>
      </c>
      <c r="F49" s="3"/>
      <c r="G49" s="8">
        <f t="shared" si="0"/>
        <v>0</v>
      </c>
      <c r="H49" s="8" t="e">
        <f t="shared" si="1"/>
        <v>#DIV/0!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9" customFormat="1" ht="24" customHeight="1" x14ac:dyDescent="0.3">
      <c r="A50" s="3">
        <v>48</v>
      </c>
      <c r="B50" s="106">
        <v>15017178</v>
      </c>
      <c r="C50" s="107" t="s">
        <v>354</v>
      </c>
      <c r="D50" s="107" t="s">
        <v>129</v>
      </c>
      <c r="E50" s="234" t="s">
        <v>84</v>
      </c>
      <c r="F50" s="3"/>
      <c r="G50" s="8">
        <f t="shared" si="0"/>
        <v>0</v>
      </c>
      <c r="H50" s="8" t="e">
        <f t="shared" si="1"/>
        <v>#DIV/0!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r="51" spans="1:36" s="9" customFormat="1" ht="24" customHeight="1" x14ac:dyDescent="0.3">
      <c r="A51" s="3">
        <v>49</v>
      </c>
      <c r="B51" s="106">
        <v>15017179</v>
      </c>
      <c r="C51" s="107" t="s">
        <v>356</v>
      </c>
      <c r="D51" s="107" t="s">
        <v>130</v>
      </c>
      <c r="E51" s="234" t="s">
        <v>84</v>
      </c>
      <c r="F51" s="3"/>
      <c r="G51" s="8">
        <f t="shared" si="0"/>
        <v>0</v>
      </c>
      <c r="H51" s="8" t="e">
        <f t="shared" si="1"/>
        <v>#DIV/0!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r="52" spans="1:36" s="9" customFormat="1" ht="24" customHeight="1" x14ac:dyDescent="0.3">
      <c r="A52" s="3">
        <v>50</v>
      </c>
      <c r="B52" s="106">
        <v>15017180</v>
      </c>
      <c r="C52" s="107" t="s">
        <v>356</v>
      </c>
      <c r="D52" s="107" t="s">
        <v>131</v>
      </c>
      <c r="E52" s="234" t="s">
        <v>84</v>
      </c>
      <c r="F52" s="3"/>
      <c r="G52" s="8">
        <f t="shared" si="0"/>
        <v>0</v>
      </c>
      <c r="H52" s="8" t="e">
        <f t="shared" si="1"/>
        <v>#DIV/0!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 s="9" customFormat="1" ht="24" customHeight="1" x14ac:dyDescent="0.3">
      <c r="A53" s="3">
        <v>51</v>
      </c>
      <c r="B53" s="106">
        <v>15017181</v>
      </c>
      <c r="C53" s="107" t="s">
        <v>354</v>
      </c>
      <c r="D53" s="107" t="s">
        <v>132</v>
      </c>
      <c r="E53" s="234" t="s">
        <v>84</v>
      </c>
      <c r="F53" s="3"/>
      <c r="G53" s="8">
        <f t="shared" si="0"/>
        <v>0</v>
      </c>
      <c r="H53" s="8" t="e">
        <f t="shared" si="1"/>
        <v>#DIV/0!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 s="9" customFormat="1" ht="24" customHeight="1" x14ac:dyDescent="0.3">
      <c r="A54" s="3">
        <v>52</v>
      </c>
      <c r="B54" s="106">
        <v>15017182</v>
      </c>
      <c r="C54" s="107" t="s">
        <v>354</v>
      </c>
      <c r="D54" s="107" t="s">
        <v>133</v>
      </c>
      <c r="E54" s="234" t="s">
        <v>84</v>
      </c>
      <c r="F54" s="3"/>
      <c r="G54" s="8">
        <f t="shared" si="0"/>
        <v>0</v>
      </c>
      <c r="H54" s="8" t="e">
        <f t="shared" si="1"/>
        <v>#DIV/0!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 s="9" customFormat="1" ht="24" customHeight="1" x14ac:dyDescent="0.3">
      <c r="A55" s="3">
        <v>53</v>
      </c>
      <c r="B55" s="106">
        <v>15017183</v>
      </c>
      <c r="C55" s="107" t="s">
        <v>354</v>
      </c>
      <c r="D55" s="107" t="s">
        <v>134</v>
      </c>
      <c r="E55" s="234" t="s">
        <v>84</v>
      </c>
      <c r="F55" s="3"/>
      <c r="G55" s="8">
        <f t="shared" si="0"/>
        <v>0</v>
      </c>
      <c r="H55" s="8" t="e">
        <f t="shared" si="1"/>
        <v>#DIV/0!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9" customFormat="1" ht="24" customHeight="1" x14ac:dyDescent="0.3">
      <c r="A56" s="3">
        <v>54</v>
      </c>
      <c r="B56" s="106">
        <v>15017184</v>
      </c>
      <c r="C56" s="107" t="s">
        <v>354</v>
      </c>
      <c r="D56" s="107" t="s">
        <v>135</v>
      </c>
      <c r="E56" s="234" t="s">
        <v>84</v>
      </c>
      <c r="F56" s="3"/>
      <c r="G56" s="8">
        <f t="shared" si="0"/>
        <v>0</v>
      </c>
      <c r="H56" s="8" t="e">
        <f t="shared" si="1"/>
        <v>#DIV/0!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1:36" s="9" customFormat="1" ht="24" customHeight="1" x14ac:dyDescent="0.3">
      <c r="A57" s="3">
        <v>55</v>
      </c>
      <c r="B57" s="106">
        <v>15017185</v>
      </c>
      <c r="C57" s="107" t="s">
        <v>356</v>
      </c>
      <c r="D57" s="107" t="s">
        <v>136</v>
      </c>
      <c r="E57" s="234" t="s">
        <v>84</v>
      </c>
      <c r="F57" s="3"/>
      <c r="G57" s="8">
        <f t="shared" si="0"/>
        <v>0</v>
      </c>
      <c r="H57" s="8" t="e">
        <f t="shared" si="1"/>
        <v>#DIV/0!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r="58" spans="1:36" s="9" customFormat="1" ht="24" customHeight="1" x14ac:dyDescent="0.3">
      <c r="A58" s="3">
        <v>56</v>
      </c>
      <c r="B58" s="106">
        <v>15017186</v>
      </c>
      <c r="C58" s="107" t="s">
        <v>356</v>
      </c>
      <c r="D58" s="107" t="s">
        <v>137</v>
      </c>
      <c r="E58" s="234" t="s">
        <v>84</v>
      </c>
      <c r="F58" s="3"/>
      <c r="G58" s="8">
        <f t="shared" si="0"/>
        <v>0</v>
      </c>
      <c r="H58" s="8" t="e">
        <f t="shared" si="1"/>
        <v>#DIV/0!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r="59" spans="1:36" s="9" customFormat="1" ht="24" customHeight="1" x14ac:dyDescent="0.3">
      <c r="A59" s="3">
        <v>57</v>
      </c>
      <c r="B59" s="106">
        <v>15026206</v>
      </c>
      <c r="C59" s="107" t="s">
        <v>354</v>
      </c>
      <c r="D59" s="107" t="s">
        <v>339</v>
      </c>
      <c r="E59" s="234" t="s">
        <v>84</v>
      </c>
      <c r="F59" s="3"/>
      <c r="G59" s="8">
        <f t="shared" si="0"/>
        <v>0</v>
      </c>
      <c r="H59" s="8" t="e">
        <f t="shared" si="1"/>
        <v>#DIV/0!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r="60" spans="1:36" s="9" customFormat="1" ht="24" customHeight="1" x14ac:dyDescent="0.3">
      <c r="A60" s="3">
        <v>58</v>
      </c>
      <c r="B60" s="138">
        <v>15017934</v>
      </c>
      <c r="C60" s="107" t="s">
        <v>354</v>
      </c>
      <c r="D60" s="107" t="s">
        <v>178</v>
      </c>
      <c r="E60" s="234" t="s">
        <v>84</v>
      </c>
      <c r="F60" s="3"/>
      <c r="G60" s="8">
        <f t="shared" si="0"/>
        <v>0</v>
      </c>
      <c r="H60" s="8" t="e">
        <f t="shared" si="1"/>
        <v>#DIV/0!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r="61" spans="1:36" s="9" customFormat="1" ht="24" customHeight="1" x14ac:dyDescent="0.3">
      <c r="A61" s="3">
        <v>59</v>
      </c>
      <c r="B61" s="106">
        <v>15026219</v>
      </c>
      <c r="C61" s="107" t="s">
        <v>354</v>
      </c>
      <c r="D61" s="107" t="s">
        <v>338</v>
      </c>
      <c r="E61" s="282" t="s">
        <v>81</v>
      </c>
      <c r="F61" s="3">
        <f>VLOOKUP(B61,'[32]Daily production report'!$C$43:$J$71,8,0)</f>
        <v>2900</v>
      </c>
      <c r="G61" s="8">
        <f t="shared" si="0"/>
        <v>2</v>
      </c>
      <c r="H61" s="8">
        <f t="shared" si="1"/>
        <v>689.65517241379303</v>
      </c>
      <c r="I61" s="3"/>
      <c r="J61" s="3"/>
      <c r="K61" s="3">
        <v>2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r="62" spans="1:36" s="9" customFormat="1" ht="24" customHeight="1" x14ac:dyDescent="0.3">
      <c r="A62" s="3">
        <v>60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3"/>
      <c r="G62" s="8">
        <f t="shared" si="0"/>
        <v>1</v>
      </c>
      <c r="H62" s="8" t="e">
        <f t="shared" si="1"/>
        <v>#DIV/0!</v>
      </c>
      <c r="I62" s="3"/>
      <c r="J62" s="3"/>
      <c r="K62" s="3">
        <v>1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r="63" spans="1:36" s="9" customFormat="1" ht="24" customHeight="1" x14ac:dyDescent="0.3">
      <c r="A63" s="3">
        <v>61</v>
      </c>
      <c r="B63" s="106">
        <v>16006525</v>
      </c>
      <c r="C63" s="107" t="s">
        <v>354</v>
      </c>
      <c r="D63" s="107" t="s">
        <v>75</v>
      </c>
      <c r="E63" s="282" t="s">
        <v>81</v>
      </c>
      <c r="F63" s="3"/>
      <c r="G63" s="8">
        <f t="shared" si="0"/>
        <v>0</v>
      </c>
      <c r="H63" s="8" t="e">
        <f t="shared" si="1"/>
        <v>#DIV/0!</v>
      </c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r="64" spans="1:36" s="9" customFormat="1" ht="24" customHeight="1" x14ac:dyDescent="0.3">
      <c r="A64" s="3">
        <v>62</v>
      </c>
      <c r="B64" s="106">
        <v>16006627</v>
      </c>
      <c r="C64" s="107" t="s">
        <v>357</v>
      </c>
      <c r="D64" s="107" t="s">
        <v>78</v>
      </c>
      <c r="E64" s="282" t="s">
        <v>81</v>
      </c>
      <c r="F64" s="3"/>
      <c r="G64" s="8">
        <f t="shared" si="0"/>
        <v>0</v>
      </c>
      <c r="H64" s="8" t="e">
        <f t="shared" si="1"/>
        <v>#DIV/0!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r="65" spans="1:36" s="9" customFormat="1" ht="24" customHeight="1" x14ac:dyDescent="0.3">
      <c r="A65" s="3">
        <v>63</v>
      </c>
      <c r="B65" s="106">
        <v>16006628</v>
      </c>
      <c r="C65" s="107" t="s">
        <v>357</v>
      </c>
      <c r="D65" s="107" t="s">
        <v>79</v>
      </c>
      <c r="E65" s="282" t="s">
        <v>81</v>
      </c>
      <c r="F65" s="3">
        <f>VLOOKUP(B65,'[32]Daily production report'!$C$43:$J$71,8,0)</f>
        <v>2423</v>
      </c>
      <c r="G65" s="8">
        <f t="shared" si="0"/>
        <v>3</v>
      </c>
      <c r="H65" s="8">
        <f t="shared" si="1"/>
        <v>1238.1345439537763</v>
      </c>
      <c r="I65" s="3"/>
      <c r="J65" s="3">
        <v>3</v>
      </c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r="66" spans="1:36" s="9" customFormat="1" ht="24" customHeight="1" x14ac:dyDescent="0.3">
      <c r="A66" s="3">
        <v>64</v>
      </c>
      <c r="B66" s="139">
        <v>15026220</v>
      </c>
      <c r="C66" s="107" t="s">
        <v>443</v>
      </c>
      <c r="D66" s="107" t="s">
        <v>76</v>
      </c>
      <c r="E66" s="237" t="s">
        <v>82</v>
      </c>
      <c r="F66" s="3">
        <f>VLOOKUP(B66,'[32]Daily production report'!$C$43:$J$71,8,0)</f>
        <v>801</v>
      </c>
      <c r="G66" s="8">
        <f t="shared" si="0"/>
        <v>0</v>
      </c>
      <c r="H66" s="8">
        <f t="shared" si="1"/>
        <v>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r="67" spans="1:36" s="9" customFormat="1" ht="24" customHeight="1" x14ac:dyDescent="0.3">
      <c r="A67" s="3">
        <v>65</v>
      </c>
      <c r="B67" s="106">
        <v>15000213</v>
      </c>
      <c r="C67" s="107"/>
      <c r="D67" s="107" t="s">
        <v>65</v>
      </c>
      <c r="E67" s="240" t="s">
        <v>64</v>
      </c>
      <c r="F67" s="3"/>
      <c r="G67" s="8">
        <f t="shared" ref="G67:G103" si="2">SUM(I67:AJ67)</f>
        <v>0</v>
      </c>
      <c r="H67" s="8" t="e">
        <f t="shared" ref="H67:H103" si="3">G67/F67*1000000</f>
        <v>#DIV/0!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1:36" s="9" customFormat="1" ht="24" customHeight="1" x14ac:dyDescent="0.3">
      <c r="A68" s="3">
        <v>66</v>
      </c>
      <c r="B68" s="106">
        <v>15000212</v>
      </c>
      <c r="C68" s="107"/>
      <c r="D68" s="107" t="s">
        <v>66</v>
      </c>
      <c r="E68" s="240" t="s">
        <v>64</v>
      </c>
      <c r="F68" s="3"/>
      <c r="G68" s="8">
        <f t="shared" si="2"/>
        <v>0</v>
      </c>
      <c r="H68" s="8" t="e">
        <f t="shared" si="3"/>
        <v>#DIV/0!</v>
      </c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r="69" spans="1:36" s="9" customFormat="1" ht="24" customHeight="1" x14ac:dyDescent="0.3">
      <c r="A69" s="3">
        <v>67</v>
      </c>
      <c r="B69" s="106">
        <v>15000215</v>
      </c>
      <c r="C69" s="107"/>
      <c r="D69" s="107" t="s">
        <v>67</v>
      </c>
      <c r="E69" s="240" t="s">
        <v>64</v>
      </c>
      <c r="F69" s="3"/>
      <c r="G69" s="8">
        <f t="shared" si="2"/>
        <v>0</v>
      </c>
      <c r="H69" s="8" t="e">
        <f t="shared" si="3"/>
        <v>#DIV/0!</v>
      </c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r="70" spans="1:36" s="9" customFormat="1" ht="24" customHeight="1" x14ac:dyDescent="0.3">
      <c r="A70" s="3">
        <v>68</v>
      </c>
      <c r="B70" s="106">
        <v>15000214</v>
      </c>
      <c r="C70" s="107"/>
      <c r="D70" s="107" t="s">
        <v>68</v>
      </c>
      <c r="E70" s="240" t="s">
        <v>64</v>
      </c>
      <c r="F70" s="3"/>
      <c r="G70" s="8">
        <f t="shared" si="2"/>
        <v>0</v>
      </c>
      <c r="H70" s="8" t="e">
        <f t="shared" si="3"/>
        <v>#DIV/0!</v>
      </c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r="71" spans="1:36" s="9" customFormat="1" ht="24" customHeight="1" x14ac:dyDescent="0.3">
      <c r="A71" s="3">
        <v>69</v>
      </c>
      <c r="B71" s="106">
        <v>15000217</v>
      </c>
      <c r="C71" s="107"/>
      <c r="D71" s="107" t="s">
        <v>70</v>
      </c>
      <c r="E71" s="240" t="s">
        <v>64</v>
      </c>
      <c r="F71" s="3"/>
      <c r="G71" s="8">
        <f t="shared" si="2"/>
        <v>0</v>
      </c>
      <c r="H71" s="8" t="e">
        <f t="shared" si="3"/>
        <v>#DIV/0!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r="72" spans="1:36" s="9" customFormat="1" ht="24" customHeight="1" x14ac:dyDescent="0.3">
      <c r="A72" s="3">
        <v>70</v>
      </c>
      <c r="B72" s="106">
        <v>15000216</v>
      </c>
      <c r="C72" s="107"/>
      <c r="D72" s="107" t="s">
        <v>71</v>
      </c>
      <c r="E72" s="240" t="s">
        <v>64</v>
      </c>
      <c r="F72" s="3"/>
      <c r="G72" s="8">
        <f t="shared" si="2"/>
        <v>0</v>
      </c>
      <c r="H72" s="8" t="e">
        <f t="shared" si="3"/>
        <v>#DIV/0!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r="73" spans="1:36" s="9" customFormat="1" ht="24" customHeight="1" x14ac:dyDescent="0.25">
      <c r="A73" s="3">
        <v>71</v>
      </c>
      <c r="B73" s="140">
        <v>15023956</v>
      </c>
      <c r="C73" s="107"/>
      <c r="D73" s="107" t="s">
        <v>69</v>
      </c>
      <c r="E73" s="240" t="s">
        <v>64</v>
      </c>
      <c r="F73" s="3">
        <f>VLOOKUP(B73,'[32]Daily production report'!$C$43:$J$71,8,0)</f>
        <v>2875</v>
      </c>
      <c r="G73" s="8">
        <f t="shared" si="2"/>
        <v>0</v>
      </c>
      <c r="H73" s="8">
        <f t="shared" si="3"/>
        <v>0</v>
      </c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r="74" spans="1:36" s="9" customFormat="1" ht="24" customHeight="1" x14ac:dyDescent="0.3">
      <c r="A74" s="3">
        <v>72</v>
      </c>
      <c r="B74" s="106">
        <v>15000211</v>
      </c>
      <c r="C74" s="107" t="s">
        <v>352</v>
      </c>
      <c r="D74" s="107" t="s">
        <v>72</v>
      </c>
      <c r="E74" s="240" t="s">
        <v>64</v>
      </c>
      <c r="F74" s="3"/>
      <c r="G74" s="8">
        <f t="shared" si="2"/>
        <v>0</v>
      </c>
      <c r="H74" s="8" t="e">
        <f t="shared" si="3"/>
        <v>#DIV/0!</v>
      </c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r="75" spans="1:36" s="9" customFormat="1" ht="24" customHeight="1" x14ac:dyDescent="0.3">
      <c r="A75" s="3">
        <v>73</v>
      </c>
      <c r="B75" s="106">
        <v>15000210</v>
      </c>
      <c r="C75" s="107" t="s">
        <v>352</v>
      </c>
      <c r="D75" s="107" t="s">
        <v>63</v>
      </c>
      <c r="E75" s="240" t="s">
        <v>64</v>
      </c>
      <c r="F75" s="3"/>
      <c r="G75" s="8">
        <f t="shared" si="2"/>
        <v>0</v>
      </c>
      <c r="H75" s="8" t="e">
        <f t="shared" si="3"/>
        <v>#DIV/0!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r="76" spans="1:36" s="9" customFormat="1" ht="24" customHeight="1" x14ac:dyDescent="0.3">
      <c r="A76" s="3">
        <v>74</v>
      </c>
      <c r="B76" s="106">
        <v>15014437</v>
      </c>
      <c r="C76" s="107"/>
      <c r="D76" s="107" t="s">
        <v>6</v>
      </c>
      <c r="E76" s="243" t="s">
        <v>4</v>
      </c>
      <c r="F76" s="3"/>
      <c r="G76" s="8">
        <f t="shared" si="2"/>
        <v>0</v>
      </c>
      <c r="H76" s="8" t="e">
        <f t="shared" si="3"/>
        <v>#DIV/0!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r="77" spans="1:36" s="9" customFormat="1" ht="24" customHeight="1" x14ac:dyDescent="0.3">
      <c r="A77" s="3">
        <v>75</v>
      </c>
      <c r="B77" s="106">
        <v>15014436</v>
      </c>
      <c r="C77" s="107"/>
      <c r="D77" s="107" t="s">
        <v>7</v>
      </c>
      <c r="E77" s="243" t="s">
        <v>4</v>
      </c>
      <c r="F77" s="3"/>
      <c r="G77" s="8">
        <f t="shared" si="2"/>
        <v>0</v>
      </c>
      <c r="H77" s="8" t="e">
        <f t="shared" si="3"/>
        <v>#DIV/0!</v>
      </c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r="78" spans="1:36" s="9" customFormat="1" ht="24" customHeight="1" x14ac:dyDescent="0.3">
      <c r="A78" s="3">
        <v>76</v>
      </c>
      <c r="B78" s="106">
        <v>15014439</v>
      </c>
      <c r="C78" s="107"/>
      <c r="D78" s="107" t="s">
        <v>10</v>
      </c>
      <c r="E78" s="243" t="s">
        <v>4</v>
      </c>
      <c r="F78" s="3"/>
      <c r="G78" s="8">
        <f t="shared" si="2"/>
        <v>0</v>
      </c>
      <c r="H78" s="8" t="e">
        <f t="shared" si="3"/>
        <v>#DIV/0!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r="79" spans="1:36" s="9" customFormat="1" ht="24" customHeight="1" x14ac:dyDescent="0.3">
      <c r="A79" s="3">
        <v>77</v>
      </c>
      <c r="B79" s="106">
        <v>15014438</v>
      </c>
      <c r="C79" s="107"/>
      <c r="D79" s="107" t="s">
        <v>11</v>
      </c>
      <c r="E79" s="243" t="s">
        <v>4</v>
      </c>
      <c r="F79" s="3"/>
      <c r="G79" s="8">
        <f t="shared" si="2"/>
        <v>0</v>
      </c>
      <c r="H79" s="8" t="e">
        <f t="shared" si="3"/>
        <v>#DIV/0!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r="80" spans="1:36" s="9" customFormat="1" ht="24" customHeight="1" x14ac:dyDescent="0.3">
      <c r="A80" s="3">
        <v>78</v>
      </c>
      <c r="B80" s="106">
        <v>15014430</v>
      </c>
      <c r="C80" s="107" t="s">
        <v>353</v>
      </c>
      <c r="D80" s="107" t="s">
        <v>3</v>
      </c>
      <c r="E80" s="243" t="s">
        <v>4</v>
      </c>
      <c r="F80" s="3"/>
      <c r="G80" s="8">
        <f t="shared" si="2"/>
        <v>0</v>
      </c>
      <c r="H80" s="8" t="e">
        <f t="shared" si="3"/>
        <v>#DIV/0!</v>
      </c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r="81" spans="1:36" s="9" customFormat="1" ht="24" customHeight="1" x14ac:dyDescent="0.3">
      <c r="A81" s="3">
        <v>79</v>
      </c>
      <c r="B81" s="106">
        <v>15014431</v>
      </c>
      <c r="C81" s="107" t="s">
        <v>353</v>
      </c>
      <c r="D81" s="107" t="s">
        <v>8</v>
      </c>
      <c r="E81" s="243" t="s">
        <v>4</v>
      </c>
      <c r="F81" s="3"/>
      <c r="G81" s="8">
        <f t="shared" si="2"/>
        <v>0</v>
      </c>
      <c r="H81" s="8" t="e">
        <f t="shared" si="3"/>
        <v>#DIV/0!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r="82" spans="1:36" s="9" customFormat="1" ht="24" customHeight="1" x14ac:dyDescent="0.3">
      <c r="A82" s="3">
        <v>80</v>
      </c>
      <c r="B82" s="106"/>
      <c r="C82" s="107"/>
      <c r="D82" s="107" t="s">
        <v>5</v>
      </c>
      <c r="E82" s="243" t="s">
        <v>4</v>
      </c>
      <c r="F82" s="3"/>
      <c r="G82" s="8">
        <f t="shared" si="2"/>
        <v>0</v>
      </c>
      <c r="H82" s="8" t="e">
        <f t="shared" si="3"/>
        <v>#DIV/0!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1:36" s="9" customFormat="1" ht="24" customHeight="1" x14ac:dyDescent="0.3">
      <c r="A83" s="3">
        <v>81</v>
      </c>
      <c r="B83" s="105">
        <v>15023955</v>
      </c>
      <c r="C83" s="107"/>
      <c r="D83" s="107" t="s">
        <v>9</v>
      </c>
      <c r="E83" s="243" t="s">
        <v>4</v>
      </c>
      <c r="F83" s="3"/>
      <c r="G83" s="8">
        <f t="shared" si="2"/>
        <v>0</v>
      </c>
      <c r="H83" s="8" t="e">
        <f t="shared" si="3"/>
        <v>#DIV/0!</v>
      </c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r="84" spans="1:36" s="9" customFormat="1" ht="24" customHeight="1" x14ac:dyDescent="0.3">
      <c r="A84" s="3">
        <v>82</v>
      </c>
      <c r="B84" s="106">
        <v>15014426</v>
      </c>
      <c r="C84" s="107"/>
      <c r="D84" s="107" t="s">
        <v>12</v>
      </c>
      <c r="E84" s="243" t="s">
        <v>4</v>
      </c>
      <c r="F84" s="3"/>
      <c r="G84" s="8">
        <f t="shared" si="2"/>
        <v>0</v>
      </c>
      <c r="H84" s="8" t="e">
        <f t="shared" si="3"/>
        <v>#DIV/0!</v>
      </c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r="85" spans="1:36" s="9" customFormat="1" ht="24" customHeight="1" x14ac:dyDescent="0.3">
      <c r="A85" s="3">
        <v>83</v>
      </c>
      <c r="B85" s="106">
        <v>15014427</v>
      </c>
      <c r="C85" s="107"/>
      <c r="D85" s="107" t="s">
        <v>13</v>
      </c>
      <c r="E85" s="243" t="s">
        <v>4</v>
      </c>
      <c r="F85" s="3"/>
      <c r="G85" s="8">
        <f t="shared" si="2"/>
        <v>0</v>
      </c>
      <c r="H85" s="8" t="e">
        <f t="shared" si="3"/>
        <v>#DIV/0!</v>
      </c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r="86" spans="1:36" s="9" customFormat="1" ht="24" customHeight="1" x14ac:dyDescent="0.3">
      <c r="A86" s="3">
        <v>84</v>
      </c>
      <c r="B86" s="106">
        <v>15015253</v>
      </c>
      <c r="C86" s="107" t="s">
        <v>354</v>
      </c>
      <c r="D86" s="107" t="s">
        <v>56</v>
      </c>
      <c r="E86" s="249" t="s">
        <v>57</v>
      </c>
      <c r="F86" s="3"/>
      <c r="G86" s="8">
        <f t="shared" si="2"/>
        <v>0</v>
      </c>
      <c r="H86" s="8" t="e">
        <f t="shared" si="3"/>
        <v>#DIV/0!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r="87" spans="1:36" s="9" customFormat="1" ht="24" customHeight="1" x14ac:dyDescent="0.3">
      <c r="A87" s="3">
        <v>85</v>
      </c>
      <c r="B87" s="106">
        <v>15015254</v>
      </c>
      <c r="C87" s="107" t="s">
        <v>354</v>
      </c>
      <c r="D87" s="107" t="s">
        <v>60</v>
      </c>
      <c r="E87" s="249" t="s">
        <v>57</v>
      </c>
      <c r="F87" s="3"/>
      <c r="G87" s="8">
        <f t="shared" si="2"/>
        <v>0</v>
      </c>
      <c r="H87" s="8" t="e">
        <f t="shared" si="3"/>
        <v>#DIV/0!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r="88" spans="1:36" s="9" customFormat="1" ht="24" customHeight="1" x14ac:dyDescent="0.3">
      <c r="A88" s="3">
        <v>86</v>
      </c>
      <c r="B88" s="106">
        <v>15007401</v>
      </c>
      <c r="C88" s="107" t="s">
        <v>356</v>
      </c>
      <c r="D88" s="107" t="s">
        <v>58</v>
      </c>
      <c r="E88" s="249" t="s">
        <v>57</v>
      </c>
      <c r="F88" s="3"/>
      <c r="G88" s="8">
        <f t="shared" si="2"/>
        <v>0</v>
      </c>
      <c r="H88" s="8" t="e">
        <f t="shared" si="3"/>
        <v>#DIV/0!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r="89" spans="1:36" s="9" customFormat="1" ht="24" customHeight="1" x14ac:dyDescent="0.3">
      <c r="A89" s="3">
        <v>87</v>
      </c>
      <c r="B89" s="106">
        <v>15007402</v>
      </c>
      <c r="C89" s="107" t="s">
        <v>356</v>
      </c>
      <c r="D89" s="107" t="s">
        <v>59</v>
      </c>
      <c r="E89" s="249" t="s">
        <v>57</v>
      </c>
      <c r="F89" s="3"/>
      <c r="G89" s="8">
        <f t="shared" si="2"/>
        <v>0</v>
      </c>
      <c r="H89" s="8" t="e">
        <f t="shared" si="3"/>
        <v>#DIV/0!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r="90" spans="1:36" s="9" customFormat="1" ht="24" customHeight="1" x14ac:dyDescent="0.3">
      <c r="A90" s="3">
        <v>88</v>
      </c>
      <c r="B90" s="106">
        <v>16001296</v>
      </c>
      <c r="C90" s="107"/>
      <c r="D90" s="107" t="s">
        <v>46</v>
      </c>
      <c r="E90" s="252" t="s">
        <v>47</v>
      </c>
      <c r="F90" s="3"/>
      <c r="G90" s="8">
        <f t="shared" si="2"/>
        <v>0</v>
      </c>
      <c r="H90" s="8" t="e">
        <f t="shared" si="3"/>
        <v>#DIV/0!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1:36" s="9" customFormat="1" ht="24" customHeight="1" x14ac:dyDescent="0.3">
      <c r="A91" s="3">
        <v>89</v>
      </c>
      <c r="B91" s="106">
        <v>16001853</v>
      </c>
      <c r="C91" s="107"/>
      <c r="D91" s="107" t="s">
        <v>50</v>
      </c>
      <c r="E91" s="252" t="s">
        <v>47</v>
      </c>
      <c r="F91" s="3"/>
      <c r="G91" s="8">
        <f t="shared" si="2"/>
        <v>0</v>
      </c>
      <c r="H91" s="8" t="e">
        <f t="shared" si="3"/>
        <v>#DIV/0!</v>
      </c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r="92" spans="1:36" s="9" customFormat="1" ht="24" customHeight="1" x14ac:dyDescent="0.3">
      <c r="A92" s="3">
        <v>90</v>
      </c>
      <c r="B92" s="106">
        <v>16000901</v>
      </c>
      <c r="C92" s="107"/>
      <c r="D92" s="107" t="s">
        <v>48</v>
      </c>
      <c r="E92" s="252" t="s">
        <v>47</v>
      </c>
      <c r="F92" s="3"/>
      <c r="G92" s="8">
        <f t="shared" si="2"/>
        <v>0</v>
      </c>
      <c r="H92" s="8" t="e">
        <f t="shared" si="3"/>
        <v>#DIV/0!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r="93" spans="1:36" s="9" customFormat="1" ht="24" customHeight="1" x14ac:dyDescent="0.3">
      <c r="A93" s="3">
        <v>91</v>
      </c>
      <c r="B93" s="106">
        <v>15007399</v>
      </c>
      <c r="C93" s="107"/>
      <c r="D93" s="107" t="s">
        <v>49</v>
      </c>
      <c r="E93" s="252" t="s">
        <v>47</v>
      </c>
      <c r="F93" s="3"/>
      <c r="G93" s="8">
        <f t="shared" si="2"/>
        <v>0</v>
      </c>
      <c r="H93" s="8" t="e">
        <f t="shared" si="3"/>
        <v>#DIV/0!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r="94" spans="1:36" s="9" customFormat="1" ht="24" customHeight="1" x14ac:dyDescent="0.3">
      <c r="A94" s="3">
        <v>92</v>
      </c>
      <c r="B94" s="106">
        <v>15007400</v>
      </c>
      <c r="C94" s="107"/>
      <c r="D94" s="107" t="s">
        <v>51</v>
      </c>
      <c r="E94" s="252" t="s">
        <v>47</v>
      </c>
      <c r="F94" s="3"/>
      <c r="G94" s="8">
        <f t="shared" si="2"/>
        <v>0</v>
      </c>
      <c r="H94" s="8" t="e">
        <f t="shared" si="3"/>
        <v>#DIV/0!</v>
      </c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r="95" spans="1:36" s="9" customFormat="1" ht="24" customHeight="1" x14ac:dyDescent="0.3">
      <c r="A95" s="3">
        <v>93</v>
      </c>
      <c r="B95" s="106">
        <v>16001389</v>
      </c>
      <c r="C95" s="107"/>
      <c r="D95" s="107" t="s">
        <v>52</v>
      </c>
      <c r="E95" s="252" t="s">
        <v>47</v>
      </c>
      <c r="F95" s="3"/>
      <c r="G95" s="8">
        <f t="shared" si="2"/>
        <v>0</v>
      </c>
      <c r="H95" s="8" t="e">
        <f t="shared" si="3"/>
        <v>#DIV/0!</v>
      </c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1:36" s="9" customFormat="1" ht="24" customHeight="1" x14ac:dyDescent="0.3">
      <c r="A96" s="3">
        <v>94</v>
      </c>
      <c r="B96" s="106">
        <v>16001385</v>
      </c>
      <c r="C96" s="107"/>
      <c r="D96" s="107" t="s">
        <v>53</v>
      </c>
      <c r="E96" s="252" t="s">
        <v>47</v>
      </c>
      <c r="F96" s="3"/>
      <c r="G96" s="8">
        <f t="shared" si="2"/>
        <v>0</v>
      </c>
      <c r="H96" s="8" t="e">
        <f t="shared" si="3"/>
        <v>#DIV/0!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r="97" spans="1:36" s="9" customFormat="1" ht="24" customHeight="1" x14ac:dyDescent="0.3">
      <c r="A97" s="3">
        <v>95</v>
      </c>
      <c r="B97" s="106">
        <v>16003463</v>
      </c>
      <c r="C97" s="107"/>
      <c r="D97" s="107" t="s">
        <v>54</v>
      </c>
      <c r="E97" s="252" t="s">
        <v>80</v>
      </c>
      <c r="F97" s="3"/>
      <c r="G97" s="8">
        <f t="shared" si="2"/>
        <v>0</v>
      </c>
      <c r="H97" s="8" t="e">
        <f t="shared" si="3"/>
        <v>#DIV/0!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r="98" spans="1:36" s="9" customFormat="1" ht="24" customHeight="1" x14ac:dyDescent="0.3">
      <c r="A98" s="3">
        <v>96</v>
      </c>
      <c r="B98" s="106">
        <v>16003464</v>
      </c>
      <c r="C98" s="107"/>
      <c r="D98" s="107" t="s">
        <v>55</v>
      </c>
      <c r="E98" s="252" t="s">
        <v>80</v>
      </c>
      <c r="F98" s="3"/>
      <c r="G98" s="8">
        <f t="shared" si="2"/>
        <v>0</v>
      </c>
      <c r="H98" s="8" t="e">
        <f t="shared" si="3"/>
        <v>#DIV/0!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r="99" spans="1:36" s="9" customFormat="1" ht="24" customHeight="1" x14ac:dyDescent="0.3">
      <c r="A99" s="3">
        <v>97</v>
      </c>
      <c r="B99" s="106">
        <v>16003465</v>
      </c>
      <c r="C99" s="107"/>
      <c r="D99" s="107" t="s">
        <v>73</v>
      </c>
      <c r="E99" s="252" t="s">
        <v>80</v>
      </c>
      <c r="F99" s="3"/>
      <c r="G99" s="8">
        <f t="shared" si="2"/>
        <v>0</v>
      </c>
      <c r="H99" s="8" t="e">
        <f t="shared" si="3"/>
        <v>#DIV/0!</v>
      </c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r="100" spans="1:36" s="9" customFormat="1" ht="24" customHeight="1" x14ac:dyDescent="0.3">
      <c r="A100" s="3">
        <v>98</v>
      </c>
      <c r="B100" s="106">
        <v>16003466</v>
      </c>
      <c r="C100" s="107"/>
      <c r="D100" s="107" t="s">
        <v>74</v>
      </c>
      <c r="E100" s="252" t="s">
        <v>80</v>
      </c>
      <c r="F100" s="3"/>
      <c r="G100" s="8">
        <f t="shared" si="2"/>
        <v>0</v>
      </c>
      <c r="H100" s="8" t="e">
        <f t="shared" si="3"/>
        <v>#DIV/0!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  <row r="101" spans="1:36" s="9" customFormat="1" ht="24" customHeight="1" x14ac:dyDescent="0.3">
      <c r="A101" s="3">
        <v>99</v>
      </c>
      <c r="B101" s="106">
        <v>15017135</v>
      </c>
      <c r="C101" s="107"/>
      <c r="D101" s="107" t="s">
        <v>77</v>
      </c>
      <c r="E101" s="252" t="s">
        <v>80</v>
      </c>
      <c r="F101" s="3"/>
      <c r="G101" s="8">
        <f t="shared" si="2"/>
        <v>0</v>
      </c>
      <c r="H101" s="8" t="e">
        <f t="shared" si="3"/>
        <v>#DIV/0!</v>
      </c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</row>
    <row r="102" spans="1:36" s="9" customFormat="1" ht="24" customHeight="1" x14ac:dyDescent="0.3">
      <c r="A102" s="3">
        <v>100</v>
      </c>
      <c r="B102" s="106">
        <v>15015262</v>
      </c>
      <c r="C102" s="107" t="s">
        <v>354</v>
      </c>
      <c r="D102" s="107" t="s">
        <v>29</v>
      </c>
      <c r="E102" s="255" t="s">
        <v>30</v>
      </c>
      <c r="F102" s="3"/>
      <c r="G102" s="8">
        <f t="shared" si="2"/>
        <v>0</v>
      </c>
      <c r="H102" s="8" t="e">
        <f t="shared" si="3"/>
        <v>#DIV/0!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</row>
    <row r="103" spans="1:36" s="9" customFormat="1" ht="24" customHeight="1" x14ac:dyDescent="0.3">
      <c r="A103" s="3">
        <v>101</v>
      </c>
      <c r="B103" s="106">
        <v>15015263</v>
      </c>
      <c r="C103" s="107" t="s">
        <v>354</v>
      </c>
      <c r="D103" s="107" t="s">
        <v>33</v>
      </c>
      <c r="E103" s="255" t="s">
        <v>30</v>
      </c>
      <c r="F103" s="3"/>
      <c r="G103" s="8">
        <f t="shared" si="2"/>
        <v>0</v>
      </c>
      <c r="H103" s="8" t="e">
        <f t="shared" si="3"/>
        <v>#DIV/0!</v>
      </c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</row>
    <row r="104" spans="1:36" s="9" customFormat="1" ht="24" customHeight="1" x14ac:dyDescent="0.3">
      <c r="A104" s="3">
        <v>102</v>
      </c>
      <c r="B104" s="106">
        <v>15014722</v>
      </c>
      <c r="C104" s="107"/>
      <c r="D104" s="107" t="s">
        <v>31</v>
      </c>
      <c r="E104" s="255" t="s">
        <v>30</v>
      </c>
      <c r="F104" s="3"/>
      <c r="G104" s="8">
        <f t="shared" ref="G104:G110" si="4">SUM(I104:AJ104)</f>
        <v>0</v>
      </c>
      <c r="H104" s="8" t="e">
        <f t="shared" ref="H104:H110" si="5">G104/F104*1000000</f>
        <v>#DIV/0!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</row>
    <row r="105" spans="1:36" s="9" customFormat="1" ht="24" customHeight="1" x14ac:dyDescent="0.3">
      <c r="A105" s="3">
        <v>103</v>
      </c>
      <c r="B105" s="106">
        <v>15014721</v>
      </c>
      <c r="C105" s="107"/>
      <c r="D105" s="107" t="s">
        <v>32</v>
      </c>
      <c r="E105" s="255" t="s">
        <v>30</v>
      </c>
      <c r="F105" s="3"/>
      <c r="G105" s="8">
        <f t="shared" si="4"/>
        <v>0</v>
      </c>
      <c r="H105" s="8" t="e">
        <f t="shared" si="5"/>
        <v>#DIV/0!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</row>
    <row r="106" spans="1:36" s="9" customFormat="1" ht="24" customHeight="1" x14ac:dyDescent="0.3">
      <c r="A106" s="3">
        <v>104</v>
      </c>
      <c r="B106" s="106">
        <v>15026685</v>
      </c>
      <c r="C106" s="107"/>
      <c r="D106" s="107" t="s">
        <v>34</v>
      </c>
      <c r="E106" s="255" t="s">
        <v>35</v>
      </c>
      <c r="F106" s="3"/>
      <c r="G106" s="8">
        <f t="shared" si="4"/>
        <v>0</v>
      </c>
      <c r="H106" s="8" t="e">
        <f t="shared" si="5"/>
        <v>#DIV/0!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</row>
    <row r="107" spans="1:36" s="9" customFormat="1" ht="24" customHeight="1" x14ac:dyDescent="0.3">
      <c r="A107" s="3">
        <v>105</v>
      </c>
      <c r="B107" s="106">
        <v>15012708</v>
      </c>
      <c r="C107" s="107"/>
      <c r="D107" s="107" t="s">
        <v>36</v>
      </c>
      <c r="E107" s="255" t="s">
        <v>35</v>
      </c>
      <c r="F107" s="3"/>
      <c r="G107" s="8">
        <f t="shared" si="4"/>
        <v>0</v>
      </c>
      <c r="H107" s="8" t="e">
        <f t="shared" si="5"/>
        <v>#DIV/0!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</row>
    <row r="108" spans="1:36" s="9" customFormat="1" ht="24" customHeight="1" x14ac:dyDescent="0.3">
      <c r="A108" s="3">
        <v>106</v>
      </c>
      <c r="B108" s="106">
        <v>15012707</v>
      </c>
      <c r="C108" s="107"/>
      <c r="D108" s="107" t="s">
        <v>37</v>
      </c>
      <c r="E108" s="255" t="s">
        <v>35</v>
      </c>
      <c r="F108" s="3"/>
      <c r="G108" s="8">
        <f t="shared" si="4"/>
        <v>0</v>
      </c>
      <c r="H108" s="8" t="e">
        <f t="shared" si="5"/>
        <v>#DIV/0!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</row>
    <row r="109" spans="1:36" s="9" customFormat="1" ht="24" customHeight="1" x14ac:dyDescent="0.3">
      <c r="A109" s="3">
        <v>107</v>
      </c>
      <c r="B109" s="106">
        <v>15012710</v>
      </c>
      <c r="C109" s="107"/>
      <c r="D109" s="107" t="s">
        <v>38</v>
      </c>
      <c r="E109" s="255" t="s">
        <v>35</v>
      </c>
      <c r="F109" s="3"/>
      <c r="G109" s="8">
        <f t="shared" si="4"/>
        <v>0</v>
      </c>
      <c r="H109" s="8" t="e">
        <f t="shared" si="5"/>
        <v>#DIV/0!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</row>
    <row r="110" spans="1:36" s="9" customFormat="1" ht="24" customHeight="1" x14ac:dyDescent="0.3">
      <c r="A110" s="3">
        <v>108</v>
      </c>
      <c r="B110" s="106">
        <v>15012709</v>
      </c>
      <c r="C110" s="107"/>
      <c r="D110" s="107" t="s">
        <v>39</v>
      </c>
      <c r="E110" s="255" t="s">
        <v>35</v>
      </c>
      <c r="F110" s="3"/>
      <c r="G110" s="8">
        <f t="shared" si="4"/>
        <v>0</v>
      </c>
      <c r="H110" s="8" t="e">
        <f t="shared" si="5"/>
        <v>#DIV/0!</v>
      </c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</row>
    <row r="111" spans="1:36" s="9" customFormat="1" ht="24" customHeight="1" x14ac:dyDescent="0.3">
      <c r="A111" s="3">
        <v>109</v>
      </c>
      <c r="B111" s="106">
        <v>15000177</v>
      </c>
      <c r="C111" s="107" t="s">
        <v>352</v>
      </c>
      <c r="D111" s="107" t="s">
        <v>15</v>
      </c>
      <c r="E111" s="246" t="s">
        <v>14</v>
      </c>
      <c r="F111" s="3"/>
      <c r="G111" s="8">
        <f t="shared" ref="G111:G141" si="6">SUM(I111:AJ111)</f>
        <v>0</v>
      </c>
      <c r="H111" s="8" t="e">
        <f t="shared" ref="H111:H140" si="7">G111/F111*1000000</f>
        <v>#DIV/0!</v>
      </c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</row>
    <row r="112" spans="1:36" s="9" customFormat="1" ht="24" customHeight="1" x14ac:dyDescent="0.3">
      <c r="A112" s="3">
        <v>110</v>
      </c>
      <c r="B112" s="106">
        <v>15013445</v>
      </c>
      <c r="C112" s="107" t="s">
        <v>352</v>
      </c>
      <c r="D112" s="107" t="s">
        <v>138</v>
      </c>
      <c r="E112" s="246" t="s">
        <v>14</v>
      </c>
      <c r="F112" s="3"/>
      <c r="G112" s="8">
        <f t="shared" si="6"/>
        <v>0</v>
      </c>
      <c r="H112" s="8" t="e">
        <f t="shared" si="7"/>
        <v>#DIV/0!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</row>
    <row r="113" spans="1:36" s="9" customFormat="1" ht="24" customHeight="1" x14ac:dyDescent="0.3">
      <c r="A113" s="3">
        <v>111</v>
      </c>
      <c r="B113" s="106">
        <v>15024939</v>
      </c>
      <c r="C113" s="107" t="s">
        <v>352</v>
      </c>
      <c r="D113" s="107" t="s">
        <v>409</v>
      </c>
      <c r="E113" s="246" t="s">
        <v>14</v>
      </c>
      <c r="F113" s="3">
        <f>VLOOKUP(B113,'[32]Daily production report'!$C$43:$J$71,8,0)</f>
        <v>197</v>
      </c>
      <c r="G113" s="8">
        <f t="shared" si="6"/>
        <v>0</v>
      </c>
      <c r="H113" s="8">
        <f t="shared" si="7"/>
        <v>0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</row>
    <row r="114" spans="1:36" s="9" customFormat="1" ht="24" customHeight="1" x14ac:dyDescent="0.3">
      <c r="A114" s="3">
        <v>112</v>
      </c>
      <c r="B114" s="106">
        <v>15008261</v>
      </c>
      <c r="C114" s="107" t="s">
        <v>352</v>
      </c>
      <c r="D114" s="107" t="s">
        <v>16</v>
      </c>
      <c r="E114" s="246" t="s">
        <v>14</v>
      </c>
      <c r="F114" s="3"/>
      <c r="G114" s="8">
        <f t="shared" si="6"/>
        <v>0</v>
      </c>
      <c r="H114" s="8" t="e">
        <f t="shared" si="7"/>
        <v>#DIV/0!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</row>
    <row r="115" spans="1:36" s="9" customFormat="1" ht="24" customHeight="1" x14ac:dyDescent="0.3">
      <c r="A115" s="3">
        <v>113</v>
      </c>
      <c r="B115" s="105">
        <v>15011886</v>
      </c>
      <c r="C115" s="107" t="s">
        <v>352</v>
      </c>
      <c r="D115" s="165" t="s">
        <v>321</v>
      </c>
      <c r="E115" s="246" t="s">
        <v>322</v>
      </c>
      <c r="F115" s="3"/>
      <c r="G115" s="8">
        <f t="shared" si="6"/>
        <v>0</v>
      </c>
      <c r="H115" s="8" t="e">
        <f t="shared" si="7"/>
        <v>#DIV/0!</v>
      </c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</row>
    <row r="116" spans="1:36" s="9" customFormat="1" ht="24" customHeight="1" x14ac:dyDescent="0.3">
      <c r="A116" s="3">
        <v>114</v>
      </c>
      <c r="B116" s="106">
        <v>15000148</v>
      </c>
      <c r="C116" s="107" t="s">
        <v>356</v>
      </c>
      <c r="D116" s="107" t="s">
        <v>22</v>
      </c>
      <c r="E116" s="246" t="s">
        <v>23</v>
      </c>
      <c r="F116" s="3"/>
      <c r="G116" s="8">
        <f t="shared" si="6"/>
        <v>0</v>
      </c>
      <c r="H116" s="8" t="e">
        <f t="shared" si="7"/>
        <v>#DIV/0!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</row>
    <row r="117" spans="1:36" s="9" customFormat="1" ht="24" customHeight="1" x14ac:dyDescent="0.3">
      <c r="A117" s="3">
        <v>115</v>
      </c>
      <c r="B117" s="106">
        <v>15000146</v>
      </c>
      <c r="C117" s="107" t="s">
        <v>356</v>
      </c>
      <c r="D117" s="107" t="s">
        <v>24</v>
      </c>
      <c r="E117" s="246" t="s">
        <v>23</v>
      </c>
      <c r="F117" s="3"/>
      <c r="G117" s="8">
        <f t="shared" si="6"/>
        <v>0</v>
      </c>
      <c r="H117" s="8" t="e">
        <f t="shared" si="7"/>
        <v>#DIV/0!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</row>
    <row r="118" spans="1:36" s="9" customFormat="1" ht="24" customHeight="1" x14ac:dyDescent="0.3">
      <c r="A118" s="3">
        <v>116</v>
      </c>
      <c r="B118" s="105">
        <v>15020560</v>
      </c>
      <c r="C118" s="107" t="s">
        <v>356</v>
      </c>
      <c r="D118" s="165" t="s">
        <v>320</v>
      </c>
      <c r="E118" s="246" t="s">
        <v>23</v>
      </c>
      <c r="F118" s="3"/>
      <c r="G118" s="8">
        <f t="shared" si="6"/>
        <v>0</v>
      </c>
      <c r="H118" s="8" t="e">
        <f t="shared" si="7"/>
        <v>#DIV/0!</v>
      </c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</row>
    <row r="119" spans="1:36" s="9" customFormat="1" ht="24" customHeight="1" x14ac:dyDescent="0.3">
      <c r="A119" s="3">
        <v>117</v>
      </c>
      <c r="B119" s="106">
        <v>15000144</v>
      </c>
      <c r="C119" s="107" t="s">
        <v>364</v>
      </c>
      <c r="D119" s="107" t="s">
        <v>25</v>
      </c>
      <c r="E119" s="246" t="s">
        <v>23</v>
      </c>
      <c r="F119" s="3"/>
      <c r="G119" s="8">
        <f t="shared" si="6"/>
        <v>0</v>
      </c>
      <c r="H119" s="8" t="e">
        <f t="shared" si="7"/>
        <v>#DIV/0!</v>
      </c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</row>
    <row r="120" spans="1:36" s="9" customFormat="1" ht="24" customHeight="1" x14ac:dyDescent="0.3">
      <c r="A120" s="3">
        <v>118</v>
      </c>
      <c r="B120" s="106">
        <v>15020558</v>
      </c>
      <c r="C120" s="107" t="s">
        <v>356</v>
      </c>
      <c r="D120" s="107" t="s">
        <v>298</v>
      </c>
      <c r="E120" s="246" t="s">
        <v>299</v>
      </c>
      <c r="F120" s="3"/>
      <c r="G120" s="8">
        <f t="shared" si="6"/>
        <v>0</v>
      </c>
      <c r="H120" s="8" t="e">
        <f t="shared" si="7"/>
        <v>#DIV/0!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</row>
    <row r="121" spans="1:36" s="9" customFormat="1" ht="24" customHeight="1" x14ac:dyDescent="0.3">
      <c r="A121" s="3">
        <v>119</v>
      </c>
      <c r="B121" s="105">
        <v>15020561</v>
      </c>
      <c r="C121" s="107" t="s">
        <v>356</v>
      </c>
      <c r="D121" s="165" t="s">
        <v>319</v>
      </c>
      <c r="E121" s="246" t="s">
        <v>23</v>
      </c>
      <c r="F121" s="3"/>
      <c r="G121" s="8">
        <f t="shared" si="6"/>
        <v>0</v>
      </c>
      <c r="H121" s="8" t="e">
        <f t="shared" si="7"/>
        <v>#DIV/0!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</row>
    <row r="122" spans="1:36" s="9" customFormat="1" ht="24" customHeight="1" x14ac:dyDescent="0.3">
      <c r="A122" s="3">
        <v>120</v>
      </c>
      <c r="B122" s="105">
        <v>15020562</v>
      </c>
      <c r="C122" s="107" t="s">
        <v>356</v>
      </c>
      <c r="D122" s="166" t="s">
        <v>318</v>
      </c>
      <c r="E122" s="246" t="s">
        <v>23</v>
      </c>
      <c r="F122" s="3"/>
      <c r="G122" s="8">
        <f t="shared" si="6"/>
        <v>0</v>
      </c>
      <c r="H122" s="8" t="e">
        <f t="shared" si="7"/>
        <v>#DIV/0!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</row>
    <row r="123" spans="1:36" s="9" customFormat="1" ht="24" customHeight="1" x14ac:dyDescent="0.3">
      <c r="A123" s="3">
        <v>121</v>
      </c>
      <c r="B123" s="106">
        <v>15004648</v>
      </c>
      <c r="C123" s="107"/>
      <c r="D123" s="107" t="s">
        <v>40</v>
      </c>
      <c r="E123" s="261" t="s">
        <v>41</v>
      </c>
      <c r="F123" s="3"/>
      <c r="G123" s="8">
        <f t="shared" si="6"/>
        <v>0</v>
      </c>
      <c r="H123" s="8" t="e">
        <f t="shared" si="7"/>
        <v>#DIV/0!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</row>
    <row r="124" spans="1:36" s="9" customFormat="1" ht="24" customHeight="1" x14ac:dyDescent="0.3">
      <c r="A124" s="3">
        <v>122</v>
      </c>
      <c r="B124" s="106">
        <v>15004647</v>
      </c>
      <c r="C124" s="107"/>
      <c r="D124" s="107" t="s">
        <v>42</v>
      </c>
      <c r="E124" s="261" t="s">
        <v>41</v>
      </c>
      <c r="F124" s="3"/>
      <c r="G124" s="8">
        <f t="shared" si="6"/>
        <v>0</v>
      </c>
      <c r="H124" s="8" t="e">
        <f t="shared" si="7"/>
        <v>#DIV/0!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</row>
    <row r="125" spans="1:36" s="9" customFormat="1" ht="24" customHeight="1" x14ac:dyDescent="0.3">
      <c r="A125" s="3">
        <v>123</v>
      </c>
      <c r="B125" s="106">
        <v>15004452</v>
      </c>
      <c r="C125" s="107" t="s">
        <v>354</v>
      </c>
      <c r="D125" s="107" t="s">
        <v>43</v>
      </c>
      <c r="E125" s="261" t="s">
        <v>41</v>
      </c>
      <c r="F125" s="3"/>
      <c r="G125" s="8">
        <f t="shared" si="6"/>
        <v>0</v>
      </c>
      <c r="H125" s="8" t="e">
        <f t="shared" si="7"/>
        <v>#DIV/0!</v>
      </c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</row>
    <row r="126" spans="1:36" s="9" customFormat="1" ht="24" customHeight="1" x14ac:dyDescent="0.3">
      <c r="A126" s="3">
        <v>124</v>
      </c>
      <c r="B126" s="106">
        <v>15031402</v>
      </c>
      <c r="C126" s="107" t="s">
        <v>354</v>
      </c>
      <c r="D126" s="107" t="s">
        <v>44</v>
      </c>
      <c r="E126" s="261" t="s">
        <v>41</v>
      </c>
      <c r="F126" s="3"/>
      <c r="G126" s="8">
        <f t="shared" si="6"/>
        <v>0</v>
      </c>
      <c r="H126" s="8" t="e">
        <f t="shared" si="7"/>
        <v>#DIV/0!</v>
      </c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</row>
    <row r="127" spans="1:36" s="9" customFormat="1" ht="24" customHeight="1" x14ac:dyDescent="0.3">
      <c r="A127" s="3">
        <v>125</v>
      </c>
      <c r="B127" s="106">
        <v>15003987</v>
      </c>
      <c r="C127" s="107" t="s">
        <v>354</v>
      </c>
      <c r="D127" s="107" t="s">
        <v>45</v>
      </c>
      <c r="E127" s="261" t="s">
        <v>41</v>
      </c>
      <c r="F127" s="3"/>
      <c r="G127" s="8">
        <f t="shared" si="6"/>
        <v>0</v>
      </c>
      <c r="H127" s="8" t="e">
        <f t="shared" si="7"/>
        <v>#DIV/0!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</row>
    <row r="128" spans="1:36" s="9" customFormat="1" ht="24" customHeight="1" x14ac:dyDescent="0.3">
      <c r="A128" s="3">
        <v>126</v>
      </c>
      <c r="B128" s="105">
        <v>16008968</v>
      </c>
      <c r="C128" s="107"/>
      <c r="D128" s="107" t="s">
        <v>18</v>
      </c>
      <c r="E128" s="264" t="s">
        <v>17</v>
      </c>
      <c r="F128" s="3"/>
      <c r="G128" s="8">
        <f t="shared" si="6"/>
        <v>0</v>
      </c>
      <c r="H128" s="8" t="e">
        <f t="shared" si="7"/>
        <v>#DIV/0!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</row>
    <row r="129" spans="1:36" s="9" customFormat="1" ht="24" customHeight="1" x14ac:dyDescent="0.3">
      <c r="A129" s="3">
        <v>127</v>
      </c>
      <c r="B129" s="105">
        <v>16008969</v>
      </c>
      <c r="C129" s="107"/>
      <c r="D129" s="107" t="s">
        <v>19</v>
      </c>
      <c r="E129" s="264" t="s">
        <v>17</v>
      </c>
      <c r="F129" s="3"/>
      <c r="G129" s="8">
        <f t="shared" si="6"/>
        <v>0</v>
      </c>
      <c r="H129" s="8" t="e">
        <f t="shared" si="7"/>
        <v>#DIV/0!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</row>
    <row r="130" spans="1:36" s="9" customFormat="1" ht="24" customHeight="1" x14ac:dyDescent="0.3">
      <c r="A130" s="3">
        <v>128</v>
      </c>
      <c r="B130" s="106">
        <v>16000260</v>
      </c>
      <c r="C130" s="107"/>
      <c r="D130" s="107" t="s">
        <v>20</v>
      </c>
      <c r="E130" s="264" t="s">
        <v>17</v>
      </c>
      <c r="F130" s="3"/>
      <c r="G130" s="8">
        <f t="shared" si="6"/>
        <v>0</v>
      </c>
      <c r="H130" s="8" t="e">
        <f t="shared" si="7"/>
        <v>#DIV/0!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</row>
    <row r="131" spans="1:36" s="9" customFormat="1" ht="24" customHeight="1" x14ac:dyDescent="0.3">
      <c r="A131" s="3">
        <v>129</v>
      </c>
      <c r="B131" s="106">
        <v>15026221</v>
      </c>
      <c r="C131" s="107"/>
      <c r="D131" s="107" t="s">
        <v>350</v>
      </c>
      <c r="E131" s="266" t="s">
        <v>349</v>
      </c>
      <c r="F131" s="3"/>
      <c r="G131" s="8">
        <f t="shared" si="6"/>
        <v>0</v>
      </c>
      <c r="H131" s="8" t="e">
        <f t="shared" si="7"/>
        <v>#DIV/0!</v>
      </c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</row>
    <row r="132" spans="1:36" s="9" customFormat="1" ht="24" customHeight="1" x14ac:dyDescent="0.3">
      <c r="A132" s="3">
        <v>130</v>
      </c>
      <c r="B132" s="106">
        <v>16008476</v>
      </c>
      <c r="C132" s="107"/>
      <c r="D132" s="107" t="s">
        <v>83</v>
      </c>
      <c r="E132" s="264" t="s">
        <v>17</v>
      </c>
      <c r="F132" s="3"/>
      <c r="G132" s="8">
        <f t="shared" si="6"/>
        <v>0</v>
      </c>
      <c r="H132" s="8" t="e">
        <f t="shared" si="7"/>
        <v>#DIV/0!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</row>
    <row r="133" spans="1:36" s="9" customFormat="1" ht="24" customHeight="1" x14ac:dyDescent="0.3">
      <c r="A133" s="3">
        <v>131</v>
      </c>
      <c r="B133" s="106">
        <v>16008477</v>
      </c>
      <c r="C133" s="107"/>
      <c r="D133" s="107" t="s">
        <v>21</v>
      </c>
      <c r="E133" s="264" t="s">
        <v>17</v>
      </c>
      <c r="F133" s="3"/>
      <c r="G133" s="8">
        <f t="shared" si="6"/>
        <v>0</v>
      </c>
      <c r="H133" s="8" t="e">
        <f t="shared" si="7"/>
        <v>#DIV/0!</v>
      </c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</row>
    <row r="134" spans="1:36" s="9" customFormat="1" ht="24" customHeight="1" x14ac:dyDescent="0.3">
      <c r="A134" s="3">
        <v>132</v>
      </c>
      <c r="B134" s="106">
        <v>16001917</v>
      </c>
      <c r="C134" s="107"/>
      <c r="D134" s="107" t="s">
        <v>27</v>
      </c>
      <c r="E134" s="87" t="s">
        <v>26</v>
      </c>
      <c r="F134" s="3"/>
      <c r="G134" s="8">
        <f t="shared" si="6"/>
        <v>0</v>
      </c>
      <c r="H134" s="8" t="e">
        <f t="shared" si="7"/>
        <v>#DIV/0!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</row>
    <row r="135" spans="1:36" s="9" customFormat="1" ht="22.5" customHeight="1" x14ac:dyDescent="0.3">
      <c r="A135" s="3">
        <v>133</v>
      </c>
      <c r="B135" s="106">
        <v>16001918</v>
      </c>
      <c r="C135" s="107"/>
      <c r="D135" s="107" t="s">
        <v>28</v>
      </c>
      <c r="E135" s="87" t="s">
        <v>26</v>
      </c>
      <c r="F135" s="3"/>
      <c r="G135" s="8">
        <f t="shared" si="6"/>
        <v>0</v>
      </c>
      <c r="H135" s="8" t="e">
        <f t="shared" si="7"/>
        <v>#DIV/0!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</row>
    <row r="136" spans="1:36" s="9" customFormat="1" ht="22.5" customHeight="1" x14ac:dyDescent="0.3">
      <c r="A136" s="3">
        <v>134</v>
      </c>
      <c r="B136" s="106">
        <v>15000175</v>
      </c>
      <c r="C136" s="107" t="s">
        <v>354</v>
      </c>
      <c r="D136" s="107" t="s">
        <v>279</v>
      </c>
      <c r="E136" s="246" t="s">
        <v>14</v>
      </c>
      <c r="F136" s="3"/>
      <c r="G136" s="8">
        <f t="shared" si="6"/>
        <v>0</v>
      </c>
      <c r="H136" s="8" t="e">
        <f t="shared" si="7"/>
        <v>#DIV/0!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</row>
    <row r="137" spans="1:36" s="9" customFormat="1" ht="22.5" customHeight="1" x14ac:dyDescent="0.25">
      <c r="A137" s="3">
        <v>135</v>
      </c>
      <c r="B137" s="132">
        <v>15018100</v>
      </c>
      <c r="C137" s="107"/>
      <c r="D137" s="107" t="str">
        <f>VLOOKUP(B137,'[2]MAR-2020'!$B$2:$D$343,2,0)</f>
        <v>PRS_MBR. RADI. SUPPORT UPR._71111-85S00</v>
      </c>
      <c r="E137" s="50" t="s">
        <v>280</v>
      </c>
      <c r="F137" s="3"/>
      <c r="G137" s="8">
        <f t="shared" si="6"/>
        <v>0</v>
      </c>
      <c r="H137" s="8" t="e">
        <f t="shared" si="7"/>
        <v>#DIV/0!</v>
      </c>
      <c r="I137" s="5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</row>
    <row r="138" spans="1:36" s="9" customFormat="1" ht="22.5" customHeight="1" x14ac:dyDescent="0.3">
      <c r="A138" s="3">
        <v>136</v>
      </c>
      <c r="B138" s="148">
        <v>15012865</v>
      </c>
      <c r="C138" s="107" t="s">
        <v>352</v>
      </c>
      <c r="D138" s="107" t="s">
        <v>281</v>
      </c>
      <c r="E138" s="261" t="s">
        <v>41</v>
      </c>
      <c r="F138" s="3"/>
      <c r="G138" s="8">
        <f t="shared" si="6"/>
        <v>0</v>
      </c>
      <c r="H138" s="8" t="e">
        <f t="shared" si="7"/>
        <v>#DIV/0!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</row>
    <row r="139" spans="1:36" s="9" customFormat="1" ht="22.5" customHeight="1" x14ac:dyDescent="0.25">
      <c r="A139" s="3">
        <v>137</v>
      </c>
      <c r="B139" s="132">
        <v>15012864</v>
      </c>
      <c r="C139" s="107" t="s">
        <v>352</v>
      </c>
      <c r="D139" s="107" t="s">
        <v>282</v>
      </c>
      <c r="E139" s="261" t="s">
        <v>41</v>
      </c>
      <c r="F139" s="3"/>
      <c r="G139" s="8">
        <f t="shared" si="6"/>
        <v>0</v>
      </c>
      <c r="H139" s="8" t="e">
        <f t="shared" si="7"/>
        <v>#DIV/0!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</row>
    <row r="140" spans="1:36" s="9" customFormat="1" ht="22.5" customHeight="1" x14ac:dyDescent="0.3">
      <c r="A140" s="3">
        <v>138</v>
      </c>
      <c r="B140" s="58">
        <v>15018101</v>
      </c>
      <c r="C140" s="107" t="s">
        <v>354</v>
      </c>
      <c r="D140" s="107" t="s">
        <v>284</v>
      </c>
      <c r="E140" s="258" t="s">
        <v>286</v>
      </c>
      <c r="F140" s="3"/>
      <c r="G140" s="8">
        <f t="shared" si="6"/>
        <v>0</v>
      </c>
      <c r="H140" s="8" t="e">
        <f t="shared" si="7"/>
        <v>#DIV/0!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</row>
    <row r="141" spans="1:36" s="9" customFormat="1" ht="22.5" customHeight="1" x14ac:dyDescent="0.3">
      <c r="A141" s="3">
        <v>139</v>
      </c>
      <c r="B141" s="58">
        <v>15018102</v>
      </c>
      <c r="C141" s="107" t="s">
        <v>354</v>
      </c>
      <c r="D141" s="107" t="s">
        <v>285</v>
      </c>
      <c r="E141" s="258" t="s">
        <v>286</v>
      </c>
      <c r="F141" s="3"/>
      <c r="G141" s="8">
        <f t="shared" si="6"/>
        <v>0</v>
      </c>
      <c r="H141" s="8" t="e">
        <f t="shared" ref="H141:H198" si="8">G141/F141*1000000</f>
        <v>#DIV/0!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</row>
    <row r="142" spans="1:36" s="9" customFormat="1" ht="22.5" customHeight="1" x14ac:dyDescent="0.3">
      <c r="A142" s="3">
        <v>140</v>
      </c>
      <c r="B142" s="150">
        <v>15012866</v>
      </c>
      <c r="C142" s="107"/>
      <c r="D142" s="107" t="s">
        <v>287</v>
      </c>
      <c r="E142" s="261" t="s">
        <v>41</v>
      </c>
      <c r="F142" s="3"/>
      <c r="G142" s="8">
        <f t="shared" ref="G142:G198" si="9">SUM(I142:AJ142)</f>
        <v>0</v>
      </c>
      <c r="H142" s="8" t="e">
        <f t="shared" si="8"/>
        <v>#DIV/0!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</row>
    <row r="143" spans="1:36" s="9" customFormat="1" ht="22.5" customHeight="1" x14ac:dyDescent="0.3">
      <c r="A143" s="3">
        <v>141</v>
      </c>
      <c r="B143" s="150">
        <v>15012867</v>
      </c>
      <c r="C143" s="107"/>
      <c r="D143" s="107" t="s">
        <v>288</v>
      </c>
      <c r="E143" s="261" t="s">
        <v>41</v>
      </c>
      <c r="F143" s="3"/>
      <c r="G143" s="8">
        <f t="shared" si="9"/>
        <v>0</v>
      </c>
      <c r="H143" s="8" t="e">
        <f t="shared" si="8"/>
        <v>#DIV/0!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</row>
    <row r="144" spans="1:36" s="9" customFormat="1" ht="22.5" customHeight="1" x14ac:dyDescent="0.3">
      <c r="A144" s="3">
        <v>142</v>
      </c>
      <c r="B144" s="146" t="e">
        <f>#REF!</f>
        <v>#REF!</v>
      </c>
      <c r="C144" s="107"/>
      <c r="D144" s="107" t="s">
        <v>291</v>
      </c>
      <c r="E144" s="258" t="s">
        <v>290</v>
      </c>
      <c r="F144" s="3"/>
      <c r="G144" s="8">
        <f t="shared" si="9"/>
        <v>0</v>
      </c>
      <c r="H144" s="8" t="e">
        <f t="shared" si="8"/>
        <v>#DIV/0!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</row>
    <row r="145" spans="1:36" s="9" customFormat="1" ht="22.5" customHeight="1" x14ac:dyDescent="0.3">
      <c r="A145" s="3">
        <v>143</v>
      </c>
      <c r="B145" s="146">
        <v>15023958</v>
      </c>
      <c r="C145" s="107" t="s">
        <v>354</v>
      </c>
      <c r="D145" s="107">
        <v>61532</v>
      </c>
      <c r="E145" s="234" t="s">
        <v>84</v>
      </c>
      <c r="F145" s="3"/>
      <c r="G145" s="8">
        <f t="shared" si="9"/>
        <v>0</v>
      </c>
      <c r="H145" s="8" t="e">
        <f t="shared" si="8"/>
        <v>#DIV/0!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</row>
    <row r="146" spans="1:36" s="9" customFormat="1" ht="22.5" customHeight="1" x14ac:dyDescent="0.3">
      <c r="A146" s="3">
        <v>144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3"/>
      <c r="G146" s="8">
        <f t="shared" si="9"/>
        <v>0</v>
      </c>
      <c r="H146" s="8" t="e">
        <f t="shared" si="8"/>
        <v>#DIV/0!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</row>
    <row r="147" spans="1:36" s="9" customFormat="1" ht="22.5" customHeight="1" x14ac:dyDescent="0.3">
      <c r="A147" s="3">
        <v>145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3"/>
      <c r="G147" s="8">
        <f t="shared" si="9"/>
        <v>0</v>
      </c>
      <c r="H147" s="8" t="e">
        <f t="shared" si="8"/>
        <v>#DIV/0!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</row>
    <row r="148" spans="1:36" s="9" customFormat="1" ht="22.5" customHeight="1" x14ac:dyDescent="0.3">
      <c r="A148" s="3">
        <v>146</v>
      </c>
      <c r="B148" s="144">
        <v>15021311</v>
      </c>
      <c r="C148" s="107" t="s">
        <v>354</v>
      </c>
      <c r="D148" s="107" t="s">
        <v>292</v>
      </c>
      <c r="E148" s="246" t="s">
        <v>294</v>
      </c>
      <c r="F148" s="3"/>
      <c r="G148" s="8">
        <f t="shared" si="9"/>
        <v>0</v>
      </c>
      <c r="H148" s="8" t="e">
        <f t="shared" si="8"/>
        <v>#DIV/0!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</row>
    <row r="149" spans="1:36" s="9" customFormat="1" ht="22.5" customHeight="1" x14ac:dyDescent="0.3">
      <c r="A149" s="3">
        <v>147</v>
      </c>
      <c r="B149" s="144">
        <v>15022332</v>
      </c>
      <c r="C149" s="107" t="s">
        <v>354</v>
      </c>
      <c r="D149" s="107" t="s">
        <v>293</v>
      </c>
      <c r="E149" s="246" t="s">
        <v>294</v>
      </c>
      <c r="F149" s="3"/>
      <c r="G149" s="8">
        <f t="shared" si="9"/>
        <v>0</v>
      </c>
      <c r="H149" s="8" t="e">
        <f t="shared" si="8"/>
        <v>#DIV/0!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</row>
    <row r="150" spans="1:36" s="9" customFormat="1" ht="22.5" customHeight="1" x14ac:dyDescent="0.3">
      <c r="A150" s="3">
        <v>148</v>
      </c>
      <c r="B150" s="224">
        <v>15027000</v>
      </c>
      <c r="C150" s="107" t="s">
        <v>352</v>
      </c>
      <c r="D150" s="107" t="s">
        <v>408</v>
      </c>
      <c r="E150" s="246" t="s">
        <v>294</v>
      </c>
      <c r="F150" s="3"/>
      <c r="G150" s="8">
        <f t="shared" si="9"/>
        <v>0</v>
      </c>
      <c r="H150" s="8" t="e">
        <f t="shared" si="8"/>
        <v>#DIV/0!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</row>
    <row r="151" spans="1:36" s="9" customFormat="1" ht="22.5" customHeight="1" x14ac:dyDescent="0.3">
      <c r="A151" s="3">
        <v>149</v>
      </c>
      <c r="B151" s="102">
        <v>15017454</v>
      </c>
      <c r="C151" s="107"/>
      <c r="D151" s="107" t="s">
        <v>300</v>
      </c>
      <c r="E151" s="87" t="s">
        <v>80</v>
      </c>
      <c r="F151" s="3"/>
      <c r="G151" s="8">
        <f t="shared" si="9"/>
        <v>0</v>
      </c>
      <c r="H151" s="8" t="e">
        <f t="shared" si="8"/>
        <v>#DIV/0!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</row>
    <row r="152" spans="1:36" s="9" customFormat="1" ht="22.5" customHeight="1" x14ac:dyDescent="0.3">
      <c r="A152" s="3">
        <v>150</v>
      </c>
      <c r="B152" s="102">
        <v>15011581</v>
      </c>
      <c r="C152" s="107"/>
      <c r="D152" s="107" t="s">
        <v>301</v>
      </c>
      <c r="E152" s="87" t="s">
        <v>80</v>
      </c>
      <c r="F152" s="3"/>
      <c r="G152" s="8">
        <f t="shared" si="9"/>
        <v>0</v>
      </c>
      <c r="H152" s="8" t="e">
        <f t="shared" si="8"/>
        <v>#DIV/0!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</row>
    <row r="153" spans="1:36" s="9" customFormat="1" ht="22.5" customHeight="1" x14ac:dyDescent="0.3">
      <c r="A153" s="3">
        <v>151</v>
      </c>
      <c r="B153" s="102">
        <v>15020470</v>
      </c>
      <c r="C153" s="107" t="s">
        <v>354</v>
      </c>
      <c r="D153" s="107" t="s">
        <v>302</v>
      </c>
      <c r="E153" s="87" t="s">
        <v>303</v>
      </c>
      <c r="F153" s="3"/>
      <c r="G153" s="8">
        <f t="shared" si="9"/>
        <v>0</v>
      </c>
      <c r="H153" s="8" t="e">
        <f t="shared" si="8"/>
        <v>#DIV/0!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</row>
    <row r="154" spans="1:36" s="9" customFormat="1" ht="22.5" customHeight="1" x14ac:dyDescent="0.3">
      <c r="A154" s="3">
        <v>152</v>
      </c>
      <c r="B154" s="102">
        <v>15017134</v>
      </c>
      <c r="C154" s="107"/>
      <c r="D154" s="107" t="s">
        <v>304</v>
      </c>
      <c r="E154" s="87" t="s">
        <v>305</v>
      </c>
      <c r="F154" s="3"/>
      <c r="G154" s="8">
        <f t="shared" si="9"/>
        <v>0</v>
      </c>
      <c r="H154" s="8" t="e">
        <f t="shared" si="8"/>
        <v>#DIV/0!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</row>
    <row r="155" spans="1:36" s="28" customFormat="1" x14ac:dyDescent="0.3">
      <c r="A155" s="3">
        <v>153</v>
      </c>
      <c r="B155" s="102">
        <v>15024383</v>
      </c>
      <c r="C155" s="107"/>
      <c r="D155" s="107" t="s">
        <v>307</v>
      </c>
      <c r="E155" s="87" t="s">
        <v>306</v>
      </c>
      <c r="F155" s="3"/>
      <c r="G155" s="8">
        <f t="shared" si="9"/>
        <v>0</v>
      </c>
      <c r="H155" s="8" t="e">
        <f t="shared" si="8"/>
        <v>#DIV/0!</v>
      </c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</row>
    <row r="156" spans="1:36" s="89" customFormat="1" ht="19.5" customHeight="1" x14ac:dyDescent="0.3">
      <c r="A156" s="3">
        <v>154</v>
      </c>
      <c r="B156" s="104">
        <v>15024930</v>
      </c>
      <c r="C156" s="107" t="s">
        <v>355</v>
      </c>
      <c r="D156" s="100" t="s">
        <v>309</v>
      </c>
      <c r="E156" s="271" t="s">
        <v>308</v>
      </c>
      <c r="F156" s="3"/>
      <c r="G156" s="8">
        <f t="shared" si="9"/>
        <v>0</v>
      </c>
      <c r="H156" s="8" t="e">
        <f t="shared" si="8"/>
        <v>#DIV/0!</v>
      </c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</row>
    <row r="157" spans="1:36" s="89" customFormat="1" ht="19.5" customHeight="1" x14ac:dyDescent="0.3">
      <c r="A157" s="3">
        <v>155</v>
      </c>
      <c r="B157" s="104">
        <v>15024931</v>
      </c>
      <c r="C157" s="107" t="s">
        <v>355</v>
      </c>
      <c r="D157" s="100" t="s">
        <v>310</v>
      </c>
      <c r="E157" s="271" t="s">
        <v>308</v>
      </c>
      <c r="F157" s="3"/>
      <c r="G157" s="8">
        <f t="shared" si="9"/>
        <v>0</v>
      </c>
      <c r="H157" s="8" t="e">
        <f t="shared" si="8"/>
        <v>#DIV/0!</v>
      </c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</row>
    <row r="158" spans="1:36" s="89" customFormat="1" ht="19.5" customHeight="1" x14ac:dyDescent="0.3">
      <c r="A158" s="3">
        <v>156</v>
      </c>
      <c r="B158" s="104">
        <v>15024932</v>
      </c>
      <c r="C158" s="107" t="s">
        <v>355</v>
      </c>
      <c r="D158" s="100" t="s">
        <v>311</v>
      </c>
      <c r="E158" s="271" t="s">
        <v>308</v>
      </c>
      <c r="F158" s="3"/>
      <c r="G158" s="8">
        <f t="shared" si="9"/>
        <v>0</v>
      </c>
      <c r="H158" s="8" t="e">
        <f t="shared" si="8"/>
        <v>#DIV/0!</v>
      </c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</row>
    <row r="159" spans="1:36" s="89" customFormat="1" ht="19.5" customHeight="1" x14ac:dyDescent="0.3">
      <c r="A159" s="3">
        <v>157</v>
      </c>
      <c r="B159" s="104">
        <v>15024933</v>
      </c>
      <c r="C159" s="107" t="s">
        <v>355</v>
      </c>
      <c r="D159" s="100" t="s">
        <v>312</v>
      </c>
      <c r="E159" s="271" t="s">
        <v>308</v>
      </c>
      <c r="F159" s="3"/>
      <c r="G159" s="8">
        <f t="shared" si="9"/>
        <v>0</v>
      </c>
      <c r="H159" s="8" t="e">
        <f t="shared" si="8"/>
        <v>#DIV/0!</v>
      </c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</row>
    <row r="160" spans="1:36" s="89" customFormat="1" ht="19.5" customHeight="1" x14ac:dyDescent="0.3">
      <c r="A160" s="3">
        <v>158</v>
      </c>
      <c r="B160" s="104">
        <v>15024928</v>
      </c>
      <c r="C160" s="107" t="s">
        <v>354</v>
      </c>
      <c r="D160" s="100" t="s">
        <v>313</v>
      </c>
      <c r="E160" s="271" t="s">
        <v>308</v>
      </c>
      <c r="F160" s="3">
        <f>VLOOKUP(B160,'[32]Daily production report'!$C$43:$J$71,8,0)</f>
        <v>1930</v>
      </c>
      <c r="G160" s="8">
        <f t="shared" si="9"/>
        <v>4</v>
      </c>
      <c r="H160" s="8">
        <f t="shared" si="8"/>
        <v>2072.538860103627</v>
      </c>
      <c r="I160" s="88"/>
      <c r="J160" s="88">
        <v>1</v>
      </c>
      <c r="K160" s="88"/>
      <c r="L160" s="88">
        <v>3</v>
      </c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</row>
    <row r="161" spans="1:36" s="89" customFormat="1" ht="19.5" customHeight="1" x14ac:dyDescent="0.3">
      <c r="A161" s="3">
        <v>159</v>
      </c>
      <c r="B161" s="104">
        <v>15024929</v>
      </c>
      <c r="C161" s="107" t="s">
        <v>353</v>
      </c>
      <c r="D161" s="100" t="s">
        <v>314</v>
      </c>
      <c r="E161" s="271" t="s">
        <v>308</v>
      </c>
      <c r="F161" s="3">
        <f>VLOOKUP(B161,'[32]Daily production report'!$C$43:$J$71,8,0)</f>
        <v>718</v>
      </c>
      <c r="G161" s="8">
        <f t="shared" si="9"/>
        <v>3</v>
      </c>
      <c r="H161" s="8">
        <f t="shared" si="8"/>
        <v>4178.2729805013932</v>
      </c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>
        <v>3</v>
      </c>
      <c r="AG161" s="88"/>
      <c r="AH161" s="88"/>
      <c r="AI161" s="88"/>
      <c r="AJ161" s="88"/>
    </row>
    <row r="162" spans="1:36" s="89" customFormat="1" ht="19.5" customHeight="1" x14ac:dyDescent="0.3">
      <c r="A162" s="3">
        <v>160</v>
      </c>
      <c r="B162" s="104">
        <v>15024934</v>
      </c>
      <c r="C162" s="107" t="s">
        <v>356</v>
      </c>
      <c r="D162" s="100" t="s">
        <v>315</v>
      </c>
      <c r="E162" s="271" t="s">
        <v>308</v>
      </c>
      <c r="F162" s="3"/>
      <c r="G162" s="8">
        <f t="shared" si="9"/>
        <v>0</v>
      </c>
      <c r="H162" s="8" t="e">
        <f t="shared" si="8"/>
        <v>#DIV/0!</v>
      </c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</row>
    <row r="163" spans="1:36" s="89" customFormat="1" ht="19.5" customHeight="1" x14ac:dyDescent="0.3">
      <c r="A163" s="3">
        <v>161</v>
      </c>
      <c r="B163" s="104">
        <v>15024935</v>
      </c>
      <c r="C163" s="107"/>
      <c r="D163" s="100" t="s">
        <v>316</v>
      </c>
      <c r="E163" s="271" t="s">
        <v>308</v>
      </c>
      <c r="F163" s="3"/>
      <c r="G163" s="8">
        <f t="shared" si="9"/>
        <v>0</v>
      </c>
      <c r="H163" s="8" t="e">
        <f t="shared" si="8"/>
        <v>#DIV/0!</v>
      </c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</row>
    <row r="164" spans="1:36" s="89" customFormat="1" ht="20.25" customHeight="1" x14ac:dyDescent="0.3">
      <c r="A164" s="3">
        <v>162</v>
      </c>
      <c r="B164" s="104">
        <v>15025671</v>
      </c>
      <c r="C164" s="107" t="s">
        <v>352</v>
      </c>
      <c r="D164" s="100" t="s">
        <v>317</v>
      </c>
      <c r="E164" s="266" t="s">
        <v>82</v>
      </c>
      <c r="F164" s="3">
        <f>VLOOKUP(B164,'[32]Daily production report'!$C$43:$J$71,8,0)</f>
        <v>910</v>
      </c>
      <c r="G164" s="8">
        <f t="shared" si="9"/>
        <v>0</v>
      </c>
      <c r="H164" s="8">
        <f t="shared" si="8"/>
        <v>0</v>
      </c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</row>
    <row r="165" spans="1:36" s="89" customFormat="1" ht="20.25" customHeight="1" x14ac:dyDescent="0.3">
      <c r="A165" s="3">
        <v>163</v>
      </c>
      <c r="B165" s="101">
        <v>15026207</v>
      </c>
      <c r="C165" s="107" t="s">
        <v>354</v>
      </c>
      <c r="D165" s="100" t="s">
        <v>323</v>
      </c>
      <c r="E165" s="268" t="s">
        <v>341</v>
      </c>
      <c r="F165" s="3"/>
      <c r="G165" s="8">
        <f t="shared" si="9"/>
        <v>0</v>
      </c>
      <c r="H165" s="8" t="e">
        <f t="shared" si="8"/>
        <v>#DIV/0!</v>
      </c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</row>
    <row r="166" spans="1:36" s="89" customFormat="1" ht="20.25" customHeight="1" x14ac:dyDescent="0.3">
      <c r="A166" s="3">
        <v>164</v>
      </c>
      <c r="B166" s="101">
        <v>15026208</v>
      </c>
      <c r="C166" s="107" t="s">
        <v>354</v>
      </c>
      <c r="D166" s="100" t="s">
        <v>342</v>
      </c>
      <c r="E166" s="268" t="s">
        <v>341</v>
      </c>
      <c r="F166" s="3"/>
      <c r="G166" s="8">
        <f t="shared" si="9"/>
        <v>0</v>
      </c>
      <c r="H166" s="8" t="e">
        <f t="shared" si="8"/>
        <v>#DIV/0!</v>
      </c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</row>
    <row r="167" spans="1:36" s="89" customFormat="1" ht="20.25" customHeight="1" x14ac:dyDescent="0.3">
      <c r="A167" s="3">
        <v>165</v>
      </c>
      <c r="B167" s="101">
        <v>15026209</v>
      </c>
      <c r="C167" s="107" t="s">
        <v>353</v>
      </c>
      <c r="D167" s="100" t="s">
        <v>324</v>
      </c>
      <c r="E167" s="268" t="s">
        <v>341</v>
      </c>
      <c r="F167" s="3"/>
      <c r="G167" s="8">
        <f t="shared" si="9"/>
        <v>2</v>
      </c>
      <c r="H167" s="8" t="e">
        <f t="shared" si="8"/>
        <v>#DIV/0!</v>
      </c>
      <c r="I167" s="88"/>
      <c r="J167" s="88"/>
      <c r="K167" s="88">
        <v>2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</row>
    <row r="168" spans="1:36" s="89" customFormat="1" ht="20.25" customHeight="1" x14ac:dyDescent="0.3">
      <c r="A168" s="3">
        <v>166</v>
      </c>
      <c r="B168" s="101">
        <v>15026210</v>
      </c>
      <c r="C168" s="107" t="s">
        <v>353</v>
      </c>
      <c r="D168" s="100" t="s">
        <v>325</v>
      </c>
      <c r="E168" s="268" t="s">
        <v>341</v>
      </c>
      <c r="F168" s="3"/>
      <c r="G168" s="8">
        <f t="shared" si="9"/>
        <v>0</v>
      </c>
      <c r="H168" s="8" t="e">
        <f t="shared" si="8"/>
        <v>#DIV/0!</v>
      </c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</row>
    <row r="169" spans="1:36" s="89" customFormat="1" ht="20.25" customHeight="1" x14ac:dyDescent="0.3">
      <c r="A169" s="3">
        <v>167</v>
      </c>
      <c r="B169" s="101">
        <v>15026216</v>
      </c>
      <c r="C169" s="107" t="s">
        <v>354</v>
      </c>
      <c r="D169" s="100" t="s">
        <v>326</v>
      </c>
      <c r="E169" s="268" t="s">
        <v>341</v>
      </c>
      <c r="F169" s="3"/>
      <c r="G169" s="8">
        <f t="shared" si="9"/>
        <v>0</v>
      </c>
      <c r="H169" s="8" t="e">
        <f t="shared" si="8"/>
        <v>#DIV/0!</v>
      </c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</row>
    <row r="170" spans="1:36" s="89" customFormat="1" ht="20.25" customHeight="1" x14ac:dyDescent="0.3">
      <c r="A170" s="3">
        <v>168</v>
      </c>
      <c r="B170" s="101">
        <v>15026217</v>
      </c>
      <c r="C170" s="107" t="s">
        <v>354</v>
      </c>
      <c r="D170" s="100" t="s">
        <v>327</v>
      </c>
      <c r="E170" s="268" t="s">
        <v>341</v>
      </c>
      <c r="F170" s="3"/>
      <c r="G170" s="8">
        <f t="shared" si="9"/>
        <v>0</v>
      </c>
      <c r="H170" s="8" t="e">
        <f t="shared" si="8"/>
        <v>#DIV/0!</v>
      </c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</row>
    <row r="171" spans="1:36" s="89" customFormat="1" ht="20.25" customHeight="1" x14ac:dyDescent="0.3">
      <c r="A171" s="3">
        <v>169</v>
      </c>
      <c r="B171" s="101">
        <v>15025364</v>
      </c>
      <c r="C171" s="107" t="s">
        <v>356</v>
      </c>
      <c r="D171" s="100" t="s">
        <v>328</v>
      </c>
      <c r="E171" s="268" t="s">
        <v>341</v>
      </c>
      <c r="F171" s="3">
        <f>VLOOKUP(B171,'[32]Daily production report'!$C$43:$J$71,8,0)</f>
        <v>918</v>
      </c>
      <c r="G171" s="8">
        <f t="shared" si="9"/>
        <v>1</v>
      </c>
      <c r="H171" s="8">
        <f t="shared" si="8"/>
        <v>1089.3246187363836</v>
      </c>
      <c r="I171" s="88"/>
      <c r="J171" s="88"/>
      <c r="K171" s="88"/>
      <c r="L171" s="88"/>
      <c r="M171" s="88"/>
      <c r="N171" s="88"/>
      <c r="O171" s="88"/>
      <c r="P171" s="88"/>
      <c r="Q171" s="88">
        <v>1</v>
      </c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</row>
    <row r="172" spans="1:36" s="89" customFormat="1" ht="20.25" customHeight="1" x14ac:dyDescent="0.3">
      <c r="A172" s="3">
        <v>170</v>
      </c>
      <c r="B172" s="101">
        <v>15025365</v>
      </c>
      <c r="C172" s="107" t="s">
        <v>356</v>
      </c>
      <c r="D172" s="100" t="s">
        <v>329</v>
      </c>
      <c r="E172" s="268" t="s">
        <v>341</v>
      </c>
      <c r="F172" s="3">
        <f>VLOOKUP(B172,'[32]Daily production report'!$C$43:$J$71,8,0)</f>
        <v>918</v>
      </c>
      <c r="G172" s="8">
        <f t="shared" si="9"/>
        <v>1</v>
      </c>
      <c r="H172" s="8">
        <f t="shared" si="8"/>
        <v>1089.3246187363836</v>
      </c>
      <c r="I172" s="88"/>
      <c r="J172" s="88"/>
      <c r="K172" s="88"/>
      <c r="L172" s="88"/>
      <c r="M172" s="88"/>
      <c r="N172" s="88"/>
      <c r="O172" s="88"/>
      <c r="P172" s="88"/>
      <c r="Q172" s="88">
        <v>1</v>
      </c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</row>
    <row r="173" spans="1:36" s="89" customFormat="1" ht="20.25" customHeight="1" x14ac:dyDescent="0.3">
      <c r="A173" s="3">
        <v>171</v>
      </c>
      <c r="B173" s="101">
        <v>15025366</v>
      </c>
      <c r="C173" s="107" t="s">
        <v>356</v>
      </c>
      <c r="D173" s="100" t="s">
        <v>330</v>
      </c>
      <c r="E173" s="268" t="s">
        <v>341</v>
      </c>
      <c r="F173" s="3"/>
      <c r="G173" s="8">
        <f t="shared" si="9"/>
        <v>0</v>
      </c>
      <c r="H173" s="8" t="e">
        <f t="shared" si="8"/>
        <v>#DIV/0!</v>
      </c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</row>
    <row r="174" spans="1:36" s="89" customFormat="1" ht="20.25" customHeight="1" x14ac:dyDescent="0.3">
      <c r="A174" s="3">
        <v>172</v>
      </c>
      <c r="B174" s="101">
        <v>15025367</v>
      </c>
      <c r="C174" s="107" t="s">
        <v>356</v>
      </c>
      <c r="D174" s="100" t="s">
        <v>331</v>
      </c>
      <c r="E174" s="268" t="s">
        <v>341</v>
      </c>
      <c r="F174" s="3"/>
      <c r="G174" s="8">
        <f t="shared" si="9"/>
        <v>0</v>
      </c>
      <c r="H174" s="8" t="e">
        <f t="shared" si="8"/>
        <v>#DIV/0!</v>
      </c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</row>
    <row r="175" spans="1:36" s="89" customFormat="1" ht="20.25" customHeight="1" x14ac:dyDescent="0.3">
      <c r="A175" s="3">
        <v>173</v>
      </c>
      <c r="B175" s="101">
        <v>15026212</v>
      </c>
      <c r="C175" s="107" t="s">
        <v>355</v>
      </c>
      <c r="D175" s="100" t="s">
        <v>332</v>
      </c>
      <c r="E175" s="268" t="s">
        <v>341</v>
      </c>
      <c r="F175" s="3"/>
      <c r="G175" s="8">
        <f t="shared" si="9"/>
        <v>0</v>
      </c>
      <c r="H175" s="8" t="e">
        <f t="shared" si="8"/>
        <v>#DIV/0!</v>
      </c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</row>
    <row r="176" spans="1:36" s="89" customFormat="1" ht="20.25" customHeight="1" x14ac:dyDescent="0.3">
      <c r="A176" s="3">
        <v>174</v>
      </c>
      <c r="B176" s="101">
        <v>15026213</v>
      </c>
      <c r="C176" s="107" t="s">
        <v>355</v>
      </c>
      <c r="D176" s="100" t="s">
        <v>333</v>
      </c>
      <c r="E176" s="268" t="s">
        <v>341</v>
      </c>
      <c r="F176" s="3"/>
      <c r="G176" s="8">
        <f t="shared" si="9"/>
        <v>0</v>
      </c>
      <c r="H176" s="8" t="e">
        <f t="shared" si="8"/>
        <v>#DIV/0!</v>
      </c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</row>
    <row r="177" spans="1:36" s="89" customFormat="1" ht="20.25" customHeight="1" x14ac:dyDescent="0.3">
      <c r="A177" s="3">
        <v>175</v>
      </c>
      <c r="B177" s="101">
        <v>15026214</v>
      </c>
      <c r="C177" s="107" t="s">
        <v>355</v>
      </c>
      <c r="D177" s="100" t="s">
        <v>334</v>
      </c>
      <c r="E177" s="268" t="s">
        <v>341</v>
      </c>
      <c r="F177" s="3"/>
      <c r="G177" s="8">
        <f t="shared" si="9"/>
        <v>0</v>
      </c>
      <c r="H177" s="8" t="e">
        <f t="shared" si="8"/>
        <v>#DIV/0!</v>
      </c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</row>
    <row r="178" spans="1:36" s="89" customFormat="1" ht="20.25" customHeight="1" x14ac:dyDescent="0.3">
      <c r="A178" s="3">
        <v>176</v>
      </c>
      <c r="B178" s="101">
        <v>15026214</v>
      </c>
      <c r="C178" s="107" t="s">
        <v>355</v>
      </c>
      <c r="D178" s="100" t="s">
        <v>335</v>
      </c>
      <c r="E178" s="268" t="s">
        <v>341</v>
      </c>
      <c r="F178" s="3"/>
      <c r="G178" s="8">
        <f t="shared" si="9"/>
        <v>0</v>
      </c>
      <c r="H178" s="8" t="e">
        <f t="shared" si="8"/>
        <v>#DIV/0!</v>
      </c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</row>
    <row r="179" spans="1:36" s="28" customFormat="1" x14ac:dyDescent="0.3">
      <c r="A179" s="3">
        <v>177</v>
      </c>
      <c r="B179" s="101">
        <v>15025368</v>
      </c>
      <c r="C179" s="107"/>
      <c r="D179" s="100" t="s">
        <v>336</v>
      </c>
      <c r="E179" s="268" t="s">
        <v>341</v>
      </c>
      <c r="F179" s="3"/>
      <c r="G179" s="8">
        <f t="shared" si="9"/>
        <v>0</v>
      </c>
      <c r="H179" s="8" t="e">
        <f t="shared" si="8"/>
        <v>#DIV/0!</v>
      </c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</row>
    <row r="180" spans="1:36" s="28" customFormat="1" x14ac:dyDescent="0.3">
      <c r="A180" s="3">
        <v>178</v>
      </c>
      <c r="B180" s="101">
        <v>15025369</v>
      </c>
      <c r="C180" s="107"/>
      <c r="D180" s="100" t="s">
        <v>337</v>
      </c>
      <c r="E180" s="268" t="s">
        <v>341</v>
      </c>
      <c r="F180" s="3"/>
      <c r="G180" s="8">
        <f t="shared" si="9"/>
        <v>0</v>
      </c>
      <c r="H180" s="8" t="e">
        <f t="shared" si="8"/>
        <v>#DIV/0!</v>
      </c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</row>
    <row r="181" spans="1:36" s="28" customFormat="1" x14ac:dyDescent="0.3">
      <c r="A181" s="3">
        <v>179</v>
      </c>
      <c r="B181" s="105">
        <v>15025362</v>
      </c>
      <c r="C181" s="107" t="s">
        <v>354</v>
      </c>
      <c r="D181" s="100" t="s">
        <v>343</v>
      </c>
      <c r="E181" s="268" t="s">
        <v>341</v>
      </c>
      <c r="F181" s="3"/>
      <c r="G181" s="8">
        <f t="shared" si="9"/>
        <v>0</v>
      </c>
      <c r="H181" s="8" t="e">
        <f t="shared" si="8"/>
        <v>#DIV/0!</v>
      </c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</row>
    <row r="182" spans="1:36" s="28" customFormat="1" x14ac:dyDescent="0.3">
      <c r="A182" s="3">
        <v>180</v>
      </c>
      <c r="B182" s="105">
        <v>15025363</v>
      </c>
      <c r="C182" s="107" t="s">
        <v>354</v>
      </c>
      <c r="D182" s="100" t="s">
        <v>344</v>
      </c>
      <c r="E182" s="268" t="s">
        <v>341</v>
      </c>
      <c r="F182" s="3"/>
      <c r="G182" s="8">
        <f t="shared" si="9"/>
        <v>0</v>
      </c>
      <c r="H182" s="8" t="e">
        <f t="shared" si="8"/>
        <v>#DIV/0!</v>
      </c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</row>
    <row r="183" spans="1:36" s="28" customFormat="1" x14ac:dyDescent="0.3">
      <c r="A183" s="3">
        <v>181</v>
      </c>
      <c r="B183" s="102">
        <v>15031406</v>
      </c>
      <c r="C183" s="107" t="s">
        <v>356</v>
      </c>
      <c r="D183" s="99" t="s">
        <v>414</v>
      </c>
      <c r="E183" s="266" t="s">
        <v>410</v>
      </c>
      <c r="F183" s="3"/>
      <c r="G183" s="8">
        <f t="shared" si="9"/>
        <v>0</v>
      </c>
      <c r="H183" s="8" t="e">
        <f t="shared" si="8"/>
        <v>#DIV/0!</v>
      </c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</row>
    <row r="184" spans="1:36" s="28" customFormat="1" x14ac:dyDescent="0.3">
      <c r="A184" s="3">
        <v>182</v>
      </c>
      <c r="B184" s="102">
        <v>15031407</v>
      </c>
      <c r="C184" s="107" t="s">
        <v>356</v>
      </c>
      <c r="D184" s="99" t="s">
        <v>415</v>
      </c>
      <c r="E184" s="266" t="s">
        <v>407</v>
      </c>
      <c r="F184" s="3"/>
      <c r="G184" s="8">
        <f t="shared" si="9"/>
        <v>0</v>
      </c>
      <c r="H184" s="8" t="e">
        <f t="shared" si="8"/>
        <v>#DIV/0!</v>
      </c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</row>
    <row r="185" spans="1:36" s="28" customFormat="1" x14ac:dyDescent="0.3">
      <c r="A185" s="3">
        <v>183</v>
      </c>
      <c r="B185" s="105">
        <v>15026241</v>
      </c>
      <c r="C185" s="107" t="s">
        <v>354</v>
      </c>
      <c r="D185" s="99" t="s">
        <v>345</v>
      </c>
      <c r="E185" s="261" t="s">
        <v>41</v>
      </c>
      <c r="F185" s="3"/>
      <c r="G185" s="8">
        <f t="shared" si="9"/>
        <v>0</v>
      </c>
      <c r="H185" s="8" t="e">
        <f t="shared" si="8"/>
        <v>#DIV/0!</v>
      </c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</row>
    <row r="186" spans="1:36" s="28" customFormat="1" x14ac:dyDescent="0.3">
      <c r="A186" s="3">
        <v>184</v>
      </c>
      <c r="B186" s="105">
        <v>15026242</v>
      </c>
      <c r="C186" s="107" t="s">
        <v>354</v>
      </c>
      <c r="D186" s="99" t="s">
        <v>346</v>
      </c>
      <c r="E186" s="261" t="s">
        <v>41</v>
      </c>
      <c r="F186" s="3"/>
      <c r="G186" s="8">
        <f t="shared" si="9"/>
        <v>0</v>
      </c>
      <c r="H186" s="8" t="e">
        <f t="shared" si="8"/>
        <v>#DIV/0!</v>
      </c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</row>
    <row r="187" spans="1:36" s="28" customFormat="1" x14ac:dyDescent="0.3">
      <c r="A187" s="3">
        <v>185</v>
      </c>
      <c r="B187" s="70">
        <v>36004481</v>
      </c>
      <c r="C187" s="107" t="s">
        <v>355</v>
      </c>
      <c r="D187" s="60" t="s">
        <v>348</v>
      </c>
      <c r="E187" s="100" t="s">
        <v>347</v>
      </c>
      <c r="F187" s="3"/>
      <c r="G187" s="8">
        <f t="shared" si="9"/>
        <v>0</v>
      </c>
      <c r="H187" s="8" t="e">
        <f t="shared" si="8"/>
        <v>#DIV/0!</v>
      </c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</row>
    <row r="188" spans="1:36" s="28" customFormat="1" x14ac:dyDescent="0.3">
      <c r="A188" s="3">
        <v>186</v>
      </c>
      <c r="B188" s="110">
        <v>15031405</v>
      </c>
      <c r="C188" s="107" t="s">
        <v>356</v>
      </c>
      <c r="D188" s="60" t="s">
        <v>411</v>
      </c>
      <c r="E188" s="266" t="s">
        <v>407</v>
      </c>
      <c r="F188" s="3"/>
      <c r="G188" s="8">
        <f t="shared" si="9"/>
        <v>0</v>
      </c>
      <c r="H188" s="8" t="e">
        <f t="shared" si="8"/>
        <v>#DIV/0!</v>
      </c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</row>
    <row r="189" spans="1:36" s="28" customFormat="1" x14ac:dyDescent="0.3">
      <c r="A189" s="3">
        <v>187</v>
      </c>
      <c r="B189" s="110">
        <v>15025788</v>
      </c>
      <c r="C189" s="107" t="s">
        <v>356</v>
      </c>
      <c r="D189" s="60" t="s">
        <v>412</v>
      </c>
      <c r="E189" s="266" t="s">
        <v>410</v>
      </c>
      <c r="F189" s="3"/>
      <c r="G189" s="8">
        <f t="shared" si="9"/>
        <v>0</v>
      </c>
      <c r="H189" s="8" t="e">
        <f t="shared" si="8"/>
        <v>#DIV/0!</v>
      </c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</row>
    <row r="190" spans="1:36" s="28" customFormat="1" x14ac:dyDescent="0.3">
      <c r="A190" s="3">
        <v>188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 s="3"/>
      <c r="G190" s="8">
        <f t="shared" si="9"/>
        <v>0</v>
      </c>
      <c r="H190" s="8" t="e">
        <f t="shared" si="8"/>
        <v>#DIV/0!</v>
      </c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</row>
    <row r="191" spans="1:36" s="28" customFormat="1" x14ac:dyDescent="0.3">
      <c r="A191" s="3">
        <v>189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 s="3"/>
      <c r="G191" s="8">
        <f t="shared" si="9"/>
        <v>0</v>
      </c>
      <c r="H191" s="8" t="e">
        <f t="shared" si="8"/>
        <v>#DIV/0!</v>
      </c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</row>
    <row r="192" spans="1:36" s="28" customFormat="1" x14ac:dyDescent="0.3">
      <c r="A192" s="3">
        <v>190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 s="3"/>
      <c r="G192" s="8">
        <f t="shared" si="9"/>
        <v>2</v>
      </c>
      <c r="H192" s="8" t="e">
        <f t="shared" si="8"/>
        <v>#DIV/0!</v>
      </c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>
        <v>2</v>
      </c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</row>
    <row r="193" spans="1:36" s="28" customFormat="1" x14ac:dyDescent="0.3">
      <c r="A193" s="3">
        <v>191</v>
      </c>
      <c r="B193" s="110">
        <v>15027021</v>
      </c>
      <c r="C193" s="107"/>
      <c r="D193" s="99" t="s">
        <v>358</v>
      </c>
      <c r="E193" s="271" t="s">
        <v>308</v>
      </c>
      <c r="F193" s="3"/>
      <c r="G193" s="8">
        <f t="shared" si="9"/>
        <v>0</v>
      </c>
      <c r="H193" s="8" t="e">
        <f t="shared" si="8"/>
        <v>#DIV/0!</v>
      </c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</row>
    <row r="194" spans="1:36" s="28" customFormat="1" x14ac:dyDescent="0.3">
      <c r="A194" s="3">
        <v>192</v>
      </c>
      <c r="B194" s="110">
        <v>15027022</v>
      </c>
      <c r="C194" s="107"/>
      <c r="D194" s="167" t="s">
        <v>359</v>
      </c>
      <c r="E194" s="271" t="s">
        <v>308</v>
      </c>
      <c r="F194" s="3"/>
      <c r="G194" s="8">
        <f t="shared" si="9"/>
        <v>0</v>
      </c>
      <c r="H194" s="8" t="e">
        <f t="shared" si="8"/>
        <v>#DIV/0!</v>
      </c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</row>
    <row r="195" spans="1:36" s="28" customFormat="1" x14ac:dyDescent="0.3">
      <c r="A195" s="3">
        <v>193</v>
      </c>
      <c r="B195" s="110">
        <v>16009789</v>
      </c>
      <c r="C195" s="107" t="s">
        <v>361</v>
      </c>
      <c r="D195" s="167" t="s">
        <v>360</v>
      </c>
      <c r="E195" s="99" t="s">
        <v>347</v>
      </c>
      <c r="F195" s="3"/>
      <c r="G195" s="8">
        <f t="shared" si="9"/>
        <v>0</v>
      </c>
      <c r="H195" s="8" t="e">
        <f t="shared" si="8"/>
        <v>#DIV/0!</v>
      </c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</row>
    <row r="196" spans="1:36" s="28" customFormat="1" x14ac:dyDescent="0.3">
      <c r="A196" s="3">
        <v>194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3"/>
      <c r="G196" s="8">
        <f t="shared" si="9"/>
        <v>0</v>
      </c>
      <c r="H196" s="8" t="e">
        <f t="shared" si="8"/>
        <v>#DIV/0!</v>
      </c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</row>
    <row r="197" spans="1:36" s="28" customFormat="1" x14ac:dyDescent="0.3">
      <c r="A197" s="3">
        <v>195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3"/>
      <c r="G197" s="8">
        <f t="shared" si="9"/>
        <v>0</v>
      </c>
      <c r="H197" s="8" t="e">
        <f t="shared" si="8"/>
        <v>#DIV/0!</v>
      </c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</row>
    <row r="198" spans="1:36" s="28" customFormat="1" x14ac:dyDescent="0.3">
      <c r="A198" s="3">
        <v>196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 s="3"/>
      <c r="G198" s="8">
        <f t="shared" si="9"/>
        <v>0</v>
      </c>
      <c r="H198" s="8" t="e">
        <f t="shared" si="8"/>
        <v>#DIV/0!</v>
      </c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</row>
    <row r="199" spans="1:36" s="28" customFormat="1" x14ac:dyDescent="0.3">
      <c r="A199" s="3">
        <v>197</v>
      </c>
      <c r="B199" s="75">
        <v>15028935</v>
      </c>
      <c r="C199" s="107" t="s">
        <v>354</v>
      </c>
      <c r="D199" s="188" t="s">
        <v>369</v>
      </c>
      <c r="E199" s="261" t="s">
        <v>41</v>
      </c>
      <c r="F199" s="3"/>
      <c r="G199" s="8">
        <f t="shared" ref="G199:G201" si="10">SUM(I199:AJ199)</f>
        <v>0</v>
      </c>
      <c r="H199" s="8" t="e">
        <f t="shared" ref="H199:H227" si="11">G199/F199*1000000</f>
        <v>#DIV/0!</v>
      </c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</row>
    <row r="200" spans="1:36" s="28" customFormat="1" x14ac:dyDescent="0.3">
      <c r="A200" s="3">
        <v>198</v>
      </c>
      <c r="B200" s="75">
        <v>15028936</v>
      </c>
      <c r="C200" s="107" t="s">
        <v>354</v>
      </c>
      <c r="D200" s="188" t="s">
        <v>370</v>
      </c>
      <c r="E200" s="261" t="s">
        <v>41</v>
      </c>
      <c r="F200" s="3"/>
      <c r="G200" s="8">
        <f t="shared" si="10"/>
        <v>0</v>
      </c>
      <c r="H200" s="8" t="e">
        <f t="shared" si="11"/>
        <v>#DIV/0!</v>
      </c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</row>
    <row r="201" spans="1:36" s="28" customFormat="1" x14ac:dyDescent="0.3">
      <c r="A201" s="3">
        <v>199</v>
      </c>
      <c r="B201" s="75"/>
      <c r="C201" s="107" t="s">
        <v>355</v>
      </c>
      <c r="D201" s="188" t="s">
        <v>372</v>
      </c>
      <c r="E201" s="261" t="s">
        <v>373</v>
      </c>
      <c r="F201" s="3"/>
      <c r="G201" s="8">
        <f t="shared" si="10"/>
        <v>0</v>
      </c>
      <c r="H201" s="8" t="e">
        <f t="shared" si="11"/>
        <v>#DIV/0!</v>
      </c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</row>
    <row r="202" spans="1:36" s="28" customFormat="1" x14ac:dyDescent="0.3">
      <c r="A202" s="3">
        <v>200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3">
        <f>VLOOKUP(B202,'[32]Daily production report'!$C$43:$J$71,8,0)</f>
        <v>1545</v>
      </c>
      <c r="G202" s="8">
        <f t="shared" ref="G202:G214" si="12">SUM(I202:AJ202)</f>
        <v>0</v>
      </c>
      <c r="H202" s="8">
        <f t="shared" si="11"/>
        <v>0</v>
      </c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</row>
    <row r="203" spans="1:36" s="28" customFormat="1" x14ac:dyDescent="0.3">
      <c r="A203" s="3">
        <v>201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3">
        <f>VLOOKUP(B203,'[32]Daily production report'!$C$43:$J$71,8,0)</f>
        <v>410</v>
      </c>
      <c r="G203" s="8">
        <f t="shared" si="12"/>
        <v>0</v>
      </c>
      <c r="H203" s="8">
        <f t="shared" si="11"/>
        <v>0</v>
      </c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</row>
    <row r="204" spans="1:36" s="28" customFormat="1" x14ac:dyDescent="0.3">
      <c r="A204" s="3">
        <v>202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3">
        <f>VLOOKUP(B204,'[32]Daily production report'!$C$43:$J$71,8,0)</f>
        <v>200</v>
      </c>
      <c r="G204" s="8">
        <f t="shared" si="12"/>
        <v>0</v>
      </c>
      <c r="H204" s="8">
        <f t="shared" si="11"/>
        <v>0</v>
      </c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</row>
    <row r="205" spans="1:36" s="28" customFormat="1" x14ac:dyDescent="0.3">
      <c r="A205" s="3">
        <v>203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3">
        <f>VLOOKUP(B205,'[32]Daily production report'!$C$43:$J$71,8,0)</f>
        <v>1950</v>
      </c>
      <c r="G205" s="8">
        <f t="shared" si="12"/>
        <v>2</v>
      </c>
      <c r="H205" s="8">
        <f t="shared" si="11"/>
        <v>1025.6410256410256</v>
      </c>
      <c r="I205" s="26"/>
      <c r="J205" s="26"/>
      <c r="K205" s="26">
        <v>2</v>
      </c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</row>
    <row r="206" spans="1:36" s="28" customFormat="1" x14ac:dyDescent="0.3">
      <c r="A206" s="3">
        <v>204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3">
        <f>VLOOKUP(B206,'[32]Daily production report'!$C$43:$J$71,8,0)</f>
        <v>1790</v>
      </c>
      <c r="G206" s="8">
        <f t="shared" si="12"/>
        <v>0</v>
      </c>
      <c r="H206" s="8">
        <f t="shared" si="11"/>
        <v>0</v>
      </c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</row>
    <row r="207" spans="1:36" s="28" customFormat="1" x14ac:dyDescent="0.3">
      <c r="A207" s="3">
        <v>205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3">
        <f>VLOOKUP(B207,'[32]Daily production report'!$C$43:$J$71,8,0)</f>
        <v>650</v>
      </c>
      <c r="G207" s="8">
        <f t="shared" si="12"/>
        <v>0</v>
      </c>
      <c r="H207" s="8">
        <f t="shared" si="11"/>
        <v>0</v>
      </c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</row>
    <row r="208" spans="1:36" s="28" customFormat="1" x14ac:dyDescent="0.3">
      <c r="A208" s="3">
        <v>206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3"/>
      <c r="G208" s="8">
        <f t="shared" si="12"/>
        <v>0</v>
      </c>
      <c r="H208" s="8" t="e">
        <f t="shared" si="11"/>
        <v>#DIV/0!</v>
      </c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</row>
    <row r="209" spans="1:36" s="28" customFormat="1" x14ac:dyDescent="0.3">
      <c r="A209" s="3">
        <v>207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3">
        <f>VLOOKUP(B209,'[32]Daily production report'!$C$43:$J$71,8,0)</f>
        <v>2036</v>
      </c>
      <c r="G209" s="8">
        <f t="shared" si="12"/>
        <v>9</v>
      </c>
      <c r="H209" s="8">
        <f t="shared" si="11"/>
        <v>4420.4322200392926</v>
      </c>
      <c r="I209" s="26"/>
      <c r="J209" s="26"/>
      <c r="K209" s="26">
        <v>2</v>
      </c>
      <c r="L209" s="26"/>
      <c r="M209" s="26"/>
      <c r="N209" s="26"/>
      <c r="O209" s="26"/>
      <c r="P209" s="26"/>
      <c r="Q209" s="26">
        <v>7</v>
      </c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</row>
    <row r="210" spans="1:36" s="28" customFormat="1" x14ac:dyDescent="0.3">
      <c r="A210" s="3">
        <v>208</v>
      </c>
      <c r="B210" s="74">
        <v>15030026</v>
      </c>
      <c r="C210" s="107" t="s">
        <v>355</v>
      </c>
      <c r="D210" s="122" t="s">
        <v>382</v>
      </c>
      <c r="E210" s="275" t="s">
        <v>387</v>
      </c>
      <c r="F210" s="3"/>
      <c r="G210" s="8">
        <f t="shared" si="12"/>
        <v>0</v>
      </c>
      <c r="H210" s="8" t="e">
        <f t="shared" si="11"/>
        <v>#DIV/0!</v>
      </c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</row>
    <row r="211" spans="1:36" s="28" customFormat="1" x14ac:dyDescent="0.3">
      <c r="A211" s="3">
        <v>209</v>
      </c>
      <c r="B211" s="74">
        <v>15030028</v>
      </c>
      <c r="C211" s="107"/>
      <c r="D211" s="122" t="s">
        <v>383</v>
      </c>
      <c r="E211" s="275" t="s">
        <v>387</v>
      </c>
      <c r="F211" s="3"/>
      <c r="G211" s="8">
        <f t="shared" si="12"/>
        <v>0</v>
      </c>
      <c r="H211" s="8" t="e">
        <f t="shared" si="11"/>
        <v>#DIV/0!</v>
      </c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</row>
    <row r="212" spans="1:36" s="28" customFormat="1" x14ac:dyDescent="0.3">
      <c r="A212" s="3">
        <v>210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3">
        <f>VLOOKUP(B212,'[32]Daily production report'!$C$43:$J$71,8,0)</f>
        <v>970</v>
      </c>
      <c r="G212" s="8">
        <f t="shared" si="12"/>
        <v>0</v>
      </c>
      <c r="H212" s="8">
        <f t="shared" si="11"/>
        <v>0</v>
      </c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</row>
    <row r="213" spans="1:36" s="28" customFormat="1" x14ac:dyDescent="0.3">
      <c r="A213" s="3">
        <v>211</v>
      </c>
      <c r="B213" s="74">
        <v>15030069</v>
      </c>
      <c r="C213" s="107"/>
      <c r="D213" s="122" t="s">
        <v>385</v>
      </c>
      <c r="E213" s="275" t="s">
        <v>387</v>
      </c>
      <c r="F213" s="3"/>
      <c r="G213" s="8">
        <f t="shared" si="12"/>
        <v>0</v>
      </c>
      <c r="H213" s="8" t="e">
        <f t="shared" si="11"/>
        <v>#DIV/0!</v>
      </c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</row>
    <row r="214" spans="1:36" s="28" customFormat="1" x14ac:dyDescent="0.3">
      <c r="A214" s="3">
        <v>212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3">
        <f>VLOOKUP(B214,'[32]Daily production report'!$C$43:$J$71,8,0)</f>
        <v>970</v>
      </c>
      <c r="G214" s="8">
        <f t="shared" si="12"/>
        <v>0</v>
      </c>
      <c r="H214" s="8">
        <f t="shared" si="11"/>
        <v>0</v>
      </c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</row>
    <row r="215" spans="1:36" s="28" customFormat="1" x14ac:dyDescent="0.3">
      <c r="A215" s="3">
        <v>213</v>
      </c>
      <c r="B215" s="74">
        <v>16010842</v>
      </c>
      <c r="C215" s="107" t="s">
        <v>355</v>
      </c>
      <c r="D215" s="122" t="s">
        <v>392</v>
      </c>
      <c r="E215" s="230" t="s">
        <v>391</v>
      </c>
      <c r="F215" s="3"/>
      <c r="G215" s="8">
        <f t="shared" ref="G215" si="13">SUM(I215:AJ215)</f>
        <v>0</v>
      </c>
      <c r="H215" s="8" t="e">
        <f t="shared" si="11"/>
        <v>#DIV/0!</v>
      </c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</row>
    <row r="216" spans="1:36" s="28" customFormat="1" x14ac:dyDescent="0.3">
      <c r="A216" s="3">
        <v>214</v>
      </c>
      <c r="B216" s="74">
        <v>16010846</v>
      </c>
      <c r="C216" s="87" t="s">
        <v>368</v>
      </c>
      <c r="D216" s="122" t="s">
        <v>393</v>
      </c>
      <c r="E216" s="278" t="s">
        <v>303</v>
      </c>
      <c r="F216" s="3"/>
      <c r="G216" s="8">
        <f t="shared" ref="G216:G219" si="14">SUM(I216:AJ216)</f>
        <v>0</v>
      </c>
      <c r="H216" s="8" t="e">
        <f t="shared" si="11"/>
        <v>#DIV/0!</v>
      </c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</row>
    <row r="217" spans="1:36" s="28" customFormat="1" x14ac:dyDescent="0.3">
      <c r="A217" s="3">
        <v>215</v>
      </c>
      <c r="B217" s="74">
        <v>16010847</v>
      </c>
      <c r="C217" s="87" t="s">
        <v>368</v>
      </c>
      <c r="D217" s="122" t="s">
        <v>394</v>
      </c>
      <c r="E217" s="278" t="s">
        <v>303</v>
      </c>
      <c r="F217" s="3"/>
      <c r="G217" s="8">
        <f t="shared" si="14"/>
        <v>0</v>
      </c>
      <c r="H217" s="8" t="e">
        <f t="shared" si="11"/>
        <v>#DIV/0!</v>
      </c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</row>
    <row r="218" spans="1:36" s="28" customFormat="1" x14ac:dyDescent="0.3">
      <c r="A218" s="3">
        <v>216</v>
      </c>
      <c r="B218" s="74">
        <v>16009976</v>
      </c>
      <c r="C218" s="171" t="s">
        <v>354</v>
      </c>
      <c r="D218" s="122" t="s">
        <v>395</v>
      </c>
      <c r="E218" s="275" t="s">
        <v>387</v>
      </c>
      <c r="F218" s="3"/>
      <c r="G218" s="8">
        <f t="shared" si="14"/>
        <v>0</v>
      </c>
      <c r="H218" s="8" t="e">
        <f t="shared" si="11"/>
        <v>#DIV/0!</v>
      </c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</row>
    <row r="219" spans="1:36" s="28" customFormat="1" x14ac:dyDescent="0.3">
      <c r="A219" s="3">
        <v>217</v>
      </c>
      <c r="B219" s="74">
        <v>16009977</v>
      </c>
      <c r="C219" s="171" t="s">
        <v>354</v>
      </c>
      <c r="D219" s="122" t="s">
        <v>396</v>
      </c>
      <c r="E219" s="275" t="s">
        <v>387</v>
      </c>
      <c r="F219" s="3"/>
      <c r="G219" s="8">
        <f t="shared" si="14"/>
        <v>0</v>
      </c>
      <c r="H219" s="8" t="e">
        <f t="shared" si="11"/>
        <v>#DIV/0!</v>
      </c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</row>
    <row r="220" spans="1:36" s="28" customFormat="1" x14ac:dyDescent="0.3">
      <c r="A220" s="3">
        <v>218</v>
      </c>
      <c r="B220" s="74">
        <v>16010843</v>
      </c>
      <c r="C220" s="107" t="s">
        <v>355</v>
      </c>
      <c r="D220" s="122" t="s">
        <v>397</v>
      </c>
      <c r="E220" s="230" t="s">
        <v>391</v>
      </c>
      <c r="F220" s="3"/>
      <c r="G220" s="8">
        <f t="shared" ref="G220:G227" si="15">SUM(I220:AJ220)</f>
        <v>0</v>
      </c>
      <c r="H220" s="8" t="e">
        <f t="shared" si="11"/>
        <v>#DIV/0!</v>
      </c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</row>
    <row r="221" spans="1:36" s="28" customFormat="1" x14ac:dyDescent="0.3">
      <c r="A221" s="3">
        <v>219</v>
      </c>
      <c r="B221" s="74">
        <v>15029927</v>
      </c>
      <c r="C221" s="107" t="s">
        <v>356</v>
      </c>
      <c r="D221" s="122" t="s">
        <v>398</v>
      </c>
      <c r="E221" s="273" t="s">
        <v>400</v>
      </c>
      <c r="F221" s="3"/>
      <c r="G221" s="8">
        <f t="shared" si="15"/>
        <v>0</v>
      </c>
      <c r="H221" s="8" t="e">
        <f t="shared" si="11"/>
        <v>#DIV/0!</v>
      </c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</row>
    <row r="222" spans="1:36" s="28" customFormat="1" x14ac:dyDescent="0.3">
      <c r="A222" s="3">
        <v>220</v>
      </c>
      <c r="B222" s="74">
        <v>15029928</v>
      </c>
      <c r="C222" s="107" t="s">
        <v>356</v>
      </c>
      <c r="D222" s="122" t="s">
        <v>399</v>
      </c>
      <c r="E222" s="273" t="s">
        <v>400</v>
      </c>
      <c r="F222" s="3"/>
      <c r="G222" s="8">
        <f t="shared" si="15"/>
        <v>0</v>
      </c>
      <c r="H222" s="8" t="e">
        <f t="shared" si="11"/>
        <v>#DIV/0!</v>
      </c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</row>
    <row r="223" spans="1:36" s="28" customFormat="1" x14ac:dyDescent="0.3">
      <c r="A223" s="3">
        <v>221</v>
      </c>
      <c r="B223" s="74">
        <v>15030489</v>
      </c>
      <c r="C223" s="87" t="s">
        <v>368</v>
      </c>
      <c r="D223" s="122" t="s">
        <v>401</v>
      </c>
      <c r="E223" s="273" t="s">
        <v>400</v>
      </c>
      <c r="F223" s="3"/>
      <c r="G223" s="8">
        <f t="shared" si="15"/>
        <v>0</v>
      </c>
      <c r="H223" s="8" t="e">
        <f t="shared" si="11"/>
        <v>#DIV/0!</v>
      </c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</row>
    <row r="224" spans="1:36" s="28" customFormat="1" x14ac:dyDescent="0.3">
      <c r="A224" s="3">
        <v>222</v>
      </c>
      <c r="B224" s="74">
        <v>15030490</v>
      </c>
      <c r="C224" s="87" t="s">
        <v>368</v>
      </c>
      <c r="D224" s="122" t="s">
        <v>402</v>
      </c>
      <c r="E224" s="273" t="s">
        <v>400</v>
      </c>
      <c r="F224" s="3"/>
      <c r="G224" s="215">
        <f t="shared" si="15"/>
        <v>0</v>
      </c>
      <c r="H224" s="8" t="e">
        <f t="shared" si="11"/>
        <v>#DIV/0!</v>
      </c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</row>
    <row r="225" spans="1:36" s="28" customFormat="1" x14ac:dyDescent="0.3">
      <c r="A225" s="3">
        <v>223</v>
      </c>
      <c r="B225" s="74">
        <v>16011180</v>
      </c>
      <c r="C225" s="107"/>
      <c r="D225" s="194" t="s">
        <v>404</v>
      </c>
      <c r="E225" s="230" t="s">
        <v>391</v>
      </c>
      <c r="F225" s="3"/>
      <c r="G225" s="8">
        <f t="shared" si="15"/>
        <v>0</v>
      </c>
      <c r="H225" s="8" t="e">
        <f t="shared" si="11"/>
        <v>#DIV/0!</v>
      </c>
      <c r="I225" s="214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</row>
    <row r="226" spans="1:36" s="28" customFormat="1" x14ac:dyDescent="0.3">
      <c r="A226" s="3">
        <v>224</v>
      </c>
      <c r="B226" s="74">
        <v>16011130</v>
      </c>
      <c r="C226" s="87" t="s">
        <v>368</v>
      </c>
      <c r="D226" s="194" t="s">
        <v>405</v>
      </c>
      <c r="E226" s="278" t="s">
        <v>303</v>
      </c>
      <c r="F226" s="3"/>
      <c r="G226" s="8">
        <f t="shared" si="15"/>
        <v>0</v>
      </c>
      <c r="H226" s="8" t="e">
        <f t="shared" si="11"/>
        <v>#DIV/0!</v>
      </c>
      <c r="I226" s="214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</row>
    <row r="227" spans="1:36" s="28" customFormat="1" x14ac:dyDescent="0.3">
      <c r="A227" s="3">
        <v>225</v>
      </c>
      <c r="B227" s="74">
        <v>16011131</v>
      </c>
      <c r="C227" s="87" t="s">
        <v>368</v>
      </c>
      <c r="D227" s="194" t="s">
        <v>406</v>
      </c>
      <c r="E227" s="278" t="s">
        <v>303</v>
      </c>
      <c r="F227" s="3"/>
      <c r="G227" s="8">
        <f t="shared" si="15"/>
        <v>0</v>
      </c>
      <c r="H227" s="8" t="e">
        <f t="shared" si="11"/>
        <v>#DIV/0!</v>
      </c>
      <c r="I227" s="214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</row>
    <row r="228" spans="1:36" s="28" customFormat="1" x14ac:dyDescent="0.3">
      <c r="A228" s="3">
        <v>226</v>
      </c>
      <c r="B228" s="225">
        <v>15031483</v>
      </c>
      <c r="C228" s="171" t="s">
        <v>354</v>
      </c>
      <c r="D228" s="226" t="s">
        <v>418</v>
      </c>
      <c r="E228" s="278" t="s">
        <v>81</v>
      </c>
      <c r="F228" s="3"/>
      <c r="G228" s="8">
        <f t="shared" ref="G228:G251" si="16">SUM(I228:AJ228)</f>
        <v>0</v>
      </c>
      <c r="H228" s="8" t="e">
        <f t="shared" ref="H228:H251" si="17">G228/F228*1000000</f>
        <v>#DIV/0!</v>
      </c>
      <c r="I228" s="214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</row>
    <row r="229" spans="1:36" s="28" customFormat="1" x14ac:dyDescent="0.3">
      <c r="A229" s="3">
        <v>227</v>
      </c>
      <c r="B229" s="225">
        <v>15031484</v>
      </c>
      <c r="C229" s="171" t="s">
        <v>354</v>
      </c>
      <c r="D229" s="226" t="s">
        <v>419</v>
      </c>
      <c r="E229" s="278" t="s">
        <v>81</v>
      </c>
      <c r="F229" s="3"/>
      <c r="G229" s="8">
        <f t="shared" si="16"/>
        <v>0</v>
      </c>
      <c r="H229" s="8" t="e">
        <f t="shared" si="17"/>
        <v>#DIV/0!</v>
      </c>
      <c r="I229" s="214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</row>
    <row r="230" spans="1:36" s="28" customFormat="1" x14ac:dyDescent="0.3">
      <c r="A230" s="3">
        <v>228</v>
      </c>
      <c r="B230" s="74">
        <v>16011316</v>
      </c>
      <c r="C230" s="87" t="s">
        <v>368</v>
      </c>
      <c r="D230" s="194" t="s">
        <v>421</v>
      </c>
      <c r="E230" s="276" t="s">
        <v>442</v>
      </c>
      <c r="F230" s="3"/>
      <c r="G230" s="8">
        <f t="shared" si="16"/>
        <v>0</v>
      </c>
      <c r="H230" s="8" t="e">
        <f t="shared" si="17"/>
        <v>#DIV/0!</v>
      </c>
      <c r="I230" s="214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</row>
    <row r="231" spans="1:36" s="28" customFormat="1" x14ac:dyDescent="0.3">
      <c r="A231" s="3">
        <v>229</v>
      </c>
      <c r="B231" s="74">
        <v>16011315</v>
      </c>
      <c r="C231" s="87" t="s">
        <v>368</v>
      </c>
      <c r="D231" s="194" t="s">
        <v>422</v>
      </c>
      <c r="E231" s="276" t="s">
        <v>442</v>
      </c>
      <c r="F231" s="3"/>
      <c r="G231" s="8">
        <f t="shared" si="16"/>
        <v>0</v>
      </c>
      <c r="H231" s="8" t="e">
        <f t="shared" si="17"/>
        <v>#DIV/0!</v>
      </c>
      <c r="I231" s="214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</row>
    <row r="232" spans="1:36" s="28" customFormat="1" x14ac:dyDescent="0.3">
      <c r="A232" s="3">
        <v>230</v>
      </c>
      <c r="B232" s="74">
        <v>15031382</v>
      </c>
      <c r="C232" s="107" t="s">
        <v>356</v>
      </c>
      <c r="D232" s="194" t="s">
        <v>423</v>
      </c>
      <c r="E232" s="276" t="s">
        <v>442</v>
      </c>
      <c r="F232" s="3">
        <f>VLOOKUP(B232,'[32]Daily production report'!$C$43:$J$71,8,0)</f>
        <v>1785</v>
      </c>
      <c r="G232" s="8">
        <f t="shared" si="16"/>
        <v>1</v>
      </c>
      <c r="H232" s="8">
        <f t="shared" si="17"/>
        <v>560.22408963585428</v>
      </c>
      <c r="I232" s="214"/>
      <c r="J232" s="26"/>
      <c r="K232" s="26">
        <v>1</v>
      </c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</row>
    <row r="233" spans="1:36" s="28" customFormat="1" x14ac:dyDescent="0.3">
      <c r="A233" s="3">
        <v>231</v>
      </c>
      <c r="B233" s="74">
        <v>15031383</v>
      </c>
      <c r="C233" s="107" t="s">
        <v>356</v>
      </c>
      <c r="D233" s="194" t="s">
        <v>444</v>
      </c>
      <c r="E233" s="276" t="s">
        <v>442</v>
      </c>
      <c r="F233" s="3">
        <f>VLOOKUP(B233,'[32]Daily production report'!$C$43:$J$71,8,0)</f>
        <v>1785</v>
      </c>
      <c r="G233" s="8">
        <f t="shared" si="16"/>
        <v>1</v>
      </c>
      <c r="H233" s="8">
        <f t="shared" si="17"/>
        <v>560.22408963585428</v>
      </c>
      <c r="I233" s="214"/>
      <c r="J233" s="26"/>
      <c r="K233" s="26">
        <v>1</v>
      </c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</row>
    <row r="234" spans="1:36" s="28" customFormat="1" x14ac:dyDescent="0.3">
      <c r="A234" s="3">
        <v>232</v>
      </c>
      <c r="B234" s="74">
        <v>15031384</v>
      </c>
      <c r="C234" s="107" t="s">
        <v>356</v>
      </c>
      <c r="D234" s="194" t="s">
        <v>424</v>
      </c>
      <c r="E234" s="276" t="s">
        <v>442</v>
      </c>
      <c r="F234" s="3"/>
      <c r="G234" s="8">
        <f t="shared" si="16"/>
        <v>0</v>
      </c>
      <c r="H234" s="8" t="e">
        <f t="shared" si="17"/>
        <v>#DIV/0!</v>
      </c>
      <c r="I234" s="214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</row>
    <row r="235" spans="1:36" s="28" customFormat="1" x14ac:dyDescent="0.3">
      <c r="A235" s="3">
        <v>233</v>
      </c>
      <c r="B235" s="74">
        <v>15031385</v>
      </c>
      <c r="C235" s="107" t="s">
        <v>356</v>
      </c>
      <c r="D235" s="194" t="s">
        <v>425</v>
      </c>
      <c r="E235" s="276" t="s">
        <v>442</v>
      </c>
      <c r="F235" s="3">
        <f>VLOOKUP(B235,'[32]Daily production report'!$C$43:$J$71,8,0)</f>
        <v>1357</v>
      </c>
      <c r="G235" s="8">
        <f t="shared" si="16"/>
        <v>0</v>
      </c>
      <c r="H235" s="8">
        <f t="shared" si="17"/>
        <v>0</v>
      </c>
      <c r="I235" s="214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</row>
    <row r="236" spans="1:36" s="28" customFormat="1" x14ac:dyDescent="0.3">
      <c r="A236" s="3">
        <v>234</v>
      </c>
      <c r="B236" s="74">
        <v>15031386</v>
      </c>
      <c r="C236" s="107" t="s">
        <v>355</v>
      </c>
      <c r="D236" s="194" t="s">
        <v>426</v>
      </c>
      <c r="E236" s="276" t="s">
        <v>442</v>
      </c>
      <c r="F236" s="3"/>
      <c r="G236" s="8">
        <f t="shared" si="16"/>
        <v>0</v>
      </c>
      <c r="H236" s="8" t="e">
        <f t="shared" si="17"/>
        <v>#DIV/0!</v>
      </c>
      <c r="I236" s="214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</row>
    <row r="237" spans="1:36" s="28" customFormat="1" x14ac:dyDescent="0.3">
      <c r="A237" s="3">
        <v>235</v>
      </c>
      <c r="B237" s="74">
        <v>15031387</v>
      </c>
      <c r="C237" s="107" t="s">
        <v>355</v>
      </c>
      <c r="D237" s="194" t="s">
        <v>427</v>
      </c>
      <c r="E237" s="276" t="s">
        <v>442</v>
      </c>
      <c r="F237" s="3"/>
      <c r="G237" s="8">
        <f t="shared" si="16"/>
        <v>0</v>
      </c>
      <c r="H237" s="8" t="e">
        <f t="shared" si="17"/>
        <v>#DIV/0!</v>
      </c>
      <c r="I237" s="214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</row>
    <row r="238" spans="1:36" s="28" customFormat="1" x14ac:dyDescent="0.3">
      <c r="A238" s="3">
        <v>236</v>
      </c>
      <c r="B238" s="74">
        <v>15031388</v>
      </c>
      <c r="C238" s="87" t="s">
        <v>368</v>
      </c>
      <c r="D238" s="194" t="s">
        <v>428</v>
      </c>
      <c r="E238" s="276" t="s">
        <v>442</v>
      </c>
      <c r="F238" s="3"/>
      <c r="G238" s="8">
        <f t="shared" si="16"/>
        <v>0</v>
      </c>
      <c r="H238" s="8" t="e">
        <f t="shared" si="17"/>
        <v>#DIV/0!</v>
      </c>
      <c r="I238" s="214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</row>
    <row r="239" spans="1:36" s="28" customFormat="1" x14ac:dyDescent="0.3">
      <c r="A239" s="3">
        <v>237</v>
      </c>
      <c r="B239" s="74">
        <v>15031389</v>
      </c>
      <c r="C239" s="87" t="s">
        <v>368</v>
      </c>
      <c r="D239" s="194" t="s">
        <v>429</v>
      </c>
      <c r="E239" s="276" t="s">
        <v>442</v>
      </c>
      <c r="F239" s="3"/>
      <c r="G239" s="8">
        <f t="shared" si="16"/>
        <v>0</v>
      </c>
      <c r="H239" s="8" t="e">
        <f t="shared" si="17"/>
        <v>#DIV/0!</v>
      </c>
      <c r="I239" s="214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</row>
    <row r="240" spans="1:36" s="28" customFormat="1" x14ac:dyDescent="0.3">
      <c r="A240" s="3">
        <v>238</v>
      </c>
      <c r="B240" s="74">
        <v>15031390</v>
      </c>
      <c r="C240" s="107" t="s">
        <v>356</v>
      </c>
      <c r="D240" s="194" t="s">
        <v>430</v>
      </c>
      <c r="E240" s="276" t="s">
        <v>442</v>
      </c>
      <c r="F240" s="3">
        <f>VLOOKUP(B240,'[32]Daily production report'!$C$43:$J$71,8,0)</f>
        <v>875</v>
      </c>
      <c r="G240" s="8">
        <f t="shared" si="16"/>
        <v>0</v>
      </c>
      <c r="H240" s="8">
        <f t="shared" si="17"/>
        <v>0</v>
      </c>
      <c r="I240" s="214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</row>
    <row r="241" spans="1:36" s="28" customFormat="1" x14ac:dyDescent="0.3">
      <c r="A241" s="3">
        <v>239</v>
      </c>
      <c r="B241" s="74">
        <v>15031391</v>
      </c>
      <c r="C241" s="107" t="s">
        <v>356</v>
      </c>
      <c r="D241" s="194" t="s">
        <v>431</v>
      </c>
      <c r="E241" s="276" t="s">
        <v>442</v>
      </c>
      <c r="F241" s="3">
        <f>VLOOKUP(B241,'[32]Daily production report'!$C$43:$J$71,8,0)</f>
        <v>875</v>
      </c>
      <c r="G241" s="8">
        <f t="shared" si="16"/>
        <v>0</v>
      </c>
      <c r="H241" s="8">
        <f t="shared" si="17"/>
        <v>0</v>
      </c>
      <c r="I241" s="214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</row>
    <row r="242" spans="1:36" s="28" customFormat="1" x14ac:dyDescent="0.3">
      <c r="A242" s="3">
        <v>240</v>
      </c>
      <c r="B242" s="74">
        <v>15031392</v>
      </c>
      <c r="C242" s="107" t="s">
        <v>356</v>
      </c>
      <c r="D242" s="194" t="s">
        <v>432</v>
      </c>
      <c r="E242" s="276" t="s">
        <v>442</v>
      </c>
      <c r="F242" s="3"/>
      <c r="G242" s="8">
        <f t="shared" si="16"/>
        <v>0</v>
      </c>
      <c r="H242" s="8" t="e">
        <f t="shared" si="17"/>
        <v>#DIV/0!</v>
      </c>
      <c r="I242" s="214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</row>
    <row r="243" spans="1:36" s="28" customFormat="1" x14ac:dyDescent="0.3">
      <c r="A243" s="3">
        <v>241</v>
      </c>
      <c r="B243" s="74">
        <v>15031393</v>
      </c>
      <c r="C243" s="107" t="s">
        <v>356</v>
      </c>
      <c r="D243" s="194" t="s">
        <v>433</v>
      </c>
      <c r="E243" s="276" t="s">
        <v>442</v>
      </c>
      <c r="F243" s="3"/>
      <c r="G243" s="8">
        <f t="shared" si="16"/>
        <v>2</v>
      </c>
      <c r="H243" s="8" t="e">
        <f t="shared" si="17"/>
        <v>#DIV/0!</v>
      </c>
      <c r="I243" s="214"/>
      <c r="J243" s="26"/>
      <c r="K243" s="26"/>
      <c r="L243" s="26"/>
      <c r="M243" s="26">
        <v>2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</row>
    <row r="244" spans="1:36" s="28" customFormat="1" x14ac:dyDescent="0.3">
      <c r="A244" s="3">
        <v>242</v>
      </c>
      <c r="B244" s="74">
        <v>15031394</v>
      </c>
      <c r="C244" s="107" t="s">
        <v>356</v>
      </c>
      <c r="D244" s="194" t="s">
        <v>434</v>
      </c>
      <c r="E244" s="276" t="s">
        <v>442</v>
      </c>
      <c r="F244" s="3"/>
      <c r="G244" s="8">
        <f t="shared" si="16"/>
        <v>2</v>
      </c>
      <c r="H244" s="8" t="e">
        <f t="shared" si="17"/>
        <v>#DIV/0!</v>
      </c>
      <c r="I244" s="214"/>
      <c r="J244" s="26"/>
      <c r="K244" s="26"/>
      <c r="L244" s="26"/>
      <c r="M244" s="26">
        <v>2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</row>
    <row r="245" spans="1:36" s="28" customFormat="1" x14ac:dyDescent="0.3">
      <c r="A245" s="3">
        <v>243</v>
      </c>
      <c r="B245" s="74">
        <v>15031395</v>
      </c>
      <c r="C245" s="107" t="s">
        <v>356</v>
      </c>
      <c r="D245" s="194" t="s">
        <v>435</v>
      </c>
      <c r="E245" s="276" t="s">
        <v>442</v>
      </c>
      <c r="F245" s="3"/>
      <c r="G245" s="8">
        <f t="shared" si="16"/>
        <v>0</v>
      </c>
      <c r="H245" s="8" t="e">
        <f t="shared" si="17"/>
        <v>#DIV/0!</v>
      </c>
      <c r="I245" s="214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</row>
    <row r="246" spans="1:36" s="28" customFormat="1" x14ac:dyDescent="0.3">
      <c r="A246" s="3">
        <v>244</v>
      </c>
      <c r="B246" s="74">
        <v>15031396</v>
      </c>
      <c r="C246" s="171" t="s">
        <v>354</v>
      </c>
      <c r="D246" s="194" t="s">
        <v>436</v>
      </c>
      <c r="E246" s="276" t="s">
        <v>442</v>
      </c>
      <c r="F246" s="3"/>
      <c r="G246" s="8">
        <f t="shared" si="16"/>
        <v>0</v>
      </c>
      <c r="H246" s="8" t="e">
        <f t="shared" si="17"/>
        <v>#DIV/0!</v>
      </c>
      <c r="I246" s="214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</row>
    <row r="247" spans="1:36" s="28" customFormat="1" x14ac:dyDescent="0.3">
      <c r="A247" s="3">
        <v>245</v>
      </c>
      <c r="B247" s="74">
        <v>15031397</v>
      </c>
      <c r="C247" s="171" t="s">
        <v>354</v>
      </c>
      <c r="D247" s="194" t="s">
        <v>437</v>
      </c>
      <c r="E247" s="276" t="s">
        <v>442</v>
      </c>
      <c r="F247" s="3"/>
      <c r="G247" s="8">
        <f t="shared" si="16"/>
        <v>0</v>
      </c>
      <c r="H247" s="8" t="e">
        <f t="shared" si="17"/>
        <v>#DIV/0!</v>
      </c>
      <c r="I247" s="214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</row>
    <row r="248" spans="1:36" s="28" customFormat="1" x14ac:dyDescent="0.3">
      <c r="A248" s="3">
        <v>246</v>
      </c>
      <c r="B248" s="74">
        <v>15031398</v>
      </c>
      <c r="C248" s="107" t="s">
        <v>356</v>
      </c>
      <c r="D248" s="194" t="s">
        <v>438</v>
      </c>
      <c r="E248" s="276" t="s">
        <v>442</v>
      </c>
      <c r="F248" s="3"/>
      <c r="G248" s="8">
        <f t="shared" si="16"/>
        <v>0</v>
      </c>
      <c r="H248" s="8" t="e">
        <f t="shared" si="17"/>
        <v>#DIV/0!</v>
      </c>
      <c r="I248" s="214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</row>
    <row r="249" spans="1:36" s="28" customFormat="1" x14ac:dyDescent="0.3">
      <c r="A249" s="3">
        <v>247</v>
      </c>
      <c r="B249" s="74">
        <v>15031399</v>
      </c>
      <c r="C249" s="107" t="s">
        <v>356</v>
      </c>
      <c r="D249" s="194" t="s">
        <v>439</v>
      </c>
      <c r="E249" s="276" t="s">
        <v>442</v>
      </c>
      <c r="F249" s="3"/>
      <c r="G249" s="8">
        <f t="shared" si="16"/>
        <v>0</v>
      </c>
      <c r="H249" s="8" t="e">
        <f t="shared" si="17"/>
        <v>#DIV/0!</v>
      </c>
      <c r="I249" s="214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</row>
    <row r="250" spans="1:36" s="28" customFormat="1" x14ac:dyDescent="0.3">
      <c r="A250" s="3">
        <v>248</v>
      </c>
      <c r="B250" s="74">
        <v>15031400</v>
      </c>
      <c r="C250" s="171" t="s">
        <v>354</v>
      </c>
      <c r="D250" s="194" t="s">
        <v>440</v>
      </c>
      <c r="E250" s="276" t="s">
        <v>442</v>
      </c>
      <c r="F250" s="3">
        <f>VLOOKUP(B250,'[32]Daily production report'!$C$43:$J$71,8,0)</f>
        <v>2050</v>
      </c>
      <c r="G250" s="8">
        <f t="shared" si="16"/>
        <v>0</v>
      </c>
      <c r="H250" s="8">
        <f t="shared" si="17"/>
        <v>0</v>
      </c>
      <c r="I250" s="214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</row>
    <row r="251" spans="1:36" s="28" customFormat="1" x14ac:dyDescent="0.3">
      <c r="A251" s="3">
        <v>249</v>
      </c>
      <c r="B251" s="74">
        <v>15031401</v>
      </c>
      <c r="C251" s="171" t="s">
        <v>354</v>
      </c>
      <c r="D251" s="194" t="s">
        <v>441</v>
      </c>
      <c r="E251" s="276" t="s">
        <v>442</v>
      </c>
      <c r="F251" s="3"/>
      <c r="G251" s="8">
        <f t="shared" si="16"/>
        <v>0</v>
      </c>
      <c r="H251" s="8" t="e">
        <f t="shared" si="17"/>
        <v>#DIV/0!</v>
      </c>
      <c r="I251" s="214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</row>
    <row r="252" spans="1:36" s="28" customFormat="1" x14ac:dyDescent="0.3">
      <c r="A252" s="3">
        <v>250</v>
      </c>
      <c r="B252" s="74"/>
      <c r="C252" s="107"/>
      <c r="D252" s="194"/>
      <c r="E252" s="195"/>
      <c r="F252" s="211"/>
      <c r="G252" s="8"/>
      <c r="H252" s="8"/>
      <c r="I252" s="214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</row>
    <row r="253" spans="1:36" s="28" customFormat="1" x14ac:dyDescent="0.3">
      <c r="A253" s="3">
        <v>251</v>
      </c>
      <c r="B253" s="74"/>
      <c r="C253" s="107"/>
      <c r="D253" s="194"/>
      <c r="E253" s="195"/>
      <c r="F253" s="211"/>
      <c r="G253" s="8"/>
      <c r="H253" s="8"/>
      <c r="I253" s="214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</row>
    <row r="254" spans="1:36" s="9" customFormat="1" ht="22.5" customHeight="1" x14ac:dyDescent="0.3">
      <c r="A254" s="328" t="s">
        <v>169</v>
      </c>
      <c r="B254" s="328"/>
      <c r="C254" s="328"/>
      <c r="D254" s="328"/>
      <c r="E254" s="328"/>
      <c r="F254" s="2">
        <f>SUM(F3:F251)</f>
        <v>34689</v>
      </c>
      <c r="G254" s="8">
        <f>SUM(I254:AJ254)</f>
        <v>36</v>
      </c>
      <c r="H254" s="8">
        <f t="shared" ref="H254" si="18">G254/F254*1000000</f>
        <v>1037.7929603044195</v>
      </c>
      <c r="I254" s="2">
        <f>SUM(I3:I251)</f>
        <v>0</v>
      </c>
      <c r="J254" s="2">
        <f t="shared" ref="J254:AJ254" si="19">SUM(J3:J251)</f>
        <v>4</v>
      </c>
      <c r="K254" s="2">
        <f t="shared" si="19"/>
        <v>11</v>
      </c>
      <c r="L254" s="2">
        <f t="shared" si="19"/>
        <v>3</v>
      </c>
      <c r="M254" s="2">
        <f t="shared" si="19"/>
        <v>4</v>
      </c>
      <c r="N254" s="2">
        <f t="shared" si="19"/>
        <v>0</v>
      </c>
      <c r="O254" s="2">
        <f t="shared" si="19"/>
        <v>0</v>
      </c>
      <c r="P254" s="2">
        <f t="shared" si="19"/>
        <v>0</v>
      </c>
      <c r="Q254" s="2">
        <f t="shared" si="19"/>
        <v>9</v>
      </c>
      <c r="R254" s="2">
        <f t="shared" si="19"/>
        <v>0</v>
      </c>
      <c r="S254" s="2">
        <f t="shared" si="19"/>
        <v>0</v>
      </c>
      <c r="T254" s="2">
        <f t="shared" si="19"/>
        <v>0</v>
      </c>
      <c r="U254" s="2">
        <f t="shared" si="19"/>
        <v>0</v>
      </c>
      <c r="V254" s="2">
        <f t="shared" si="19"/>
        <v>2</v>
      </c>
      <c r="W254" s="2">
        <f t="shared" si="19"/>
        <v>0</v>
      </c>
      <c r="X254" s="2">
        <f t="shared" si="19"/>
        <v>0</v>
      </c>
      <c r="Y254" s="2">
        <f t="shared" si="19"/>
        <v>0</v>
      </c>
      <c r="Z254" s="2">
        <f t="shared" si="19"/>
        <v>0</v>
      </c>
      <c r="AA254" s="2">
        <f t="shared" si="19"/>
        <v>0</v>
      </c>
      <c r="AB254" s="2">
        <f t="shared" si="19"/>
        <v>0</v>
      </c>
      <c r="AC254" s="2">
        <f t="shared" si="19"/>
        <v>0</v>
      </c>
      <c r="AD254" s="2">
        <f t="shared" si="19"/>
        <v>0</v>
      </c>
      <c r="AE254" s="2">
        <f t="shared" si="19"/>
        <v>0</v>
      </c>
      <c r="AF254" s="2">
        <f t="shared" si="19"/>
        <v>3</v>
      </c>
      <c r="AG254" s="2">
        <f t="shared" si="19"/>
        <v>0</v>
      </c>
      <c r="AH254" s="2">
        <f t="shared" si="19"/>
        <v>0</v>
      </c>
      <c r="AI254" s="2">
        <f t="shared" si="19"/>
        <v>0</v>
      </c>
      <c r="AJ254" s="2">
        <f t="shared" si="19"/>
        <v>0</v>
      </c>
    </row>
    <row r="258" spans="4:7" x14ac:dyDescent="0.3">
      <c r="D258" t="s">
        <v>455</v>
      </c>
      <c r="E258" s="1" t="s">
        <v>82</v>
      </c>
      <c r="G258" s="1">
        <v>55</v>
      </c>
    </row>
  </sheetData>
  <mergeCells count="2">
    <mergeCell ref="A254:E254"/>
    <mergeCell ref="A1:AJ1"/>
  </mergeCells>
  <conditionalFormatting sqref="B191:B192">
    <cfRule type="duplicateValues" dxfId="8" priority="1"/>
    <cfRule type="duplicateValues" dxfId="7" priority="2"/>
  </conditionalFormatting>
  <conditionalFormatting sqref="B196:B198">
    <cfRule type="duplicateValues" dxfId="6" priority="17" stopIfTrue="1"/>
  </conditionalFormatting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AJ254"/>
  <sheetViews>
    <sheetView view="pageBreakPreview" topLeftCell="A313" zoomScale="55" zoomScaleNormal="100" zoomScaleSheetLayoutView="55" workbookViewId="0"/>
  </sheetViews>
  <sheetFormatPr defaultRowHeight="14.4" x14ac:dyDescent="0.3"/>
  <cols>
    <col min="1" max="1" width="6.77734375" customWidth="1"/>
    <col min="2" max="2" width="14.21875" customWidth="1"/>
    <col min="3" max="3" width="13.44140625" customWidth="1"/>
    <col min="4" max="4" width="49.44140625" bestFit="1" customWidth="1"/>
    <col min="5" max="5" width="12.5546875" customWidth="1"/>
    <col min="6" max="6" width="11.77734375" style="1" customWidth="1"/>
    <col min="14" max="14" width="11.21875" bestFit="1" customWidth="1"/>
  </cols>
  <sheetData>
    <row r="1" spans="1:6" ht="30.75" customHeight="1" x14ac:dyDescent="0.3">
      <c r="A1" s="33" t="s">
        <v>453</v>
      </c>
      <c r="B1" s="34" t="s">
        <v>0</v>
      </c>
      <c r="C1" s="34"/>
      <c r="D1" s="34" t="s">
        <v>1</v>
      </c>
      <c r="E1" s="34" t="s">
        <v>2</v>
      </c>
      <c r="F1" s="47" t="s">
        <v>277</v>
      </c>
    </row>
    <row r="2" spans="1:6" x14ac:dyDescent="0.3">
      <c r="A2" s="46">
        <v>1</v>
      </c>
      <c r="B2" s="46" t="s">
        <v>371</v>
      </c>
      <c r="C2" s="117" t="s">
        <v>351</v>
      </c>
      <c r="D2" s="46" t="s">
        <v>1</v>
      </c>
      <c r="E2" s="46" t="s">
        <v>171</v>
      </c>
      <c r="F2" s="1" t="s">
        <v>278</v>
      </c>
    </row>
    <row r="3" spans="1:6" x14ac:dyDescent="0.3">
      <c r="A3" s="3">
        <v>2</v>
      </c>
      <c r="B3" s="106">
        <v>15017133</v>
      </c>
      <c r="C3" s="107" t="s">
        <v>356</v>
      </c>
      <c r="D3" s="107" t="s">
        <v>180</v>
      </c>
      <c r="E3" s="230" t="s">
        <v>171</v>
      </c>
    </row>
    <row r="4" spans="1:6" x14ac:dyDescent="0.3">
      <c r="A4" s="3">
        <v>3</v>
      </c>
      <c r="B4" s="106">
        <v>15018331</v>
      </c>
      <c r="C4" s="107" t="s">
        <v>356</v>
      </c>
      <c r="D4" s="107" t="s">
        <v>177</v>
      </c>
      <c r="E4" s="230" t="s">
        <v>84</v>
      </c>
      <c r="F4" s="48"/>
    </row>
    <row r="5" spans="1:6" x14ac:dyDescent="0.3">
      <c r="A5" s="3">
        <v>4</v>
      </c>
      <c r="B5" s="146">
        <v>15017449</v>
      </c>
      <c r="C5" s="107" t="s">
        <v>354</v>
      </c>
      <c r="D5" s="168" t="s">
        <v>181</v>
      </c>
      <c r="E5" s="233" t="s">
        <v>84</v>
      </c>
      <c r="F5" s="334"/>
    </row>
    <row r="6" spans="1:6" x14ac:dyDescent="0.3">
      <c r="A6" s="3">
        <v>5</v>
      </c>
      <c r="B6" s="106">
        <v>15017450</v>
      </c>
      <c r="C6" s="107" t="s">
        <v>354</v>
      </c>
      <c r="D6" s="107" t="s">
        <v>182</v>
      </c>
      <c r="E6" s="234" t="s">
        <v>84</v>
      </c>
      <c r="F6" s="334"/>
    </row>
    <row r="7" spans="1:6" x14ac:dyDescent="0.3">
      <c r="A7" s="3">
        <v>6</v>
      </c>
      <c r="B7" s="106">
        <v>15017143</v>
      </c>
      <c r="C7" s="107" t="s">
        <v>354</v>
      </c>
      <c r="D7" s="107" t="s">
        <v>183</v>
      </c>
      <c r="E7" s="234" t="s">
        <v>84</v>
      </c>
      <c r="F7" s="334"/>
    </row>
    <row r="8" spans="1:6" x14ac:dyDescent="0.3">
      <c r="A8" s="3">
        <v>7</v>
      </c>
      <c r="B8" s="106">
        <v>15017142</v>
      </c>
      <c r="C8" s="107" t="s">
        <v>353</v>
      </c>
      <c r="D8" s="107" t="s">
        <v>190</v>
      </c>
      <c r="E8" s="234" t="s">
        <v>84</v>
      </c>
      <c r="F8" s="334"/>
    </row>
    <row r="9" spans="1:6" x14ac:dyDescent="0.3">
      <c r="A9" s="3">
        <v>8</v>
      </c>
      <c r="B9" s="106">
        <v>15025378</v>
      </c>
      <c r="C9" s="107" t="s">
        <v>352</v>
      </c>
      <c r="D9" s="107" t="s">
        <v>184</v>
      </c>
      <c r="E9" s="234" t="s">
        <v>84</v>
      </c>
      <c r="F9" s="334"/>
    </row>
    <row r="10" spans="1:6" x14ac:dyDescent="0.3">
      <c r="A10" s="3">
        <v>9</v>
      </c>
      <c r="B10" s="106">
        <v>15025379</v>
      </c>
      <c r="C10" s="107" t="s">
        <v>352</v>
      </c>
      <c r="D10" s="107" t="s">
        <v>185</v>
      </c>
      <c r="E10" s="234" t="s">
        <v>84</v>
      </c>
      <c r="F10" s="334"/>
    </row>
    <row r="11" spans="1:6" x14ac:dyDescent="0.3">
      <c r="A11" s="3">
        <v>10</v>
      </c>
      <c r="B11" s="106">
        <v>15017138</v>
      </c>
      <c r="C11" s="107" t="s">
        <v>353</v>
      </c>
      <c r="D11" s="107" t="s">
        <v>186</v>
      </c>
      <c r="E11" s="234" t="s">
        <v>84</v>
      </c>
      <c r="F11" s="334"/>
    </row>
    <row r="12" spans="1:6" x14ac:dyDescent="0.3">
      <c r="A12" s="3">
        <v>11</v>
      </c>
      <c r="B12" s="106">
        <v>15017139</v>
      </c>
      <c r="C12" s="107" t="s">
        <v>353</v>
      </c>
      <c r="D12" s="107" t="s">
        <v>187</v>
      </c>
      <c r="E12" s="234" t="s">
        <v>84</v>
      </c>
      <c r="F12" s="334"/>
    </row>
    <row r="13" spans="1:6" x14ac:dyDescent="0.3">
      <c r="A13" s="3">
        <v>12</v>
      </c>
      <c r="B13" s="106">
        <v>15017140</v>
      </c>
      <c r="C13" s="107" t="s">
        <v>352</v>
      </c>
      <c r="D13" s="107" t="s">
        <v>188</v>
      </c>
      <c r="E13" s="234" t="s">
        <v>84</v>
      </c>
      <c r="F13" s="334"/>
    </row>
    <row r="14" spans="1:6" x14ac:dyDescent="0.3">
      <c r="A14" s="3">
        <v>13</v>
      </c>
      <c r="B14" s="106">
        <v>15017141</v>
      </c>
      <c r="C14" s="107" t="s">
        <v>352</v>
      </c>
      <c r="D14" s="107" t="s">
        <v>189</v>
      </c>
      <c r="E14" s="234" t="s">
        <v>84</v>
      </c>
      <c r="F14" s="334"/>
    </row>
    <row r="15" spans="1:6" x14ac:dyDescent="0.3">
      <c r="A15" s="3">
        <v>14</v>
      </c>
      <c r="B15" s="106">
        <v>15017144</v>
      </c>
      <c r="C15" s="107" t="s">
        <v>353</v>
      </c>
      <c r="D15" s="107" t="s">
        <v>191</v>
      </c>
      <c r="E15" s="234" t="s">
        <v>84</v>
      </c>
      <c r="F15" s="335"/>
    </row>
    <row r="16" spans="1:6" x14ac:dyDescent="0.3">
      <c r="A16" s="3">
        <v>15</v>
      </c>
      <c r="B16" s="146">
        <v>15017145</v>
      </c>
      <c r="C16" s="107" t="s">
        <v>354</v>
      </c>
      <c r="D16" s="168" t="s">
        <v>192</v>
      </c>
      <c r="E16" s="233" t="s">
        <v>84</v>
      </c>
      <c r="F16" s="334"/>
    </row>
    <row r="17" spans="1:6" x14ac:dyDescent="0.3">
      <c r="A17" s="3">
        <v>16</v>
      </c>
      <c r="B17" s="106">
        <v>15017146</v>
      </c>
      <c r="C17" s="107" t="s">
        <v>354</v>
      </c>
      <c r="D17" s="107" t="s">
        <v>193</v>
      </c>
      <c r="E17" s="234" t="s">
        <v>84</v>
      </c>
      <c r="F17" s="335"/>
    </row>
    <row r="18" spans="1:6" x14ac:dyDescent="0.3">
      <c r="A18" s="3">
        <v>17</v>
      </c>
      <c r="B18" s="146">
        <v>15017147</v>
      </c>
      <c r="C18" s="107" t="s">
        <v>353</v>
      </c>
      <c r="D18" s="168" t="s">
        <v>194</v>
      </c>
      <c r="E18" s="233" t="s">
        <v>84</v>
      </c>
      <c r="F18" s="334"/>
    </row>
    <row r="19" spans="1:6" x14ac:dyDescent="0.3">
      <c r="A19" s="3">
        <v>18</v>
      </c>
      <c r="B19" s="106">
        <v>15017148</v>
      </c>
      <c r="C19" s="107" t="s">
        <v>353</v>
      </c>
      <c r="D19" s="107" t="s">
        <v>195</v>
      </c>
      <c r="E19" s="234" t="s">
        <v>84</v>
      </c>
      <c r="F19" s="334"/>
    </row>
    <row r="20" spans="1:6" x14ac:dyDescent="0.3">
      <c r="A20" s="3">
        <v>19</v>
      </c>
      <c r="B20" s="106">
        <v>15017149</v>
      </c>
      <c r="C20" s="107" t="s">
        <v>355</v>
      </c>
      <c r="D20" s="107" t="s">
        <v>196</v>
      </c>
      <c r="E20" s="234" t="s">
        <v>84</v>
      </c>
      <c r="F20" s="334"/>
    </row>
    <row r="21" spans="1:6" x14ac:dyDescent="0.3">
      <c r="A21" s="3">
        <v>20</v>
      </c>
      <c r="B21" s="106">
        <v>15017150</v>
      </c>
      <c r="C21" s="107" t="s">
        <v>355</v>
      </c>
      <c r="D21" s="107" t="s">
        <v>197</v>
      </c>
      <c r="E21" s="234" t="s">
        <v>84</v>
      </c>
    </row>
    <row r="22" spans="1:6" x14ac:dyDescent="0.3">
      <c r="A22" s="3">
        <v>21</v>
      </c>
      <c r="B22" s="106">
        <v>15017151</v>
      </c>
      <c r="C22" s="107" t="s">
        <v>353</v>
      </c>
      <c r="D22" s="107" t="s">
        <v>198</v>
      </c>
      <c r="E22" s="234" t="s">
        <v>84</v>
      </c>
    </row>
    <row r="23" spans="1:6" x14ac:dyDescent="0.3">
      <c r="A23" s="3">
        <v>22</v>
      </c>
      <c r="B23" s="106">
        <v>15017152</v>
      </c>
      <c r="C23" s="107" t="s">
        <v>353</v>
      </c>
      <c r="D23" s="107" t="s">
        <v>199</v>
      </c>
      <c r="E23" s="234" t="s">
        <v>84</v>
      </c>
      <c r="F23" s="334"/>
    </row>
    <row r="24" spans="1:6" x14ac:dyDescent="0.3">
      <c r="A24" s="3">
        <v>23</v>
      </c>
      <c r="B24" s="106">
        <v>15017153</v>
      </c>
      <c r="C24" s="107" t="s">
        <v>354</v>
      </c>
      <c r="D24" s="107" t="s">
        <v>200</v>
      </c>
      <c r="E24" s="234" t="s">
        <v>84</v>
      </c>
      <c r="F24" s="334"/>
    </row>
    <row r="25" spans="1:6" x14ac:dyDescent="0.3">
      <c r="A25" s="3">
        <v>24</v>
      </c>
      <c r="B25" s="106">
        <v>15017154</v>
      </c>
      <c r="C25" s="107" t="s">
        <v>354</v>
      </c>
      <c r="D25" s="107" t="s">
        <v>201</v>
      </c>
      <c r="E25" s="234" t="s">
        <v>84</v>
      </c>
      <c r="F25" s="334"/>
    </row>
    <row r="26" spans="1:6" x14ac:dyDescent="0.3">
      <c r="A26" s="3">
        <v>25</v>
      </c>
      <c r="B26" s="106">
        <v>15017155</v>
      </c>
      <c r="C26" s="107" t="s">
        <v>355</v>
      </c>
      <c r="D26" s="107" t="s">
        <v>202</v>
      </c>
      <c r="E26" s="234" t="s">
        <v>84</v>
      </c>
      <c r="F26" s="334"/>
    </row>
    <row r="27" spans="1:6" x14ac:dyDescent="0.3">
      <c r="A27" s="3">
        <v>26</v>
      </c>
      <c r="B27" s="106">
        <v>15027104</v>
      </c>
      <c r="C27" s="107" t="s">
        <v>355</v>
      </c>
      <c r="D27" s="107" t="s">
        <v>203</v>
      </c>
      <c r="E27" s="234" t="s">
        <v>84</v>
      </c>
      <c r="F27" s="334"/>
    </row>
    <row r="28" spans="1:6" x14ac:dyDescent="0.3">
      <c r="A28" s="3">
        <v>27</v>
      </c>
      <c r="B28" s="106">
        <v>15017157</v>
      </c>
      <c r="C28" s="107" t="s">
        <v>353</v>
      </c>
      <c r="D28" s="107" t="s">
        <v>204</v>
      </c>
      <c r="E28" s="234" t="s">
        <v>84</v>
      </c>
      <c r="F28" s="334"/>
    </row>
    <row r="29" spans="1:6" x14ac:dyDescent="0.3">
      <c r="A29" s="3">
        <v>28</v>
      </c>
      <c r="B29" s="106">
        <v>15017158</v>
      </c>
      <c r="C29" s="107" t="s">
        <v>353</v>
      </c>
      <c r="D29" s="107" t="s">
        <v>205</v>
      </c>
      <c r="E29" s="234" t="s">
        <v>84</v>
      </c>
      <c r="F29" s="48"/>
    </row>
    <row r="30" spans="1:6" x14ac:dyDescent="0.3">
      <c r="A30" s="3">
        <v>29</v>
      </c>
      <c r="B30" s="106">
        <v>15017159</v>
      </c>
      <c r="C30" s="107" t="s">
        <v>353</v>
      </c>
      <c r="D30" s="107" t="s">
        <v>206</v>
      </c>
      <c r="E30" s="234" t="s">
        <v>84</v>
      </c>
      <c r="F30" s="48"/>
    </row>
    <row r="31" spans="1:6" x14ac:dyDescent="0.3">
      <c r="A31" s="3">
        <v>30</v>
      </c>
      <c r="B31" s="146">
        <v>15017160</v>
      </c>
      <c r="C31" s="107" t="s">
        <v>353</v>
      </c>
      <c r="D31" s="168" t="s">
        <v>207</v>
      </c>
      <c r="E31" s="233" t="s">
        <v>84</v>
      </c>
      <c r="F31" s="334"/>
    </row>
    <row r="32" spans="1:6" x14ac:dyDescent="0.3">
      <c r="A32" s="3">
        <v>31</v>
      </c>
      <c r="B32" s="106">
        <v>15017161</v>
      </c>
      <c r="C32" s="107" t="s">
        <v>352</v>
      </c>
      <c r="D32" s="107" t="s">
        <v>208</v>
      </c>
      <c r="E32" s="234" t="s">
        <v>84</v>
      </c>
      <c r="F32" s="334"/>
    </row>
    <row r="33" spans="1:6" x14ac:dyDescent="0.3">
      <c r="A33" s="3">
        <v>32</v>
      </c>
      <c r="B33" s="106">
        <v>15017162</v>
      </c>
      <c r="C33" s="107" t="s">
        <v>352</v>
      </c>
      <c r="D33" s="107" t="s">
        <v>209</v>
      </c>
      <c r="E33" s="234" t="s">
        <v>84</v>
      </c>
    </row>
    <row r="34" spans="1:6" x14ac:dyDescent="0.3">
      <c r="A34" s="3">
        <v>33</v>
      </c>
      <c r="B34" s="106">
        <v>15017163</v>
      </c>
      <c r="C34" s="107" t="s">
        <v>353</v>
      </c>
      <c r="D34" s="107" t="s">
        <v>210</v>
      </c>
      <c r="E34" s="234" t="s">
        <v>84</v>
      </c>
    </row>
    <row r="35" spans="1:6" x14ac:dyDescent="0.3">
      <c r="A35" s="3">
        <v>34</v>
      </c>
      <c r="B35" s="106">
        <v>15020546</v>
      </c>
      <c r="C35" s="107" t="s">
        <v>353</v>
      </c>
      <c r="D35" s="107" t="s">
        <v>211</v>
      </c>
      <c r="E35" s="234" t="s">
        <v>84</v>
      </c>
      <c r="F35" s="334"/>
    </row>
    <row r="36" spans="1:6" x14ac:dyDescent="0.3">
      <c r="A36" s="3">
        <v>35</v>
      </c>
      <c r="B36" s="109">
        <v>15030388</v>
      </c>
      <c r="C36" s="107" t="s">
        <v>356</v>
      </c>
      <c r="D36" s="201" t="s">
        <v>388</v>
      </c>
      <c r="E36" s="234" t="s">
        <v>390</v>
      </c>
      <c r="F36" s="334"/>
    </row>
    <row r="37" spans="1:6" x14ac:dyDescent="0.3">
      <c r="A37" s="3">
        <v>36</v>
      </c>
      <c r="B37" s="109">
        <v>15030389</v>
      </c>
      <c r="C37" s="107" t="s">
        <v>356</v>
      </c>
      <c r="D37" s="201" t="s">
        <v>389</v>
      </c>
      <c r="E37" s="234" t="s">
        <v>390</v>
      </c>
      <c r="F37" s="334"/>
    </row>
    <row r="38" spans="1:6" x14ac:dyDescent="0.3">
      <c r="A38" s="3">
        <v>37</v>
      </c>
      <c r="B38" s="106">
        <v>15017167</v>
      </c>
      <c r="C38" s="107" t="s">
        <v>354</v>
      </c>
      <c r="D38" s="107" t="s">
        <v>212</v>
      </c>
      <c r="E38" s="234" t="s">
        <v>84</v>
      </c>
      <c r="F38" s="334"/>
    </row>
    <row r="39" spans="1:6" x14ac:dyDescent="0.3">
      <c r="A39" s="3">
        <v>38</v>
      </c>
      <c r="B39" s="106">
        <v>15017168</v>
      </c>
      <c r="C39" s="107" t="s">
        <v>354</v>
      </c>
      <c r="D39" s="107" t="s">
        <v>213</v>
      </c>
      <c r="E39" s="234" t="s">
        <v>84</v>
      </c>
      <c r="F39" s="48"/>
    </row>
    <row r="40" spans="1:6" x14ac:dyDescent="0.3">
      <c r="A40" s="3">
        <v>39</v>
      </c>
      <c r="B40" s="106">
        <v>15017169</v>
      </c>
      <c r="C40" s="107" t="s">
        <v>354</v>
      </c>
      <c r="D40" s="107" t="s">
        <v>214</v>
      </c>
      <c r="E40" s="234" t="s">
        <v>84</v>
      </c>
      <c r="F40" s="48"/>
    </row>
    <row r="41" spans="1:6" x14ac:dyDescent="0.3">
      <c r="A41" s="3">
        <v>40</v>
      </c>
      <c r="B41" s="106">
        <v>15017170</v>
      </c>
      <c r="C41" s="107" t="s">
        <v>353</v>
      </c>
      <c r="D41" s="107" t="s">
        <v>215</v>
      </c>
      <c r="E41" s="234" t="s">
        <v>84</v>
      </c>
      <c r="F41" s="335"/>
    </row>
    <row r="42" spans="1:6" x14ac:dyDescent="0.3">
      <c r="A42" s="3">
        <v>41</v>
      </c>
      <c r="B42" s="146">
        <v>15026244</v>
      </c>
      <c r="C42" s="107" t="s">
        <v>356</v>
      </c>
      <c r="D42" s="168" t="s">
        <v>216</v>
      </c>
      <c r="E42" s="233" t="s">
        <v>84</v>
      </c>
      <c r="F42" s="334"/>
    </row>
    <row r="43" spans="1:6" x14ac:dyDescent="0.3">
      <c r="A43" s="3">
        <v>42</v>
      </c>
      <c r="B43" s="106">
        <v>15017172</v>
      </c>
      <c r="C43" s="107" t="s">
        <v>356</v>
      </c>
      <c r="D43" s="107" t="s">
        <v>217</v>
      </c>
      <c r="E43" s="234" t="s">
        <v>84</v>
      </c>
      <c r="F43" s="335"/>
    </row>
    <row r="44" spans="1:6" x14ac:dyDescent="0.3">
      <c r="A44" s="3">
        <v>43</v>
      </c>
      <c r="B44" s="146">
        <v>15017173</v>
      </c>
      <c r="C44" s="107" t="s">
        <v>356</v>
      </c>
      <c r="D44" s="168" t="s">
        <v>218</v>
      </c>
      <c r="E44" s="233" t="s">
        <v>84</v>
      </c>
      <c r="F44" s="334"/>
    </row>
    <row r="45" spans="1:6" x14ac:dyDescent="0.3">
      <c r="A45" s="3">
        <v>44</v>
      </c>
      <c r="B45" s="106">
        <v>15017174</v>
      </c>
      <c r="C45" s="107" t="s">
        <v>356</v>
      </c>
      <c r="D45" s="107" t="s">
        <v>219</v>
      </c>
      <c r="E45" s="234" t="s">
        <v>84</v>
      </c>
      <c r="F45" s="48"/>
    </row>
    <row r="46" spans="1:6" x14ac:dyDescent="0.3">
      <c r="A46" s="3">
        <v>45</v>
      </c>
      <c r="B46" s="106">
        <v>15026245</v>
      </c>
      <c r="C46" s="107" t="s">
        <v>356</v>
      </c>
      <c r="D46" s="107" t="s">
        <v>220</v>
      </c>
      <c r="E46" s="234" t="s">
        <v>84</v>
      </c>
      <c r="F46" s="335"/>
    </row>
    <row r="47" spans="1:6" x14ac:dyDescent="0.3">
      <c r="A47" s="3">
        <v>46</v>
      </c>
      <c r="B47" s="146">
        <v>15017176</v>
      </c>
      <c r="C47" s="107" t="s">
        <v>354</v>
      </c>
      <c r="D47" s="168" t="s">
        <v>221</v>
      </c>
      <c r="E47" s="233" t="s">
        <v>84</v>
      </c>
      <c r="F47" s="334"/>
    </row>
    <row r="48" spans="1:6" x14ac:dyDescent="0.3">
      <c r="A48" s="3">
        <v>47</v>
      </c>
      <c r="B48" s="106">
        <v>15017177</v>
      </c>
      <c r="C48" s="107" t="s">
        <v>356</v>
      </c>
      <c r="D48" s="107" t="s">
        <v>222</v>
      </c>
      <c r="E48" s="234" t="s">
        <v>84</v>
      </c>
    </row>
    <row r="49" spans="1:6" x14ac:dyDescent="0.3">
      <c r="A49" s="3">
        <v>48</v>
      </c>
      <c r="B49" s="106">
        <v>15017178</v>
      </c>
      <c r="C49" s="107" t="s">
        <v>354</v>
      </c>
      <c r="D49" s="107" t="s">
        <v>223</v>
      </c>
      <c r="E49" s="234" t="s">
        <v>84</v>
      </c>
    </row>
    <row r="50" spans="1:6" x14ac:dyDescent="0.3">
      <c r="A50" s="3">
        <v>49</v>
      </c>
      <c r="B50" s="106">
        <v>15017179</v>
      </c>
      <c r="C50" s="107" t="s">
        <v>354</v>
      </c>
      <c r="D50" s="107" t="s">
        <v>224</v>
      </c>
      <c r="E50" s="234" t="s">
        <v>84</v>
      </c>
      <c r="F50" s="334"/>
    </row>
    <row r="51" spans="1:6" x14ac:dyDescent="0.3">
      <c r="A51" s="3">
        <v>50</v>
      </c>
      <c r="B51" s="106">
        <v>15017180</v>
      </c>
      <c r="C51" s="107" t="s">
        <v>356</v>
      </c>
      <c r="D51" s="107" t="s">
        <v>225</v>
      </c>
      <c r="E51" s="234" t="s">
        <v>84</v>
      </c>
      <c r="F51" s="334"/>
    </row>
    <row r="52" spans="1:6" x14ac:dyDescent="0.3">
      <c r="A52" s="3">
        <v>51</v>
      </c>
      <c r="B52" s="106">
        <v>15017181</v>
      </c>
      <c r="C52" s="107" t="s">
        <v>356</v>
      </c>
      <c r="D52" s="107" t="s">
        <v>226</v>
      </c>
      <c r="E52" s="234" t="s">
        <v>84</v>
      </c>
      <c r="F52" s="334"/>
    </row>
    <row r="53" spans="1:6" x14ac:dyDescent="0.3">
      <c r="A53" s="3">
        <v>52</v>
      </c>
      <c r="B53" s="106">
        <v>15017182</v>
      </c>
      <c r="C53" s="107" t="s">
        <v>354</v>
      </c>
      <c r="D53" s="107" t="s">
        <v>227</v>
      </c>
      <c r="E53" s="234" t="s">
        <v>84</v>
      </c>
      <c r="F53" s="334"/>
    </row>
    <row r="54" spans="1:6" x14ac:dyDescent="0.3">
      <c r="A54" s="3">
        <v>53</v>
      </c>
      <c r="B54" s="106">
        <v>15017183</v>
      </c>
      <c r="C54" s="107" t="s">
        <v>354</v>
      </c>
      <c r="D54" s="107" t="s">
        <v>228</v>
      </c>
      <c r="E54" s="234" t="s">
        <v>84</v>
      </c>
    </row>
    <row r="55" spans="1:6" x14ac:dyDescent="0.3">
      <c r="A55" s="3">
        <v>54</v>
      </c>
      <c r="B55" s="106">
        <v>15017184</v>
      </c>
      <c r="C55" s="107" t="s">
        <v>354</v>
      </c>
      <c r="D55" s="107" t="s">
        <v>229</v>
      </c>
      <c r="E55" s="234" t="s">
        <v>84</v>
      </c>
    </row>
    <row r="56" spans="1:6" x14ac:dyDescent="0.3">
      <c r="A56" s="3">
        <v>55</v>
      </c>
      <c r="B56" s="106">
        <v>15017185</v>
      </c>
      <c r="C56" s="107" t="s">
        <v>354</v>
      </c>
      <c r="D56" s="107" t="s">
        <v>230</v>
      </c>
      <c r="E56" s="234" t="s">
        <v>84</v>
      </c>
      <c r="F56" s="334"/>
    </row>
    <row r="57" spans="1:6" x14ac:dyDescent="0.3">
      <c r="A57" s="3">
        <v>56</v>
      </c>
      <c r="B57" s="106">
        <v>15017186</v>
      </c>
      <c r="C57" s="107" t="s">
        <v>356</v>
      </c>
      <c r="D57" s="107" t="s">
        <v>231</v>
      </c>
      <c r="E57" s="234" t="s">
        <v>84</v>
      </c>
      <c r="F57" s="334"/>
    </row>
    <row r="58" spans="1:6" x14ac:dyDescent="0.3">
      <c r="A58" s="3">
        <v>57</v>
      </c>
      <c r="B58" s="106">
        <v>15017187</v>
      </c>
      <c r="C58" s="107" t="s">
        <v>356</v>
      </c>
      <c r="D58" s="107" t="s">
        <v>232</v>
      </c>
      <c r="E58" s="234" t="s">
        <v>84</v>
      </c>
      <c r="F58" s="48"/>
    </row>
    <row r="59" spans="1:6" x14ac:dyDescent="0.3">
      <c r="A59" s="3">
        <v>58</v>
      </c>
      <c r="B59" s="138">
        <v>15026206</v>
      </c>
      <c r="C59" s="107" t="s">
        <v>354</v>
      </c>
      <c r="D59" s="107" t="s">
        <v>339</v>
      </c>
      <c r="E59" s="234" t="s">
        <v>84</v>
      </c>
      <c r="F59" s="48"/>
    </row>
    <row r="60" spans="1:6" x14ac:dyDescent="0.3">
      <c r="A60" s="3">
        <v>59</v>
      </c>
      <c r="B60" s="146">
        <v>15013452</v>
      </c>
      <c r="C60" s="107" t="s">
        <v>354</v>
      </c>
      <c r="D60" s="168" t="s">
        <v>233</v>
      </c>
      <c r="E60" s="233" t="s">
        <v>81</v>
      </c>
    </row>
    <row r="61" spans="1:6" x14ac:dyDescent="0.3">
      <c r="A61" s="3">
        <v>60</v>
      </c>
      <c r="B61" s="106">
        <v>15026219</v>
      </c>
      <c r="C61" s="107" t="s">
        <v>354</v>
      </c>
      <c r="D61" s="107" t="s">
        <v>338</v>
      </c>
      <c r="E61" s="282" t="s">
        <v>81</v>
      </c>
    </row>
    <row r="62" spans="1:6" x14ac:dyDescent="0.3">
      <c r="A62" s="3">
        <v>61</v>
      </c>
      <c r="B62" s="106">
        <v>15026218</v>
      </c>
      <c r="C62" s="107" t="s">
        <v>354</v>
      </c>
      <c r="D62" s="107" t="s">
        <v>340</v>
      </c>
      <c r="E62" s="282" t="s">
        <v>81</v>
      </c>
      <c r="F62" s="48"/>
    </row>
    <row r="63" spans="1:6" x14ac:dyDescent="0.3">
      <c r="A63" s="3">
        <v>62</v>
      </c>
      <c r="B63" s="146">
        <v>16006627</v>
      </c>
      <c r="C63" s="107" t="s">
        <v>354</v>
      </c>
      <c r="D63" s="168" t="s">
        <v>78</v>
      </c>
      <c r="E63" s="285" t="s">
        <v>81</v>
      </c>
    </row>
    <row r="64" spans="1:6" x14ac:dyDescent="0.3">
      <c r="A64" s="3">
        <v>63</v>
      </c>
      <c r="B64" s="106">
        <v>16006628</v>
      </c>
      <c r="C64" s="107" t="s">
        <v>357</v>
      </c>
      <c r="D64" s="107" t="s">
        <v>79</v>
      </c>
      <c r="E64" s="282" t="s">
        <v>81</v>
      </c>
    </row>
    <row r="65" spans="1:6" x14ac:dyDescent="0.3">
      <c r="A65" s="3">
        <v>64</v>
      </c>
      <c r="B65" s="106">
        <v>15017338</v>
      </c>
      <c r="C65" s="107" t="s">
        <v>357</v>
      </c>
      <c r="D65" s="107" t="s">
        <v>234</v>
      </c>
      <c r="E65" s="282" t="s">
        <v>82</v>
      </c>
    </row>
    <row r="66" spans="1:6" x14ac:dyDescent="0.3">
      <c r="A66" s="3">
        <v>65</v>
      </c>
      <c r="B66" s="106">
        <v>15026220</v>
      </c>
      <c r="C66" s="107" t="s">
        <v>443</v>
      </c>
      <c r="D66" s="107" t="s">
        <v>235</v>
      </c>
      <c r="E66" s="237" t="s">
        <v>62</v>
      </c>
      <c r="F66" s="45"/>
    </row>
    <row r="67" spans="1:6" x14ac:dyDescent="0.3">
      <c r="A67" s="3">
        <v>66</v>
      </c>
      <c r="B67" s="106">
        <v>15000212</v>
      </c>
      <c r="C67" s="107"/>
      <c r="D67" s="107" t="s">
        <v>236</v>
      </c>
      <c r="E67" s="240" t="s">
        <v>64</v>
      </c>
      <c r="F67" s="45"/>
    </row>
    <row r="68" spans="1:6" x14ac:dyDescent="0.3">
      <c r="A68" s="3">
        <v>67</v>
      </c>
      <c r="B68" s="106">
        <v>15000215</v>
      </c>
      <c r="C68" s="107"/>
      <c r="D68" s="107" t="s">
        <v>237</v>
      </c>
      <c r="E68" s="240" t="s">
        <v>64</v>
      </c>
      <c r="F68" s="334"/>
    </row>
    <row r="69" spans="1:6" x14ac:dyDescent="0.3">
      <c r="A69" s="3">
        <v>68</v>
      </c>
      <c r="B69" s="106">
        <v>15000214</v>
      </c>
      <c r="C69" s="107"/>
      <c r="D69" s="107" t="s">
        <v>238</v>
      </c>
      <c r="E69" s="240" t="s">
        <v>64</v>
      </c>
      <c r="F69" s="334"/>
    </row>
    <row r="70" spans="1:6" x14ac:dyDescent="0.3">
      <c r="A70" s="3">
        <v>69</v>
      </c>
      <c r="B70" s="106">
        <v>15000217</v>
      </c>
      <c r="C70" s="107"/>
      <c r="D70" s="107" t="s">
        <v>239</v>
      </c>
      <c r="E70" s="240" t="s">
        <v>64</v>
      </c>
      <c r="F70" s="334"/>
    </row>
    <row r="71" spans="1:6" x14ac:dyDescent="0.3">
      <c r="A71" s="3">
        <v>70</v>
      </c>
      <c r="B71" s="106">
        <v>15000216</v>
      </c>
      <c r="C71" s="107"/>
      <c r="D71" s="107" t="s">
        <v>240</v>
      </c>
      <c r="E71" s="240" t="s">
        <v>64</v>
      </c>
      <c r="F71" s="334"/>
    </row>
    <row r="72" spans="1:6" x14ac:dyDescent="0.3">
      <c r="A72" s="3">
        <v>71</v>
      </c>
      <c r="B72" s="106">
        <v>15015945</v>
      </c>
      <c r="C72" s="107"/>
      <c r="D72" s="107" t="s">
        <v>241</v>
      </c>
      <c r="E72" s="240" t="s">
        <v>64</v>
      </c>
    </row>
    <row r="73" spans="1:6" x14ac:dyDescent="0.3">
      <c r="A73" s="3">
        <v>72</v>
      </c>
      <c r="B73" s="106">
        <v>15023956</v>
      </c>
      <c r="C73" s="107"/>
      <c r="D73" s="107" t="s">
        <v>242</v>
      </c>
      <c r="E73" s="240" t="s">
        <v>64</v>
      </c>
      <c r="F73" s="334"/>
    </row>
    <row r="74" spans="1:6" x14ac:dyDescent="0.3">
      <c r="A74" s="3">
        <v>73</v>
      </c>
      <c r="B74" s="106">
        <v>15000210</v>
      </c>
      <c r="C74" s="107" t="s">
        <v>352</v>
      </c>
      <c r="D74" s="107" t="s">
        <v>243</v>
      </c>
      <c r="E74" s="240" t="s">
        <v>64</v>
      </c>
      <c r="F74" s="334"/>
    </row>
    <row r="75" spans="1:6" x14ac:dyDescent="0.3">
      <c r="A75" s="3">
        <v>74</v>
      </c>
      <c r="B75" s="106">
        <v>15014432</v>
      </c>
      <c r="C75" s="107" t="s">
        <v>352</v>
      </c>
      <c r="D75" s="107" t="s">
        <v>244</v>
      </c>
      <c r="E75" s="240" t="s">
        <v>4</v>
      </c>
    </row>
    <row r="76" spans="1:6" x14ac:dyDescent="0.3">
      <c r="A76" s="3">
        <v>75</v>
      </c>
      <c r="B76" s="106">
        <v>15014438</v>
      </c>
      <c r="C76" s="107"/>
      <c r="D76" s="107" t="s">
        <v>245</v>
      </c>
      <c r="E76" s="243" t="s">
        <v>4</v>
      </c>
      <c r="F76" s="45"/>
    </row>
    <row r="77" spans="1:6" x14ac:dyDescent="0.3">
      <c r="A77" s="3">
        <v>76</v>
      </c>
      <c r="B77" s="106">
        <v>15000133</v>
      </c>
      <c r="C77" s="107"/>
      <c r="D77" s="107" t="s">
        <v>246</v>
      </c>
      <c r="E77" s="243" t="s">
        <v>4</v>
      </c>
      <c r="F77" s="334"/>
    </row>
    <row r="78" spans="1:6" x14ac:dyDescent="0.3">
      <c r="A78" s="3">
        <v>77</v>
      </c>
      <c r="B78" s="106">
        <v>15000178</v>
      </c>
      <c r="C78" s="107"/>
      <c r="D78" s="107" t="s">
        <v>247</v>
      </c>
      <c r="E78" s="243" t="s">
        <v>4</v>
      </c>
      <c r="F78" s="334"/>
    </row>
    <row r="79" spans="1:6" x14ac:dyDescent="0.3">
      <c r="A79" s="3">
        <v>78</v>
      </c>
      <c r="B79" s="106">
        <v>15014430</v>
      </c>
      <c r="C79" s="107"/>
      <c r="D79" s="107" t="s">
        <v>248</v>
      </c>
      <c r="E79" s="243" t="s">
        <v>4</v>
      </c>
      <c r="F79" s="45"/>
    </row>
    <row r="80" spans="1:6" x14ac:dyDescent="0.3">
      <c r="A80" s="3">
        <v>79</v>
      </c>
      <c r="B80" s="106">
        <v>15014429</v>
      </c>
      <c r="C80" s="107" t="s">
        <v>353</v>
      </c>
      <c r="D80" s="107" t="s">
        <v>249</v>
      </c>
      <c r="E80" s="243" t="s">
        <v>4</v>
      </c>
      <c r="F80" s="45"/>
    </row>
    <row r="81" spans="1:6" x14ac:dyDescent="0.3">
      <c r="A81" s="3">
        <v>80</v>
      </c>
      <c r="B81" s="106">
        <v>15014426</v>
      </c>
      <c r="C81" s="107" t="s">
        <v>353</v>
      </c>
      <c r="D81" s="107" t="s">
        <v>250</v>
      </c>
      <c r="E81" s="243" t="s">
        <v>4</v>
      </c>
      <c r="F81" s="334"/>
    </row>
    <row r="82" spans="1:6" x14ac:dyDescent="0.3">
      <c r="A82" s="3">
        <v>81</v>
      </c>
      <c r="B82" s="106"/>
      <c r="C82" s="107"/>
      <c r="D82" s="107" t="s">
        <v>251</v>
      </c>
      <c r="E82" s="243" t="s">
        <v>4</v>
      </c>
      <c r="F82" s="334"/>
    </row>
    <row r="83" spans="1:6" x14ac:dyDescent="0.3">
      <c r="A83" s="3">
        <v>82</v>
      </c>
      <c r="B83" s="106">
        <v>15015253</v>
      </c>
      <c r="C83" s="107"/>
      <c r="D83" s="107" t="s">
        <v>56</v>
      </c>
      <c r="E83" s="243" t="s">
        <v>57</v>
      </c>
    </row>
    <row r="84" spans="1:6" x14ac:dyDescent="0.3">
      <c r="A84" s="3">
        <v>83</v>
      </c>
      <c r="B84" s="106">
        <v>16001389</v>
      </c>
      <c r="C84" s="107"/>
      <c r="D84" s="107" t="s">
        <v>252</v>
      </c>
      <c r="E84" s="243" t="s">
        <v>47</v>
      </c>
      <c r="F84" s="334"/>
    </row>
    <row r="85" spans="1:6" x14ac:dyDescent="0.3">
      <c r="A85" s="3">
        <v>84</v>
      </c>
      <c r="B85" s="106">
        <v>16001385</v>
      </c>
      <c r="C85" s="107"/>
      <c r="D85" s="107" t="s">
        <v>253</v>
      </c>
      <c r="E85" s="243" t="s">
        <v>47</v>
      </c>
      <c r="F85" s="334"/>
    </row>
    <row r="86" spans="1:6" x14ac:dyDescent="0.3">
      <c r="A86" s="3">
        <v>85</v>
      </c>
      <c r="B86" s="106">
        <v>16003463</v>
      </c>
      <c r="C86" s="107" t="s">
        <v>354</v>
      </c>
      <c r="D86" s="107" t="s">
        <v>254</v>
      </c>
      <c r="E86" s="249" t="s">
        <v>80</v>
      </c>
      <c r="F86" s="334"/>
    </row>
    <row r="87" spans="1:6" x14ac:dyDescent="0.3">
      <c r="A87" s="3">
        <v>86</v>
      </c>
      <c r="B87" s="106">
        <v>16003464</v>
      </c>
      <c r="C87" s="107" t="s">
        <v>354</v>
      </c>
      <c r="D87" s="107" t="s">
        <v>255</v>
      </c>
      <c r="E87" s="249" t="s">
        <v>80</v>
      </c>
      <c r="F87" s="334"/>
    </row>
    <row r="88" spans="1:6" x14ac:dyDescent="0.3">
      <c r="A88" s="3">
        <v>87</v>
      </c>
      <c r="B88" s="106">
        <v>16003465</v>
      </c>
      <c r="C88" s="107" t="s">
        <v>356</v>
      </c>
      <c r="D88" s="107" t="s">
        <v>256</v>
      </c>
      <c r="E88" s="249" t="s">
        <v>80</v>
      </c>
      <c r="F88" s="334"/>
    </row>
    <row r="89" spans="1:6" x14ac:dyDescent="0.3">
      <c r="A89" s="3">
        <v>88</v>
      </c>
      <c r="B89" s="106">
        <v>16003466</v>
      </c>
      <c r="C89" s="107" t="s">
        <v>356</v>
      </c>
      <c r="D89" s="107" t="s">
        <v>257</v>
      </c>
      <c r="E89" s="249" t="s">
        <v>80</v>
      </c>
      <c r="F89" s="334"/>
    </row>
    <row r="90" spans="1:6" x14ac:dyDescent="0.3">
      <c r="A90" s="3">
        <v>89</v>
      </c>
      <c r="B90" s="106">
        <v>15017135</v>
      </c>
      <c r="C90" s="107"/>
      <c r="D90" s="107" t="s">
        <v>258</v>
      </c>
      <c r="E90" s="252" t="s">
        <v>80</v>
      </c>
    </row>
    <row r="91" spans="1:6" x14ac:dyDescent="0.3">
      <c r="A91" s="3">
        <v>90</v>
      </c>
      <c r="B91" s="106">
        <v>15015262</v>
      </c>
      <c r="C91" s="107"/>
      <c r="D91" s="107" t="s">
        <v>259</v>
      </c>
      <c r="E91" s="252" t="s">
        <v>30</v>
      </c>
    </row>
    <row r="92" spans="1:6" x14ac:dyDescent="0.3">
      <c r="A92" s="3">
        <v>91</v>
      </c>
      <c r="B92" s="106">
        <v>15015263</v>
      </c>
      <c r="C92" s="107"/>
      <c r="D92" s="107" t="s">
        <v>260</v>
      </c>
      <c r="E92" s="252" t="s">
        <v>30</v>
      </c>
    </row>
    <row r="93" spans="1:6" x14ac:dyDescent="0.3">
      <c r="A93" s="3">
        <v>92</v>
      </c>
      <c r="B93" s="106">
        <v>15014722</v>
      </c>
      <c r="C93" s="107"/>
      <c r="D93" s="107" t="s">
        <v>261</v>
      </c>
      <c r="E93" s="252" t="s">
        <v>30</v>
      </c>
    </row>
    <row r="94" spans="1:6" x14ac:dyDescent="0.3">
      <c r="A94" s="3">
        <v>93</v>
      </c>
      <c r="B94" s="106">
        <v>15014721</v>
      </c>
      <c r="C94" s="107"/>
      <c r="D94" s="107" t="s">
        <v>262</v>
      </c>
      <c r="E94" s="252" t="s">
        <v>30</v>
      </c>
    </row>
    <row r="95" spans="1:6" x14ac:dyDescent="0.3">
      <c r="A95" s="3">
        <v>94</v>
      </c>
      <c r="B95" s="106">
        <v>15000093</v>
      </c>
      <c r="C95" s="107"/>
      <c r="D95" s="107" t="s">
        <v>263</v>
      </c>
      <c r="E95" s="252" t="s">
        <v>35</v>
      </c>
    </row>
    <row r="96" spans="1:6" x14ac:dyDescent="0.3">
      <c r="A96" s="3">
        <v>95</v>
      </c>
      <c r="B96" s="106">
        <v>15012708</v>
      </c>
      <c r="C96" s="107"/>
      <c r="D96" s="107" t="s">
        <v>264</v>
      </c>
      <c r="E96" s="252" t="s">
        <v>35</v>
      </c>
    </row>
    <row r="97" spans="1:6" x14ac:dyDescent="0.3">
      <c r="A97" s="3">
        <v>96</v>
      </c>
      <c r="B97" s="106">
        <v>15012707</v>
      </c>
      <c r="C97" s="107"/>
      <c r="D97" s="107" t="s">
        <v>265</v>
      </c>
      <c r="E97" s="252" t="s">
        <v>35</v>
      </c>
    </row>
    <row r="98" spans="1:6" x14ac:dyDescent="0.3">
      <c r="A98" s="3">
        <v>97</v>
      </c>
      <c r="B98" s="106">
        <v>15011635</v>
      </c>
      <c r="C98" s="107"/>
      <c r="D98" s="107" t="s">
        <v>266</v>
      </c>
      <c r="E98" s="252" t="s">
        <v>61</v>
      </c>
    </row>
    <row r="99" spans="1:6" x14ac:dyDescent="0.3">
      <c r="A99" s="3">
        <v>98</v>
      </c>
      <c r="B99" s="106">
        <v>15011638</v>
      </c>
      <c r="C99" s="107"/>
      <c r="D99" s="107" t="s">
        <v>267</v>
      </c>
      <c r="E99" s="252" t="s">
        <v>61</v>
      </c>
    </row>
    <row r="100" spans="1:6" x14ac:dyDescent="0.3">
      <c r="A100" s="3">
        <v>99</v>
      </c>
      <c r="B100" s="106">
        <v>15011639</v>
      </c>
      <c r="C100" s="107"/>
      <c r="D100" s="107" t="s">
        <v>268</v>
      </c>
      <c r="E100" s="252" t="s">
        <v>61</v>
      </c>
    </row>
    <row r="101" spans="1:6" x14ac:dyDescent="0.3">
      <c r="A101" s="3">
        <v>100</v>
      </c>
      <c r="B101" s="106">
        <v>15011483</v>
      </c>
      <c r="C101" s="107"/>
      <c r="D101" s="107" t="s">
        <v>269</v>
      </c>
      <c r="E101" s="252" t="s">
        <v>61</v>
      </c>
    </row>
    <row r="102" spans="1:6" x14ac:dyDescent="0.3">
      <c r="A102" s="3">
        <v>101</v>
      </c>
      <c r="B102" s="106">
        <v>15011484</v>
      </c>
      <c r="C102" s="107" t="s">
        <v>354</v>
      </c>
      <c r="D102" s="107" t="s">
        <v>270</v>
      </c>
      <c r="E102" s="255" t="s">
        <v>61</v>
      </c>
    </row>
    <row r="103" spans="1:6" x14ac:dyDescent="0.3">
      <c r="A103" s="3">
        <v>102</v>
      </c>
      <c r="B103" s="106">
        <v>15000385</v>
      </c>
      <c r="C103" s="107" t="s">
        <v>354</v>
      </c>
      <c r="D103" s="107" t="s">
        <v>271</v>
      </c>
      <c r="E103" s="255" t="s">
        <v>61</v>
      </c>
    </row>
    <row r="104" spans="1:6" x14ac:dyDescent="0.3">
      <c r="A104" s="3">
        <v>103</v>
      </c>
      <c r="B104" s="106">
        <v>15006972</v>
      </c>
      <c r="C104" s="107"/>
      <c r="D104" s="107" t="s">
        <v>85</v>
      </c>
      <c r="E104" s="255" t="s">
        <v>61</v>
      </c>
    </row>
    <row r="105" spans="1:6" x14ac:dyDescent="0.3">
      <c r="A105" s="3">
        <v>104</v>
      </c>
      <c r="B105" s="106">
        <v>15006971</v>
      </c>
      <c r="C105" s="107"/>
      <c r="D105" s="107" t="s">
        <v>86</v>
      </c>
      <c r="E105" s="255" t="s">
        <v>61</v>
      </c>
    </row>
    <row r="106" spans="1:6" x14ac:dyDescent="0.3">
      <c r="A106" s="3">
        <v>105</v>
      </c>
      <c r="B106" s="106">
        <v>15026685</v>
      </c>
      <c r="C106" s="107"/>
      <c r="D106" s="107" t="s">
        <v>272</v>
      </c>
      <c r="E106" s="255" t="s">
        <v>61</v>
      </c>
    </row>
    <row r="107" spans="1:6" x14ac:dyDescent="0.3">
      <c r="A107" s="3">
        <v>106</v>
      </c>
      <c r="B107" s="106">
        <v>15011637</v>
      </c>
      <c r="C107" s="107"/>
      <c r="D107" s="107" t="s">
        <v>273</v>
      </c>
      <c r="E107" s="255" t="s">
        <v>61</v>
      </c>
    </row>
    <row r="108" spans="1:6" x14ac:dyDescent="0.3">
      <c r="A108" s="3">
        <v>107</v>
      </c>
      <c r="B108" s="106">
        <v>15011476</v>
      </c>
      <c r="C108" s="107"/>
      <c r="D108" s="107" t="s">
        <v>274</v>
      </c>
      <c r="E108" s="255" t="s">
        <v>61</v>
      </c>
      <c r="F108" s="334"/>
    </row>
    <row r="109" spans="1:6" x14ac:dyDescent="0.3">
      <c r="A109" s="3">
        <v>108</v>
      </c>
      <c r="B109" s="106">
        <v>15011475</v>
      </c>
      <c r="C109" s="107"/>
      <c r="D109" s="107" t="s">
        <v>275</v>
      </c>
      <c r="E109" s="255" t="s">
        <v>61</v>
      </c>
      <c r="F109" s="334"/>
    </row>
    <row r="110" spans="1:6" x14ac:dyDescent="0.3">
      <c r="A110" s="3">
        <v>109</v>
      </c>
      <c r="B110" s="106">
        <v>15011478</v>
      </c>
      <c r="C110" s="107"/>
      <c r="D110" s="107" t="s">
        <v>276</v>
      </c>
      <c r="E110" s="255" t="s">
        <v>61</v>
      </c>
      <c r="F110" s="45"/>
    </row>
    <row r="111" spans="1:6" x14ac:dyDescent="0.3">
      <c r="A111" s="3">
        <v>110</v>
      </c>
      <c r="C111" s="107" t="s">
        <v>352</v>
      </c>
      <c r="E111" s="246"/>
    </row>
    <row r="112" spans="1:6" x14ac:dyDescent="0.3">
      <c r="A112" s="3">
        <v>111</v>
      </c>
      <c r="C112" s="107" t="s">
        <v>352</v>
      </c>
      <c r="E112" s="246"/>
    </row>
    <row r="113" spans="1:5" x14ac:dyDescent="0.3">
      <c r="A113" s="3">
        <v>112</v>
      </c>
      <c r="B113">
        <v>15024939</v>
      </c>
      <c r="C113" s="107" t="s">
        <v>352</v>
      </c>
      <c r="D113" t="s">
        <v>409</v>
      </c>
      <c r="E113" s="246" t="s">
        <v>14</v>
      </c>
    </row>
    <row r="114" spans="1:5" x14ac:dyDescent="0.3">
      <c r="A114" s="3">
        <v>113</v>
      </c>
      <c r="C114" s="107" t="s">
        <v>352</v>
      </c>
      <c r="E114" s="246"/>
    </row>
    <row r="115" spans="1:5" x14ac:dyDescent="0.3">
      <c r="A115" s="3">
        <v>114</v>
      </c>
      <c r="B115" s="105">
        <v>15011886</v>
      </c>
      <c r="C115" s="107" t="s">
        <v>352</v>
      </c>
      <c r="D115" s="165" t="s">
        <v>321</v>
      </c>
      <c r="E115" s="246" t="s">
        <v>322</v>
      </c>
    </row>
    <row r="116" spans="1:5" x14ac:dyDescent="0.3">
      <c r="A116" s="3">
        <v>115</v>
      </c>
      <c r="C116" s="107" t="s">
        <v>356</v>
      </c>
      <c r="E116" s="246"/>
    </row>
    <row r="117" spans="1:5" x14ac:dyDescent="0.3">
      <c r="A117" s="3">
        <v>116</v>
      </c>
      <c r="C117" s="107" t="s">
        <v>356</v>
      </c>
      <c r="E117" s="246"/>
    </row>
    <row r="118" spans="1:5" x14ac:dyDescent="0.3">
      <c r="A118" s="3">
        <v>117</v>
      </c>
      <c r="B118" s="105">
        <v>15020560</v>
      </c>
      <c r="C118" s="107" t="s">
        <v>356</v>
      </c>
      <c r="D118" s="165" t="s">
        <v>320</v>
      </c>
      <c r="E118" s="246" t="s">
        <v>23</v>
      </c>
    </row>
    <row r="119" spans="1:5" x14ac:dyDescent="0.3">
      <c r="A119" s="3">
        <v>118</v>
      </c>
      <c r="C119" s="107" t="s">
        <v>364</v>
      </c>
      <c r="E119" s="246"/>
    </row>
    <row r="120" spans="1:5" x14ac:dyDescent="0.3">
      <c r="A120" s="3">
        <v>119</v>
      </c>
      <c r="B120">
        <v>15020558</v>
      </c>
      <c r="C120" s="107" t="s">
        <v>356</v>
      </c>
      <c r="D120" t="s">
        <v>298</v>
      </c>
      <c r="E120" s="246" t="s">
        <v>299</v>
      </c>
    </row>
    <row r="121" spans="1:5" x14ac:dyDescent="0.3">
      <c r="A121" s="3">
        <v>120</v>
      </c>
      <c r="B121" s="105">
        <v>15020561</v>
      </c>
      <c r="C121" s="107" t="s">
        <v>356</v>
      </c>
      <c r="D121" s="165" t="s">
        <v>319</v>
      </c>
      <c r="E121" s="246" t="s">
        <v>23</v>
      </c>
    </row>
    <row r="122" spans="1:5" x14ac:dyDescent="0.3">
      <c r="A122" s="3">
        <v>121</v>
      </c>
      <c r="B122" s="105">
        <v>15020562</v>
      </c>
      <c r="C122" s="107" t="s">
        <v>356</v>
      </c>
      <c r="D122" s="166" t="s">
        <v>318</v>
      </c>
      <c r="E122" s="246" t="s">
        <v>23</v>
      </c>
    </row>
    <row r="123" spans="1:5" x14ac:dyDescent="0.3">
      <c r="A123" s="3">
        <v>122</v>
      </c>
      <c r="C123" s="107"/>
      <c r="E123" s="260"/>
    </row>
    <row r="124" spans="1:5" x14ac:dyDescent="0.3">
      <c r="A124" s="3">
        <v>123</v>
      </c>
      <c r="C124" s="107"/>
      <c r="E124" s="260"/>
    </row>
    <row r="125" spans="1:5" x14ac:dyDescent="0.3">
      <c r="A125" s="3">
        <v>124</v>
      </c>
      <c r="C125" s="107" t="s">
        <v>354</v>
      </c>
      <c r="E125" s="260"/>
    </row>
    <row r="126" spans="1:5" x14ac:dyDescent="0.3">
      <c r="A126" s="3">
        <v>125</v>
      </c>
      <c r="B126">
        <v>15031402</v>
      </c>
      <c r="C126" s="107" t="s">
        <v>354</v>
      </c>
      <c r="E126" s="260"/>
    </row>
    <row r="127" spans="1:5" x14ac:dyDescent="0.3">
      <c r="A127" s="3">
        <v>126</v>
      </c>
      <c r="C127" s="107" t="s">
        <v>354</v>
      </c>
      <c r="E127" s="260"/>
    </row>
    <row r="128" spans="1:5" x14ac:dyDescent="0.3">
      <c r="A128" s="3">
        <v>127</v>
      </c>
      <c r="B128" s="105">
        <v>16008968</v>
      </c>
      <c r="C128" s="107"/>
      <c r="E128" s="263"/>
    </row>
    <row r="129" spans="1:9" x14ac:dyDescent="0.3">
      <c r="A129" s="3">
        <v>128</v>
      </c>
      <c r="B129" s="105">
        <v>16008969</v>
      </c>
      <c r="C129" s="107"/>
      <c r="E129" s="263"/>
    </row>
    <row r="130" spans="1:9" x14ac:dyDescent="0.3">
      <c r="A130" s="3">
        <v>129</v>
      </c>
      <c r="C130" s="107"/>
      <c r="E130" s="263"/>
    </row>
    <row r="131" spans="1:9" x14ac:dyDescent="0.3">
      <c r="A131" s="3">
        <v>130</v>
      </c>
      <c r="B131">
        <v>15026221</v>
      </c>
      <c r="C131" s="107"/>
      <c r="D131" t="s">
        <v>350</v>
      </c>
      <c r="E131" s="266" t="s">
        <v>349</v>
      </c>
    </row>
    <row r="132" spans="1:9" x14ac:dyDescent="0.3">
      <c r="A132" s="3">
        <v>131</v>
      </c>
      <c r="B132">
        <v>16008476</v>
      </c>
      <c r="C132" s="107"/>
      <c r="E132" s="263"/>
    </row>
    <row r="133" spans="1:9" x14ac:dyDescent="0.3">
      <c r="A133" s="3">
        <v>132</v>
      </c>
      <c r="B133">
        <v>16008477</v>
      </c>
      <c r="C133" s="107"/>
      <c r="E133" s="263"/>
    </row>
    <row r="134" spans="1:9" x14ac:dyDescent="0.3">
      <c r="A134" s="3">
        <v>133</v>
      </c>
      <c r="C134" s="107"/>
    </row>
    <row r="135" spans="1:9" x14ac:dyDescent="0.3">
      <c r="A135" s="3">
        <v>134</v>
      </c>
      <c r="C135" s="107"/>
    </row>
    <row r="136" spans="1:9" x14ac:dyDescent="0.3">
      <c r="A136" s="3">
        <v>135</v>
      </c>
      <c r="B136">
        <v>15000175</v>
      </c>
      <c r="C136" s="107" t="s">
        <v>354</v>
      </c>
      <c r="D136" t="s">
        <v>279</v>
      </c>
      <c r="E136" s="246" t="s">
        <v>14</v>
      </c>
    </row>
    <row r="137" spans="1:9" x14ac:dyDescent="0.3">
      <c r="A137" s="3">
        <v>136</v>
      </c>
      <c r="B137" s="132">
        <v>15018100</v>
      </c>
      <c r="C137" s="107"/>
      <c r="D137" t="str">
        <f>VLOOKUP(B137,'[2]MAR-2020'!$B$2:$D$343,2,0)</f>
        <v>PRS_MBR. RADI. SUPPORT UPR._71111-85S00</v>
      </c>
      <c r="E137" s="50" t="s">
        <v>280</v>
      </c>
      <c r="F137" s="51"/>
      <c r="I137" s="50"/>
    </row>
    <row r="138" spans="1:9" x14ac:dyDescent="0.3">
      <c r="A138" s="3">
        <v>137</v>
      </c>
      <c r="B138" s="148">
        <v>15012865</v>
      </c>
      <c r="C138" s="107" t="s">
        <v>352</v>
      </c>
      <c r="D138" t="s">
        <v>281</v>
      </c>
      <c r="E138" s="260" t="s">
        <v>41</v>
      </c>
    </row>
    <row r="139" spans="1:9" x14ac:dyDescent="0.3">
      <c r="A139" s="3">
        <v>138</v>
      </c>
      <c r="B139" s="132">
        <v>15012864</v>
      </c>
      <c r="C139" s="107" t="s">
        <v>352</v>
      </c>
      <c r="D139" t="s">
        <v>282</v>
      </c>
      <c r="E139" s="260" t="s">
        <v>41</v>
      </c>
    </row>
    <row r="140" spans="1:9" x14ac:dyDescent="0.3">
      <c r="A140" s="3">
        <v>139</v>
      </c>
      <c r="B140" s="58">
        <v>15018101</v>
      </c>
      <c r="C140" s="107" t="s">
        <v>354</v>
      </c>
      <c r="D140" t="s">
        <v>284</v>
      </c>
      <c r="E140" s="258" t="s">
        <v>286</v>
      </c>
    </row>
    <row r="141" spans="1:9" x14ac:dyDescent="0.3">
      <c r="A141" s="3">
        <v>140</v>
      </c>
      <c r="B141" s="58">
        <v>15018102</v>
      </c>
      <c r="C141" s="107" t="s">
        <v>354</v>
      </c>
      <c r="D141" t="s">
        <v>285</v>
      </c>
      <c r="E141" s="258" t="s">
        <v>286</v>
      </c>
    </row>
    <row r="142" spans="1:9" x14ac:dyDescent="0.3">
      <c r="A142" s="3">
        <v>141</v>
      </c>
      <c r="B142">
        <v>15012866</v>
      </c>
      <c r="C142" s="107"/>
      <c r="D142" t="s">
        <v>287</v>
      </c>
      <c r="E142" s="260" t="s">
        <v>41</v>
      </c>
    </row>
    <row r="143" spans="1:9" x14ac:dyDescent="0.3">
      <c r="A143" s="3">
        <v>142</v>
      </c>
      <c r="B143">
        <v>15012867</v>
      </c>
      <c r="C143" s="107"/>
      <c r="D143" t="s">
        <v>288</v>
      </c>
      <c r="E143" s="260" t="s">
        <v>41</v>
      </c>
    </row>
    <row r="144" spans="1:9" x14ac:dyDescent="0.3">
      <c r="A144" s="3">
        <v>143</v>
      </c>
      <c r="C144" s="107"/>
      <c r="D144" t="s">
        <v>291</v>
      </c>
      <c r="E144" s="258" t="s">
        <v>290</v>
      </c>
    </row>
    <row r="145" spans="1:8" x14ac:dyDescent="0.3">
      <c r="A145" s="3">
        <v>144</v>
      </c>
      <c r="B145">
        <v>15023958</v>
      </c>
      <c r="C145" s="107" t="s">
        <v>354</v>
      </c>
      <c r="E145" s="233" t="s">
        <v>84</v>
      </c>
    </row>
    <row r="146" spans="1:8" x14ac:dyDescent="0.3">
      <c r="A146" s="3">
        <v>145</v>
      </c>
      <c r="B146" s="105">
        <v>15026523</v>
      </c>
      <c r="C146" s="107" t="s">
        <v>352</v>
      </c>
      <c r="D146" s="51" t="s">
        <v>296</v>
      </c>
      <c r="E146" s="266" t="s">
        <v>82</v>
      </c>
      <c r="F146" s="59"/>
    </row>
    <row r="147" spans="1:8" x14ac:dyDescent="0.3">
      <c r="A147" s="3">
        <v>146</v>
      </c>
      <c r="B147" s="110">
        <v>15026524</v>
      </c>
      <c r="C147" s="107" t="s">
        <v>352</v>
      </c>
      <c r="D147" s="51" t="s">
        <v>297</v>
      </c>
      <c r="E147" s="266" t="s">
        <v>82</v>
      </c>
      <c r="F147" s="59"/>
    </row>
    <row r="148" spans="1:8" x14ac:dyDescent="0.3">
      <c r="A148" s="3">
        <v>147</v>
      </c>
      <c r="B148" s="144">
        <v>15021311</v>
      </c>
      <c r="C148" s="107" t="s">
        <v>354</v>
      </c>
      <c r="D148" t="s">
        <v>292</v>
      </c>
      <c r="E148" s="246" t="s">
        <v>294</v>
      </c>
      <c r="F148"/>
    </row>
    <row r="149" spans="1:8" x14ac:dyDescent="0.3">
      <c r="A149" s="3">
        <v>148</v>
      </c>
      <c r="B149" s="144">
        <v>15022332</v>
      </c>
      <c r="C149" s="107" t="s">
        <v>354</v>
      </c>
      <c r="D149" t="s">
        <v>293</v>
      </c>
      <c r="E149" s="246" t="s">
        <v>294</v>
      </c>
      <c r="F149"/>
    </row>
    <row r="150" spans="1:8" x14ac:dyDescent="0.3">
      <c r="A150" s="3">
        <v>149</v>
      </c>
      <c r="B150" s="223">
        <v>15027000</v>
      </c>
      <c r="C150" s="107" t="s">
        <v>352</v>
      </c>
      <c r="D150" t="s">
        <v>408</v>
      </c>
      <c r="E150" s="246" t="s">
        <v>294</v>
      </c>
      <c r="F150"/>
    </row>
    <row r="151" spans="1:8" x14ac:dyDescent="0.3">
      <c r="A151" s="3">
        <v>150</v>
      </c>
      <c r="B151" s="70">
        <v>15017454</v>
      </c>
      <c r="C151" s="107"/>
      <c r="D151" t="s">
        <v>300</v>
      </c>
      <c r="E151" s="1" t="s">
        <v>80</v>
      </c>
      <c r="F151"/>
    </row>
    <row r="152" spans="1:8" x14ac:dyDescent="0.3">
      <c r="A152" s="3">
        <v>151</v>
      </c>
      <c r="B152" s="70">
        <v>15011581</v>
      </c>
      <c r="C152" s="107"/>
      <c r="D152" t="s">
        <v>301</v>
      </c>
      <c r="E152" s="1" t="s">
        <v>80</v>
      </c>
      <c r="F152"/>
    </row>
    <row r="153" spans="1:8" x14ac:dyDescent="0.3">
      <c r="A153" s="3">
        <v>152</v>
      </c>
      <c r="B153" s="70">
        <v>15020470</v>
      </c>
      <c r="C153" s="107" t="s">
        <v>354</v>
      </c>
      <c r="D153" t="s">
        <v>302</v>
      </c>
      <c r="E153" s="1" t="s">
        <v>303</v>
      </c>
      <c r="F153"/>
    </row>
    <row r="154" spans="1:8" x14ac:dyDescent="0.3">
      <c r="A154" s="3">
        <v>153</v>
      </c>
      <c r="B154" s="70"/>
      <c r="C154" s="107"/>
      <c r="E154" s="1"/>
      <c r="F154"/>
    </row>
    <row r="155" spans="1:8" x14ac:dyDescent="0.3">
      <c r="A155" s="3">
        <v>154</v>
      </c>
      <c r="B155" s="70"/>
      <c r="C155" s="107"/>
      <c r="E155" s="1"/>
      <c r="F155"/>
    </row>
    <row r="156" spans="1:8" s="90" customFormat="1" ht="19.5" customHeight="1" x14ac:dyDescent="0.3">
      <c r="A156" s="3">
        <v>155</v>
      </c>
      <c r="B156" s="104">
        <v>15024930</v>
      </c>
      <c r="C156" s="107" t="s">
        <v>355</v>
      </c>
      <c r="D156" s="100" t="s">
        <v>309</v>
      </c>
      <c r="E156" s="271" t="s">
        <v>308</v>
      </c>
      <c r="G156"/>
      <c r="H156"/>
    </row>
    <row r="157" spans="1:8" s="90" customFormat="1" ht="19.5" customHeight="1" x14ac:dyDescent="0.3">
      <c r="A157" s="3">
        <v>156</v>
      </c>
      <c r="B157" s="104">
        <v>15024931</v>
      </c>
      <c r="C157" s="107" t="s">
        <v>355</v>
      </c>
      <c r="D157" s="100" t="s">
        <v>310</v>
      </c>
      <c r="E157" s="271" t="s">
        <v>308</v>
      </c>
      <c r="G157"/>
      <c r="H157"/>
    </row>
    <row r="158" spans="1:8" s="90" customFormat="1" ht="19.5" customHeight="1" x14ac:dyDescent="0.3">
      <c r="A158" s="3">
        <v>157</v>
      </c>
      <c r="B158" s="104">
        <v>15024932</v>
      </c>
      <c r="C158" s="107" t="s">
        <v>355</v>
      </c>
      <c r="D158" s="100" t="s">
        <v>311</v>
      </c>
      <c r="E158" s="271" t="s">
        <v>308</v>
      </c>
      <c r="G158"/>
      <c r="H158"/>
    </row>
    <row r="159" spans="1:8" s="90" customFormat="1" ht="19.5" customHeight="1" x14ac:dyDescent="0.3">
      <c r="A159" s="3">
        <v>158</v>
      </c>
      <c r="B159" s="104">
        <v>15024933</v>
      </c>
      <c r="C159" s="107" t="s">
        <v>355</v>
      </c>
      <c r="D159" s="100" t="s">
        <v>312</v>
      </c>
      <c r="E159" s="271" t="s">
        <v>308</v>
      </c>
      <c r="G159"/>
      <c r="H159"/>
    </row>
    <row r="160" spans="1:8" s="90" customFormat="1" ht="19.5" customHeight="1" x14ac:dyDescent="0.3">
      <c r="A160" s="3">
        <v>159</v>
      </c>
      <c r="B160" s="104">
        <v>15024928</v>
      </c>
      <c r="C160" s="107" t="s">
        <v>354</v>
      </c>
      <c r="D160" s="100" t="s">
        <v>313</v>
      </c>
      <c r="E160" s="271" t="s">
        <v>308</v>
      </c>
      <c r="G160"/>
      <c r="H160"/>
    </row>
    <row r="161" spans="1:8" s="90" customFormat="1" ht="19.5" customHeight="1" x14ac:dyDescent="0.3">
      <c r="A161" s="3">
        <v>160</v>
      </c>
      <c r="B161" s="104">
        <v>15024929</v>
      </c>
      <c r="C161" s="107" t="s">
        <v>353</v>
      </c>
      <c r="D161" s="100" t="s">
        <v>314</v>
      </c>
      <c r="E161" s="271" t="s">
        <v>308</v>
      </c>
      <c r="G161"/>
      <c r="H161"/>
    </row>
    <row r="162" spans="1:8" s="90" customFormat="1" ht="19.5" customHeight="1" x14ac:dyDescent="0.3">
      <c r="A162" s="3">
        <v>161</v>
      </c>
      <c r="B162" s="104">
        <v>15024934</v>
      </c>
      <c r="C162" s="107" t="s">
        <v>356</v>
      </c>
      <c r="D162" s="100" t="s">
        <v>315</v>
      </c>
      <c r="E162" s="271" t="s">
        <v>308</v>
      </c>
      <c r="G162"/>
      <c r="H162"/>
    </row>
    <row r="163" spans="1:8" s="90" customFormat="1" ht="19.5" customHeight="1" x14ac:dyDescent="0.3">
      <c r="A163" s="3">
        <v>162</v>
      </c>
      <c r="B163" s="104">
        <v>15024935</v>
      </c>
      <c r="C163" s="107"/>
      <c r="D163" s="100" t="s">
        <v>316</v>
      </c>
      <c r="E163" s="271" t="s">
        <v>308</v>
      </c>
      <c r="G163"/>
      <c r="H163"/>
    </row>
    <row r="164" spans="1:8" s="90" customFormat="1" ht="20.25" customHeight="1" x14ac:dyDescent="0.3">
      <c r="A164" s="3">
        <v>163</v>
      </c>
      <c r="B164" s="104">
        <v>15025671</v>
      </c>
      <c r="C164" s="107" t="s">
        <v>352</v>
      </c>
      <c r="D164" s="100" t="s">
        <v>317</v>
      </c>
      <c r="E164" s="266" t="s">
        <v>82</v>
      </c>
      <c r="G164"/>
      <c r="H164"/>
    </row>
    <row r="165" spans="1:8" s="90" customFormat="1" ht="20.25" customHeight="1" x14ac:dyDescent="0.3">
      <c r="A165" s="3">
        <v>164</v>
      </c>
      <c r="B165" s="96">
        <v>15026207</v>
      </c>
      <c r="C165" s="107" t="s">
        <v>354</v>
      </c>
      <c r="D165" s="97" t="s">
        <v>323</v>
      </c>
      <c r="E165" s="269" t="s">
        <v>341</v>
      </c>
      <c r="G165"/>
      <c r="H165"/>
    </row>
    <row r="166" spans="1:8" s="90" customFormat="1" ht="20.25" customHeight="1" x14ac:dyDescent="0.3">
      <c r="A166" s="3">
        <v>165</v>
      </c>
      <c r="B166" s="96">
        <v>15026208</v>
      </c>
      <c r="C166" s="107" t="s">
        <v>354</v>
      </c>
      <c r="D166" s="97" t="s">
        <v>342</v>
      </c>
      <c r="E166" s="269" t="s">
        <v>341</v>
      </c>
      <c r="G166"/>
      <c r="H166"/>
    </row>
    <row r="167" spans="1:8" s="90" customFormat="1" ht="20.25" customHeight="1" x14ac:dyDescent="0.3">
      <c r="A167" s="3">
        <v>166</v>
      </c>
      <c r="B167" s="96">
        <v>15026209</v>
      </c>
      <c r="C167" s="107" t="s">
        <v>353</v>
      </c>
      <c r="D167" s="97" t="s">
        <v>324</v>
      </c>
      <c r="E167" s="269" t="s">
        <v>341</v>
      </c>
      <c r="G167"/>
      <c r="H167"/>
    </row>
    <row r="168" spans="1:8" s="90" customFormat="1" ht="20.25" customHeight="1" x14ac:dyDescent="0.3">
      <c r="A168" s="3">
        <v>167</v>
      </c>
      <c r="B168" s="96">
        <v>15026210</v>
      </c>
      <c r="C168" s="107" t="s">
        <v>353</v>
      </c>
      <c r="D168" s="97" t="s">
        <v>325</v>
      </c>
      <c r="E168" s="269" t="s">
        <v>341</v>
      </c>
      <c r="G168"/>
      <c r="H168"/>
    </row>
    <row r="169" spans="1:8" s="90" customFormat="1" ht="20.25" customHeight="1" x14ac:dyDescent="0.3">
      <c r="A169" s="3">
        <v>168</v>
      </c>
      <c r="B169" s="96">
        <v>15026216</v>
      </c>
      <c r="C169" s="107" t="s">
        <v>354</v>
      </c>
      <c r="D169" s="97" t="s">
        <v>326</v>
      </c>
      <c r="E169" s="269" t="s">
        <v>341</v>
      </c>
      <c r="G169"/>
      <c r="H169"/>
    </row>
    <row r="170" spans="1:8" s="90" customFormat="1" ht="20.25" customHeight="1" x14ac:dyDescent="0.3">
      <c r="A170" s="3">
        <v>169</v>
      </c>
      <c r="B170" s="96">
        <v>15026217</v>
      </c>
      <c r="C170" s="107" t="s">
        <v>354</v>
      </c>
      <c r="D170" s="97" t="s">
        <v>327</v>
      </c>
      <c r="E170" s="269" t="s">
        <v>341</v>
      </c>
      <c r="G170"/>
      <c r="H170"/>
    </row>
    <row r="171" spans="1:8" s="90" customFormat="1" ht="20.25" customHeight="1" x14ac:dyDescent="0.3">
      <c r="A171" s="3">
        <v>170</v>
      </c>
      <c r="B171" s="96">
        <v>15025364</v>
      </c>
      <c r="C171" s="107" t="s">
        <v>356</v>
      </c>
      <c r="D171" s="97" t="s">
        <v>328</v>
      </c>
      <c r="E171" s="269" t="s">
        <v>341</v>
      </c>
      <c r="G171"/>
      <c r="H171"/>
    </row>
    <row r="172" spans="1:8" s="90" customFormat="1" ht="20.25" customHeight="1" x14ac:dyDescent="0.3">
      <c r="A172" s="3">
        <v>171</v>
      </c>
      <c r="B172" s="96">
        <v>15025365</v>
      </c>
      <c r="C172" s="107" t="s">
        <v>356</v>
      </c>
      <c r="D172" s="97" t="s">
        <v>329</v>
      </c>
      <c r="E172" s="269" t="s">
        <v>341</v>
      </c>
      <c r="G172"/>
      <c r="H172"/>
    </row>
    <row r="173" spans="1:8" s="90" customFormat="1" ht="20.25" customHeight="1" x14ac:dyDescent="0.3">
      <c r="A173" s="3">
        <v>172</v>
      </c>
      <c r="B173" s="96">
        <v>15025366</v>
      </c>
      <c r="C173" s="107" t="s">
        <v>356</v>
      </c>
      <c r="D173" s="97" t="s">
        <v>330</v>
      </c>
      <c r="E173" s="269" t="s">
        <v>341</v>
      </c>
      <c r="G173"/>
      <c r="H173"/>
    </row>
    <row r="174" spans="1:8" s="90" customFormat="1" ht="20.25" customHeight="1" x14ac:dyDescent="0.3">
      <c r="A174" s="3">
        <v>173</v>
      </c>
      <c r="B174" s="96">
        <v>15025367</v>
      </c>
      <c r="C174" s="107" t="s">
        <v>356</v>
      </c>
      <c r="D174" s="97" t="s">
        <v>331</v>
      </c>
      <c r="E174" s="269" t="s">
        <v>341</v>
      </c>
      <c r="G174"/>
      <c r="H174"/>
    </row>
    <row r="175" spans="1:8" s="90" customFormat="1" ht="20.25" customHeight="1" x14ac:dyDescent="0.3">
      <c r="A175" s="3">
        <v>174</v>
      </c>
      <c r="B175" s="96">
        <v>15026212</v>
      </c>
      <c r="C175" s="107" t="s">
        <v>355</v>
      </c>
      <c r="D175" s="97" t="s">
        <v>332</v>
      </c>
      <c r="E175" s="269" t="s">
        <v>341</v>
      </c>
      <c r="G175"/>
      <c r="H175"/>
    </row>
    <row r="176" spans="1:8" s="90" customFormat="1" ht="20.25" customHeight="1" x14ac:dyDescent="0.3">
      <c r="A176" s="3">
        <v>175</v>
      </c>
      <c r="B176" s="96">
        <v>15026213</v>
      </c>
      <c r="C176" s="107" t="s">
        <v>355</v>
      </c>
      <c r="D176" s="97" t="s">
        <v>333</v>
      </c>
      <c r="E176" s="269" t="s">
        <v>341</v>
      </c>
      <c r="G176"/>
      <c r="H176"/>
    </row>
    <row r="177" spans="1:8" s="90" customFormat="1" ht="20.25" customHeight="1" x14ac:dyDescent="0.3">
      <c r="A177" s="3">
        <v>176</v>
      </c>
      <c r="B177" s="96">
        <v>15026214</v>
      </c>
      <c r="C177" s="107" t="s">
        <v>355</v>
      </c>
      <c r="D177" s="97" t="s">
        <v>334</v>
      </c>
      <c r="E177" s="269" t="s">
        <v>341</v>
      </c>
      <c r="G177"/>
      <c r="H177"/>
    </row>
    <row r="178" spans="1:8" s="90" customFormat="1" ht="20.25" customHeight="1" x14ac:dyDescent="0.3">
      <c r="A178" s="3">
        <v>177</v>
      </c>
      <c r="B178" s="96">
        <v>15026214</v>
      </c>
      <c r="C178" s="107" t="s">
        <v>355</v>
      </c>
      <c r="D178" s="97" t="s">
        <v>335</v>
      </c>
      <c r="E178" s="269" t="s">
        <v>341</v>
      </c>
      <c r="G178"/>
      <c r="H178"/>
    </row>
    <row r="179" spans="1:8" x14ac:dyDescent="0.3">
      <c r="A179" s="3">
        <v>178</v>
      </c>
      <c r="B179" s="96">
        <v>15025368</v>
      </c>
      <c r="C179" s="107"/>
      <c r="D179" s="97" t="s">
        <v>336</v>
      </c>
      <c r="E179" s="269" t="s">
        <v>341</v>
      </c>
      <c r="F179"/>
    </row>
    <row r="180" spans="1:8" x14ac:dyDescent="0.3">
      <c r="A180" s="3">
        <v>179</v>
      </c>
      <c r="B180" s="96">
        <v>15025369</v>
      </c>
      <c r="C180" s="107"/>
      <c r="D180" s="97" t="s">
        <v>337</v>
      </c>
      <c r="E180" s="269" t="s">
        <v>341</v>
      </c>
      <c r="F180"/>
    </row>
    <row r="181" spans="1:8" x14ac:dyDescent="0.3">
      <c r="A181" s="3">
        <v>180</v>
      </c>
      <c r="B181" s="105">
        <v>15025362</v>
      </c>
      <c r="C181" s="107" t="s">
        <v>354</v>
      </c>
      <c r="D181" s="97" t="s">
        <v>343</v>
      </c>
      <c r="E181" s="269" t="s">
        <v>341</v>
      </c>
      <c r="F181"/>
    </row>
    <row r="182" spans="1:8" x14ac:dyDescent="0.3">
      <c r="A182" s="3">
        <v>181</v>
      </c>
      <c r="B182" s="105">
        <v>15025363</v>
      </c>
      <c r="C182" s="107" t="s">
        <v>354</v>
      </c>
      <c r="D182" s="97" t="s">
        <v>344</v>
      </c>
      <c r="E182" s="269" t="s">
        <v>341</v>
      </c>
      <c r="F182"/>
    </row>
    <row r="183" spans="1:8" x14ac:dyDescent="0.3">
      <c r="A183" s="3">
        <v>182</v>
      </c>
      <c r="B183" s="70">
        <v>15031406</v>
      </c>
      <c r="C183" s="107" t="s">
        <v>356</v>
      </c>
      <c r="D183" s="60" t="s">
        <v>414</v>
      </c>
      <c r="E183" s="266" t="s">
        <v>410</v>
      </c>
      <c r="F183"/>
    </row>
    <row r="184" spans="1:8" x14ac:dyDescent="0.3">
      <c r="A184" s="3">
        <v>183</v>
      </c>
      <c r="B184" s="70">
        <v>15031407</v>
      </c>
      <c r="C184" s="107" t="s">
        <v>356</v>
      </c>
      <c r="D184" s="60" t="s">
        <v>415</v>
      </c>
      <c r="E184" s="266" t="s">
        <v>407</v>
      </c>
      <c r="F184"/>
    </row>
    <row r="185" spans="1:8" x14ac:dyDescent="0.3">
      <c r="A185" s="3">
        <v>184</v>
      </c>
      <c r="B185" s="105">
        <v>15026241</v>
      </c>
      <c r="C185" s="107" t="s">
        <v>354</v>
      </c>
      <c r="D185" s="60" t="s">
        <v>345</v>
      </c>
      <c r="E185" s="260" t="s">
        <v>41</v>
      </c>
      <c r="F185"/>
    </row>
    <row r="186" spans="1:8" x14ac:dyDescent="0.3">
      <c r="A186" s="3">
        <v>185</v>
      </c>
      <c r="B186" s="105">
        <v>15026242</v>
      </c>
      <c r="C186" s="107" t="s">
        <v>354</v>
      </c>
      <c r="D186" s="60" t="s">
        <v>346</v>
      </c>
      <c r="E186" s="260" t="s">
        <v>41</v>
      </c>
      <c r="F186"/>
    </row>
    <row r="187" spans="1:8" x14ac:dyDescent="0.3">
      <c r="A187" s="3">
        <v>186</v>
      </c>
      <c r="B187" s="90">
        <v>36004481</v>
      </c>
      <c r="C187" s="107" t="s">
        <v>355</v>
      </c>
      <c r="D187" s="60" t="s">
        <v>348</v>
      </c>
      <c r="E187" s="97" t="s">
        <v>347</v>
      </c>
      <c r="F187"/>
    </row>
    <row r="188" spans="1:8" x14ac:dyDescent="0.3">
      <c r="A188" s="3">
        <v>187</v>
      </c>
      <c r="B188" s="145">
        <v>15031405</v>
      </c>
      <c r="C188" s="107" t="s">
        <v>356</v>
      </c>
      <c r="D188" s="60" t="s">
        <v>411</v>
      </c>
      <c r="E188" s="266" t="s">
        <v>407</v>
      </c>
      <c r="F188"/>
    </row>
    <row r="189" spans="1:8" x14ac:dyDescent="0.3">
      <c r="A189" s="3">
        <v>188</v>
      </c>
      <c r="B189" s="145">
        <v>15025788</v>
      </c>
      <c r="C189" s="107" t="s">
        <v>356</v>
      </c>
      <c r="D189" s="60" t="s">
        <v>412</v>
      </c>
      <c r="E189" s="266" t="s">
        <v>410</v>
      </c>
      <c r="F189"/>
    </row>
    <row r="190" spans="1:8" x14ac:dyDescent="0.3">
      <c r="A190" s="3">
        <v>189</v>
      </c>
      <c r="B190" s="110">
        <v>15031404</v>
      </c>
      <c r="C190" s="107" t="s">
        <v>356</v>
      </c>
      <c r="D190" s="60" t="s">
        <v>413</v>
      </c>
      <c r="E190" s="266" t="s">
        <v>407</v>
      </c>
      <c r="F190"/>
    </row>
    <row r="191" spans="1:8" x14ac:dyDescent="0.3">
      <c r="A191" s="3">
        <v>190</v>
      </c>
      <c r="B191" s="74">
        <v>15031433</v>
      </c>
      <c r="C191" s="87" t="s">
        <v>368</v>
      </c>
      <c r="D191" s="60" t="s">
        <v>416</v>
      </c>
      <c r="E191" s="266" t="s">
        <v>407</v>
      </c>
      <c r="F191"/>
    </row>
    <row r="192" spans="1:8" x14ac:dyDescent="0.3">
      <c r="A192" s="3">
        <v>191</v>
      </c>
      <c r="B192" s="74">
        <v>15031434</v>
      </c>
      <c r="C192" s="87" t="s">
        <v>368</v>
      </c>
      <c r="D192" s="60" t="s">
        <v>417</v>
      </c>
      <c r="E192" s="266" t="s">
        <v>407</v>
      </c>
      <c r="F192"/>
    </row>
    <row r="193" spans="1:6" x14ac:dyDescent="0.3">
      <c r="A193" s="3">
        <v>192</v>
      </c>
      <c r="B193" s="70"/>
      <c r="C193" s="107"/>
      <c r="D193" s="60"/>
      <c r="E193" s="271"/>
      <c r="F193"/>
    </row>
    <row r="194" spans="1:6" x14ac:dyDescent="0.3">
      <c r="A194" s="3">
        <v>193</v>
      </c>
      <c r="B194" s="70"/>
      <c r="C194" s="107"/>
      <c r="E194" s="271"/>
      <c r="F194"/>
    </row>
    <row r="195" spans="1:6" x14ac:dyDescent="0.3">
      <c r="A195" s="3">
        <v>194</v>
      </c>
      <c r="B195" s="70">
        <v>36004481</v>
      </c>
      <c r="C195" s="107" t="s">
        <v>361</v>
      </c>
      <c r="D195" t="s">
        <v>360</v>
      </c>
      <c r="E195" s="1" t="s">
        <v>347</v>
      </c>
      <c r="F195"/>
    </row>
    <row r="196" spans="1:6" x14ac:dyDescent="0.3">
      <c r="A196" s="3">
        <v>195</v>
      </c>
      <c r="B196" s="105">
        <v>15027906</v>
      </c>
      <c r="C196" s="107" t="s">
        <v>354</v>
      </c>
      <c r="D196" s="60" t="s">
        <v>362</v>
      </c>
      <c r="E196" s="271" t="s">
        <v>308</v>
      </c>
      <c r="F196" s="52"/>
    </row>
    <row r="197" spans="1:6" x14ac:dyDescent="0.3">
      <c r="A197" s="3">
        <v>196</v>
      </c>
      <c r="B197" s="183">
        <v>15027907</v>
      </c>
      <c r="C197" s="171" t="s">
        <v>354</v>
      </c>
      <c r="D197" s="184" t="s">
        <v>363</v>
      </c>
      <c r="E197" s="271" t="s">
        <v>308</v>
      </c>
      <c r="F197" s="52"/>
    </row>
    <row r="198" spans="1:6" x14ac:dyDescent="0.3">
      <c r="A198" s="3">
        <v>197</v>
      </c>
      <c r="B198" s="74">
        <v>16010374</v>
      </c>
      <c r="C198" s="87" t="s">
        <v>365</v>
      </c>
      <c r="D198" s="52" t="s">
        <v>366</v>
      </c>
      <c r="E198" s="273" t="s">
        <v>367</v>
      </c>
      <c r="F198"/>
    </row>
    <row r="199" spans="1:6" x14ac:dyDescent="0.3">
      <c r="A199" s="3">
        <v>198</v>
      </c>
      <c r="B199" s="70">
        <v>15028935</v>
      </c>
      <c r="C199" s="107" t="s">
        <v>354</v>
      </c>
      <c r="D199" s="189" t="s">
        <v>369</v>
      </c>
      <c r="E199" s="260" t="s">
        <v>41</v>
      </c>
      <c r="F199"/>
    </row>
    <row r="200" spans="1:6" x14ac:dyDescent="0.3">
      <c r="A200" s="3">
        <v>199</v>
      </c>
      <c r="B200" s="70">
        <v>15028936</v>
      </c>
      <c r="C200" s="107" t="s">
        <v>354</v>
      </c>
      <c r="D200" s="189" t="s">
        <v>370</v>
      </c>
      <c r="E200" s="260" t="s">
        <v>41</v>
      </c>
      <c r="F200"/>
    </row>
    <row r="201" spans="1:6" x14ac:dyDescent="0.3">
      <c r="A201" s="3">
        <v>200</v>
      </c>
      <c r="B201" s="70"/>
      <c r="C201" s="192" t="s">
        <v>355</v>
      </c>
      <c r="D201" s="189" t="s">
        <v>372</v>
      </c>
      <c r="E201" s="260" t="s">
        <v>373</v>
      </c>
      <c r="F201"/>
    </row>
    <row r="202" spans="1:6" x14ac:dyDescent="0.3">
      <c r="A202" s="3">
        <v>201</v>
      </c>
      <c r="B202" s="74">
        <v>15030025</v>
      </c>
      <c r="C202" s="87" t="s">
        <v>368</v>
      </c>
      <c r="D202" s="122" t="s">
        <v>374</v>
      </c>
      <c r="E202" s="275" t="s">
        <v>387</v>
      </c>
      <c r="F202" s="200"/>
    </row>
    <row r="203" spans="1:6" x14ac:dyDescent="0.3">
      <c r="A203" s="3">
        <v>202</v>
      </c>
      <c r="B203" s="74">
        <v>15030024</v>
      </c>
      <c r="C203" s="87" t="s">
        <v>368</v>
      </c>
      <c r="D203" s="122" t="s">
        <v>375</v>
      </c>
      <c r="E203" s="275" t="s">
        <v>387</v>
      </c>
      <c r="F203" s="200"/>
    </row>
    <row r="204" spans="1:6" x14ac:dyDescent="0.3">
      <c r="A204" s="3">
        <v>203</v>
      </c>
      <c r="B204" s="74">
        <v>15030023</v>
      </c>
      <c r="C204" s="87" t="s">
        <v>368</v>
      </c>
      <c r="D204" s="122" t="s">
        <v>376</v>
      </c>
      <c r="E204" s="275" t="s">
        <v>387</v>
      </c>
      <c r="F204" s="200"/>
    </row>
    <row r="205" spans="1:6" x14ac:dyDescent="0.3">
      <c r="A205" s="3">
        <v>204</v>
      </c>
      <c r="B205" s="74">
        <v>15030001</v>
      </c>
      <c r="C205" s="171" t="s">
        <v>354</v>
      </c>
      <c r="D205" s="122" t="s">
        <v>377</v>
      </c>
      <c r="E205" s="275" t="s">
        <v>387</v>
      </c>
      <c r="F205" s="200"/>
    </row>
    <row r="206" spans="1:6" x14ac:dyDescent="0.3">
      <c r="A206" s="3">
        <v>205</v>
      </c>
      <c r="B206" s="74">
        <v>15030027</v>
      </c>
      <c r="C206" s="171" t="s">
        <v>354</v>
      </c>
      <c r="D206" s="122" t="s">
        <v>378</v>
      </c>
      <c r="E206" s="275" t="s">
        <v>387</v>
      </c>
      <c r="F206" s="200"/>
    </row>
    <row r="207" spans="1:6" x14ac:dyDescent="0.3">
      <c r="A207" s="3">
        <v>206</v>
      </c>
      <c r="B207" s="74">
        <v>15030022</v>
      </c>
      <c r="C207" s="171" t="s">
        <v>354</v>
      </c>
      <c r="D207" s="122" t="s">
        <v>379</v>
      </c>
      <c r="E207" s="275" t="s">
        <v>387</v>
      </c>
      <c r="F207" s="200"/>
    </row>
    <row r="208" spans="1:6" x14ac:dyDescent="0.3">
      <c r="A208" s="3">
        <v>207</v>
      </c>
      <c r="B208" s="74">
        <v>15030030</v>
      </c>
      <c r="C208" s="87" t="s">
        <v>368</v>
      </c>
      <c r="D208" s="122" t="s">
        <v>380</v>
      </c>
      <c r="E208" s="275" t="s">
        <v>387</v>
      </c>
      <c r="F208" s="200"/>
    </row>
    <row r="209" spans="1:6" x14ac:dyDescent="0.3">
      <c r="A209" s="3">
        <v>208</v>
      </c>
      <c r="B209" s="74">
        <v>15030029</v>
      </c>
      <c r="C209" s="107" t="s">
        <v>353</v>
      </c>
      <c r="D209" s="122" t="s">
        <v>381</v>
      </c>
      <c r="E209" s="275" t="s">
        <v>387</v>
      </c>
      <c r="F209" s="200"/>
    </row>
    <row r="210" spans="1:6" x14ac:dyDescent="0.3">
      <c r="A210" s="3">
        <v>209</v>
      </c>
      <c r="B210" s="74">
        <v>15030026</v>
      </c>
      <c r="C210" s="192" t="s">
        <v>355</v>
      </c>
      <c r="D210" s="122" t="s">
        <v>382</v>
      </c>
      <c r="E210" s="275" t="s">
        <v>387</v>
      </c>
      <c r="F210" s="200"/>
    </row>
    <row r="211" spans="1:6" x14ac:dyDescent="0.3">
      <c r="A211" s="3">
        <v>210</v>
      </c>
      <c r="B211" s="74">
        <v>15030028</v>
      </c>
      <c r="C211" s="107"/>
      <c r="D211" s="122" t="s">
        <v>383</v>
      </c>
      <c r="E211" s="275" t="s">
        <v>387</v>
      </c>
      <c r="F211" s="200"/>
    </row>
    <row r="212" spans="1:6" x14ac:dyDescent="0.3">
      <c r="A212" s="3">
        <v>211</v>
      </c>
      <c r="B212" s="74">
        <v>15030031</v>
      </c>
      <c r="C212" s="171" t="s">
        <v>354</v>
      </c>
      <c r="D212" s="122" t="s">
        <v>384</v>
      </c>
      <c r="E212" s="275" t="s">
        <v>387</v>
      </c>
      <c r="F212" s="200"/>
    </row>
    <row r="213" spans="1:6" x14ac:dyDescent="0.3">
      <c r="A213" s="3">
        <v>212</v>
      </c>
      <c r="B213" s="74">
        <v>15030069</v>
      </c>
      <c r="C213" s="107"/>
      <c r="D213" s="122" t="s">
        <v>385</v>
      </c>
      <c r="E213" s="275" t="s">
        <v>387</v>
      </c>
      <c r="F213" s="200"/>
    </row>
    <row r="214" spans="1:6" x14ac:dyDescent="0.3">
      <c r="A214" s="3">
        <v>213</v>
      </c>
      <c r="B214" s="74">
        <v>15030032</v>
      </c>
      <c r="C214" s="171" t="s">
        <v>354</v>
      </c>
      <c r="D214" s="122" t="s">
        <v>386</v>
      </c>
      <c r="E214" s="275" t="s">
        <v>387</v>
      </c>
      <c r="F214" s="200"/>
    </row>
    <row r="215" spans="1:6" x14ac:dyDescent="0.3">
      <c r="A215" s="3">
        <v>214</v>
      </c>
      <c r="B215" s="128">
        <v>16010842</v>
      </c>
      <c r="C215" s="192" t="s">
        <v>355</v>
      </c>
      <c r="D215" s="205" t="s">
        <v>392</v>
      </c>
      <c r="E215" s="230" t="s">
        <v>391</v>
      </c>
      <c r="F215" s="200"/>
    </row>
    <row r="216" spans="1:6" x14ac:dyDescent="0.3">
      <c r="A216" s="3">
        <v>215</v>
      </c>
      <c r="B216" s="128">
        <v>16010846</v>
      </c>
      <c r="C216" s="87" t="s">
        <v>368</v>
      </c>
      <c r="D216" s="205" t="s">
        <v>393</v>
      </c>
      <c r="E216" s="278" t="s">
        <v>303</v>
      </c>
      <c r="F216" s="200"/>
    </row>
    <row r="217" spans="1:6" x14ac:dyDescent="0.3">
      <c r="A217" s="3">
        <v>216</v>
      </c>
      <c r="B217" s="128">
        <v>16010847</v>
      </c>
      <c r="C217" s="87" t="s">
        <v>368</v>
      </c>
      <c r="D217" s="205" t="s">
        <v>394</v>
      </c>
      <c r="E217" s="278" t="s">
        <v>303</v>
      </c>
      <c r="F217" s="200"/>
    </row>
    <row r="218" spans="1:6" x14ac:dyDescent="0.3">
      <c r="A218" s="3">
        <v>217</v>
      </c>
      <c r="B218" s="128">
        <v>16009976</v>
      </c>
      <c r="C218" s="171" t="s">
        <v>354</v>
      </c>
      <c r="D218" s="205" t="s">
        <v>395</v>
      </c>
      <c r="E218" s="275" t="s">
        <v>387</v>
      </c>
      <c r="F218" s="200"/>
    </row>
    <row r="219" spans="1:6" x14ac:dyDescent="0.3">
      <c r="A219" s="3">
        <v>218</v>
      </c>
      <c r="B219" s="128">
        <v>16009977</v>
      </c>
      <c r="C219" s="171" t="s">
        <v>354</v>
      </c>
      <c r="D219" s="205" t="s">
        <v>396</v>
      </c>
      <c r="E219" s="275" t="s">
        <v>387</v>
      </c>
      <c r="F219" s="200"/>
    </row>
    <row r="220" spans="1:6" x14ac:dyDescent="0.3">
      <c r="A220" s="3">
        <v>219</v>
      </c>
      <c r="B220" s="128">
        <v>16010843</v>
      </c>
      <c r="C220" s="192" t="s">
        <v>355</v>
      </c>
      <c r="D220" s="205" t="s">
        <v>397</v>
      </c>
      <c r="E220" s="230" t="s">
        <v>391</v>
      </c>
      <c r="F220" s="200"/>
    </row>
    <row r="221" spans="1:6" x14ac:dyDescent="0.3">
      <c r="A221" s="3">
        <v>220</v>
      </c>
      <c r="B221" s="128">
        <v>15029927</v>
      </c>
      <c r="C221" s="107" t="s">
        <v>356</v>
      </c>
      <c r="D221" s="205" t="s">
        <v>398</v>
      </c>
      <c r="E221" s="273" t="s">
        <v>400</v>
      </c>
      <c r="F221" s="200"/>
    </row>
    <row r="222" spans="1:6" x14ac:dyDescent="0.3">
      <c r="A222" s="3">
        <v>221</v>
      </c>
      <c r="B222" s="128">
        <v>15029928</v>
      </c>
      <c r="C222" s="107" t="s">
        <v>356</v>
      </c>
      <c r="D222" s="205" t="s">
        <v>399</v>
      </c>
      <c r="E222" s="273" t="s">
        <v>400</v>
      </c>
      <c r="F222" s="200"/>
    </row>
    <row r="223" spans="1:6" x14ac:dyDescent="0.3">
      <c r="A223" s="3">
        <v>222</v>
      </c>
      <c r="B223" s="128">
        <v>15030489</v>
      </c>
      <c r="C223" s="87" t="s">
        <v>368</v>
      </c>
      <c r="D223" s="205" t="s">
        <v>401</v>
      </c>
      <c r="E223" s="273" t="s">
        <v>400</v>
      </c>
      <c r="F223" s="200"/>
    </row>
    <row r="224" spans="1:6" x14ac:dyDescent="0.3">
      <c r="A224" s="3">
        <v>223</v>
      </c>
      <c r="B224" s="128">
        <v>15030490</v>
      </c>
      <c r="C224" s="87" t="s">
        <v>368</v>
      </c>
      <c r="D224" s="205" t="s">
        <v>402</v>
      </c>
      <c r="E224" s="273" t="s">
        <v>400</v>
      </c>
      <c r="F224" s="200"/>
    </row>
    <row r="225" spans="1:7" x14ac:dyDescent="0.3">
      <c r="A225" s="3">
        <v>224</v>
      </c>
      <c r="B225" s="128">
        <v>16011180</v>
      </c>
      <c r="C225" s="192"/>
      <c r="D225" s="194" t="s">
        <v>404</v>
      </c>
      <c r="E225" s="230" t="s">
        <v>391</v>
      </c>
      <c r="F225" s="195"/>
      <c r="G225" s="52"/>
    </row>
    <row r="226" spans="1:7" x14ac:dyDescent="0.3">
      <c r="A226" s="3">
        <v>225</v>
      </c>
      <c r="B226" s="128">
        <v>16011130</v>
      </c>
      <c r="C226" s="87" t="s">
        <v>368</v>
      </c>
      <c r="D226" s="194" t="s">
        <v>405</v>
      </c>
      <c r="E226" s="278" t="s">
        <v>303</v>
      </c>
      <c r="F226" s="211"/>
      <c r="G226" s="52"/>
    </row>
    <row r="227" spans="1:7" x14ac:dyDescent="0.3">
      <c r="A227" s="3">
        <v>226</v>
      </c>
      <c r="B227" s="128">
        <v>16011131</v>
      </c>
      <c r="C227" s="87" t="s">
        <v>368</v>
      </c>
      <c r="D227" s="194" t="s">
        <v>406</v>
      </c>
      <c r="E227" s="278" t="s">
        <v>303</v>
      </c>
      <c r="F227" s="211"/>
      <c r="G227" s="52"/>
    </row>
    <row r="228" spans="1:7" x14ac:dyDescent="0.3">
      <c r="A228" s="3">
        <v>227</v>
      </c>
      <c r="C228" s="171" t="s">
        <v>354</v>
      </c>
      <c r="E228" s="279"/>
      <c r="G228" s="52"/>
    </row>
    <row r="229" spans="1:7" x14ac:dyDescent="0.3">
      <c r="A229" s="3">
        <v>228</v>
      </c>
      <c r="C229" s="171" t="s">
        <v>354</v>
      </c>
      <c r="E229" s="279"/>
      <c r="G229" s="52"/>
    </row>
    <row r="230" spans="1:7" x14ac:dyDescent="0.3">
      <c r="A230" s="3">
        <v>229</v>
      </c>
      <c r="B230">
        <v>16011316</v>
      </c>
      <c r="C230" s="87" t="s">
        <v>368</v>
      </c>
      <c r="D230" t="s">
        <v>421</v>
      </c>
      <c r="E230" s="277" t="s">
        <v>442</v>
      </c>
      <c r="G230" s="52"/>
    </row>
    <row r="231" spans="1:7" x14ac:dyDescent="0.3">
      <c r="A231" s="3">
        <v>230</v>
      </c>
      <c r="B231">
        <v>16011315</v>
      </c>
      <c r="C231" s="87" t="s">
        <v>368</v>
      </c>
      <c r="D231" t="s">
        <v>422</v>
      </c>
      <c r="E231" s="277" t="s">
        <v>442</v>
      </c>
      <c r="G231" s="52"/>
    </row>
    <row r="232" spans="1:7" x14ac:dyDescent="0.3">
      <c r="A232" s="3">
        <v>231</v>
      </c>
      <c r="B232">
        <v>15031382</v>
      </c>
      <c r="C232" s="192" t="s">
        <v>356</v>
      </c>
      <c r="D232" t="s">
        <v>423</v>
      </c>
      <c r="E232" s="277" t="s">
        <v>442</v>
      </c>
      <c r="G232" s="52"/>
    </row>
    <row r="233" spans="1:7" x14ac:dyDescent="0.3">
      <c r="A233" s="3">
        <v>232</v>
      </c>
      <c r="B233">
        <v>15031383</v>
      </c>
      <c r="C233" s="192" t="s">
        <v>356</v>
      </c>
      <c r="D233" t="s">
        <v>444</v>
      </c>
      <c r="E233" s="277" t="s">
        <v>442</v>
      </c>
      <c r="G233" s="52"/>
    </row>
    <row r="234" spans="1:7" x14ac:dyDescent="0.3">
      <c r="A234" s="3">
        <v>233</v>
      </c>
      <c r="B234">
        <v>15031384</v>
      </c>
      <c r="C234" s="192" t="s">
        <v>356</v>
      </c>
      <c r="D234" t="s">
        <v>424</v>
      </c>
      <c r="E234" s="277" t="s">
        <v>442</v>
      </c>
      <c r="G234" s="52"/>
    </row>
    <row r="235" spans="1:7" x14ac:dyDescent="0.3">
      <c r="A235" s="3">
        <v>234</v>
      </c>
      <c r="B235">
        <v>15031385</v>
      </c>
      <c r="C235" s="192" t="s">
        <v>356</v>
      </c>
      <c r="D235" t="s">
        <v>425</v>
      </c>
      <c r="E235" s="277" t="s">
        <v>442</v>
      </c>
      <c r="G235" s="52"/>
    </row>
    <row r="236" spans="1:7" x14ac:dyDescent="0.3">
      <c r="A236" s="3">
        <v>235</v>
      </c>
      <c r="B236">
        <v>15031386</v>
      </c>
      <c r="C236" s="192" t="s">
        <v>355</v>
      </c>
      <c r="D236" t="s">
        <v>426</v>
      </c>
      <c r="E236" s="277" t="s">
        <v>442</v>
      </c>
      <c r="G236" s="52"/>
    </row>
    <row r="237" spans="1:7" x14ac:dyDescent="0.3">
      <c r="A237" s="3">
        <v>236</v>
      </c>
      <c r="B237">
        <v>15031387</v>
      </c>
      <c r="C237" s="192" t="s">
        <v>355</v>
      </c>
      <c r="D237" t="s">
        <v>427</v>
      </c>
      <c r="E237" s="277" t="s">
        <v>442</v>
      </c>
      <c r="G237" s="52"/>
    </row>
    <row r="238" spans="1:7" x14ac:dyDescent="0.3">
      <c r="A238" s="3">
        <v>237</v>
      </c>
      <c r="B238">
        <v>15031388</v>
      </c>
      <c r="C238" s="87" t="s">
        <v>368</v>
      </c>
      <c r="D238" t="s">
        <v>428</v>
      </c>
      <c r="E238" s="277" t="s">
        <v>442</v>
      </c>
      <c r="G238" s="52"/>
    </row>
    <row r="239" spans="1:7" x14ac:dyDescent="0.3">
      <c r="A239" s="3">
        <v>238</v>
      </c>
      <c r="B239">
        <v>15031389</v>
      </c>
      <c r="C239" s="87" t="s">
        <v>368</v>
      </c>
      <c r="D239" t="s">
        <v>429</v>
      </c>
      <c r="E239" s="277" t="s">
        <v>442</v>
      </c>
      <c r="G239" s="52"/>
    </row>
    <row r="240" spans="1:7" x14ac:dyDescent="0.3">
      <c r="A240" s="3">
        <v>239</v>
      </c>
      <c r="B240">
        <v>15031390</v>
      </c>
      <c r="C240" s="192" t="s">
        <v>356</v>
      </c>
      <c r="D240" t="s">
        <v>430</v>
      </c>
      <c r="E240" s="277" t="s">
        <v>442</v>
      </c>
      <c r="G240" s="52"/>
    </row>
    <row r="241" spans="1:36" x14ac:dyDescent="0.3">
      <c r="A241" s="3">
        <v>240</v>
      </c>
      <c r="B241">
        <v>15031391</v>
      </c>
      <c r="C241" s="192" t="s">
        <v>356</v>
      </c>
      <c r="D241" t="s">
        <v>431</v>
      </c>
      <c r="E241" s="277" t="s">
        <v>442</v>
      </c>
      <c r="G241" s="52"/>
    </row>
    <row r="242" spans="1:36" x14ac:dyDescent="0.3">
      <c r="A242" s="3">
        <v>241</v>
      </c>
      <c r="B242">
        <v>15031392</v>
      </c>
      <c r="C242" s="192" t="s">
        <v>356</v>
      </c>
      <c r="D242" t="s">
        <v>432</v>
      </c>
      <c r="E242" s="277" t="s">
        <v>442</v>
      </c>
      <c r="G242" s="52"/>
    </row>
    <row r="243" spans="1:36" x14ac:dyDescent="0.3">
      <c r="A243" s="3">
        <v>242</v>
      </c>
      <c r="B243">
        <v>15031393</v>
      </c>
      <c r="C243" s="192" t="s">
        <v>356</v>
      </c>
      <c r="D243" t="s">
        <v>433</v>
      </c>
      <c r="E243" s="277" t="s">
        <v>442</v>
      </c>
      <c r="G243" s="52"/>
    </row>
    <row r="244" spans="1:36" x14ac:dyDescent="0.3">
      <c r="A244" s="3">
        <v>243</v>
      </c>
      <c r="B244">
        <v>15031394</v>
      </c>
      <c r="C244" s="192" t="s">
        <v>356</v>
      </c>
      <c r="D244" t="s">
        <v>434</v>
      </c>
      <c r="E244" s="277" t="s">
        <v>442</v>
      </c>
      <c r="G244" s="52"/>
    </row>
    <row r="245" spans="1:36" x14ac:dyDescent="0.3">
      <c r="A245" s="3">
        <v>244</v>
      </c>
      <c r="B245">
        <v>15031395</v>
      </c>
      <c r="C245" s="192" t="s">
        <v>356</v>
      </c>
      <c r="D245" t="s">
        <v>435</v>
      </c>
      <c r="E245" s="277" t="s">
        <v>442</v>
      </c>
      <c r="G245" s="52"/>
    </row>
    <row r="246" spans="1:36" x14ac:dyDescent="0.3">
      <c r="A246" s="3">
        <v>245</v>
      </c>
      <c r="B246">
        <v>15031396</v>
      </c>
      <c r="C246" s="171" t="s">
        <v>354</v>
      </c>
      <c r="D246" t="s">
        <v>436</v>
      </c>
      <c r="E246" s="277" t="s">
        <v>442</v>
      </c>
      <c r="G246" s="52"/>
    </row>
    <row r="247" spans="1:36" x14ac:dyDescent="0.3">
      <c r="A247" s="3">
        <v>246</v>
      </c>
      <c r="B247">
        <v>15031397</v>
      </c>
      <c r="C247" s="171" t="s">
        <v>354</v>
      </c>
      <c r="D247" t="s">
        <v>437</v>
      </c>
      <c r="E247" s="277" t="s">
        <v>442</v>
      </c>
      <c r="G247" s="52"/>
    </row>
    <row r="248" spans="1:36" x14ac:dyDescent="0.3">
      <c r="A248" s="3">
        <v>247</v>
      </c>
      <c r="B248">
        <v>15031398</v>
      </c>
      <c r="C248" s="192" t="s">
        <v>356</v>
      </c>
      <c r="D248" t="s">
        <v>438</v>
      </c>
      <c r="E248" s="277" t="s">
        <v>442</v>
      </c>
      <c r="G248" s="52"/>
    </row>
    <row r="249" spans="1:36" x14ac:dyDescent="0.3">
      <c r="A249" s="3">
        <v>248</v>
      </c>
      <c r="B249">
        <v>15031399</v>
      </c>
      <c r="C249" s="192" t="s">
        <v>356</v>
      </c>
      <c r="D249" t="s">
        <v>439</v>
      </c>
      <c r="E249" s="277" t="s">
        <v>442</v>
      </c>
      <c r="G249" s="52"/>
    </row>
    <row r="250" spans="1:36" x14ac:dyDescent="0.3">
      <c r="A250" s="3">
        <v>249</v>
      </c>
      <c r="B250">
        <v>15031400</v>
      </c>
      <c r="C250" s="171" t="s">
        <v>354</v>
      </c>
      <c r="D250" t="s">
        <v>440</v>
      </c>
      <c r="E250" s="277" t="s">
        <v>442</v>
      </c>
      <c r="G250" s="52"/>
    </row>
    <row r="251" spans="1:36" x14ac:dyDescent="0.3">
      <c r="A251" s="3">
        <v>250</v>
      </c>
      <c r="B251">
        <v>15031401</v>
      </c>
      <c r="C251" s="171" t="s">
        <v>354</v>
      </c>
      <c r="D251" t="s">
        <v>441</v>
      </c>
      <c r="E251" s="277" t="s">
        <v>442</v>
      </c>
      <c r="G251" s="52"/>
    </row>
    <row r="252" spans="1:36" x14ac:dyDescent="0.3">
      <c r="A252" s="3">
        <v>251</v>
      </c>
    </row>
    <row r="253" spans="1:36" x14ac:dyDescent="0.3">
      <c r="A253" s="3">
        <v>252</v>
      </c>
    </row>
    <row r="254" spans="1:36" x14ac:dyDescent="0.3">
      <c r="F254" s="1">
        <f>SUM(F3:F251)</f>
        <v>0</v>
      </c>
      <c r="I254">
        <f>SUM(I3:I251)</f>
        <v>0</v>
      </c>
      <c r="J254">
        <f t="shared" ref="J254:AJ254" si="0">SUM(J3:J251)</f>
        <v>0</v>
      </c>
      <c r="K254">
        <f t="shared" si="0"/>
        <v>0</v>
      </c>
      <c r="L254">
        <f t="shared" si="0"/>
        <v>0</v>
      </c>
      <c r="M254">
        <f t="shared" si="0"/>
        <v>0</v>
      </c>
      <c r="N254">
        <f t="shared" si="0"/>
        <v>0</v>
      </c>
      <c r="O254">
        <f t="shared" si="0"/>
        <v>0</v>
      </c>
      <c r="P254">
        <f t="shared" si="0"/>
        <v>0</v>
      </c>
      <c r="Q254">
        <f t="shared" si="0"/>
        <v>0</v>
      </c>
      <c r="R254">
        <f t="shared" si="0"/>
        <v>0</v>
      </c>
      <c r="S254">
        <f t="shared" si="0"/>
        <v>0</v>
      </c>
      <c r="T254">
        <f t="shared" si="0"/>
        <v>0</v>
      </c>
      <c r="U254">
        <f t="shared" si="0"/>
        <v>0</v>
      </c>
      <c r="V254">
        <f t="shared" si="0"/>
        <v>0</v>
      </c>
      <c r="W254">
        <f t="shared" si="0"/>
        <v>0</v>
      </c>
      <c r="X254">
        <f t="shared" si="0"/>
        <v>0</v>
      </c>
      <c r="Y254">
        <f t="shared" si="0"/>
        <v>0</v>
      </c>
      <c r="Z254">
        <f t="shared" si="0"/>
        <v>0</v>
      </c>
      <c r="AA254">
        <f t="shared" si="0"/>
        <v>0</v>
      </c>
      <c r="AB254">
        <f t="shared" si="0"/>
        <v>0</v>
      </c>
      <c r="AC254">
        <f t="shared" si="0"/>
        <v>0</v>
      </c>
      <c r="AD254">
        <f t="shared" si="0"/>
        <v>0</v>
      </c>
      <c r="AE254">
        <f t="shared" si="0"/>
        <v>0</v>
      </c>
      <c r="AF254">
        <f t="shared" si="0"/>
        <v>0</v>
      </c>
      <c r="AG254">
        <f t="shared" si="0"/>
        <v>0</v>
      </c>
      <c r="AH254">
        <f t="shared" si="0"/>
        <v>0</v>
      </c>
      <c r="AI254">
        <f t="shared" si="0"/>
        <v>0</v>
      </c>
      <c r="AJ254">
        <f t="shared" si="0"/>
        <v>0</v>
      </c>
    </row>
  </sheetData>
  <autoFilter ref="A1:F110" xr:uid="{00000000-0009-0000-0000-000022000000}"/>
  <mergeCells count="29">
    <mergeCell ref="F27:F28"/>
    <mergeCell ref="F5:F6"/>
    <mergeCell ref="F11:F12"/>
    <mergeCell ref="F9:F10"/>
    <mergeCell ref="F13:F14"/>
    <mergeCell ref="F7:F8"/>
    <mergeCell ref="F15:F16"/>
    <mergeCell ref="F17:F18"/>
    <mergeCell ref="F19:F20"/>
    <mergeCell ref="F23:F24"/>
    <mergeCell ref="F25:F26"/>
    <mergeCell ref="F77:F78"/>
    <mergeCell ref="F68:F69"/>
    <mergeCell ref="F70:F71"/>
    <mergeCell ref="F73:F74"/>
    <mergeCell ref="F31:F32"/>
    <mergeCell ref="F35:F36"/>
    <mergeCell ref="F37:F38"/>
    <mergeCell ref="F41:F42"/>
    <mergeCell ref="F43:F44"/>
    <mergeCell ref="F46:F47"/>
    <mergeCell ref="F50:F51"/>
    <mergeCell ref="F52:F53"/>
    <mergeCell ref="F56:F57"/>
    <mergeCell ref="F81:F82"/>
    <mergeCell ref="F84:F85"/>
    <mergeCell ref="F86:F87"/>
    <mergeCell ref="F88:F89"/>
    <mergeCell ref="F108:F109"/>
  </mergeCells>
  <conditionalFormatting sqref="B191:B192">
    <cfRule type="duplicateValues" dxfId="5" priority="1"/>
    <cfRule type="duplicateValues" dxfId="4" priority="2"/>
  </conditionalFormatting>
  <conditionalFormatting sqref="B196:B198">
    <cfRule type="duplicateValues" dxfId="3" priority="16" stopIfTrue="1"/>
  </conditionalFormatting>
  <pageMargins left="0.7" right="0.7" top="0.75" bottom="0.75" header="0.3" footer="0.3"/>
  <pageSetup paperSize="9" scale="97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2"/>
  <dimension ref="A1:AJ254"/>
  <sheetViews>
    <sheetView topLeftCell="A10" zoomScale="55" zoomScaleNormal="55" workbookViewId="0"/>
  </sheetViews>
  <sheetFormatPr defaultRowHeight="14.4" x14ac:dyDescent="0.3"/>
  <cols>
    <col min="3" max="3" width="13.44140625" customWidth="1"/>
    <col min="4" max="4" width="43.5546875" bestFit="1" customWidth="1"/>
    <col min="14" max="14" width="11.21875" bestFit="1" customWidth="1"/>
  </cols>
  <sheetData>
    <row r="1" spans="1:5" x14ac:dyDescent="0.3">
      <c r="A1" t="s">
        <v>453</v>
      </c>
    </row>
    <row r="2" spans="1:5" x14ac:dyDescent="0.3">
      <c r="B2" t="s">
        <v>371</v>
      </c>
      <c r="C2" t="s">
        <v>351</v>
      </c>
      <c r="D2" t="s">
        <v>1</v>
      </c>
    </row>
    <row r="3" spans="1:5" x14ac:dyDescent="0.3">
      <c r="C3" t="s">
        <v>356</v>
      </c>
      <c r="E3" s="229"/>
    </row>
    <row r="4" spans="1:5" x14ac:dyDescent="0.3">
      <c r="C4" t="s">
        <v>356</v>
      </c>
      <c r="E4" s="229"/>
    </row>
    <row r="5" spans="1:5" x14ac:dyDescent="0.3">
      <c r="C5" t="s">
        <v>354</v>
      </c>
      <c r="E5" s="232"/>
    </row>
    <row r="6" spans="1:5" x14ac:dyDescent="0.3">
      <c r="C6" t="s">
        <v>354</v>
      </c>
      <c r="E6" s="232"/>
    </row>
    <row r="7" spans="1:5" x14ac:dyDescent="0.3">
      <c r="C7" t="s">
        <v>354</v>
      </c>
      <c r="E7" s="232"/>
    </row>
    <row r="8" spans="1:5" x14ac:dyDescent="0.3">
      <c r="C8" t="s">
        <v>353</v>
      </c>
      <c r="E8" s="232"/>
    </row>
    <row r="9" spans="1:5" x14ac:dyDescent="0.3">
      <c r="C9" t="s">
        <v>352</v>
      </c>
      <c r="E9" s="232"/>
    </row>
    <row r="10" spans="1:5" x14ac:dyDescent="0.3">
      <c r="C10" t="s">
        <v>352</v>
      </c>
      <c r="E10" s="232"/>
    </row>
    <row r="11" spans="1:5" x14ac:dyDescent="0.3">
      <c r="C11" t="s">
        <v>353</v>
      </c>
      <c r="E11" s="232"/>
    </row>
    <row r="12" spans="1:5" x14ac:dyDescent="0.3">
      <c r="C12" t="s">
        <v>353</v>
      </c>
      <c r="E12" s="232"/>
    </row>
    <row r="13" spans="1:5" x14ac:dyDescent="0.3">
      <c r="C13" t="s">
        <v>352</v>
      </c>
      <c r="E13" s="232"/>
    </row>
    <row r="14" spans="1:5" x14ac:dyDescent="0.3">
      <c r="C14" t="s">
        <v>352</v>
      </c>
      <c r="E14" s="232"/>
    </row>
    <row r="15" spans="1:5" x14ac:dyDescent="0.3">
      <c r="C15" t="s">
        <v>353</v>
      </c>
      <c r="E15" s="232"/>
    </row>
    <row r="16" spans="1:5" x14ac:dyDescent="0.3">
      <c r="C16" t="s">
        <v>354</v>
      </c>
      <c r="E16" s="232"/>
    </row>
    <row r="17" spans="3:5" x14ac:dyDescent="0.3">
      <c r="C17" t="s">
        <v>354</v>
      </c>
      <c r="E17" s="232"/>
    </row>
    <row r="18" spans="3:5" x14ac:dyDescent="0.3">
      <c r="C18" t="s">
        <v>353</v>
      </c>
      <c r="E18" s="232"/>
    </row>
    <row r="19" spans="3:5" x14ac:dyDescent="0.3">
      <c r="C19" t="s">
        <v>353</v>
      </c>
      <c r="E19" s="232"/>
    </row>
    <row r="20" spans="3:5" x14ac:dyDescent="0.3">
      <c r="C20" t="s">
        <v>355</v>
      </c>
      <c r="E20" s="232"/>
    </row>
    <row r="21" spans="3:5" x14ac:dyDescent="0.3">
      <c r="C21" t="s">
        <v>355</v>
      </c>
      <c r="E21" s="232"/>
    </row>
    <row r="22" spans="3:5" x14ac:dyDescent="0.3">
      <c r="C22" t="s">
        <v>353</v>
      </c>
      <c r="E22" s="232"/>
    </row>
    <row r="23" spans="3:5" x14ac:dyDescent="0.3">
      <c r="C23" t="s">
        <v>353</v>
      </c>
      <c r="E23" s="232"/>
    </row>
    <row r="24" spans="3:5" x14ac:dyDescent="0.3">
      <c r="C24" t="s">
        <v>354</v>
      </c>
      <c r="E24" s="232"/>
    </row>
    <row r="25" spans="3:5" x14ac:dyDescent="0.3">
      <c r="C25" t="s">
        <v>354</v>
      </c>
      <c r="E25" s="232"/>
    </row>
    <row r="26" spans="3:5" x14ac:dyDescent="0.3">
      <c r="C26" t="s">
        <v>355</v>
      </c>
      <c r="E26" s="232"/>
    </row>
    <row r="27" spans="3:5" x14ac:dyDescent="0.3">
      <c r="C27" t="s">
        <v>355</v>
      </c>
      <c r="E27" s="232"/>
    </row>
    <row r="28" spans="3:5" x14ac:dyDescent="0.3">
      <c r="C28" t="s">
        <v>353</v>
      </c>
      <c r="E28" s="232"/>
    </row>
    <row r="29" spans="3:5" x14ac:dyDescent="0.3">
      <c r="C29" t="s">
        <v>353</v>
      </c>
      <c r="E29" s="232"/>
    </row>
    <row r="30" spans="3:5" x14ac:dyDescent="0.3">
      <c r="C30" t="s">
        <v>353</v>
      </c>
      <c r="E30" s="232"/>
    </row>
    <row r="31" spans="3:5" x14ac:dyDescent="0.3">
      <c r="C31" t="s">
        <v>353</v>
      </c>
      <c r="E31" s="232"/>
    </row>
    <row r="32" spans="3:5" x14ac:dyDescent="0.3">
      <c r="C32" t="s">
        <v>352</v>
      </c>
      <c r="E32" s="232"/>
    </row>
    <row r="33" spans="2:5" x14ac:dyDescent="0.3">
      <c r="C33" t="s">
        <v>352</v>
      </c>
      <c r="E33" s="232"/>
    </row>
    <row r="34" spans="2:5" x14ac:dyDescent="0.3">
      <c r="C34" t="s">
        <v>353</v>
      </c>
      <c r="E34" s="232"/>
    </row>
    <row r="35" spans="2:5" x14ac:dyDescent="0.3">
      <c r="B35">
        <v>15020546</v>
      </c>
      <c r="C35" t="s">
        <v>353</v>
      </c>
      <c r="E35" s="232"/>
    </row>
    <row r="36" spans="2:5" x14ac:dyDescent="0.3">
      <c r="B36" s="109">
        <v>15030388</v>
      </c>
      <c r="C36" t="s">
        <v>356</v>
      </c>
      <c r="D36" s="201" t="s">
        <v>388</v>
      </c>
      <c r="E36" s="232" t="s">
        <v>390</v>
      </c>
    </row>
    <row r="37" spans="2:5" x14ac:dyDescent="0.3">
      <c r="B37" s="109">
        <v>15030389</v>
      </c>
      <c r="C37" t="s">
        <v>356</v>
      </c>
      <c r="D37" s="201" t="s">
        <v>389</v>
      </c>
      <c r="E37" s="232" t="s">
        <v>390</v>
      </c>
    </row>
    <row r="38" spans="2:5" x14ac:dyDescent="0.3">
      <c r="C38" t="s">
        <v>354</v>
      </c>
      <c r="E38" s="232"/>
    </row>
    <row r="39" spans="2:5" x14ac:dyDescent="0.3">
      <c r="C39" t="s">
        <v>354</v>
      </c>
      <c r="E39" s="232"/>
    </row>
    <row r="40" spans="2:5" x14ac:dyDescent="0.3">
      <c r="C40" t="s">
        <v>354</v>
      </c>
      <c r="E40" s="232"/>
    </row>
    <row r="41" spans="2:5" x14ac:dyDescent="0.3">
      <c r="C41" t="s">
        <v>353</v>
      </c>
      <c r="E41" s="232"/>
    </row>
    <row r="42" spans="2:5" x14ac:dyDescent="0.3">
      <c r="B42">
        <v>15026244</v>
      </c>
      <c r="C42" t="s">
        <v>356</v>
      </c>
      <c r="E42" s="232"/>
    </row>
    <row r="43" spans="2:5" x14ac:dyDescent="0.3">
      <c r="C43" t="s">
        <v>356</v>
      </c>
      <c r="E43" s="232"/>
    </row>
    <row r="44" spans="2:5" x14ac:dyDescent="0.3">
      <c r="C44" t="s">
        <v>356</v>
      </c>
      <c r="E44" s="232"/>
    </row>
    <row r="45" spans="2:5" x14ac:dyDescent="0.3">
      <c r="C45" t="s">
        <v>356</v>
      </c>
      <c r="E45" s="232"/>
    </row>
    <row r="46" spans="2:5" x14ac:dyDescent="0.3">
      <c r="B46">
        <v>15026245</v>
      </c>
      <c r="C46" t="s">
        <v>356</v>
      </c>
      <c r="E46" s="232"/>
    </row>
    <row r="47" spans="2:5" x14ac:dyDescent="0.3">
      <c r="C47" t="s">
        <v>354</v>
      </c>
      <c r="E47" s="232"/>
    </row>
    <row r="48" spans="2:5" x14ac:dyDescent="0.3">
      <c r="C48" t="s">
        <v>356</v>
      </c>
      <c r="E48" s="232"/>
    </row>
    <row r="49" spans="2:5" x14ac:dyDescent="0.3">
      <c r="C49" t="s">
        <v>354</v>
      </c>
      <c r="E49" s="232"/>
    </row>
    <row r="50" spans="2:5" x14ac:dyDescent="0.3">
      <c r="C50" t="s">
        <v>354</v>
      </c>
      <c r="E50" s="232"/>
    </row>
    <row r="51" spans="2:5" x14ac:dyDescent="0.3">
      <c r="C51" t="s">
        <v>356</v>
      </c>
      <c r="E51" s="232"/>
    </row>
    <row r="52" spans="2:5" x14ac:dyDescent="0.3">
      <c r="C52" t="s">
        <v>356</v>
      </c>
      <c r="E52" s="232"/>
    </row>
    <row r="53" spans="2:5" x14ac:dyDescent="0.3">
      <c r="C53" t="s">
        <v>354</v>
      </c>
      <c r="E53" s="232"/>
    </row>
    <row r="54" spans="2:5" x14ac:dyDescent="0.3">
      <c r="C54" t="s">
        <v>354</v>
      </c>
      <c r="E54" s="232"/>
    </row>
    <row r="55" spans="2:5" x14ac:dyDescent="0.3">
      <c r="C55" t="s">
        <v>354</v>
      </c>
      <c r="E55" s="232"/>
    </row>
    <row r="56" spans="2:5" x14ac:dyDescent="0.3">
      <c r="C56" t="s">
        <v>354</v>
      </c>
      <c r="E56" s="232"/>
    </row>
    <row r="57" spans="2:5" x14ac:dyDescent="0.3">
      <c r="C57" t="s">
        <v>356</v>
      </c>
      <c r="E57" s="232"/>
    </row>
    <row r="58" spans="2:5" x14ac:dyDescent="0.3">
      <c r="C58" t="s">
        <v>356</v>
      </c>
      <c r="E58" s="232"/>
    </row>
    <row r="59" spans="2:5" x14ac:dyDescent="0.3">
      <c r="B59">
        <v>15026206</v>
      </c>
      <c r="C59" t="s">
        <v>354</v>
      </c>
      <c r="D59" t="s">
        <v>339</v>
      </c>
      <c r="E59" s="232"/>
    </row>
    <row r="60" spans="2:5" x14ac:dyDescent="0.3">
      <c r="C60" t="s">
        <v>354</v>
      </c>
      <c r="E60" s="232"/>
    </row>
    <row r="61" spans="2:5" x14ac:dyDescent="0.3">
      <c r="B61">
        <v>15026219</v>
      </c>
      <c r="C61" t="s">
        <v>354</v>
      </c>
      <c r="D61" t="s">
        <v>338</v>
      </c>
      <c r="E61" s="284"/>
    </row>
    <row r="62" spans="2:5" x14ac:dyDescent="0.3">
      <c r="B62">
        <v>15026218</v>
      </c>
      <c r="C62" t="s">
        <v>354</v>
      </c>
      <c r="D62" t="s">
        <v>340</v>
      </c>
      <c r="E62" s="284"/>
    </row>
    <row r="63" spans="2:5" x14ac:dyDescent="0.3">
      <c r="C63" t="s">
        <v>354</v>
      </c>
      <c r="E63" s="284"/>
    </row>
    <row r="64" spans="2:5" x14ac:dyDescent="0.3">
      <c r="C64" t="s">
        <v>357</v>
      </c>
      <c r="E64" s="284"/>
    </row>
    <row r="65" spans="2:5" x14ac:dyDescent="0.3">
      <c r="C65" t="s">
        <v>357</v>
      </c>
      <c r="E65" s="284"/>
    </row>
    <row r="66" spans="2:5" x14ac:dyDescent="0.3">
      <c r="B66">
        <v>15026220</v>
      </c>
      <c r="C66" t="s">
        <v>443</v>
      </c>
      <c r="E66" s="236"/>
    </row>
    <row r="67" spans="2:5" x14ac:dyDescent="0.3">
      <c r="E67" s="239"/>
    </row>
    <row r="68" spans="2:5" x14ac:dyDescent="0.3">
      <c r="E68" s="239"/>
    </row>
    <row r="69" spans="2:5" x14ac:dyDescent="0.3">
      <c r="E69" s="239"/>
    </row>
    <row r="70" spans="2:5" x14ac:dyDescent="0.3">
      <c r="E70" s="239"/>
    </row>
    <row r="71" spans="2:5" x14ac:dyDescent="0.3">
      <c r="E71" s="239"/>
    </row>
    <row r="72" spans="2:5" x14ac:dyDescent="0.3">
      <c r="E72" s="239"/>
    </row>
    <row r="73" spans="2:5" x14ac:dyDescent="0.3">
      <c r="B73">
        <v>15023956</v>
      </c>
      <c r="E73" s="239"/>
    </row>
    <row r="74" spans="2:5" x14ac:dyDescent="0.3">
      <c r="C74" t="s">
        <v>352</v>
      </c>
      <c r="E74" s="239"/>
    </row>
    <row r="75" spans="2:5" x14ac:dyDescent="0.3">
      <c r="C75" t="s">
        <v>352</v>
      </c>
      <c r="E75" s="239"/>
    </row>
    <row r="76" spans="2:5" x14ac:dyDescent="0.3">
      <c r="E76" s="242"/>
    </row>
    <row r="77" spans="2:5" x14ac:dyDescent="0.3">
      <c r="E77" s="242"/>
    </row>
    <row r="78" spans="2:5" x14ac:dyDescent="0.3">
      <c r="E78" s="242"/>
    </row>
    <row r="79" spans="2:5" x14ac:dyDescent="0.3">
      <c r="E79" s="242"/>
    </row>
    <row r="80" spans="2:5" x14ac:dyDescent="0.3">
      <c r="C80" t="s">
        <v>353</v>
      </c>
      <c r="E80" s="242"/>
    </row>
    <row r="81" spans="3:5" x14ac:dyDescent="0.3">
      <c r="C81" t="s">
        <v>353</v>
      </c>
      <c r="E81" s="242"/>
    </row>
    <row r="82" spans="3:5" x14ac:dyDescent="0.3">
      <c r="E82" s="242"/>
    </row>
    <row r="83" spans="3:5" x14ac:dyDescent="0.3">
      <c r="E83" s="242"/>
    </row>
    <row r="84" spans="3:5" x14ac:dyDescent="0.3">
      <c r="E84" s="242"/>
    </row>
    <row r="85" spans="3:5" x14ac:dyDescent="0.3">
      <c r="E85" s="242"/>
    </row>
    <row r="86" spans="3:5" x14ac:dyDescent="0.3">
      <c r="C86" t="s">
        <v>354</v>
      </c>
      <c r="E86" s="248"/>
    </row>
    <row r="87" spans="3:5" x14ac:dyDescent="0.3">
      <c r="C87" t="s">
        <v>354</v>
      </c>
      <c r="E87" s="248"/>
    </row>
    <row r="88" spans="3:5" x14ac:dyDescent="0.3">
      <c r="C88" t="s">
        <v>356</v>
      </c>
      <c r="E88" s="248"/>
    </row>
    <row r="89" spans="3:5" x14ac:dyDescent="0.3">
      <c r="C89" t="s">
        <v>356</v>
      </c>
      <c r="E89" s="248"/>
    </row>
    <row r="90" spans="3:5" x14ac:dyDescent="0.3">
      <c r="E90" s="251"/>
    </row>
    <row r="91" spans="3:5" x14ac:dyDescent="0.3">
      <c r="E91" s="251"/>
    </row>
    <row r="92" spans="3:5" x14ac:dyDescent="0.3">
      <c r="E92" s="251"/>
    </row>
    <row r="93" spans="3:5" x14ac:dyDescent="0.3">
      <c r="E93" s="251"/>
    </row>
    <row r="94" spans="3:5" x14ac:dyDescent="0.3">
      <c r="E94" s="251"/>
    </row>
    <row r="95" spans="3:5" x14ac:dyDescent="0.3">
      <c r="E95" s="251"/>
    </row>
    <row r="96" spans="3:5" x14ac:dyDescent="0.3">
      <c r="E96" s="251"/>
    </row>
    <row r="97" spans="2:5" x14ac:dyDescent="0.3">
      <c r="E97" s="251"/>
    </row>
    <row r="98" spans="2:5" x14ac:dyDescent="0.3">
      <c r="E98" s="251"/>
    </row>
    <row r="99" spans="2:5" x14ac:dyDescent="0.3">
      <c r="E99" s="251"/>
    </row>
    <row r="100" spans="2:5" x14ac:dyDescent="0.3">
      <c r="E100" s="251"/>
    </row>
    <row r="101" spans="2:5" x14ac:dyDescent="0.3">
      <c r="E101" s="251"/>
    </row>
    <row r="102" spans="2:5" x14ac:dyDescent="0.3">
      <c r="C102" t="s">
        <v>354</v>
      </c>
      <c r="E102" s="254"/>
    </row>
    <row r="103" spans="2:5" x14ac:dyDescent="0.3">
      <c r="C103" t="s">
        <v>354</v>
      </c>
      <c r="E103" s="254"/>
    </row>
    <row r="104" spans="2:5" x14ac:dyDescent="0.3">
      <c r="E104" s="254"/>
    </row>
    <row r="105" spans="2:5" x14ac:dyDescent="0.3">
      <c r="E105" s="254"/>
    </row>
    <row r="106" spans="2:5" x14ac:dyDescent="0.3">
      <c r="B106">
        <v>15026685</v>
      </c>
      <c r="E106" s="254"/>
    </row>
    <row r="107" spans="2:5" x14ac:dyDescent="0.3">
      <c r="E107" s="254"/>
    </row>
    <row r="108" spans="2:5" x14ac:dyDescent="0.3">
      <c r="E108" s="254"/>
    </row>
    <row r="109" spans="2:5" x14ac:dyDescent="0.3">
      <c r="E109" s="254"/>
    </row>
    <row r="110" spans="2:5" x14ac:dyDescent="0.3">
      <c r="E110" s="254"/>
    </row>
    <row r="111" spans="2:5" x14ac:dyDescent="0.3">
      <c r="C111" t="s">
        <v>352</v>
      </c>
      <c r="E111" s="245"/>
    </row>
    <row r="112" spans="2:5" x14ac:dyDescent="0.3">
      <c r="C112" t="s">
        <v>352</v>
      </c>
      <c r="E112" s="245"/>
    </row>
    <row r="113" spans="2:5" x14ac:dyDescent="0.3">
      <c r="B113">
        <v>15024939</v>
      </c>
      <c r="C113" t="s">
        <v>352</v>
      </c>
      <c r="D113" t="s">
        <v>409</v>
      </c>
      <c r="E113" s="245" t="s">
        <v>14</v>
      </c>
    </row>
    <row r="114" spans="2:5" x14ac:dyDescent="0.3">
      <c r="C114" t="s">
        <v>352</v>
      </c>
      <c r="E114" s="245"/>
    </row>
    <row r="115" spans="2:5" x14ac:dyDescent="0.3">
      <c r="B115" s="105">
        <v>15011886</v>
      </c>
      <c r="C115" t="s">
        <v>352</v>
      </c>
      <c r="D115" s="165" t="s">
        <v>321</v>
      </c>
      <c r="E115" s="245" t="s">
        <v>322</v>
      </c>
    </row>
    <row r="116" spans="2:5" x14ac:dyDescent="0.3">
      <c r="C116" t="s">
        <v>356</v>
      </c>
      <c r="E116" s="245"/>
    </row>
    <row r="117" spans="2:5" x14ac:dyDescent="0.3">
      <c r="C117" t="s">
        <v>356</v>
      </c>
      <c r="E117" s="245"/>
    </row>
    <row r="118" spans="2:5" x14ac:dyDescent="0.3">
      <c r="B118" s="105">
        <v>15020560</v>
      </c>
      <c r="C118" t="s">
        <v>356</v>
      </c>
      <c r="D118" s="165" t="s">
        <v>320</v>
      </c>
      <c r="E118" s="245" t="s">
        <v>23</v>
      </c>
    </row>
    <row r="119" spans="2:5" x14ac:dyDescent="0.3">
      <c r="C119" t="s">
        <v>364</v>
      </c>
      <c r="E119" s="245"/>
    </row>
    <row r="120" spans="2:5" x14ac:dyDescent="0.3">
      <c r="B120">
        <v>15020558</v>
      </c>
      <c r="C120" t="s">
        <v>356</v>
      </c>
      <c r="D120" t="s">
        <v>298</v>
      </c>
      <c r="E120" s="245" t="s">
        <v>299</v>
      </c>
    </row>
    <row r="121" spans="2:5" x14ac:dyDescent="0.3">
      <c r="B121" s="105">
        <v>15020561</v>
      </c>
      <c r="C121" t="s">
        <v>356</v>
      </c>
      <c r="D121" s="165" t="s">
        <v>319</v>
      </c>
      <c r="E121" s="245" t="s">
        <v>23</v>
      </c>
    </row>
    <row r="122" spans="2:5" x14ac:dyDescent="0.3">
      <c r="B122" s="105">
        <v>15020562</v>
      </c>
      <c r="C122" t="s">
        <v>356</v>
      </c>
      <c r="D122" s="166" t="s">
        <v>318</v>
      </c>
      <c r="E122" s="245" t="s">
        <v>23</v>
      </c>
    </row>
    <row r="123" spans="2:5" x14ac:dyDescent="0.3">
      <c r="E123" s="260"/>
    </row>
    <row r="124" spans="2:5" x14ac:dyDescent="0.3">
      <c r="E124" s="260"/>
    </row>
    <row r="125" spans="2:5" x14ac:dyDescent="0.3">
      <c r="C125" t="s">
        <v>354</v>
      </c>
      <c r="E125" s="260"/>
    </row>
    <row r="126" spans="2:5" x14ac:dyDescent="0.3">
      <c r="B126">
        <v>15031402</v>
      </c>
      <c r="C126" t="s">
        <v>354</v>
      </c>
      <c r="E126" s="260"/>
    </row>
    <row r="127" spans="2:5" x14ac:dyDescent="0.3">
      <c r="C127" t="s">
        <v>354</v>
      </c>
      <c r="E127" s="260"/>
    </row>
    <row r="128" spans="2:5" x14ac:dyDescent="0.3">
      <c r="B128" s="105">
        <v>16008968</v>
      </c>
      <c r="E128" s="263"/>
    </row>
    <row r="129" spans="2:5" x14ac:dyDescent="0.3">
      <c r="B129" s="105">
        <v>16008969</v>
      </c>
      <c r="E129" s="263"/>
    </row>
    <row r="130" spans="2:5" x14ac:dyDescent="0.3">
      <c r="E130" s="263"/>
    </row>
    <row r="131" spans="2:5" x14ac:dyDescent="0.3">
      <c r="B131">
        <v>15026221</v>
      </c>
      <c r="D131" t="s">
        <v>350</v>
      </c>
      <c r="E131" s="266" t="s">
        <v>349</v>
      </c>
    </row>
    <row r="132" spans="2:5" x14ac:dyDescent="0.3">
      <c r="E132" s="263"/>
    </row>
    <row r="133" spans="2:5" x14ac:dyDescent="0.3">
      <c r="B133">
        <v>16008477</v>
      </c>
      <c r="E133" s="263"/>
    </row>
    <row r="136" spans="2:5" x14ac:dyDescent="0.3">
      <c r="B136">
        <v>15000175</v>
      </c>
      <c r="C136" t="s">
        <v>354</v>
      </c>
      <c r="E136" s="245"/>
    </row>
    <row r="138" spans="2:5" x14ac:dyDescent="0.3">
      <c r="C138" t="s">
        <v>352</v>
      </c>
      <c r="E138" s="260"/>
    </row>
    <row r="139" spans="2:5" x14ac:dyDescent="0.3">
      <c r="C139" t="s">
        <v>352</v>
      </c>
      <c r="E139" s="260"/>
    </row>
    <row r="140" spans="2:5" x14ac:dyDescent="0.3">
      <c r="C140" t="s">
        <v>354</v>
      </c>
      <c r="E140" s="257"/>
    </row>
    <row r="141" spans="2:5" x14ac:dyDescent="0.3">
      <c r="C141" t="s">
        <v>354</v>
      </c>
      <c r="E141" s="257"/>
    </row>
    <row r="142" spans="2:5" x14ac:dyDescent="0.3">
      <c r="E142" s="260"/>
    </row>
    <row r="143" spans="2:5" x14ac:dyDescent="0.3">
      <c r="E143" s="260"/>
    </row>
    <row r="144" spans="2:5" x14ac:dyDescent="0.3">
      <c r="D144" t="s">
        <v>291</v>
      </c>
      <c r="E144" s="257" t="s">
        <v>290</v>
      </c>
    </row>
    <row r="145" spans="1:8" x14ac:dyDescent="0.3">
      <c r="B145">
        <v>15023958</v>
      </c>
      <c r="C145" t="s">
        <v>354</v>
      </c>
      <c r="E145" s="232" t="s">
        <v>84</v>
      </c>
    </row>
    <row r="146" spans="1:8" x14ac:dyDescent="0.3">
      <c r="B146" s="105">
        <v>15026523</v>
      </c>
      <c r="C146" t="s">
        <v>352</v>
      </c>
      <c r="D146" s="51" t="s">
        <v>296</v>
      </c>
      <c r="E146" s="266" t="s">
        <v>82</v>
      </c>
      <c r="F146" s="59"/>
    </row>
    <row r="147" spans="1:8" x14ac:dyDescent="0.3">
      <c r="B147" s="110">
        <v>15026524</v>
      </c>
      <c r="C147" t="s">
        <v>352</v>
      </c>
      <c r="D147" s="51" t="s">
        <v>297</v>
      </c>
      <c r="E147" s="266" t="s">
        <v>82</v>
      </c>
      <c r="F147" s="59"/>
    </row>
    <row r="148" spans="1:8" x14ac:dyDescent="0.3">
      <c r="B148" s="144">
        <v>15021311</v>
      </c>
      <c r="C148" t="s">
        <v>354</v>
      </c>
      <c r="D148" t="s">
        <v>292</v>
      </c>
      <c r="E148" s="245" t="s">
        <v>294</v>
      </c>
    </row>
    <row r="149" spans="1:8" x14ac:dyDescent="0.3">
      <c r="B149" s="144">
        <v>15022332</v>
      </c>
      <c r="C149" t="s">
        <v>354</v>
      </c>
      <c r="D149" t="s">
        <v>293</v>
      </c>
      <c r="E149" s="245" t="s">
        <v>294</v>
      </c>
    </row>
    <row r="150" spans="1:8" x14ac:dyDescent="0.3">
      <c r="B150" s="223">
        <v>15027000</v>
      </c>
      <c r="C150" t="s">
        <v>352</v>
      </c>
      <c r="D150" t="s">
        <v>408</v>
      </c>
      <c r="E150" s="245" t="s">
        <v>294</v>
      </c>
    </row>
    <row r="151" spans="1:8" x14ac:dyDescent="0.3">
      <c r="B151" s="70">
        <v>15017454</v>
      </c>
      <c r="D151" t="s">
        <v>300</v>
      </c>
      <c r="E151" t="s">
        <v>80</v>
      </c>
    </row>
    <row r="152" spans="1:8" x14ac:dyDescent="0.3">
      <c r="B152" s="70">
        <v>15011581</v>
      </c>
      <c r="D152" t="s">
        <v>301</v>
      </c>
      <c r="E152" t="s">
        <v>80</v>
      </c>
    </row>
    <row r="153" spans="1:8" x14ac:dyDescent="0.3">
      <c r="B153" s="70">
        <v>15020470</v>
      </c>
      <c r="C153" t="s">
        <v>354</v>
      </c>
      <c r="D153" t="s">
        <v>302</v>
      </c>
      <c r="E153" t="s">
        <v>303</v>
      </c>
    </row>
    <row r="154" spans="1:8" x14ac:dyDescent="0.3">
      <c r="B154" s="70"/>
    </row>
    <row r="155" spans="1:8" x14ac:dyDescent="0.3">
      <c r="B155" s="70"/>
    </row>
    <row r="156" spans="1:8" s="90" customFormat="1" ht="19.5" customHeight="1" x14ac:dyDescent="0.3">
      <c r="A156"/>
      <c r="B156" s="104">
        <v>15024930</v>
      </c>
      <c r="C156" t="s">
        <v>355</v>
      </c>
      <c r="D156" s="100" t="s">
        <v>309</v>
      </c>
      <c r="E156" s="271" t="s">
        <v>308</v>
      </c>
      <c r="G156"/>
      <c r="H156"/>
    </row>
    <row r="157" spans="1:8" s="90" customFormat="1" ht="19.5" customHeight="1" x14ac:dyDescent="0.3">
      <c r="A157"/>
      <c r="B157" s="104">
        <v>15024931</v>
      </c>
      <c r="C157" t="s">
        <v>355</v>
      </c>
      <c r="D157" s="100" t="s">
        <v>310</v>
      </c>
      <c r="E157" s="271" t="s">
        <v>308</v>
      </c>
      <c r="G157"/>
      <c r="H157"/>
    </row>
    <row r="158" spans="1:8" s="90" customFormat="1" ht="19.5" customHeight="1" x14ac:dyDescent="0.3">
      <c r="A158"/>
      <c r="B158" s="104">
        <v>15024932</v>
      </c>
      <c r="C158" t="s">
        <v>355</v>
      </c>
      <c r="D158" s="100" t="s">
        <v>311</v>
      </c>
      <c r="E158" s="271" t="s">
        <v>308</v>
      </c>
      <c r="G158"/>
      <c r="H158"/>
    </row>
    <row r="159" spans="1:8" s="90" customFormat="1" ht="19.5" customHeight="1" x14ac:dyDescent="0.3">
      <c r="A159"/>
      <c r="B159" s="104">
        <v>15024933</v>
      </c>
      <c r="C159" t="s">
        <v>355</v>
      </c>
      <c r="D159" s="100" t="s">
        <v>312</v>
      </c>
      <c r="E159" s="271" t="s">
        <v>308</v>
      </c>
      <c r="G159"/>
      <c r="H159"/>
    </row>
    <row r="160" spans="1:8" s="90" customFormat="1" ht="19.5" customHeight="1" x14ac:dyDescent="0.3">
      <c r="A160"/>
      <c r="B160" s="104">
        <v>15024928</v>
      </c>
      <c r="C160" t="s">
        <v>354</v>
      </c>
      <c r="D160" s="100" t="s">
        <v>313</v>
      </c>
      <c r="E160" s="271" t="s">
        <v>308</v>
      </c>
      <c r="G160"/>
      <c r="H160"/>
    </row>
    <row r="161" spans="1:8" s="90" customFormat="1" ht="19.5" customHeight="1" x14ac:dyDescent="0.3">
      <c r="A161"/>
      <c r="B161" s="104">
        <v>15024929</v>
      </c>
      <c r="C161" t="s">
        <v>353</v>
      </c>
      <c r="D161" s="100" t="s">
        <v>314</v>
      </c>
      <c r="E161" s="271" t="s">
        <v>308</v>
      </c>
      <c r="G161"/>
      <c r="H161"/>
    </row>
    <row r="162" spans="1:8" s="90" customFormat="1" ht="19.5" customHeight="1" x14ac:dyDescent="0.3">
      <c r="A162"/>
      <c r="B162" s="104">
        <v>15024934</v>
      </c>
      <c r="C162" t="s">
        <v>356</v>
      </c>
      <c r="D162" s="100" t="s">
        <v>315</v>
      </c>
      <c r="E162" s="271" t="s">
        <v>308</v>
      </c>
      <c r="G162"/>
      <c r="H162"/>
    </row>
    <row r="163" spans="1:8" s="90" customFormat="1" ht="19.5" customHeight="1" x14ac:dyDescent="0.3">
      <c r="A163"/>
      <c r="B163" s="104">
        <v>15024935</v>
      </c>
      <c r="C163"/>
      <c r="D163" s="100" t="s">
        <v>316</v>
      </c>
      <c r="E163" s="271" t="s">
        <v>308</v>
      </c>
      <c r="G163"/>
      <c r="H163"/>
    </row>
    <row r="164" spans="1:8" s="90" customFormat="1" ht="20.25" customHeight="1" x14ac:dyDescent="0.3">
      <c r="A164"/>
      <c r="B164" s="104">
        <v>15025671</v>
      </c>
      <c r="C164" t="s">
        <v>352</v>
      </c>
      <c r="D164" s="100" t="s">
        <v>317</v>
      </c>
      <c r="E164" s="266" t="s">
        <v>82</v>
      </c>
      <c r="G164"/>
      <c r="H164"/>
    </row>
    <row r="165" spans="1:8" s="90" customFormat="1" ht="20.25" customHeight="1" x14ac:dyDescent="0.3">
      <c r="A165"/>
      <c r="B165" s="96">
        <v>15026207</v>
      </c>
      <c r="C165" t="s">
        <v>354</v>
      </c>
      <c r="D165" s="97" t="s">
        <v>323</v>
      </c>
      <c r="E165" s="269" t="s">
        <v>341</v>
      </c>
      <c r="G165"/>
      <c r="H165"/>
    </row>
    <row r="166" spans="1:8" s="90" customFormat="1" ht="20.25" customHeight="1" x14ac:dyDescent="0.3">
      <c r="A166"/>
      <c r="B166" s="96">
        <v>15026208</v>
      </c>
      <c r="C166" t="s">
        <v>354</v>
      </c>
      <c r="D166" s="97" t="s">
        <v>342</v>
      </c>
      <c r="E166" s="269" t="s">
        <v>341</v>
      </c>
      <c r="G166"/>
      <c r="H166"/>
    </row>
    <row r="167" spans="1:8" s="90" customFormat="1" ht="20.25" customHeight="1" x14ac:dyDescent="0.3">
      <c r="A167"/>
      <c r="B167" s="96">
        <v>15026209</v>
      </c>
      <c r="C167" t="s">
        <v>353</v>
      </c>
      <c r="D167" s="97" t="s">
        <v>324</v>
      </c>
      <c r="E167" s="269" t="s">
        <v>341</v>
      </c>
      <c r="G167"/>
      <c r="H167"/>
    </row>
    <row r="168" spans="1:8" s="90" customFormat="1" ht="20.25" customHeight="1" x14ac:dyDescent="0.3">
      <c r="A168"/>
      <c r="B168" s="96">
        <v>15026210</v>
      </c>
      <c r="C168" t="s">
        <v>353</v>
      </c>
      <c r="D168" s="97" t="s">
        <v>325</v>
      </c>
      <c r="E168" s="269" t="s">
        <v>341</v>
      </c>
      <c r="G168"/>
      <c r="H168"/>
    </row>
    <row r="169" spans="1:8" s="90" customFormat="1" ht="20.25" customHeight="1" x14ac:dyDescent="0.3">
      <c r="A169"/>
      <c r="B169" s="96">
        <v>15026216</v>
      </c>
      <c r="C169" t="s">
        <v>354</v>
      </c>
      <c r="D169" s="97" t="s">
        <v>326</v>
      </c>
      <c r="E169" s="269" t="s">
        <v>341</v>
      </c>
      <c r="G169"/>
      <c r="H169"/>
    </row>
    <row r="170" spans="1:8" s="90" customFormat="1" ht="20.25" customHeight="1" x14ac:dyDescent="0.3">
      <c r="A170"/>
      <c r="B170" s="96">
        <v>15026217</v>
      </c>
      <c r="C170" t="s">
        <v>354</v>
      </c>
      <c r="D170" s="97" t="s">
        <v>327</v>
      </c>
      <c r="E170" s="269" t="s">
        <v>341</v>
      </c>
      <c r="G170"/>
      <c r="H170"/>
    </row>
    <row r="171" spans="1:8" s="90" customFormat="1" ht="20.25" customHeight="1" x14ac:dyDescent="0.3">
      <c r="A171"/>
      <c r="B171" s="96">
        <v>15025364</v>
      </c>
      <c r="C171" t="s">
        <v>356</v>
      </c>
      <c r="D171" s="97" t="s">
        <v>328</v>
      </c>
      <c r="E171" s="269" t="s">
        <v>341</v>
      </c>
      <c r="G171"/>
      <c r="H171"/>
    </row>
    <row r="172" spans="1:8" s="90" customFormat="1" ht="20.25" customHeight="1" x14ac:dyDescent="0.3">
      <c r="A172"/>
      <c r="B172" s="96">
        <v>15025365</v>
      </c>
      <c r="C172" t="s">
        <v>356</v>
      </c>
      <c r="D172" s="97" t="s">
        <v>329</v>
      </c>
      <c r="E172" s="269" t="s">
        <v>341</v>
      </c>
      <c r="G172"/>
      <c r="H172"/>
    </row>
    <row r="173" spans="1:8" s="90" customFormat="1" ht="20.25" customHeight="1" x14ac:dyDescent="0.3">
      <c r="A173"/>
      <c r="B173" s="96">
        <v>15025366</v>
      </c>
      <c r="C173" t="s">
        <v>356</v>
      </c>
      <c r="D173" s="97" t="s">
        <v>330</v>
      </c>
      <c r="E173" s="269" t="s">
        <v>341</v>
      </c>
      <c r="G173"/>
      <c r="H173"/>
    </row>
    <row r="174" spans="1:8" s="90" customFormat="1" ht="20.25" customHeight="1" x14ac:dyDescent="0.3">
      <c r="A174"/>
      <c r="B174" s="96">
        <v>15025367</v>
      </c>
      <c r="C174" t="s">
        <v>356</v>
      </c>
      <c r="D174" s="97" t="s">
        <v>331</v>
      </c>
      <c r="E174" s="269" t="s">
        <v>341</v>
      </c>
      <c r="G174"/>
      <c r="H174"/>
    </row>
    <row r="175" spans="1:8" s="90" customFormat="1" ht="20.25" customHeight="1" x14ac:dyDescent="0.3">
      <c r="A175"/>
      <c r="B175" s="96">
        <v>15026212</v>
      </c>
      <c r="C175" t="s">
        <v>355</v>
      </c>
      <c r="D175" s="97" t="s">
        <v>332</v>
      </c>
      <c r="E175" s="269" t="s">
        <v>341</v>
      </c>
      <c r="G175"/>
      <c r="H175"/>
    </row>
    <row r="176" spans="1:8" s="90" customFormat="1" ht="20.25" customHeight="1" x14ac:dyDescent="0.3">
      <c r="A176"/>
      <c r="B176" s="96">
        <v>15026213</v>
      </c>
      <c r="C176" t="s">
        <v>355</v>
      </c>
      <c r="D176" s="97" t="s">
        <v>333</v>
      </c>
      <c r="E176" s="269" t="s">
        <v>341</v>
      </c>
      <c r="G176"/>
      <c r="H176"/>
    </row>
    <row r="177" spans="1:8" s="90" customFormat="1" ht="20.25" customHeight="1" x14ac:dyDescent="0.3">
      <c r="A177"/>
      <c r="B177" s="96">
        <v>15026214</v>
      </c>
      <c r="C177" t="s">
        <v>355</v>
      </c>
      <c r="D177" s="97" t="s">
        <v>334</v>
      </c>
      <c r="E177" s="269" t="s">
        <v>341</v>
      </c>
      <c r="G177"/>
      <c r="H177"/>
    </row>
    <row r="178" spans="1:8" s="90" customFormat="1" ht="20.25" customHeight="1" x14ac:dyDescent="0.3">
      <c r="A178"/>
      <c r="B178" s="96">
        <v>15026214</v>
      </c>
      <c r="C178" t="s">
        <v>355</v>
      </c>
      <c r="D178" s="97" t="s">
        <v>335</v>
      </c>
      <c r="E178" s="269" t="s">
        <v>341</v>
      </c>
      <c r="G178"/>
      <c r="H178"/>
    </row>
    <row r="179" spans="1:8" x14ac:dyDescent="0.3">
      <c r="B179" s="96">
        <v>15025368</v>
      </c>
      <c r="D179" s="97" t="s">
        <v>336</v>
      </c>
      <c r="E179" s="269" t="s">
        <v>341</v>
      </c>
    </row>
    <row r="180" spans="1:8" x14ac:dyDescent="0.3">
      <c r="B180" s="96">
        <v>15025369</v>
      </c>
      <c r="D180" s="97" t="s">
        <v>337</v>
      </c>
      <c r="E180" s="269" t="s">
        <v>341</v>
      </c>
    </row>
    <row r="181" spans="1:8" x14ac:dyDescent="0.3">
      <c r="B181" s="105">
        <v>15025362</v>
      </c>
      <c r="C181" t="s">
        <v>354</v>
      </c>
      <c r="D181" s="97" t="s">
        <v>343</v>
      </c>
      <c r="E181" s="269" t="s">
        <v>341</v>
      </c>
    </row>
    <row r="182" spans="1:8" x14ac:dyDescent="0.3">
      <c r="B182" s="105">
        <v>15025363</v>
      </c>
      <c r="C182" t="s">
        <v>354</v>
      </c>
      <c r="D182" s="97" t="s">
        <v>344</v>
      </c>
      <c r="E182" s="269" t="s">
        <v>341</v>
      </c>
    </row>
    <row r="183" spans="1:8" x14ac:dyDescent="0.3">
      <c r="B183" s="70">
        <v>15031406</v>
      </c>
      <c r="C183" t="s">
        <v>356</v>
      </c>
      <c r="D183" s="60" t="s">
        <v>414</v>
      </c>
      <c r="E183" s="266" t="s">
        <v>410</v>
      </c>
    </row>
    <row r="184" spans="1:8" x14ac:dyDescent="0.3">
      <c r="B184" s="70">
        <v>15031407</v>
      </c>
      <c r="C184" t="s">
        <v>356</v>
      </c>
      <c r="D184" s="60" t="s">
        <v>415</v>
      </c>
      <c r="E184" s="266" t="s">
        <v>407</v>
      </c>
    </row>
    <row r="185" spans="1:8" x14ac:dyDescent="0.3">
      <c r="B185" s="105">
        <v>15026241</v>
      </c>
      <c r="C185" t="s">
        <v>354</v>
      </c>
      <c r="D185" s="60" t="s">
        <v>345</v>
      </c>
      <c r="E185" s="260" t="s">
        <v>41</v>
      </c>
    </row>
    <row r="186" spans="1:8" x14ac:dyDescent="0.3">
      <c r="B186" s="105">
        <v>15026242</v>
      </c>
      <c r="C186" t="s">
        <v>354</v>
      </c>
      <c r="D186" s="60" t="s">
        <v>346</v>
      </c>
      <c r="E186" s="260" t="s">
        <v>41</v>
      </c>
    </row>
    <row r="187" spans="1:8" x14ac:dyDescent="0.3">
      <c r="B187" s="90">
        <v>36004481</v>
      </c>
      <c r="C187" t="s">
        <v>355</v>
      </c>
      <c r="D187" s="60" t="s">
        <v>348</v>
      </c>
      <c r="E187" s="97" t="s">
        <v>347</v>
      </c>
    </row>
    <row r="188" spans="1:8" x14ac:dyDescent="0.3">
      <c r="B188" s="145">
        <v>15031405</v>
      </c>
      <c r="C188" t="s">
        <v>356</v>
      </c>
      <c r="D188" s="60" t="s">
        <v>411</v>
      </c>
      <c r="E188" s="266" t="s">
        <v>407</v>
      </c>
    </row>
    <row r="189" spans="1:8" x14ac:dyDescent="0.3">
      <c r="B189" s="145">
        <v>15025788</v>
      </c>
      <c r="C189" t="s">
        <v>356</v>
      </c>
      <c r="D189" s="60" t="s">
        <v>412</v>
      </c>
      <c r="E189" s="266" t="s">
        <v>410</v>
      </c>
    </row>
    <row r="190" spans="1:8" x14ac:dyDescent="0.3">
      <c r="B190" s="110">
        <v>15031404</v>
      </c>
      <c r="C190" t="s">
        <v>356</v>
      </c>
      <c r="D190" s="60" t="s">
        <v>413</v>
      </c>
      <c r="E190" s="266" t="s">
        <v>407</v>
      </c>
    </row>
    <row r="191" spans="1:8" x14ac:dyDescent="0.3">
      <c r="B191" s="74">
        <v>15031433</v>
      </c>
      <c r="C191" s="52" t="s">
        <v>368</v>
      </c>
      <c r="D191" s="60" t="s">
        <v>416</v>
      </c>
      <c r="E191" s="266" t="s">
        <v>407</v>
      </c>
    </row>
    <row r="192" spans="1:8" x14ac:dyDescent="0.3">
      <c r="B192" s="74">
        <v>15031434</v>
      </c>
      <c r="C192" s="52" t="s">
        <v>368</v>
      </c>
      <c r="D192" s="60" t="s">
        <v>417</v>
      </c>
      <c r="E192" s="266" t="s">
        <v>407</v>
      </c>
    </row>
    <row r="193" spans="2:6" x14ac:dyDescent="0.3">
      <c r="B193" s="70"/>
      <c r="D193" s="60"/>
      <c r="E193" s="271"/>
    </row>
    <row r="194" spans="2:6" x14ac:dyDescent="0.3">
      <c r="B194" s="70"/>
      <c r="E194" s="271"/>
    </row>
    <row r="195" spans="2:6" x14ac:dyDescent="0.3">
      <c r="B195" s="70">
        <v>36004481</v>
      </c>
      <c r="C195" t="s">
        <v>361</v>
      </c>
      <c r="D195" t="s">
        <v>360</v>
      </c>
      <c r="E195" t="s">
        <v>347</v>
      </c>
    </row>
    <row r="196" spans="2:6" x14ac:dyDescent="0.3">
      <c r="B196" s="105">
        <v>15027906</v>
      </c>
      <c r="C196" t="s">
        <v>354</v>
      </c>
      <c r="D196" s="60" t="s">
        <v>362</v>
      </c>
      <c r="E196" s="271" t="s">
        <v>308</v>
      </c>
      <c r="F196" s="52"/>
    </row>
    <row r="197" spans="2:6" x14ac:dyDescent="0.3">
      <c r="B197" s="183">
        <v>15027907</v>
      </c>
      <c r="C197" t="s">
        <v>354</v>
      </c>
      <c r="D197" s="184" t="s">
        <v>363</v>
      </c>
      <c r="E197" s="271" t="s">
        <v>308</v>
      </c>
      <c r="F197" s="52"/>
    </row>
    <row r="198" spans="2:6" x14ac:dyDescent="0.3">
      <c r="B198" s="74">
        <v>16010374</v>
      </c>
      <c r="C198" s="52" t="s">
        <v>365</v>
      </c>
      <c r="D198" s="52" t="s">
        <v>366</v>
      </c>
      <c r="E198" s="273" t="s">
        <v>367</v>
      </c>
    </row>
    <row r="199" spans="2:6" x14ac:dyDescent="0.3">
      <c r="B199" s="70">
        <v>15028935</v>
      </c>
      <c r="C199" t="s">
        <v>354</v>
      </c>
      <c r="D199" s="189" t="s">
        <v>369</v>
      </c>
      <c r="E199" s="260" t="s">
        <v>41</v>
      </c>
    </row>
    <row r="200" spans="2:6" x14ac:dyDescent="0.3">
      <c r="B200" s="70">
        <v>15028936</v>
      </c>
      <c r="C200" t="s">
        <v>354</v>
      </c>
      <c r="D200" s="189" t="s">
        <v>370</v>
      </c>
      <c r="E200" s="260" t="s">
        <v>41</v>
      </c>
    </row>
    <row r="201" spans="2:6" x14ac:dyDescent="0.3">
      <c r="B201" s="70"/>
      <c r="C201" t="s">
        <v>355</v>
      </c>
      <c r="D201" s="189" t="s">
        <v>372</v>
      </c>
      <c r="E201" s="260" t="s">
        <v>373</v>
      </c>
    </row>
    <row r="202" spans="2:6" x14ac:dyDescent="0.3">
      <c r="B202" s="74">
        <v>15030025</v>
      </c>
      <c r="C202" s="52" t="s">
        <v>368</v>
      </c>
      <c r="D202" s="122" t="s">
        <v>374</v>
      </c>
      <c r="E202" s="275" t="s">
        <v>387</v>
      </c>
      <c r="F202" s="200"/>
    </row>
    <row r="203" spans="2:6" x14ac:dyDescent="0.3">
      <c r="B203" s="74">
        <v>15030024</v>
      </c>
      <c r="C203" s="52" t="s">
        <v>368</v>
      </c>
      <c r="D203" s="122" t="s">
        <v>375</v>
      </c>
      <c r="E203" s="275" t="s">
        <v>387</v>
      </c>
      <c r="F203" s="200"/>
    </row>
    <row r="204" spans="2:6" x14ac:dyDescent="0.3">
      <c r="B204" s="74">
        <v>15030023</v>
      </c>
      <c r="C204" s="52" t="s">
        <v>368</v>
      </c>
      <c r="D204" s="122" t="s">
        <v>376</v>
      </c>
      <c r="E204" s="275" t="s">
        <v>387</v>
      </c>
      <c r="F204" s="200"/>
    </row>
    <row r="205" spans="2:6" x14ac:dyDescent="0.3">
      <c r="B205" s="74">
        <v>15030001</v>
      </c>
      <c r="C205" t="s">
        <v>354</v>
      </c>
      <c r="D205" s="122" t="s">
        <v>377</v>
      </c>
      <c r="E205" s="275" t="s">
        <v>387</v>
      </c>
      <c r="F205" s="200"/>
    </row>
    <row r="206" spans="2:6" x14ac:dyDescent="0.3">
      <c r="B206" s="74">
        <v>15030027</v>
      </c>
      <c r="C206" t="s">
        <v>354</v>
      </c>
      <c r="D206" s="122" t="s">
        <v>378</v>
      </c>
      <c r="E206" s="275" t="s">
        <v>387</v>
      </c>
      <c r="F206" s="200"/>
    </row>
    <row r="207" spans="2:6" x14ac:dyDescent="0.3">
      <c r="B207" s="74">
        <v>15030022</v>
      </c>
      <c r="C207" t="s">
        <v>354</v>
      </c>
      <c r="D207" s="122" t="s">
        <v>379</v>
      </c>
      <c r="E207" s="275" t="s">
        <v>387</v>
      </c>
      <c r="F207" s="200"/>
    </row>
    <row r="208" spans="2:6" x14ac:dyDescent="0.3">
      <c r="B208" s="74">
        <v>15030030</v>
      </c>
      <c r="C208" s="52" t="s">
        <v>368</v>
      </c>
      <c r="D208" s="122" t="s">
        <v>380</v>
      </c>
      <c r="E208" s="275" t="s">
        <v>387</v>
      </c>
      <c r="F208" s="200"/>
    </row>
    <row r="209" spans="2:6" x14ac:dyDescent="0.3">
      <c r="B209" s="74">
        <v>15030029</v>
      </c>
      <c r="C209" t="s">
        <v>353</v>
      </c>
      <c r="D209" s="122" t="s">
        <v>381</v>
      </c>
      <c r="E209" s="275" t="s">
        <v>387</v>
      </c>
      <c r="F209" s="200"/>
    </row>
    <row r="210" spans="2:6" x14ac:dyDescent="0.3">
      <c r="B210" s="74">
        <v>15030026</v>
      </c>
      <c r="C210" t="s">
        <v>355</v>
      </c>
      <c r="D210" s="122" t="s">
        <v>382</v>
      </c>
      <c r="E210" s="275" t="s">
        <v>387</v>
      </c>
      <c r="F210" s="200"/>
    </row>
    <row r="211" spans="2:6" x14ac:dyDescent="0.3">
      <c r="B211" s="74">
        <v>15030028</v>
      </c>
      <c r="D211" s="122" t="s">
        <v>383</v>
      </c>
      <c r="E211" s="275" t="s">
        <v>387</v>
      </c>
      <c r="F211" s="200"/>
    </row>
    <row r="212" spans="2:6" x14ac:dyDescent="0.3">
      <c r="B212" s="74">
        <v>15030031</v>
      </c>
      <c r="C212" t="s">
        <v>354</v>
      </c>
      <c r="D212" s="122" t="s">
        <v>384</v>
      </c>
      <c r="E212" s="275" t="s">
        <v>387</v>
      </c>
      <c r="F212" s="200"/>
    </row>
    <row r="213" spans="2:6" x14ac:dyDescent="0.3">
      <c r="B213" s="74">
        <v>15030069</v>
      </c>
      <c r="D213" s="122" t="s">
        <v>385</v>
      </c>
      <c r="E213" s="275" t="s">
        <v>387</v>
      </c>
      <c r="F213" s="200"/>
    </row>
    <row r="214" spans="2:6" x14ac:dyDescent="0.3">
      <c r="B214" s="74">
        <v>15030032</v>
      </c>
      <c r="C214" t="s">
        <v>354</v>
      </c>
      <c r="D214" s="122" t="s">
        <v>386</v>
      </c>
      <c r="E214" s="275" t="s">
        <v>387</v>
      </c>
      <c r="F214" s="200"/>
    </row>
    <row r="215" spans="2:6" x14ac:dyDescent="0.3">
      <c r="B215" s="128">
        <v>16010842</v>
      </c>
      <c r="C215" t="s">
        <v>355</v>
      </c>
      <c r="D215" s="205" t="s">
        <v>392</v>
      </c>
      <c r="E215" s="229" t="s">
        <v>391</v>
      </c>
      <c r="F215" s="200"/>
    </row>
    <row r="216" spans="2:6" x14ac:dyDescent="0.3">
      <c r="B216" s="128">
        <v>16010846</v>
      </c>
      <c r="C216" s="52" t="s">
        <v>368</v>
      </c>
      <c r="D216" s="205" t="s">
        <v>393</v>
      </c>
      <c r="E216" s="278" t="s">
        <v>303</v>
      </c>
      <c r="F216" s="200"/>
    </row>
    <row r="217" spans="2:6" x14ac:dyDescent="0.3">
      <c r="B217" s="128">
        <v>16010847</v>
      </c>
      <c r="C217" s="52" t="s">
        <v>368</v>
      </c>
      <c r="D217" s="205" t="s">
        <v>394</v>
      </c>
      <c r="E217" s="278" t="s">
        <v>303</v>
      </c>
      <c r="F217" s="200"/>
    </row>
    <row r="218" spans="2:6" x14ac:dyDescent="0.3">
      <c r="B218" s="128">
        <v>16009976</v>
      </c>
      <c r="C218" t="s">
        <v>354</v>
      </c>
      <c r="D218" s="205" t="s">
        <v>395</v>
      </c>
      <c r="E218" s="275" t="s">
        <v>387</v>
      </c>
      <c r="F218" s="200"/>
    </row>
    <row r="219" spans="2:6" x14ac:dyDescent="0.3">
      <c r="B219" s="128">
        <v>16009977</v>
      </c>
      <c r="C219" t="s">
        <v>354</v>
      </c>
      <c r="D219" s="205" t="s">
        <v>396</v>
      </c>
      <c r="E219" s="275" t="s">
        <v>387</v>
      </c>
      <c r="F219" s="200"/>
    </row>
    <row r="220" spans="2:6" x14ac:dyDescent="0.3">
      <c r="B220" s="128">
        <v>16010843</v>
      </c>
      <c r="C220" t="s">
        <v>355</v>
      </c>
      <c r="D220" s="205" t="s">
        <v>397</v>
      </c>
      <c r="E220" s="229" t="s">
        <v>391</v>
      </c>
      <c r="F220" s="200"/>
    </row>
    <row r="221" spans="2:6" x14ac:dyDescent="0.3">
      <c r="B221" s="128">
        <v>15029927</v>
      </c>
      <c r="C221" t="s">
        <v>356</v>
      </c>
      <c r="D221" s="205" t="s">
        <v>398</v>
      </c>
      <c r="E221" s="273" t="s">
        <v>400</v>
      </c>
      <c r="F221" s="200"/>
    </row>
    <row r="222" spans="2:6" x14ac:dyDescent="0.3">
      <c r="B222" s="128">
        <v>15029928</v>
      </c>
      <c r="C222" t="s">
        <v>356</v>
      </c>
      <c r="D222" s="205" t="s">
        <v>399</v>
      </c>
      <c r="E222" s="273" t="s">
        <v>400</v>
      </c>
      <c r="F222" s="200"/>
    </row>
    <row r="223" spans="2:6" x14ac:dyDescent="0.3">
      <c r="B223" s="128">
        <v>15030489</v>
      </c>
      <c r="C223" s="52" t="s">
        <v>368</v>
      </c>
      <c r="D223" s="205" t="s">
        <v>401</v>
      </c>
      <c r="E223" s="273" t="s">
        <v>400</v>
      </c>
      <c r="F223" s="200"/>
    </row>
    <row r="224" spans="2:6" x14ac:dyDescent="0.3">
      <c r="B224" s="128">
        <v>15030490</v>
      </c>
      <c r="C224" s="52" t="s">
        <v>368</v>
      </c>
      <c r="D224" s="205" t="s">
        <v>402</v>
      </c>
      <c r="E224" s="273" t="s">
        <v>400</v>
      </c>
      <c r="F224" s="200"/>
    </row>
    <row r="225" spans="2:7" x14ac:dyDescent="0.3">
      <c r="B225" s="128">
        <v>16011180</v>
      </c>
      <c r="D225" s="194" t="s">
        <v>404</v>
      </c>
      <c r="E225" s="229" t="s">
        <v>391</v>
      </c>
      <c r="F225" s="195"/>
      <c r="G225" s="52"/>
    </row>
    <row r="226" spans="2:7" x14ac:dyDescent="0.3">
      <c r="B226" s="128">
        <v>16011130</v>
      </c>
      <c r="C226" s="52" t="s">
        <v>368</v>
      </c>
      <c r="D226" s="194" t="s">
        <v>405</v>
      </c>
      <c r="E226" s="278" t="s">
        <v>303</v>
      </c>
      <c r="F226" s="211"/>
      <c r="G226" s="52"/>
    </row>
    <row r="227" spans="2:7" x14ac:dyDescent="0.3">
      <c r="B227" s="128">
        <v>16011131</v>
      </c>
      <c r="C227" s="52" t="s">
        <v>368</v>
      </c>
      <c r="D227" s="194" t="s">
        <v>406</v>
      </c>
      <c r="E227" s="278" t="s">
        <v>303</v>
      </c>
      <c r="F227" s="211"/>
      <c r="G227" s="52"/>
    </row>
    <row r="228" spans="2:7" x14ac:dyDescent="0.3">
      <c r="C228" t="s">
        <v>354</v>
      </c>
      <c r="E228" s="279"/>
      <c r="G228" s="52"/>
    </row>
    <row r="229" spans="2:7" x14ac:dyDescent="0.3">
      <c r="C229" t="s">
        <v>354</v>
      </c>
      <c r="E229" s="279"/>
      <c r="G229" s="52"/>
    </row>
    <row r="230" spans="2:7" x14ac:dyDescent="0.3">
      <c r="B230">
        <v>16011316</v>
      </c>
      <c r="C230" s="52" t="s">
        <v>368</v>
      </c>
      <c r="D230" t="s">
        <v>421</v>
      </c>
      <c r="E230" s="277" t="s">
        <v>442</v>
      </c>
      <c r="G230" s="52"/>
    </row>
    <row r="231" spans="2:7" x14ac:dyDescent="0.3">
      <c r="B231">
        <v>16011315</v>
      </c>
      <c r="C231" s="52" t="s">
        <v>368</v>
      </c>
      <c r="D231" t="s">
        <v>422</v>
      </c>
      <c r="E231" s="277" t="s">
        <v>442</v>
      </c>
      <c r="G231" s="52"/>
    </row>
    <row r="232" spans="2:7" x14ac:dyDescent="0.3">
      <c r="B232">
        <v>15031382</v>
      </c>
      <c r="C232" t="s">
        <v>356</v>
      </c>
      <c r="D232" t="s">
        <v>423</v>
      </c>
      <c r="E232" s="277" t="s">
        <v>442</v>
      </c>
      <c r="G232" s="52"/>
    </row>
    <row r="233" spans="2:7" x14ac:dyDescent="0.3">
      <c r="B233">
        <v>15031383</v>
      </c>
      <c r="C233" t="s">
        <v>356</v>
      </c>
      <c r="D233" t="s">
        <v>444</v>
      </c>
      <c r="E233" s="277" t="s">
        <v>442</v>
      </c>
      <c r="G233" s="52"/>
    </row>
    <row r="234" spans="2:7" x14ac:dyDescent="0.3">
      <c r="B234">
        <v>15031384</v>
      </c>
      <c r="C234" t="s">
        <v>356</v>
      </c>
      <c r="D234" t="s">
        <v>424</v>
      </c>
      <c r="E234" s="277" t="s">
        <v>442</v>
      </c>
      <c r="G234" s="52"/>
    </row>
    <row r="235" spans="2:7" x14ac:dyDescent="0.3">
      <c r="B235">
        <v>15031385</v>
      </c>
      <c r="C235" t="s">
        <v>356</v>
      </c>
      <c r="D235" t="s">
        <v>425</v>
      </c>
      <c r="E235" s="277" t="s">
        <v>442</v>
      </c>
      <c r="G235" s="52"/>
    </row>
    <row r="236" spans="2:7" x14ac:dyDescent="0.3">
      <c r="B236">
        <v>15031386</v>
      </c>
      <c r="C236" t="s">
        <v>355</v>
      </c>
      <c r="D236" t="s">
        <v>426</v>
      </c>
      <c r="E236" s="277" t="s">
        <v>442</v>
      </c>
      <c r="G236" s="52"/>
    </row>
    <row r="237" spans="2:7" x14ac:dyDescent="0.3">
      <c r="B237">
        <v>15031387</v>
      </c>
      <c r="C237" t="s">
        <v>355</v>
      </c>
      <c r="D237" t="s">
        <v>427</v>
      </c>
      <c r="E237" s="277" t="s">
        <v>442</v>
      </c>
      <c r="G237" s="52"/>
    </row>
    <row r="238" spans="2:7" x14ac:dyDescent="0.3">
      <c r="B238">
        <v>15031388</v>
      </c>
      <c r="C238" s="52" t="s">
        <v>368</v>
      </c>
      <c r="D238" t="s">
        <v>428</v>
      </c>
      <c r="E238" s="277" t="s">
        <v>442</v>
      </c>
      <c r="G238" s="52"/>
    </row>
    <row r="239" spans="2:7" x14ac:dyDescent="0.3">
      <c r="B239">
        <v>15031389</v>
      </c>
      <c r="C239" s="52" t="s">
        <v>368</v>
      </c>
      <c r="D239" t="s">
        <v>429</v>
      </c>
      <c r="E239" s="277" t="s">
        <v>442</v>
      </c>
      <c r="G239" s="52"/>
    </row>
    <row r="240" spans="2:7" x14ac:dyDescent="0.3">
      <c r="B240">
        <v>15031390</v>
      </c>
      <c r="C240" t="s">
        <v>356</v>
      </c>
      <c r="D240" t="s">
        <v>430</v>
      </c>
      <c r="E240" s="277" t="s">
        <v>442</v>
      </c>
      <c r="G240" s="52"/>
    </row>
    <row r="241" spans="2:36" x14ac:dyDescent="0.3">
      <c r="B241">
        <v>15031391</v>
      </c>
      <c r="C241" t="s">
        <v>356</v>
      </c>
      <c r="D241" t="s">
        <v>431</v>
      </c>
      <c r="E241" s="277" t="s">
        <v>442</v>
      </c>
      <c r="G241" s="52"/>
    </row>
    <row r="242" spans="2:36" x14ac:dyDescent="0.3">
      <c r="B242">
        <v>15031392</v>
      </c>
      <c r="C242" t="s">
        <v>356</v>
      </c>
      <c r="D242" t="s">
        <v>432</v>
      </c>
      <c r="E242" s="277" t="s">
        <v>442</v>
      </c>
      <c r="G242" s="52"/>
    </row>
    <row r="243" spans="2:36" x14ac:dyDescent="0.3">
      <c r="B243">
        <v>15031393</v>
      </c>
      <c r="C243" t="s">
        <v>356</v>
      </c>
      <c r="D243" t="s">
        <v>433</v>
      </c>
      <c r="E243" s="277" t="s">
        <v>442</v>
      </c>
      <c r="G243" s="52"/>
    </row>
    <row r="244" spans="2:36" x14ac:dyDescent="0.3">
      <c r="B244">
        <v>15031394</v>
      </c>
      <c r="C244" t="s">
        <v>356</v>
      </c>
      <c r="D244" t="s">
        <v>434</v>
      </c>
      <c r="E244" s="277" t="s">
        <v>442</v>
      </c>
      <c r="G244" s="52"/>
    </row>
    <row r="245" spans="2:36" x14ac:dyDescent="0.3">
      <c r="B245">
        <v>15031395</v>
      </c>
      <c r="C245" t="s">
        <v>356</v>
      </c>
      <c r="D245" t="s">
        <v>435</v>
      </c>
      <c r="E245" s="277" t="s">
        <v>442</v>
      </c>
      <c r="G245" s="52"/>
    </row>
    <row r="246" spans="2:36" x14ac:dyDescent="0.3">
      <c r="B246">
        <v>15031396</v>
      </c>
      <c r="C246" t="s">
        <v>354</v>
      </c>
      <c r="D246" t="s">
        <v>436</v>
      </c>
      <c r="E246" s="277" t="s">
        <v>442</v>
      </c>
      <c r="G246" s="52"/>
    </row>
    <row r="247" spans="2:36" x14ac:dyDescent="0.3">
      <c r="B247">
        <v>15031397</v>
      </c>
      <c r="C247" t="s">
        <v>354</v>
      </c>
      <c r="D247" t="s">
        <v>437</v>
      </c>
      <c r="E247" s="277" t="s">
        <v>442</v>
      </c>
      <c r="G247" s="52"/>
    </row>
    <row r="248" spans="2:36" x14ac:dyDescent="0.3">
      <c r="B248">
        <v>15031398</v>
      </c>
      <c r="C248" t="s">
        <v>356</v>
      </c>
      <c r="D248" t="s">
        <v>438</v>
      </c>
      <c r="E248" s="277" t="s">
        <v>442</v>
      </c>
      <c r="G248" s="52"/>
    </row>
    <row r="249" spans="2:36" x14ac:dyDescent="0.3">
      <c r="B249">
        <v>15031399</v>
      </c>
      <c r="C249" t="s">
        <v>356</v>
      </c>
      <c r="D249" t="s">
        <v>439</v>
      </c>
      <c r="E249" s="277" t="s">
        <v>442</v>
      </c>
      <c r="G249" s="52"/>
    </row>
    <row r="250" spans="2:36" x14ac:dyDescent="0.3">
      <c r="B250">
        <v>15031400</v>
      </c>
      <c r="C250" t="s">
        <v>354</v>
      </c>
      <c r="D250" t="s">
        <v>440</v>
      </c>
      <c r="E250" s="277" t="s">
        <v>442</v>
      </c>
      <c r="G250" s="52"/>
    </row>
    <row r="251" spans="2:36" x14ac:dyDescent="0.3">
      <c r="B251">
        <v>15031401</v>
      </c>
      <c r="C251" t="s">
        <v>354</v>
      </c>
      <c r="D251" t="s">
        <v>441</v>
      </c>
      <c r="E251" s="277" t="s">
        <v>442</v>
      </c>
      <c r="G251" s="52"/>
    </row>
    <row r="254" spans="2:36" x14ac:dyDescent="0.3">
      <c r="F254">
        <f>SUM(F3:F251)</f>
        <v>0</v>
      </c>
      <c r="I254">
        <f>SUM(I3:I251)</f>
        <v>0</v>
      </c>
      <c r="J254">
        <f t="shared" ref="J254:AJ254" si="0">SUM(J3:J251)</f>
        <v>0</v>
      </c>
      <c r="K254">
        <f t="shared" si="0"/>
        <v>0</v>
      </c>
      <c r="L254">
        <f t="shared" si="0"/>
        <v>0</v>
      </c>
      <c r="M254">
        <f t="shared" si="0"/>
        <v>0</v>
      </c>
      <c r="N254">
        <f t="shared" si="0"/>
        <v>0</v>
      </c>
      <c r="O254">
        <f t="shared" si="0"/>
        <v>0</v>
      </c>
      <c r="P254">
        <f t="shared" si="0"/>
        <v>0</v>
      </c>
      <c r="Q254">
        <f t="shared" si="0"/>
        <v>0</v>
      </c>
      <c r="R254">
        <f t="shared" si="0"/>
        <v>0</v>
      </c>
      <c r="S254">
        <f t="shared" si="0"/>
        <v>0</v>
      </c>
      <c r="T254">
        <f t="shared" si="0"/>
        <v>0</v>
      </c>
      <c r="U254">
        <f t="shared" si="0"/>
        <v>0</v>
      </c>
      <c r="V254">
        <f t="shared" si="0"/>
        <v>0</v>
      </c>
      <c r="W254">
        <f t="shared" si="0"/>
        <v>0</v>
      </c>
      <c r="X254">
        <f t="shared" si="0"/>
        <v>0</v>
      </c>
      <c r="Y254">
        <f t="shared" si="0"/>
        <v>0</v>
      </c>
      <c r="Z254">
        <f t="shared" si="0"/>
        <v>0</v>
      </c>
      <c r="AA254">
        <f t="shared" si="0"/>
        <v>0</v>
      </c>
      <c r="AB254">
        <f t="shared" si="0"/>
        <v>0</v>
      </c>
      <c r="AC254">
        <f t="shared" si="0"/>
        <v>0</v>
      </c>
      <c r="AD254">
        <f t="shared" si="0"/>
        <v>0</v>
      </c>
      <c r="AE254">
        <f t="shared" si="0"/>
        <v>0</v>
      </c>
      <c r="AF254">
        <f t="shared" si="0"/>
        <v>0</v>
      </c>
      <c r="AG254">
        <f t="shared" si="0"/>
        <v>0</v>
      </c>
      <c r="AH254">
        <f t="shared" si="0"/>
        <v>0</v>
      </c>
      <c r="AI254">
        <f t="shared" si="0"/>
        <v>0</v>
      </c>
      <c r="AJ254">
        <f t="shared" si="0"/>
        <v>0</v>
      </c>
    </row>
  </sheetData>
  <conditionalFormatting sqref="B191:B192">
    <cfRule type="duplicateValues" dxfId="2" priority="1"/>
    <cfRule type="duplicateValues" dxfId="1" priority="2"/>
  </conditionalFormatting>
  <conditionalFormatting sqref="B196:B198">
    <cfRule type="duplicateValues" dxfId="0" priority="1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2</vt:i4>
      </vt:variant>
    </vt:vector>
  </HeadingPairs>
  <TitlesOfParts>
    <vt:vector size="42" baseType="lpstr">
      <vt:lpstr>P Chart</vt:lpstr>
      <vt:lpstr>PARETO</vt:lpstr>
      <vt:lpstr>TOTAL (2)</vt:lpstr>
      <vt:lpstr>Sheet4</vt:lpstr>
      <vt:lpstr>Sheet5</vt:lpstr>
      <vt:lpstr>MOdel Wise</vt:lpstr>
      <vt:lpstr>1</vt:lpstr>
      <vt:lpstr>2</vt:lpstr>
      <vt:lpstr> (3)</vt:lpstr>
      <vt:lpstr> (4)</vt:lpstr>
      <vt:lpstr> (5)</vt:lpstr>
      <vt:lpstr> (6)</vt:lpstr>
      <vt:lpstr> (7)</vt:lpstr>
      <vt:lpstr>(8)</vt:lpstr>
      <vt:lpstr> (9)</vt:lpstr>
      <vt:lpstr>Sheet3</vt:lpstr>
      <vt:lpstr> (10)</vt:lpstr>
      <vt:lpstr> (11)</vt:lpstr>
      <vt:lpstr> (12)</vt:lpstr>
      <vt:lpstr>(13)</vt:lpstr>
      <vt:lpstr>(14)</vt:lpstr>
      <vt:lpstr>(15)</vt:lpstr>
      <vt:lpstr>(16)</vt:lpstr>
      <vt:lpstr>(17)</vt:lpstr>
      <vt:lpstr>(18)</vt:lpstr>
      <vt:lpstr>19</vt:lpstr>
      <vt:lpstr> (20)</vt:lpstr>
      <vt:lpstr> (21)</vt:lpstr>
      <vt:lpstr> (22)</vt:lpstr>
      <vt:lpstr> (23)</vt:lpstr>
      <vt:lpstr> (24)</vt:lpstr>
      <vt:lpstr> (25)</vt:lpstr>
      <vt:lpstr> (26)</vt:lpstr>
      <vt:lpstr> (27)</vt:lpstr>
      <vt:lpstr>(28)</vt:lpstr>
      <vt:lpstr> (29)</vt:lpstr>
      <vt:lpstr> (30)</vt:lpstr>
      <vt:lpstr>(31)</vt:lpstr>
      <vt:lpstr>Sheet1</vt:lpstr>
      <vt:lpstr>Sheet2</vt:lpstr>
      <vt:lpstr>PARETO!Print_Area</vt:lpstr>
      <vt:lpstr>'TOTAL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 pc 2</dc:creator>
  <cp:lastModifiedBy>Anuj Kaushik</cp:lastModifiedBy>
  <cp:lastPrinted>2025-11-22T11:42:59Z</cp:lastPrinted>
  <dcterms:created xsi:type="dcterms:W3CDTF">2018-08-02T16:32:02Z</dcterms:created>
  <dcterms:modified xsi:type="dcterms:W3CDTF">2026-09-13T15:34:22Z</dcterms:modified>
</cp:coreProperties>
</file>