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H28" i="1" l="1"/>
  <c r="J28" i="1" s="1"/>
  <c r="H15" i="1"/>
  <c r="J15" i="1" s="1"/>
  <c r="H10" i="1"/>
  <c r="J10" i="1" s="1"/>
  <c r="H14" i="1"/>
  <c r="J14" i="1" s="1"/>
  <c r="H13" i="1"/>
  <c r="J13" i="1" s="1"/>
  <c r="H8" i="1"/>
  <c r="J8" i="1" s="1"/>
  <c r="H9" i="1"/>
  <c r="J9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1" i="1"/>
  <c r="J11" i="1" s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5" i="1"/>
  <c r="J5" i="1" s="1"/>
  <c r="H6" i="1"/>
  <c r="J6" i="1" s="1"/>
  <c r="H7" i="1"/>
  <c r="J7" i="1" s="1"/>
  <c r="H16" i="1"/>
  <c r="J16" i="1" s="1"/>
  <c r="H12" i="1"/>
  <c r="J12" i="1" s="1"/>
  <c r="H24" i="1"/>
  <c r="J24" i="1" s="1"/>
  <c r="H25" i="1"/>
  <c r="J25" i="1" s="1"/>
  <c r="H26" i="1"/>
  <c r="J26" i="1" s="1"/>
  <c r="H27" i="1"/>
  <c r="J27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J71" i="1"/>
  <c r="B3" i="1" l="1"/>
  <c r="E3" i="1" s="1"/>
</calcChain>
</file>

<file path=xl/sharedStrings.xml><?xml version="1.0" encoding="utf-8"?>
<sst xmlns="http://schemas.openxmlformats.org/spreadsheetml/2006/main" count="183" uniqueCount="127">
  <si>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</si>
  <si>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</si>
  <si>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</si>
  <si>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</si>
  <si>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</si>
  <si>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</si>
  <si>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</si>
  <si>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</si>
  <si>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</si>
  <si>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</si>
  <si>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44-TQFP</t>
  </si>
  <si>
    <t>Supplier On Hand</t>
  </si>
  <si>
    <t>Total BOM Parts Cost:</t>
  </si>
  <si>
    <t>Default Supplier</t>
  </si>
  <si>
    <t>DigiKey</t>
  </si>
  <si>
    <t>Used for Power Input/Output filtering and Decoupling</t>
  </si>
  <si>
    <t>LED Red Diffused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</si>
  <si>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</si>
  <si>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</si>
  <si>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</si>
  <si>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</si>
  <si>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</si>
  <si>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PLCC-6 RGB LED</t>
  </si>
  <si>
    <t>LED Lighting</t>
  </si>
  <si>
    <t>5mm x 5mm</t>
  </si>
  <si>
    <t>Digikey</t>
  </si>
  <si>
    <t>Used for Supply Filtering (Input and Output). Low ESR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</si>
  <si>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</si>
  <si>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</si>
  <si>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</si>
  <si>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</si>
  <si>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</si>
  <si>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</si>
  <si>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</si>
  <si>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KiCad Footprint</t>
  </si>
  <si>
    <t>TPS61240DRVT</t>
  </si>
  <si>
    <t>6-WDFN</t>
  </si>
  <si>
    <t>5V Power for LEDs and Drivers</t>
  </si>
  <si>
    <t>NVT2006PW,118</t>
  </si>
  <si>
    <t>16-TSSOP</t>
  </si>
  <si>
    <t>Part Cost Per Board:</t>
  </si>
  <si>
    <t>SPI/I2C translation for the LED Drivers</t>
  </si>
  <si>
    <t>AS1116-BSST</t>
  </si>
  <si>
    <t>24-QSOP</t>
  </si>
  <si>
    <t>SPI LED Driver</t>
  </si>
  <si>
    <t>ZX62WRD-B-5PC</t>
  </si>
  <si>
    <t>USB Connector</t>
  </si>
  <si>
    <t>Water Resistant Micro B USB Connector</t>
  </si>
  <si>
    <t>USB Micro B</t>
  </si>
  <si>
    <t>CC2500RTKR</t>
  </si>
  <si>
    <t>20-VFQFN</t>
  </si>
  <si>
    <t>2.4GHz Transceiver</t>
  </si>
  <si>
    <t>ATXMEGA16A4U-AUR</t>
  </si>
  <si>
    <t>ABM8G-26.000MHZ-4Y-T3</t>
  </si>
  <si>
    <t>4-SMD</t>
  </si>
  <si>
    <t>Reference Crystal for RF Chip CC2500</t>
  </si>
  <si>
    <t>26 MHz Crystal</t>
  </si>
  <si>
    <t>24-VFQFN</t>
  </si>
  <si>
    <t>BQ24163RGET</t>
  </si>
  <si>
    <t>0805</t>
  </si>
  <si>
    <t>LH R974-LP-1</t>
  </si>
  <si>
    <t>IP4234CZ6,125</t>
  </si>
  <si>
    <t>6-TSOP</t>
  </si>
  <si>
    <t>Capacitor Ceramic 0.01uF</t>
  </si>
  <si>
    <t>C7</t>
  </si>
  <si>
    <t>Resistor 560 Ohm</t>
  </si>
  <si>
    <t>R13, R14, R15, R16, R18, R19, R20, R21</t>
  </si>
  <si>
    <t>RX0, RX1, RX2, RX3, RX4, RX5, RX6, RX7, RS1, RS2, RS3, RS4, RS5, RS6, RY0, RY1, RY2, RY3</t>
  </si>
  <si>
    <t>Resistor 1k</t>
  </si>
  <si>
    <t>Resistor 10k</t>
  </si>
  <si>
    <t>R5, R6, R7, R9, R10, R11, R12, R22, R24, R26, R27, R28</t>
  </si>
  <si>
    <t>Resistor 100k</t>
  </si>
  <si>
    <t>R8</t>
  </si>
  <si>
    <t>Resisitor 200k</t>
  </si>
  <si>
    <t>R17</t>
  </si>
  <si>
    <t>Resistor 470k</t>
  </si>
  <si>
    <t>RSMP0, RSMP1, RSMP2, RSMP3</t>
  </si>
  <si>
    <t>Resistor 1M</t>
  </si>
  <si>
    <t>R1</t>
  </si>
  <si>
    <t>C14, C16, C18, C43, C45, C46, C47, C52, C53, C54, C55, C56, C57, C59, C60</t>
  </si>
  <si>
    <t>C22, C23, C24, C25, C26, C27, C28, C29, C30, C31, C32, C33, C34, C35, C36, C37, C38, C39, C40, C41</t>
  </si>
  <si>
    <t>Capacitor Ceramic 1nF</t>
  </si>
  <si>
    <t>C8, C13, C15, C17, C44, C51, C58</t>
  </si>
  <si>
    <t>Capacitor Ceramic 15pF</t>
  </si>
  <si>
    <t>C49, C50</t>
  </si>
  <si>
    <t>Capacitor Ceramic 1uF</t>
  </si>
  <si>
    <t>C2, C3, C6, C9, C19, C20, C48</t>
  </si>
  <si>
    <t>Capacitor Ceramic 2.2uF</t>
  </si>
  <si>
    <t>C21</t>
  </si>
  <si>
    <t>Capacitor Ceramic 4.7nF</t>
  </si>
  <si>
    <t>C1, CS0, CS1, CS2, CS3</t>
  </si>
  <si>
    <t>Capacitor Ceramic 4.7uF</t>
  </si>
  <si>
    <t>C4, C5, C11, C12</t>
  </si>
  <si>
    <t>ERJ-3GEYJ103V</t>
  </si>
  <si>
    <t>0603</t>
  </si>
  <si>
    <t>ERJ-3GEYJ561V</t>
  </si>
  <si>
    <t>Cheaper to buy 5000</t>
  </si>
  <si>
    <t>MCR03EZP5J102</t>
  </si>
  <si>
    <t>Cheaper to buy 10000</t>
  </si>
  <si>
    <t>RC1608J104CS</t>
  </si>
  <si>
    <t>RC1608J204CS</t>
  </si>
  <si>
    <t>ERJ-3EKF4703V</t>
  </si>
  <si>
    <t>RC1608J105CS</t>
  </si>
  <si>
    <t>C1608X7S0J106M080AC</t>
  </si>
  <si>
    <t>Capacitor Ceramic 10uF</t>
  </si>
  <si>
    <t>C1608X7S1A475M080AC</t>
  </si>
  <si>
    <t>LMK107B7225KA-T</t>
  </si>
  <si>
    <t>LMK107B7105KA-T</t>
  </si>
  <si>
    <t>CL10B104KO8NNNC</t>
  </si>
  <si>
    <t>CL10B103MB8NCNC</t>
  </si>
  <si>
    <t>CL10B472KB8SFNC</t>
  </si>
  <si>
    <t>CL10B102KB8SFNC</t>
  </si>
  <si>
    <t>CL10C150JB8NCNC</t>
  </si>
  <si>
    <t>AS1119-BWLT</t>
  </si>
  <si>
    <t>36-WLCSP</t>
  </si>
  <si>
    <t>LI Battery</t>
  </si>
  <si>
    <t>W25X20CLSNIG</t>
  </si>
  <si>
    <t>8-SOIC</t>
  </si>
  <si>
    <t>IC Boost Regulator 5V 0.45A</t>
  </si>
  <si>
    <t>IC 64 LED Driver</t>
  </si>
  <si>
    <t>IC LED Matrix Driver</t>
  </si>
  <si>
    <t>IC RF Transceiver</t>
  </si>
  <si>
    <t>IC Battery Manager/Charger</t>
  </si>
  <si>
    <t>IC USB ESD Protection</t>
  </si>
  <si>
    <t>IC Flash Memory 2Mbit</t>
  </si>
  <si>
    <t>IC Atmel AVR XMEGA16A4U</t>
  </si>
  <si>
    <t>IC Level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</si>
</sst>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  <font>
      <b/>
      <sz val="9"/>
      <color theme="1"/>
      <name val="Lucida Sans Unicode"/>
    </font>
    <font>
      <sz val="9"/>
      <color theme="1" tint="0.14996795556505021"/>
      <name val="Lucida Sans Unicode"/>
    </font>
    <font>
      <b/>
      <i/>
      <sz val="9"/>
      <color theme="0" tint="-0.499984740745262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4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Protection="1">
      <protection locked="0"/>
    </xf>
    <xf numFmtId="0" fontId="16" fillId="0" borderId="0" xfId="1" applyFont="1" applyProtection="1">
      <protection locked="0"/>
    </xf>
    <xf numFmtId="49" fontId="14" fillId="0" borderId="0" xfId="0" applyNumberFormat="1" applyFont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3" fontId="14" fillId="0" borderId="0" xfId="0" applyNumberFormat="1" applyFont="1" applyProtection="1">
      <protection locked="0"/>
    </xf>
    <xf numFmtId="0" fontId="14" fillId="0" borderId="0" xfId="0" applyFont="1" applyProtection="1">
      <protection locked="0"/>
    </xf>
    <xf numFmtId="0" fontId="17" fillId="0" borderId="0" xfId="0" applyNumberFormat="1" applyFont="1" applyProtection="1"/>
    <xf numFmtId="165" fontId="14" fillId="0" borderId="0" xfId="0" applyNumberFormat="1" applyFont="1" applyProtection="1">
      <protection locked="0"/>
    </xf>
    <xf numFmtId="164" fontId="17" fillId="0" borderId="0" xfId="0" applyNumberFormat="1" applyFont="1" applyProtection="1"/>
    <xf numFmtId="0" fontId="16" fillId="0" borderId="0" xfId="0" applyFont="1" applyProtection="1">
      <protection locked="0"/>
    </xf>
    <xf numFmtId="3" fontId="0" fillId="0" borderId="0" xfId="0" applyNumberFormat="1"/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4:L214" totalsRowShown="0" headerRowDxfId="25" dataDxfId="24">
  <autoFilter ref="A4:L214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SUM(I5*H5)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BQ24163RGET/296-30319-2-ND/308818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digikey.com/product-detail/en/NVT2006PW,118/568-5296-1-ND/2530774" TargetMode="External"/><Relationship Id="rId7" Type="http://schemas.openxmlformats.org/officeDocument/2006/relationships/hyperlink" Target="http://www.digikey.com/product-detail/en/ABM8G-26.000MHZ-4Y-T3/535-10916-1-ND/262424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ATXMEGA16A4U-AUR/ATXMEGA16A4U-AURCT-ND/3441031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CC2500RTKR/296-19586-1-ND/1014208" TargetMode="External"/><Relationship Id="rId11" Type="http://schemas.openxmlformats.org/officeDocument/2006/relationships/hyperlink" Target="http://www.digikey.com/product-detail/en/IP4234CZ6,125/568-5869-1-ND/2531156" TargetMode="External"/><Relationship Id="rId5" Type="http://schemas.openxmlformats.org/officeDocument/2006/relationships/hyperlink" Target="http://www.digikey.com/product-detail/en/ZX62WRD-B-5PC/H12192CT-ND/3761043" TargetMode="External"/><Relationship Id="rId10" Type="http://schemas.openxmlformats.org/officeDocument/2006/relationships/hyperlink" Target="http://www.digikey.com/product-detail/en/LH%20R974-LP-1/475-1415-1-ND/1802604" TargetMode="External"/><Relationship Id="rId4" Type="http://schemas.openxmlformats.org/officeDocument/2006/relationships/hyperlink" Target="http://www.digikey.com/product-detail/en/AS1116-BSST/AS1116-BSSTCT-ND/2469595" TargetMode="External"/><Relationship Id="rId9" Type="http://schemas.openxmlformats.org/officeDocument/2006/relationships/hyperlink" Target="http://www.digikey.com/product-detail/en/LG%20R971-KN-1/475-1410-1-ND/180259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workbookViewId="0">
      <selection activeCell="I8" sqref="I8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43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8" t="s">
        <v>4</v>
      </c>
      <c r="L1" s="9">
        <v>500</v>
      </c>
    </row>
    <row r="2" spans="1:12" ht="15" x14ac:dyDescent="0.25">
      <c r="A2" s="44" t="s">
        <v>21</v>
      </c>
      <c r="B2" s="44"/>
      <c r="C2" s="44"/>
      <c r="D2" s="44"/>
      <c r="E2" s="44"/>
      <c r="F2" s="44"/>
      <c r="G2" s="44"/>
      <c r="H2" s="44"/>
      <c r="I2" s="44"/>
      <c r="J2" s="44"/>
      <c r="K2" s="7"/>
      <c r="L2" s="7"/>
    </row>
    <row r="3" spans="1:12" s="31" customFormat="1" ht="32.25" customHeight="1" x14ac:dyDescent="0.25">
      <c r="A3" s="28" t="s">
        <v>12</v>
      </c>
      <c r="B3" s="29">
        <f>SUM(J5:J214)</f>
        <v>15529.26</v>
      </c>
      <c r="C3" s="28" t="s">
        <v>40</v>
      </c>
      <c r="D3" s="30"/>
      <c r="E3" s="29">
        <f>B3/Goal</f>
        <v>31.058520000000001</v>
      </c>
      <c r="F3" s="30"/>
      <c r="G3" s="30"/>
      <c r="H3" s="30"/>
      <c r="I3" s="30"/>
      <c r="J3" s="30"/>
      <c r="K3" s="30"/>
      <c r="L3" s="30"/>
    </row>
    <row r="4" spans="1:12" s="2" customFormat="1" ht="30" customHeight="1" x14ac:dyDescent="0.2">
      <c r="A4" s="2" t="s">
        <v>2</v>
      </c>
      <c r="B4" s="2" t="s">
        <v>0</v>
      </c>
      <c r="C4" s="2" t="s">
        <v>1</v>
      </c>
      <c r="D4" s="2" t="s">
        <v>34</v>
      </c>
      <c r="E4" s="2" t="s">
        <v>13</v>
      </c>
      <c r="F4" s="2" t="s">
        <v>11</v>
      </c>
      <c r="G4" s="2" t="s">
        <v>3</v>
      </c>
      <c r="H4" s="2" t="s">
        <v>9</v>
      </c>
      <c r="I4" s="2" t="s">
        <v>7</v>
      </c>
      <c r="J4" s="2" t="s">
        <v>8</v>
      </c>
      <c r="K4" s="2" t="s">
        <v>5</v>
      </c>
      <c r="L4" s="2" t="s">
        <v>6</v>
      </c>
    </row>
    <row r="5" spans="1:12" ht="15" x14ac:dyDescent="0.25">
      <c r="A5" s="21" t="s">
        <v>125</v>
      </c>
      <c r="B5" s="22" t="s">
        <v>52</v>
      </c>
      <c r="C5" s="23" t="s">
        <v>10</v>
      </c>
      <c r="D5" s="23"/>
      <c r="E5" s="19" t="s">
        <v>14</v>
      </c>
      <c r="F5" s="17">
        <v>3483</v>
      </c>
      <c r="G5" s="15">
        <v>1</v>
      </c>
      <c r="H5" s="25">
        <f>SUM(Table4[[#This Row],[Qty per board]]*Goal)</f>
        <v>500</v>
      </c>
      <c r="I5" s="18">
        <v>2.0038999999999998</v>
      </c>
      <c r="J5" s="24">
        <f t="shared" ref="J5:J11" si="0">SUM(I5*H5)</f>
        <v>1001.9499999999999</v>
      </c>
      <c r="K5" s="19"/>
      <c r="L5" s="19"/>
    </row>
    <row r="6" spans="1:12" ht="15" x14ac:dyDescent="0.25">
      <c r="A6" s="21" t="s">
        <v>126</v>
      </c>
      <c r="B6" s="22" t="s">
        <v>38</v>
      </c>
      <c r="C6" s="23" t="s">
        <v>39</v>
      </c>
      <c r="D6" s="23"/>
      <c r="E6" s="19" t="s">
        <v>14</v>
      </c>
      <c r="F6" s="17">
        <v>7348</v>
      </c>
      <c r="G6" s="15">
        <v>1</v>
      </c>
      <c r="H6" s="25">
        <f>SUM(Table4[[#This Row],[Qty per board]]*Goal)</f>
        <v>500</v>
      </c>
      <c r="I6" s="18">
        <v>0.49</v>
      </c>
      <c r="J6" s="24">
        <f t="shared" si="0"/>
        <v>245</v>
      </c>
      <c r="K6" s="19" t="s">
        <v>41</v>
      </c>
      <c r="L6" s="19"/>
    </row>
    <row r="7" spans="1:12" ht="15" x14ac:dyDescent="0.25">
      <c r="A7" s="21" t="s">
        <v>22</v>
      </c>
      <c r="B7" s="20"/>
      <c r="C7" s="23" t="s">
        <v>24</v>
      </c>
      <c r="D7" s="23"/>
      <c r="E7" s="19"/>
      <c r="F7" s="17"/>
      <c r="G7" s="15">
        <v>64</v>
      </c>
      <c r="H7" s="25">
        <f>SUM(Table4[[#This Row],[Qty per board]]*Goal)</f>
        <v>32000</v>
      </c>
      <c r="I7" s="18">
        <v>0.04</v>
      </c>
      <c r="J7" s="24">
        <f t="shared" si="0"/>
        <v>1280</v>
      </c>
      <c r="K7" s="19" t="s">
        <v>23</v>
      </c>
      <c r="L7" s="19"/>
    </row>
    <row r="8" spans="1:12" ht="15" x14ac:dyDescent="0.25">
      <c r="A8" s="32" t="s">
        <v>83</v>
      </c>
      <c r="B8" s="41" t="s">
        <v>112</v>
      </c>
      <c r="C8" s="27" t="s">
        <v>94</v>
      </c>
      <c r="D8" s="27"/>
      <c r="E8" s="35" t="s">
        <v>14</v>
      </c>
      <c r="F8" s="36">
        <v>6750</v>
      </c>
      <c r="G8" s="37">
        <v>2</v>
      </c>
      <c r="H8" s="38">
        <f>SUM(Table4[[#This Row],[Qty per board]]*Goal)</f>
        <v>1000</v>
      </c>
      <c r="I8" s="39">
        <v>3.0899999999999999E-3</v>
      </c>
      <c r="J8" s="40">
        <f t="shared" si="0"/>
        <v>3.09</v>
      </c>
      <c r="K8" s="35"/>
      <c r="L8" s="35" t="s">
        <v>84</v>
      </c>
    </row>
    <row r="9" spans="1:12" ht="40.5" x14ac:dyDescent="0.25">
      <c r="A9" s="32" t="s">
        <v>81</v>
      </c>
      <c r="B9" s="41" t="s">
        <v>111</v>
      </c>
      <c r="C9" s="27" t="s">
        <v>94</v>
      </c>
      <c r="D9" s="27"/>
      <c r="E9" s="35" t="s">
        <v>14</v>
      </c>
      <c r="F9" s="36">
        <v>24000</v>
      </c>
      <c r="G9" s="37">
        <v>20</v>
      </c>
      <c r="H9" s="38">
        <f>SUM(Table4[[#This Row],[Qty per board]]*Goal)</f>
        <v>10000</v>
      </c>
      <c r="I9" s="39">
        <v>2.3700000000000001E-3</v>
      </c>
      <c r="J9" s="40">
        <f t="shared" si="0"/>
        <v>23.700000000000003</v>
      </c>
      <c r="K9" s="35"/>
      <c r="L9" s="35" t="s">
        <v>80</v>
      </c>
    </row>
    <row r="10" spans="1:12" ht="15" x14ac:dyDescent="0.25">
      <c r="A10" s="32" t="s">
        <v>89</v>
      </c>
      <c r="B10" s="41" t="s">
        <v>110</v>
      </c>
      <c r="C10" s="27" t="s">
        <v>94</v>
      </c>
      <c r="D10" s="27"/>
      <c r="E10" s="35" t="s">
        <v>14</v>
      </c>
      <c r="F10" s="36">
        <v>8862</v>
      </c>
      <c r="G10" s="37">
        <v>5</v>
      </c>
      <c r="H10" s="38">
        <f>SUM(Table4[[#This Row],[Qty per board]]*Goal)</f>
        <v>2500</v>
      </c>
      <c r="I10" s="39">
        <v>6.1799999999999997E-3</v>
      </c>
      <c r="J10" s="40">
        <f t="shared" si="0"/>
        <v>15.45</v>
      </c>
      <c r="K10" s="35"/>
      <c r="L10" s="35" t="s">
        <v>90</v>
      </c>
    </row>
    <row r="11" spans="1:12" ht="15" x14ac:dyDescent="0.25">
      <c r="A11" s="21" t="s">
        <v>63</v>
      </c>
      <c r="B11" s="33" t="s">
        <v>109</v>
      </c>
      <c r="C11" s="34" t="s">
        <v>94</v>
      </c>
      <c r="D11" s="34"/>
      <c r="E11" s="35" t="s">
        <v>14</v>
      </c>
      <c r="F11" s="36">
        <v>7910</v>
      </c>
      <c r="G11" s="37">
        <v>1</v>
      </c>
      <c r="H11" s="38">
        <f>SUM(Table4[[#This Row],[Qty per board]]*Goal)</f>
        <v>500</v>
      </c>
      <c r="I11" s="39">
        <v>2.7799999999999999E-3</v>
      </c>
      <c r="J11" s="40">
        <f t="shared" si="0"/>
        <v>1.39</v>
      </c>
      <c r="K11" s="35"/>
      <c r="L11" s="35" t="s">
        <v>64</v>
      </c>
    </row>
    <row r="12" spans="1:12" ht="27" x14ac:dyDescent="0.25">
      <c r="A12" s="21" t="s">
        <v>27</v>
      </c>
      <c r="B12" s="22" t="s">
        <v>108</v>
      </c>
      <c r="C12" s="23" t="s">
        <v>94</v>
      </c>
      <c r="D12" s="23"/>
      <c r="E12" s="19" t="s">
        <v>14</v>
      </c>
      <c r="F12" s="17">
        <v>3308000</v>
      </c>
      <c r="G12" s="15">
        <v>15</v>
      </c>
      <c r="H12" s="25">
        <f>SUM(Table4[[#This Row],[Qty per board]]*Goal)</f>
        <v>7500</v>
      </c>
      <c r="I12" s="18">
        <v>3.5899999999999999E-3</v>
      </c>
      <c r="J12" s="24">
        <f t="shared" ref="J12:J83" si="1">SUM(I12*H12)</f>
        <v>26.925000000000001</v>
      </c>
      <c r="K12" s="19" t="s">
        <v>15</v>
      </c>
      <c r="L12" s="19" t="s">
        <v>79</v>
      </c>
    </row>
    <row r="13" spans="1:12" ht="15" x14ac:dyDescent="0.25">
      <c r="A13" s="32" t="s">
        <v>85</v>
      </c>
      <c r="B13" s="41" t="s">
        <v>107</v>
      </c>
      <c r="C13" s="27" t="s">
        <v>94</v>
      </c>
      <c r="D13" s="27"/>
      <c r="E13" s="35" t="s">
        <v>14</v>
      </c>
      <c r="F13" s="36">
        <v>76000</v>
      </c>
      <c r="G13" s="37">
        <v>7</v>
      </c>
      <c r="H13" s="38">
        <f>SUM(Table4[[#This Row],[Qty per board]]*Goal)</f>
        <v>3500</v>
      </c>
      <c r="I13" s="39">
        <v>7.8200000000000006E-3</v>
      </c>
      <c r="J13" s="40">
        <f t="shared" ref="J13:J23" si="2">SUM(I13*H13)</f>
        <v>27.37</v>
      </c>
      <c r="K13" s="35"/>
      <c r="L13" s="35" t="s">
        <v>86</v>
      </c>
    </row>
    <row r="14" spans="1:12" ht="15" x14ac:dyDescent="0.25">
      <c r="A14" s="32" t="s">
        <v>87</v>
      </c>
      <c r="B14" s="41" t="s">
        <v>106</v>
      </c>
      <c r="C14" s="27" t="s">
        <v>94</v>
      </c>
      <c r="D14" s="27"/>
      <c r="E14" s="35" t="s">
        <v>14</v>
      </c>
      <c r="F14" s="36">
        <v>217168</v>
      </c>
      <c r="G14" s="37">
        <v>1</v>
      </c>
      <c r="H14" s="38">
        <f>SUM(Table4[[#This Row],[Qty per board]]*Goal)</f>
        <v>500</v>
      </c>
      <c r="I14" s="39">
        <v>3.8519999999999999E-2</v>
      </c>
      <c r="J14" s="40">
        <f t="shared" si="2"/>
        <v>19.259999999999998</v>
      </c>
      <c r="K14" s="35"/>
      <c r="L14" s="35" t="s">
        <v>88</v>
      </c>
    </row>
    <row r="15" spans="1:12" ht="15" x14ac:dyDescent="0.25">
      <c r="A15" s="32" t="s">
        <v>91</v>
      </c>
      <c r="B15" s="41" t="s">
        <v>105</v>
      </c>
      <c r="C15" s="27" t="s">
        <v>94</v>
      </c>
      <c r="D15" s="27"/>
      <c r="E15" s="35" t="s">
        <v>14</v>
      </c>
      <c r="F15" s="42">
        <v>1179</v>
      </c>
      <c r="G15" s="37">
        <v>4</v>
      </c>
      <c r="H15" s="38">
        <f>SUM(Table4[[#This Row],[Qty per board]]*Goal)</f>
        <v>2000</v>
      </c>
      <c r="I15" s="39">
        <v>6.1199999999999997E-2</v>
      </c>
      <c r="J15" s="40">
        <f t="shared" si="2"/>
        <v>122.39999999999999</v>
      </c>
      <c r="K15" s="35"/>
      <c r="L15" s="35" t="s">
        <v>92</v>
      </c>
    </row>
    <row r="16" spans="1:12" ht="27" x14ac:dyDescent="0.25">
      <c r="A16" s="21" t="s">
        <v>104</v>
      </c>
      <c r="B16" s="16" t="s">
        <v>103</v>
      </c>
      <c r="C16" s="26" t="s">
        <v>94</v>
      </c>
      <c r="D16" s="26"/>
      <c r="E16" s="19" t="s">
        <v>25</v>
      </c>
      <c r="F16" s="17">
        <v>4000</v>
      </c>
      <c r="G16" s="15">
        <v>7</v>
      </c>
      <c r="H16" s="25">
        <f>SUM(Table4[[#This Row],[Qty per board]]*Goal)</f>
        <v>3500</v>
      </c>
      <c r="I16" s="18">
        <v>0.26812999999999998</v>
      </c>
      <c r="J16" s="24">
        <f t="shared" si="2"/>
        <v>938.45499999999993</v>
      </c>
      <c r="K16" s="19" t="s">
        <v>26</v>
      </c>
      <c r="L16" s="19" t="s">
        <v>82</v>
      </c>
    </row>
    <row r="17" spans="1:12" ht="15" x14ac:dyDescent="0.25">
      <c r="A17" s="32" t="s">
        <v>65</v>
      </c>
      <c r="B17" s="41" t="s">
        <v>95</v>
      </c>
      <c r="C17" s="27" t="s">
        <v>94</v>
      </c>
      <c r="D17" s="27"/>
      <c r="E17" s="35" t="s">
        <v>14</v>
      </c>
      <c r="F17" s="36">
        <v>155000</v>
      </c>
      <c r="G17" s="37">
        <v>8</v>
      </c>
      <c r="H17" s="38">
        <f>SUM(Table4[[#This Row],[Qty per board]]*Goal)</f>
        <v>4000</v>
      </c>
      <c r="I17" s="39">
        <v>1.5200000000000001E-3</v>
      </c>
      <c r="J17" s="40">
        <f t="shared" si="2"/>
        <v>6.08</v>
      </c>
      <c r="K17" s="35" t="s">
        <v>96</v>
      </c>
      <c r="L17" s="35" t="s">
        <v>66</v>
      </c>
    </row>
    <row r="18" spans="1:12" ht="27" x14ac:dyDescent="0.25">
      <c r="A18" s="32" t="s">
        <v>68</v>
      </c>
      <c r="B18" s="41" t="s">
        <v>97</v>
      </c>
      <c r="C18" s="27" t="s">
        <v>94</v>
      </c>
      <c r="D18" s="27"/>
      <c r="E18" s="35" t="s">
        <v>14</v>
      </c>
      <c r="F18" s="36">
        <v>1365000</v>
      </c>
      <c r="G18" s="37">
        <v>18</v>
      </c>
      <c r="H18" s="38">
        <f>SUM(Table4[[#This Row],[Qty per board]]*Goal)</f>
        <v>9000</v>
      </c>
      <c r="I18" s="39">
        <v>1.1999999999999999E-3</v>
      </c>
      <c r="J18" s="40">
        <f t="shared" si="2"/>
        <v>10.799999999999999</v>
      </c>
      <c r="K18" s="35" t="s">
        <v>98</v>
      </c>
      <c r="L18" s="35" t="s">
        <v>67</v>
      </c>
    </row>
    <row r="19" spans="1:12" ht="27" x14ac:dyDescent="0.25">
      <c r="A19" s="32" t="s">
        <v>69</v>
      </c>
      <c r="B19" s="41" t="s">
        <v>93</v>
      </c>
      <c r="C19" s="27" t="s">
        <v>94</v>
      </c>
      <c r="D19" s="27"/>
      <c r="E19" s="35" t="s">
        <v>14</v>
      </c>
      <c r="F19" s="36">
        <v>8283494</v>
      </c>
      <c r="G19" s="37">
        <v>12</v>
      </c>
      <c r="H19" s="38">
        <f>SUM(Table4[[#This Row],[Qty per board]]*Goal)</f>
        <v>6000</v>
      </c>
      <c r="I19" s="39">
        <v>2.5600000000000002E-3</v>
      </c>
      <c r="J19" s="40">
        <f t="shared" si="2"/>
        <v>15.360000000000001</v>
      </c>
      <c r="K19" s="35"/>
      <c r="L19" s="35" t="s">
        <v>70</v>
      </c>
    </row>
    <row r="20" spans="1:12" ht="15" x14ac:dyDescent="0.25">
      <c r="A20" s="32" t="s">
        <v>71</v>
      </c>
      <c r="B20" s="41" t="s">
        <v>99</v>
      </c>
      <c r="C20" s="27" t="s">
        <v>94</v>
      </c>
      <c r="D20" s="27"/>
      <c r="E20" s="35" t="s">
        <v>14</v>
      </c>
      <c r="F20" s="36">
        <v>20673</v>
      </c>
      <c r="G20" s="37">
        <v>1</v>
      </c>
      <c r="H20" s="38">
        <f>SUM(Table4[[#This Row],[Qty per board]]*Goal)</f>
        <v>500</v>
      </c>
      <c r="I20" s="39">
        <v>2.7399999999999998E-3</v>
      </c>
      <c r="J20" s="40">
        <f t="shared" si="2"/>
        <v>1.3699999999999999</v>
      </c>
      <c r="K20" s="35"/>
      <c r="L20" s="35" t="s">
        <v>72</v>
      </c>
    </row>
    <row r="21" spans="1:12" ht="15" x14ac:dyDescent="0.25">
      <c r="A21" s="32" t="s">
        <v>73</v>
      </c>
      <c r="B21" s="41" t="s">
        <v>100</v>
      </c>
      <c r="C21" s="27" t="s">
        <v>94</v>
      </c>
      <c r="D21" s="27"/>
      <c r="E21" s="35" t="s">
        <v>14</v>
      </c>
      <c r="F21" s="36">
        <v>20000</v>
      </c>
      <c r="G21" s="37">
        <v>1</v>
      </c>
      <c r="H21" s="38">
        <f>SUM(Table4[[#This Row],[Qty per board]]*Goal)</f>
        <v>500</v>
      </c>
      <c r="I21" s="39">
        <v>2.7399999999999998E-3</v>
      </c>
      <c r="J21" s="40">
        <f t="shared" si="2"/>
        <v>1.3699999999999999</v>
      </c>
      <c r="K21" s="35"/>
      <c r="L21" s="35" t="s">
        <v>74</v>
      </c>
    </row>
    <row r="22" spans="1:12" ht="15" x14ac:dyDescent="0.25">
      <c r="A22" s="32" t="s">
        <v>75</v>
      </c>
      <c r="B22" s="41" t="s">
        <v>101</v>
      </c>
      <c r="C22" s="27" t="s">
        <v>94</v>
      </c>
      <c r="D22" s="27"/>
      <c r="E22" s="35" t="s">
        <v>14</v>
      </c>
      <c r="F22" s="36">
        <v>299269</v>
      </c>
      <c r="G22" s="37">
        <v>4</v>
      </c>
      <c r="H22" s="38">
        <f>SUM(Table4[[#This Row],[Qty per board]]*Goal)</f>
        <v>2000</v>
      </c>
      <c r="I22" s="39">
        <v>3.8400000000000001E-3</v>
      </c>
      <c r="J22" s="40">
        <f t="shared" si="2"/>
        <v>7.6800000000000006</v>
      </c>
      <c r="K22" s="35"/>
      <c r="L22" s="35" t="s">
        <v>76</v>
      </c>
    </row>
    <row r="23" spans="1:12" ht="15" x14ac:dyDescent="0.25">
      <c r="A23" s="32" t="s">
        <v>77</v>
      </c>
      <c r="B23" s="41" t="s">
        <v>102</v>
      </c>
      <c r="C23" s="27" t="s">
        <v>94</v>
      </c>
      <c r="D23" s="27"/>
      <c r="E23" s="35" t="s">
        <v>14</v>
      </c>
      <c r="F23" s="36">
        <v>12666</v>
      </c>
      <c r="G23" s="37">
        <v>1</v>
      </c>
      <c r="H23" s="38">
        <f>SUM(Table4[[#This Row],[Qty per board]]*Goal)</f>
        <v>500</v>
      </c>
      <c r="I23" s="39">
        <v>2.7399999999999998E-3</v>
      </c>
      <c r="J23" s="40">
        <f t="shared" si="2"/>
        <v>1.3699999999999999</v>
      </c>
      <c r="K23" s="35"/>
      <c r="L23" s="35" t="s">
        <v>78</v>
      </c>
    </row>
    <row r="24" spans="1:12" ht="15" x14ac:dyDescent="0.25">
      <c r="A24" s="21" t="s">
        <v>16</v>
      </c>
      <c r="B24" s="22" t="s">
        <v>60</v>
      </c>
      <c r="C24" s="23" t="s">
        <v>59</v>
      </c>
      <c r="D24" s="23"/>
      <c r="E24" s="19" t="s">
        <v>14</v>
      </c>
      <c r="F24" s="17">
        <v>43194</v>
      </c>
      <c r="G24" s="15">
        <v>1</v>
      </c>
      <c r="H24" s="25">
        <f>SUM(Table4[[#This Row],[Qty per board]]*Goal)</f>
        <v>500</v>
      </c>
      <c r="I24" s="18">
        <v>4.3700000000000003E-2</v>
      </c>
      <c r="J24" s="24">
        <f t="shared" si="1"/>
        <v>21.85</v>
      </c>
      <c r="K24" s="19" t="s">
        <v>17</v>
      </c>
      <c r="L24" s="19"/>
    </row>
    <row r="25" spans="1:12" ht="15" x14ac:dyDescent="0.25">
      <c r="A25" s="21" t="s">
        <v>19</v>
      </c>
      <c r="B25" s="22" t="s">
        <v>20</v>
      </c>
      <c r="C25" s="23" t="s">
        <v>59</v>
      </c>
      <c r="D25" s="23"/>
      <c r="E25" s="19" t="s">
        <v>14</v>
      </c>
      <c r="F25" s="17">
        <v>94327</v>
      </c>
      <c r="G25" s="15">
        <v>1</v>
      </c>
      <c r="H25" s="25">
        <f>SUM(Table4[[#This Row],[Qty per board]]*Goal)</f>
        <v>500</v>
      </c>
      <c r="I25" s="18">
        <v>4.3700000000000003E-2</v>
      </c>
      <c r="J25" s="24">
        <f t="shared" si="1"/>
        <v>21.85</v>
      </c>
      <c r="K25" s="19" t="s">
        <v>18</v>
      </c>
      <c r="L25" s="19"/>
    </row>
    <row r="26" spans="1:12" ht="15" x14ac:dyDescent="0.25">
      <c r="A26" s="21" t="s">
        <v>118</v>
      </c>
      <c r="B26" s="22" t="s">
        <v>35</v>
      </c>
      <c r="C26" s="23" t="s">
        <v>36</v>
      </c>
      <c r="D26" s="23"/>
      <c r="E26" s="19" t="s">
        <v>14</v>
      </c>
      <c r="F26" s="17">
        <v>51750</v>
      </c>
      <c r="G26" s="15">
        <v>1</v>
      </c>
      <c r="H26" s="25">
        <f>SUM(Table4[[#This Row],[Qty per board]]*Goal)</f>
        <v>500</v>
      </c>
      <c r="I26" s="18">
        <v>0.9425</v>
      </c>
      <c r="J26" s="24">
        <f t="shared" si="1"/>
        <v>471.25</v>
      </c>
      <c r="K26" s="19" t="s">
        <v>37</v>
      </c>
      <c r="L26" s="19"/>
    </row>
    <row r="27" spans="1:12" ht="15" x14ac:dyDescent="0.25">
      <c r="A27" s="21" t="s">
        <v>119</v>
      </c>
      <c r="B27" s="22" t="s">
        <v>42</v>
      </c>
      <c r="C27" s="23" t="s">
        <v>43</v>
      </c>
      <c r="D27" s="23"/>
      <c r="E27" s="19" t="s">
        <v>14</v>
      </c>
      <c r="F27" s="17">
        <v>12727</v>
      </c>
      <c r="G27" s="15">
        <v>1</v>
      </c>
      <c r="H27" s="25">
        <f>SUM(Table4[[#This Row],[Qty per board]]*Goal)</f>
        <v>500</v>
      </c>
      <c r="I27" s="18">
        <v>3.7223600000000001</v>
      </c>
      <c r="J27" s="24">
        <f t="shared" si="1"/>
        <v>1861.18</v>
      </c>
      <c r="K27" s="19" t="s">
        <v>44</v>
      </c>
      <c r="L27" s="19"/>
    </row>
    <row r="28" spans="1:12" ht="15" x14ac:dyDescent="0.25">
      <c r="A28" s="32" t="s">
        <v>120</v>
      </c>
      <c r="B28" s="41" t="s">
        <v>113</v>
      </c>
      <c r="C28" s="27" t="s">
        <v>114</v>
      </c>
      <c r="D28" s="27"/>
      <c r="E28" s="35" t="s">
        <v>14</v>
      </c>
      <c r="F28" s="36">
        <v>2326</v>
      </c>
      <c r="G28" s="37">
        <v>1</v>
      </c>
      <c r="H28" s="38">
        <f>SUM(Table4[[#This Row],[Qty per board]]*Goal)</f>
        <v>500</v>
      </c>
      <c r="I28" s="39">
        <v>5.7294200000000002</v>
      </c>
      <c r="J28" s="40">
        <f>SUM(I28*H28)</f>
        <v>2864.71</v>
      </c>
      <c r="K28" s="35"/>
      <c r="L28" s="35"/>
    </row>
    <row r="29" spans="1:12" ht="15" x14ac:dyDescent="0.25">
      <c r="A29" s="21" t="s">
        <v>46</v>
      </c>
      <c r="B29" s="22" t="s">
        <v>45</v>
      </c>
      <c r="C29" s="23" t="s">
        <v>48</v>
      </c>
      <c r="D29" s="23"/>
      <c r="E29" s="19" t="s">
        <v>14</v>
      </c>
      <c r="F29" s="17">
        <v>5213</v>
      </c>
      <c r="G29" s="15">
        <v>1</v>
      </c>
      <c r="H29" s="25">
        <f>SUM(Table4[[#This Row],[Qty per board]]*Goal)</f>
        <v>500</v>
      </c>
      <c r="I29" s="18">
        <v>0.83160000000000001</v>
      </c>
      <c r="J29" s="24">
        <f t="shared" si="1"/>
        <v>415.8</v>
      </c>
      <c r="K29" s="19" t="s">
        <v>47</v>
      </c>
      <c r="L29" s="19"/>
    </row>
    <row r="30" spans="1:12" ht="15" x14ac:dyDescent="0.25">
      <c r="A30" s="21" t="s">
        <v>121</v>
      </c>
      <c r="B30" s="22" t="s">
        <v>49</v>
      </c>
      <c r="C30" s="23" t="s">
        <v>50</v>
      </c>
      <c r="D30" s="23"/>
      <c r="E30" s="19" t="s">
        <v>14</v>
      </c>
      <c r="F30" s="17">
        <v>15533</v>
      </c>
      <c r="G30" s="15">
        <v>1</v>
      </c>
      <c r="H30" s="25">
        <f>SUM(Table4[[#This Row],[Qty per board]]*Goal)</f>
        <v>500</v>
      </c>
      <c r="I30" s="18">
        <v>1.56</v>
      </c>
      <c r="J30" s="24">
        <f t="shared" si="1"/>
        <v>780</v>
      </c>
      <c r="K30" s="19" t="s">
        <v>51</v>
      </c>
      <c r="L30" s="19"/>
    </row>
    <row r="31" spans="1:12" ht="15" x14ac:dyDescent="0.25">
      <c r="A31" s="21" t="s">
        <v>56</v>
      </c>
      <c r="B31" s="22" t="s">
        <v>53</v>
      </c>
      <c r="C31" t="s">
        <v>54</v>
      </c>
      <c r="D31" s="23"/>
      <c r="E31" s="19" t="s">
        <v>14</v>
      </c>
      <c r="F31" s="17">
        <v>6517</v>
      </c>
      <c r="G31" s="15">
        <v>1</v>
      </c>
      <c r="H31" s="25">
        <f>SUM(Table4[[#This Row],[Qty per board]]*Goal)</f>
        <v>500</v>
      </c>
      <c r="I31" s="18">
        <v>0.51300000000000001</v>
      </c>
      <c r="J31" s="24">
        <f t="shared" si="1"/>
        <v>256.5</v>
      </c>
      <c r="K31" s="19" t="s">
        <v>55</v>
      </c>
      <c r="L31" s="19"/>
    </row>
    <row r="32" spans="1:12" ht="15" x14ac:dyDescent="0.25">
      <c r="A32" s="21" t="s">
        <v>122</v>
      </c>
      <c r="B32" s="22" t="s">
        <v>58</v>
      </c>
      <c r="C32" s="23" t="s">
        <v>57</v>
      </c>
      <c r="D32" s="23"/>
      <c r="E32" s="19" t="s">
        <v>14</v>
      </c>
      <c r="F32" s="17">
        <v>706</v>
      </c>
      <c r="G32" s="15">
        <v>1</v>
      </c>
      <c r="H32" s="25">
        <f>SUM(Table4[[#This Row],[Qty per board]]*Goal)</f>
        <v>500</v>
      </c>
      <c r="I32" s="18">
        <v>2.6324999999999998</v>
      </c>
      <c r="J32" s="24">
        <f t="shared" si="1"/>
        <v>1316.25</v>
      </c>
      <c r="K32" s="19"/>
      <c r="L32" s="19"/>
    </row>
    <row r="33" spans="1:12" ht="15" x14ac:dyDescent="0.25">
      <c r="A33" s="21" t="s">
        <v>123</v>
      </c>
      <c r="B33" s="22" t="s">
        <v>61</v>
      </c>
      <c r="C33" s="23" t="s">
        <v>62</v>
      </c>
      <c r="D33" s="23"/>
      <c r="E33" s="19" t="s">
        <v>14</v>
      </c>
      <c r="F33" s="17">
        <v>8164</v>
      </c>
      <c r="G33" s="15">
        <v>1</v>
      </c>
      <c r="H33" s="25">
        <f>SUM(Table4[[#This Row],[Qty per board]]*Goal)</f>
        <v>500</v>
      </c>
      <c r="I33" s="18">
        <v>0.21565999999999999</v>
      </c>
      <c r="J33" s="24">
        <f t="shared" si="1"/>
        <v>107.83</v>
      </c>
      <c r="K33" s="19"/>
      <c r="L33" s="19"/>
    </row>
    <row r="34" spans="1:12" ht="15" x14ac:dyDescent="0.25">
      <c r="A34" s="21" t="s">
        <v>115</v>
      </c>
      <c r="B34" s="22"/>
      <c r="C34" s="23"/>
      <c r="D34" s="23"/>
      <c r="E34" s="19"/>
      <c r="F34" s="17"/>
      <c r="G34" s="15">
        <v>1</v>
      </c>
      <c r="H34" s="25">
        <f>SUM(Table4[[#This Row],[Qty per board]]*Goal)</f>
        <v>500</v>
      </c>
      <c r="I34" s="18">
        <v>7</v>
      </c>
      <c r="J34" s="24">
        <f t="shared" si="1"/>
        <v>3500</v>
      </c>
      <c r="K34" s="19"/>
      <c r="L34" s="19"/>
    </row>
    <row r="35" spans="1:12" ht="15" x14ac:dyDescent="0.25">
      <c r="A35" s="21" t="s">
        <v>124</v>
      </c>
      <c r="B35" s="22" t="s">
        <v>116</v>
      </c>
      <c r="C35" s="23" t="s">
        <v>117</v>
      </c>
      <c r="D35" s="23"/>
      <c r="E35" s="19" t="s">
        <v>14</v>
      </c>
      <c r="F35" s="17">
        <v>7531</v>
      </c>
      <c r="G35" s="15">
        <v>1</v>
      </c>
      <c r="H35" s="25">
        <f>SUM(Table4[[#This Row],[Qty per board]]*Goal)</f>
        <v>500</v>
      </c>
      <c r="I35" s="18">
        <v>0.32604</v>
      </c>
      <c r="J35" s="24">
        <f t="shared" si="1"/>
        <v>163.02000000000001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1"/>
        <v>0</v>
      </c>
      <c r="K36" s="19"/>
      <c r="L36" s="19"/>
    </row>
    <row r="37" spans="1:12" ht="15" x14ac:dyDescent="0.25">
      <c r="A37" s="21"/>
      <c r="B37" s="22"/>
      <c r="C37" s="27"/>
      <c r="D37" s="27"/>
      <c r="E37" s="19"/>
      <c r="F37" s="17"/>
      <c r="G37" s="15"/>
      <c r="H37" s="25">
        <f>SUM(Table4[[#This Row],[Qty per board]]*Goal)</f>
        <v>0</v>
      </c>
      <c r="I37" s="18"/>
      <c r="J37" s="24">
        <f t="shared" si="1"/>
        <v>0</v>
      </c>
      <c r="K37" s="19"/>
      <c r="L37" s="19"/>
    </row>
    <row r="38" spans="1:12" ht="15" x14ac:dyDescent="0.25">
      <c r="A38" s="21"/>
      <c r="B38" s="22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1"/>
        <v>0</v>
      </c>
      <c r="K38" s="19"/>
      <c r="L38" s="19"/>
    </row>
    <row r="39" spans="1:12" ht="15" x14ac:dyDescent="0.25">
      <c r="A39" s="21"/>
      <c r="B39" s="22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1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1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1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1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1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1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1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1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1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1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1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1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1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1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1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1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1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1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1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1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1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1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1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1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1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1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1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1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1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1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si="1"/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si="1"/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ref="J84:J147" si="3">SUM(I84*H84)</f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3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3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3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3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3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3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3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3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3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3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3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3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3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3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3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3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3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3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3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3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3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3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3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3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3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3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3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3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3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3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3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3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3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3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3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3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3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3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3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3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3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3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3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3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3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3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3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3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si="3"/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si="3"/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3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3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3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3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3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3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3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3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3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3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3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3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3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ref="J148:J211" si="4">SUM(I148*H148)</f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4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4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4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4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4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4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4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4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4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4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4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4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4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4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4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4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4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4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4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4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4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4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4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4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4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4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4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4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4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4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4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4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4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4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4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4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4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4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4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4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4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4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4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4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4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4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4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4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si="4"/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si="4"/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4"/>
        <v>0</v>
      </c>
      <c r="K199" s="19"/>
      <c r="L199" s="19"/>
    </row>
    <row r="200" spans="1:12" ht="15" x14ac:dyDescent="0.25">
      <c r="A200" s="21"/>
      <c r="B200" s="20"/>
      <c r="C200" s="23"/>
      <c r="D200" s="23"/>
      <c r="E200" s="19"/>
      <c r="F200" s="17"/>
      <c r="G200" s="15"/>
      <c r="H200" s="25">
        <f>SUM(Table4[[#This Row],[Qty per board]]*Goal)</f>
        <v>0</v>
      </c>
      <c r="I200" s="18"/>
      <c r="J200" s="24">
        <f t="shared" si="4"/>
        <v>0</v>
      </c>
      <c r="K200" s="19"/>
      <c r="L200" s="19"/>
    </row>
    <row r="201" spans="1:12" ht="15" x14ac:dyDescent="0.25">
      <c r="A201" s="21"/>
      <c r="B201" s="20"/>
      <c r="C201" s="23"/>
      <c r="D201" s="23"/>
      <c r="E201" s="19"/>
      <c r="F201" s="17"/>
      <c r="G201" s="15"/>
      <c r="H201" s="25">
        <f>SUM(Table4[[#This Row],[Qty per board]]*Goal)</f>
        <v>0</v>
      </c>
      <c r="I201" s="18"/>
      <c r="J201" s="24">
        <f t="shared" si="4"/>
        <v>0</v>
      </c>
      <c r="K201" s="19"/>
      <c r="L201" s="19"/>
    </row>
    <row r="202" spans="1:12" ht="15" x14ac:dyDescent="0.25">
      <c r="A202" s="21"/>
      <c r="B202" s="20"/>
      <c r="C202" s="23"/>
      <c r="D202" s="23"/>
      <c r="E202" s="19"/>
      <c r="F202" s="17"/>
      <c r="G202" s="15"/>
      <c r="H202" s="25">
        <f>SUM(Table4[[#This Row],[Qty per board]]*Goal)</f>
        <v>0</v>
      </c>
      <c r="I202" s="18"/>
      <c r="J202" s="24">
        <f t="shared" si="4"/>
        <v>0</v>
      </c>
      <c r="K202" s="19"/>
      <c r="L202" s="19"/>
    </row>
    <row r="203" spans="1:12" ht="15" x14ac:dyDescent="0.25">
      <c r="A203" s="21"/>
      <c r="B203" s="20"/>
      <c r="C203" s="23"/>
      <c r="D203" s="23"/>
      <c r="E203" s="19"/>
      <c r="F203" s="17"/>
      <c r="G203" s="15"/>
      <c r="H203" s="25">
        <f>SUM(Table4[[#This Row],[Qty per board]]*Goal)</f>
        <v>0</v>
      </c>
      <c r="I203" s="18"/>
      <c r="J203" s="24">
        <f t="shared" si="4"/>
        <v>0</v>
      </c>
      <c r="K203" s="19"/>
      <c r="L203" s="19"/>
    </row>
    <row r="204" spans="1:12" ht="15" x14ac:dyDescent="0.25">
      <c r="A204" s="21"/>
      <c r="B204" s="20"/>
      <c r="C204" s="23"/>
      <c r="D204" s="23"/>
      <c r="E204" s="19"/>
      <c r="F204" s="17"/>
      <c r="G204" s="15"/>
      <c r="H204" s="25">
        <f>SUM(Table4[[#This Row],[Qty per board]]*Goal)</f>
        <v>0</v>
      </c>
      <c r="I204" s="18"/>
      <c r="J204" s="24">
        <f t="shared" si="4"/>
        <v>0</v>
      </c>
      <c r="K204" s="19"/>
      <c r="L204" s="19"/>
    </row>
    <row r="205" spans="1:12" ht="15" x14ac:dyDescent="0.25">
      <c r="A205" s="21"/>
      <c r="B205" s="20"/>
      <c r="C205" s="23"/>
      <c r="D205" s="23"/>
      <c r="E205" s="19"/>
      <c r="F205" s="17"/>
      <c r="G205" s="15"/>
      <c r="H205" s="25">
        <f>SUM(Table4[[#This Row],[Qty per board]]*Goal)</f>
        <v>0</v>
      </c>
      <c r="I205" s="18"/>
      <c r="J205" s="24">
        <f t="shared" si="4"/>
        <v>0</v>
      </c>
      <c r="K205" s="19"/>
      <c r="L205" s="19"/>
    </row>
    <row r="206" spans="1:12" ht="15" x14ac:dyDescent="0.25">
      <c r="A206" s="21"/>
      <c r="B206" s="20"/>
      <c r="C206" s="23"/>
      <c r="D206" s="23"/>
      <c r="E206" s="19"/>
      <c r="F206" s="17"/>
      <c r="G206" s="15"/>
      <c r="H206" s="25">
        <f>SUM(Table4[[#This Row],[Qty per board]]*Goal)</f>
        <v>0</v>
      </c>
      <c r="I206" s="18"/>
      <c r="J206" s="24">
        <f t="shared" si="4"/>
        <v>0</v>
      </c>
      <c r="K206" s="19"/>
      <c r="L206" s="19"/>
    </row>
    <row r="207" spans="1:12" ht="15" x14ac:dyDescent="0.25">
      <c r="A207" s="21"/>
      <c r="B207" s="20"/>
      <c r="C207" s="23"/>
      <c r="D207" s="23"/>
      <c r="E207" s="19"/>
      <c r="F207" s="17"/>
      <c r="G207" s="15"/>
      <c r="H207" s="25">
        <f>SUM(Table4[[#This Row],[Qty per board]]*Goal)</f>
        <v>0</v>
      </c>
      <c r="I207" s="18"/>
      <c r="J207" s="24">
        <f t="shared" si="4"/>
        <v>0</v>
      </c>
      <c r="K207" s="19"/>
      <c r="L207" s="19"/>
    </row>
    <row r="208" spans="1:12" ht="15" x14ac:dyDescent="0.25">
      <c r="A208" s="21"/>
      <c r="B208" s="20"/>
      <c r="C208" s="23"/>
      <c r="D208" s="23"/>
      <c r="E208" s="19"/>
      <c r="F208" s="17"/>
      <c r="G208" s="15"/>
      <c r="H208" s="25">
        <f>SUM(Table4[[#This Row],[Qty per board]]*Goal)</f>
        <v>0</v>
      </c>
      <c r="I208" s="18"/>
      <c r="J208" s="24">
        <f t="shared" si="4"/>
        <v>0</v>
      </c>
      <c r="K208" s="19"/>
      <c r="L208" s="19"/>
    </row>
    <row r="209" spans="1:12" ht="15" x14ac:dyDescent="0.25">
      <c r="A209" s="21"/>
      <c r="B209" s="20"/>
      <c r="C209" s="23"/>
      <c r="D209" s="23"/>
      <c r="E209" s="19"/>
      <c r="F209" s="17"/>
      <c r="G209" s="15"/>
      <c r="H209" s="25">
        <f>SUM(Table4[[#This Row],[Qty per board]]*Goal)</f>
        <v>0</v>
      </c>
      <c r="I209" s="18"/>
      <c r="J209" s="24">
        <f t="shared" si="4"/>
        <v>0</v>
      </c>
      <c r="K209" s="19"/>
      <c r="L209" s="19"/>
    </row>
    <row r="210" spans="1:12" ht="15" x14ac:dyDescent="0.25">
      <c r="A210" s="21"/>
      <c r="B210" s="20"/>
      <c r="C210" s="23"/>
      <c r="D210" s="23"/>
      <c r="E210" s="19"/>
      <c r="F210" s="17"/>
      <c r="G210" s="15"/>
      <c r="H210" s="25">
        <f>SUM(Table4[[#This Row],[Qty per board]]*Goal)</f>
        <v>0</v>
      </c>
      <c r="I210" s="18"/>
      <c r="J210" s="24">
        <f t="shared" si="4"/>
        <v>0</v>
      </c>
      <c r="K210" s="19"/>
      <c r="L210" s="19"/>
    </row>
    <row r="211" spans="1:12" ht="15" x14ac:dyDescent="0.25">
      <c r="A211" s="21"/>
      <c r="B211" s="20"/>
      <c r="C211" s="23"/>
      <c r="D211" s="23"/>
      <c r="E211" s="19"/>
      <c r="F211" s="17"/>
      <c r="G211" s="15"/>
      <c r="H211" s="25">
        <f>SUM(Table4[[#This Row],[Qty per board]]*Goal)</f>
        <v>0</v>
      </c>
      <c r="I211" s="18"/>
      <c r="J211" s="24">
        <f t="shared" si="4"/>
        <v>0</v>
      </c>
      <c r="K211" s="19"/>
      <c r="L211" s="19"/>
    </row>
    <row r="212" spans="1:12" ht="15" x14ac:dyDescent="0.25">
      <c r="A212" s="21"/>
      <c r="B212" s="20"/>
      <c r="C212" s="23"/>
      <c r="D212" s="23"/>
      <c r="E212" s="19"/>
      <c r="F212" s="17"/>
      <c r="G212" s="15"/>
      <c r="H212" s="25">
        <f>SUM(Table4[[#This Row],[Qty per board]]*Goal)</f>
        <v>0</v>
      </c>
      <c r="I212" s="18"/>
      <c r="J212" s="24">
        <f t="shared" ref="J212:J214" si="5">SUM(I212*H212)</f>
        <v>0</v>
      </c>
      <c r="K212" s="19"/>
      <c r="L212" s="19"/>
    </row>
    <row r="213" spans="1:12" ht="15" x14ac:dyDescent="0.25">
      <c r="A213" s="21"/>
      <c r="B213" s="20"/>
      <c r="C213" s="23"/>
      <c r="D213" s="23"/>
      <c r="E213" s="19"/>
      <c r="F213" s="17"/>
      <c r="G213" s="15"/>
      <c r="H213" s="25">
        <f>SUM(Table4[[#This Row],[Qty per board]]*Goal)</f>
        <v>0</v>
      </c>
      <c r="I213" s="18"/>
      <c r="J213" s="24">
        <f t="shared" si="5"/>
        <v>0</v>
      </c>
      <c r="K213" s="19"/>
      <c r="L213" s="19"/>
    </row>
    <row r="214" spans="1:12" ht="15" x14ac:dyDescent="0.25">
      <c r="A214" s="21"/>
      <c r="B214" s="20"/>
      <c r="C214" s="23"/>
      <c r="D214" s="23"/>
      <c r="E214" s="19"/>
      <c r="F214" s="17"/>
      <c r="G214" s="15"/>
      <c r="H214" s="25">
        <f>SUM(Table4[[#This Row],[Qty per board]]*Goal)</f>
        <v>0</v>
      </c>
      <c r="I214" s="18"/>
      <c r="J214" s="24">
        <f t="shared" si="5"/>
        <v>0</v>
      </c>
      <c r="K214" s="19"/>
      <c r="L214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5" r:id="rId2"/>
    <hyperlink ref="B6" r:id="rId3"/>
    <hyperlink ref="B27" r:id="rId4"/>
    <hyperlink ref="B29" r:id="rId5"/>
    <hyperlink ref="B30" r:id="rId6"/>
    <hyperlink ref="B31" r:id="rId7"/>
    <hyperlink ref="B32" r:id="rId8"/>
    <hyperlink ref="B25" r:id="rId9"/>
    <hyperlink ref="B24" r:id="rId10"/>
    <hyperlink ref="B33" r:id="rId11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43" t="s">
        <v>33</v>
      </c>
      <c r="B1" s="43"/>
      <c r="C1" s="43"/>
      <c r="D1" s="43"/>
      <c r="E1" s="43"/>
      <c r="F1" s="43"/>
      <c r="G1" s="43"/>
      <c r="H1" s="43"/>
      <c r="I1" s="8" t="s">
        <v>4</v>
      </c>
      <c r="J1" s="9">
        <v>500</v>
      </c>
    </row>
    <row r="2" spans="1:10" ht="15" x14ac:dyDescent="0.25">
      <c r="A2" s="44" t="s">
        <v>21</v>
      </c>
      <c r="B2" s="44"/>
      <c r="C2" s="44"/>
      <c r="D2" s="44"/>
      <c r="E2" s="44"/>
      <c r="F2" s="44"/>
      <c r="G2" s="44"/>
      <c r="H2" s="44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12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13</v>
      </c>
      <c r="D5" s="2" t="s">
        <v>11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28</v>
      </c>
      <c r="B6" s="16" t="s">
        <v>29</v>
      </c>
      <c r="C6" s="19" t="s">
        <v>30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31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2013-09-27T17:18:03Z</dcterms:modified>
</cp:coreProperties>
</file>