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etwork" sheetId="1" state="visible" r:id="rId2"/>
    <sheet name="carrier" sheetId="2" state="visible" r:id="rId3"/>
    <sheet name="generator" sheetId="3" state="visible" r:id="rId4"/>
    <sheet name="rayonnement_ps" sheetId="4" state="visible" r:id="rId5"/>
    <sheet name="temperature_ps" sheetId="5" state="visible" r:id="rId6"/>
    <sheet name="load_ps" sheetId="6" state="visible" r:id="rId7"/>
    <sheet name="load_buses" sheetId="7" state="visible" r:id="rId8"/>
    <sheet name="load_train" sheetId="8" state="visible" r:id="rId9"/>
    <sheet name="load_car" sheetId="9" state="visible" r:id="rId10"/>
    <sheet name="link" sheetId="10" state="visible" r:id="rId11"/>
    <sheet name="batteries" sheetId="11" state="visible" r:id="rId12"/>
    <sheet name="storage" sheetId="12" state="visible" r:id="rId13"/>
    <sheet name="units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<sst xmlns="http://schemas.openxmlformats.org/spreadsheetml/2006/main" count="381" uniqueCount="186">
  <si>
    <t xml:space="preserve">Scénario</t>
  </si>
  <si>
    <t xml:space="preserve">List 1</t>
  </si>
  <si>
    <t xml:space="preserve">List 2</t>
  </si>
  <si>
    <t xml:space="preserve">List 3</t>
  </si>
  <si>
    <t xml:space="preserve">generation base</t>
  </si>
  <si>
    <t xml:space="preserve">['TAC bioéthanol', 'Hydraulique', 'Bioénergie', 'Biomasse', 'Bagasse']</t>
  </si>
  <si>
    <t xml:space="preserve">generation new</t>
  </si>
  <si>
    <t xml:space="preserve">['ETM', 'Géothermie']</t>
  </si>
  <si>
    <t xml:space="preserve">production scenario</t>
  </si>
  <si>
    <t xml:space="preserve">combine</t>
  </si>
  <si>
    <t xml:space="preserve">consumption scenario</t>
  </si>
  <si>
    <t xml:space="preserve">EE</t>
  </si>
  <si>
    <t xml:space="preserve">vehicles scenario</t>
  </si>
  <si>
    <t xml:space="preserve">buses scenario</t>
  </si>
  <si>
    <t xml:space="preserve">actuel</t>
  </si>
  <si>
    <t xml:space="preserve">['Citalis', 'Karouest', 'Alterneo', 'Carsud', 'Estival']</t>
  </si>
  <si>
    <t xml:space="preserve">[49499, 46836, 34567, 20597, 15809]</t>
  </si>
  <si>
    <t xml:space="preserve">climate scenario</t>
  </si>
  <si>
    <t xml:space="preserve">name</t>
  </si>
  <si>
    <t xml:space="preserve">color</t>
  </si>
  <si>
    <t xml:space="preserve">hydrogen 35 bar</t>
  </si>
  <si>
    <t xml:space="preserve">darkorange</t>
  </si>
  <si>
    <t xml:space="preserve">hydrogen 350 bar</t>
  </si>
  <si>
    <t xml:space="preserve">coral</t>
  </si>
  <si>
    <t xml:space="preserve">electricity</t>
  </si>
  <si>
    <t xml:space="preserve">royalblue</t>
  </si>
  <si>
    <t xml:space="preserve">biogaz</t>
  </si>
  <si>
    <t xml:space="preserve">limegreen</t>
  </si>
  <si>
    <t xml:space="preserve">water</t>
  </si>
  <si>
    <t xml:space="preserve">skyblue</t>
  </si>
  <si>
    <t xml:space="preserve">solar</t>
  </si>
  <si>
    <t xml:space="preserve">gold</t>
  </si>
  <si>
    <t xml:space="preserve">wind</t>
  </si>
  <si>
    <t xml:space="preserve">plum</t>
  </si>
  <si>
    <t xml:space="preserve">bagasse</t>
  </si>
  <si>
    <t xml:space="preserve">darkseagreen</t>
  </si>
  <si>
    <t xml:space="preserve">biomass</t>
  </si>
  <si>
    <t xml:space="preserve">yellowgreen</t>
  </si>
  <si>
    <t xml:space="preserve">heat</t>
  </si>
  <si>
    <t xml:space="preserve">crimson</t>
  </si>
  <si>
    <t xml:space="preserve">coal</t>
  </si>
  <si>
    <t xml:space="preserve">black</t>
  </si>
  <si>
    <t xml:space="preserve">bus</t>
  </si>
  <si>
    <t xml:space="preserve">technology</t>
  </si>
  <si>
    <t xml:space="preserve">carrier</t>
  </si>
  <si>
    <t xml:space="preserve">variable</t>
  </si>
  <si>
    <t xml:space="preserve">capacity factor</t>
  </si>
  <si>
    <t xml:space="preserve">lifetime</t>
  </si>
  <si>
    <t xml:space="preserve">space requirement</t>
  </si>
  <si>
    <t xml:space="preserve">nominal investment</t>
  </si>
  <si>
    <t xml:space="preserve">fixed_OM (tot)</t>
  </si>
  <si>
    <t xml:space="preserve">fixed_OM (%)</t>
  </si>
  <si>
    <t xml:space="preserve">variable_OM</t>
  </si>
  <si>
    <t xml:space="preserve">fuel_cost</t>
  </si>
  <si>
    <t xml:space="preserve">efficiency</t>
  </si>
  <si>
    <t xml:space="preserve">p_max_pu</t>
  </si>
  <si>
    <t xml:space="preserve">p_min_pu</t>
  </si>
  <si>
    <t xml:space="preserve">committable</t>
  </si>
  <si>
    <t xml:space="preserve">start up cost</t>
  </si>
  <si>
    <t xml:space="preserve">shut down cost</t>
  </si>
  <si>
    <t xml:space="preserve">min up time</t>
  </si>
  <si>
    <t xml:space="preserve">min down time</t>
  </si>
  <si>
    <t xml:space="preserve">up time bf</t>
  </si>
  <si>
    <t xml:space="preserve">down time bf</t>
  </si>
  <si>
    <t xml:space="preserve">ramp limit up</t>
  </si>
  <si>
    <t xml:space="preserve">ramp limit down</t>
  </si>
  <si>
    <t xml:space="preserve">ramp limit on</t>
  </si>
  <si>
    <t xml:space="preserve">ramp limit off</t>
  </si>
  <si>
    <t xml:space="preserve">max_year</t>
  </si>
  <si>
    <t xml:space="preserve">min_year</t>
  </si>
  <si>
    <t xml:space="preserve">cold start up time</t>
  </si>
  <si>
    <t xml:space="preserve">SO2</t>
  </si>
  <si>
    <t xml:space="preserve">NOX</t>
  </si>
  <si>
    <t xml:space="preserve">CH4</t>
  </si>
  <si>
    <t xml:space="preserve">N2O</t>
  </si>
  <si>
    <t xml:space="preserve">discount_rate</t>
  </si>
  <si>
    <t xml:space="preserve">env_f</t>
  </si>
  <si>
    <t xml:space="preserve">env_v</t>
  </si>
  <si>
    <t xml:space="preserve">water_f</t>
  </si>
  <si>
    <t xml:space="preserve">water_v</t>
  </si>
  <si>
    <t xml:space="preserve">PV</t>
  </si>
  <si>
    <t xml:space="preserve">y</t>
  </si>
  <si>
    <t xml:space="preserve">False</t>
  </si>
  <si>
    <t xml:space="preserve">PV+stockage</t>
  </si>
  <si>
    <t xml:space="preserve">Thermique charbon/bagasse</t>
  </si>
  <si>
    <t xml:space="preserve">n</t>
  </si>
  <si>
    <t xml:space="preserve">True</t>
  </si>
  <si>
    <t xml:space="preserve">TAC bioéthanol</t>
  </si>
  <si>
    <t xml:space="preserve">TAC fioul/gazole</t>
  </si>
  <si>
    <t xml:space="preserve">Moteur Diesel</t>
  </si>
  <si>
    <t xml:space="preserve">Hydraulique</t>
  </si>
  <si>
    <t xml:space="preserve">Bioénergie</t>
  </si>
  <si>
    <t xml:space="preserve">Eolien</t>
  </si>
  <si>
    <t xml:space="preserve">Eolien offshore</t>
  </si>
  <si>
    <t xml:space="preserve">Biomasse</t>
  </si>
  <si>
    <t xml:space="preserve">Bagasse</t>
  </si>
  <si>
    <t xml:space="preserve">ETM</t>
  </si>
  <si>
    <t xml:space="preserve">Geothermie</t>
  </si>
  <si>
    <t xml:space="preserve">LE PORT</t>
  </si>
  <si>
    <t xml:space="preserve">SAINT-PAUL - CIRAD</t>
  </si>
  <si>
    <t xml:space="preserve">SAINT-LEU - CIRAD</t>
  </si>
  <si>
    <t xml:space="preserve">LIGNE-PARADIS - CIRAD</t>
  </si>
  <si>
    <t xml:space="preserve">LE BARIL</t>
  </si>
  <si>
    <t xml:space="preserve">GROS PITON SAINTE-ROSE</t>
  </si>
  <si>
    <t xml:space="preserve">GILLOT-AEROPORT</t>
  </si>
  <si>
    <t xml:space="preserve">LE COLOSSE</t>
  </si>
  <si>
    <t xml:space="preserve">Possession</t>
  </si>
  <si>
    <t xml:space="preserve">St Paul</t>
  </si>
  <si>
    <t xml:space="preserve">St Leu</t>
  </si>
  <si>
    <t xml:space="preserve">Le Gol</t>
  </si>
  <si>
    <t xml:space="preserve">Langevin</t>
  </si>
  <si>
    <t xml:space="preserve">Ste Rose</t>
  </si>
  <si>
    <t xml:space="preserve">Digue</t>
  </si>
  <si>
    <t xml:space="preserve">Bois Rouge</t>
  </si>
  <si>
    <t xml:space="preserve">Marquet</t>
  </si>
  <si>
    <t xml:space="preserve">Saline</t>
  </si>
  <si>
    <t xml:space="preserve">Tampon</t>
  </si>
  <si>
    <t xml:space="preserve">Riviere de l'Est</t>
  </si>
  <si>
    <t xml:space="preserve">Moufia</t>
  </si>
  <si>
    <t xml:space="preserve">St Andre</t>
  </si>
  <si>
    <t xml:space="preserve">Le Port</t>
  </si>
  <si>
    <t xml:space="preserve">Le Bras de la Plaine</t>
  </si>
  <si>
    <t xml:space="preserve">Beaufonds</t>
  </si>
  <si>
    <t xml:space="preserve">Dattiers</t>
  </si>
  <si>
    <t xml:space="preserve">Abondance</t>
  </si>
  <si>
    <t xml:space="preserve">La Vallee</t>
  </si>
  <si>
    <t xml:space="preserve">Ste Marie</t>
  </si>
  <si>
    <t xml:space="preserve">Takamaka</t>
  </si>
  <si>
    <t xml:space="preserve">TAC SUD</t>
  </si>
  <si>
    <t xml:space="preserve">St Pierre</t>
  </si>
  <si>
    <t xml:space="preserve">Montvert</t>
  </si>
  <si>
    <t xml:space="preserve">PIERREFONDS-AEROPORT</t>
  </si>
  <si>
    <t xml:space="preserve">Réseau</t>
  </si>
  <si>
    <t xml:space="preserve">base</t>
  </si>
  <si>
    <t xml:space="preserve">intermittent</t>
  </si>
  <si>
    <t xml:space="preserve">decarbone</t>
  </si>
  <si>
    <t xml:space="preserve">Citalis</t>
  </si>
  <si>
    <t xml:space="preserve">Karouest</t>
  </si>
  <si>
    <t xml:space="preserve">Alterneo</t>
  </si>
  <si>
    <t xml:space="preserve">Carsud</t>
  </si>
  <si>
    <t xml:space="preserve">Estival</t>
  </si>
  <si>
    <t xml:space="preserve">Nom du poste source</t>
  </si>
  <si>
    <t xml:space="preserve">bus0</t>
  </si>
  <si>
    <t xml:space="preserve">bus1</t>
  </si>
  <si>
    <t xml:space="preserve">capacity</t>
  </si>
  <si>
    <t xml:space="preserve">capacity max</t>
  </si>
  <si>
    <t xml:space="preserve">CAPEX</t>
  </si>
  <si>
    <t xml:space="preserve">extendable</t>
  </si>
  <si>
    <t xml:space="preserve">fuel cell</t>
  </si>
  <si>
    <t xml:space="preserve">hydrogen</t>
  </si>
  <si>
    <t xml:space="preserve">electrolyzer</t>
  </si>
  <si>
    <t xml:space="preserve">hydrogen 30 bar</t>
  </si>
  <si>
    <t xml:space="preserve">compressor</t>
  </si>
  <si>
    <t xml:space="preserve">expander</t>
  </si>
  <si>
    <t xml:space="preserve">place</t>
  </si>
  <si>
    <t xml:space="preserve">kind</t>
  </si>
  <si>
    <t xml:space="preserve">efficiency store</t>
  </si>
  <si>
    <t xml:space="preserve">efficiency dispatch</t>
  </si>
  <si>
    <t xml:space="preserve">standing loss</t>
  </si>
  <si>
    <t xml:space="preserve">soc min</t>
  </si>
  <si>
    <t xml:space="preserve">soc max</t>
  </si>
  <si>
    <t xml:space="preserve">initial state</t>
  </si>
  <si>
    <t xml:space="preserve">power</t>
  </si>
  <si>
    <t xml:space="preserve">electrical</t>
  </si>
  <si>
    <t xml:space="preserve">all</t>
  </si>
  <si>
    <t xml:space="preserve">h2</t>
  </si>
  <si>
    <t xml:space="preserve">voltage</t>
  </si>
  <si>
    <t xml:space="preserve">kV</t>
  </si>
  <si>
    <t xml:space="preserve">co2 emmisions</t>
  </si>
  <si>
    <t xml:space="preserve">tonnes/MWh</t>
  </si>
  <si>
    <t xml:space="preserve">MW</t>
  </si>
  <si>
    <t xml:space="preserve">marginal cost</t>
  </si>
  <si>
    <t xml:space="preserve">currency/MWh</t>
  </si>
  <si>
    <t xml:space="preserve">capital cost</t>
  </si>
  <si>
    <t xml:space="preserve">currency/MW</t>
  </si>
  <si>
    <t xml:space="preserve">currency/MVA</t>
  </si>
  <si>
    <t xml:space="preserve">yearly operation and maintenance cost</t>
  </si>
  <si>
    <t xml:space="preserve">% of investment</t>
  </si>
  <si>
    <t xml:space="preserve">&gt; fixed OM en prix fixe ou en % de CAPEX</t>
  </si>
  <si>
    <t xml:space="preserve">1000m²/MWe</t>
  </si>
  <si>
    <t xml:space="preserve">total, M€/MWe</t>
  </si>
  <si>
    <t xml:space="preserve">to €</t>
  </si>
  <si>
    <t xml:space="preserve">fixed OM</t>
  </si>
  <si>
    <t xml:space="preserve">total, €/MWe/y</t>
  </si>
  <si>
    <t xml:space="preserve">SO2, NOX, CH4, N2O</t>
  </si>
  <si>
    <t xml:space="preserve">g/GJ_i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</si>
</sst>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"/>
    <numFmt numFmtId="166" formatCode="h: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Segoe UI"/>
      <family val="2"/>
      <charset val="238"/>
    </font>
    <font>
      <sz val="11"/>
      <color rgb="FF0061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E7E6E6"/>
      </patternFill>
    </fill>
    <fill>
      <patternFill patternType="solid">
        <fgColor rgb="FFC6EFCE"/>
        <bgColor rgb="FFCCFFFF"/>
      </patternFill>
    </fill>
    <fill>
      <patternFill patternType="solid">
        <fgColor rgb="FFE7E6E6"/>
        <bgColor rgb="FFC6EFCE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satisfaisant 2" xfId="20"/>
    <cellStyle name="Normal 2" xfId="21"/>
    <cellStyle name="Normal 3" xfId="22"/>
    <cellStyle name="Satisfaisant 2" xfId="23"/>
    <cellStyle name="Standard 2" xfId="24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ColWidth="11.55078125" defaultRowHeight="14.25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17"/>
    <col collapsed="false" customWidth="true" hidden="false" outlineLevel="0" max="3" min="3" style="1" width="43.02"/>
    <col collapsed="false" customWidth="false" hidden="false" outlineLevel="0" max="1024" min="4" style="1" width="11.55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s">
        <v>4</v>
      </c>
      <c r="B2" s="1" t="s">
        <v>5</v>
      </c>
    </row>
    <row r="3" customFormat="false" ht="14.25" hidden="false" customHeight="false" outlineLevel="0" collapsed="false">
      <c r="A3" s="2" t="s">
        <v>6</v>
      </c>
      <c r="B3" s="2" t="s">
        <v>7</v>
      </c>
    </row>
    <row r="4" customFormat="false" ht="14.25" hidden="false" customHeight="false" outlineLevel="0" collapsed="false">
      <c r="A4" s="1" t="s">
        <v>8</v>
      </c>
      <c r="B4" s="1" t="s">
        <v>9</v>
      </c>
    </row>
    <row r="5" customFormat="false" ht="14.25" hidden="false" customHeight="false" outlineLevel="0" collapsed="false">
      <c r="A5" s="1" t="s">
        <v>10</v>
      </c>
      <c r="B5" s="1" t="s">
        <v>11</v>
      </c>
    </row>
    <row r="6" customFormat="false" ht="14.25" hidden="false" customHeight="false" outlineLevel="0" collapsed="false">
      <c r="A6" s="1" t="s">
        <v>12</v>
      </c>
      <c r="B6" s="1" t="n">
        <v>80</v>
      </c>
      <c r="C6" s="1" t="n">
        <v>1050</v>
      </c>
    </row>
    <row r="7" customFormat="false" ht="13.8" hidden="false" customHeight="false" outlineLevel="0" collapsed="false">
      <c r="A7" s="1" t="s">
        <v>13</v>
      </c>
      <c r="B7" s="1" t="s">
        <v>14</v>
      </c>
      <c r="C7" s="3" t="s">
        <v>15</v>
      </c>
      <c r="D7" s="1" t="s">
        <v>16</v>
      </c>
    </row>
    <row r="8" customFormat="false" ht="14.25" hidden="false" customHeight="false" outlineLevel="0" collapsed="false">
      <c r="A8" s="1" t="s">
        <v>17</v>
      </c>
      <c r="B8" s="1" t="n">
        <v>1</v>
      </c>
    </row>
    <row r="11" customFormat="false" ht="14.25" hidden="false" customHeight="false" outlineLevel="0" collapsed="false">
      <c r="D11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pane xSplit="0" ySplit="1" topLeftCell="A2" activePane="bottomLeft" state="frozen"/>
      <selection pane="topLeft" activeCell="H1" activeCellId="0" sqref="H1"/>
      <selection pane="bottomLeft" activeCell="S9" activeCellId="0" sqref="S9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21.67"/>
    <col collapsed="false" customWidth="true" hidden="false" outlineLevel="0" max="2" min="2" style="6" width="16.11"/>
    <col collapsed="false" customWidth="true" hidden="false" outlineLevel="0" max="3" min="3" style="6" width="17.11"/>
    <col collapsed="false" customWidth="true" hidden="false" outlineLevel="0" max="4" min="4" style="6" width="13.66"/>
    <col collapsed="false" customWidth="true" hidden="false" outlineLevel="0" max="7" min="6" style="6" width="12"/>
    <col collapsed="false" customWidth="true" hidden="false" outlineLevel="0" max="8" min="8" style="6" width="12.55"/>
    <col collapsed="false" customWidth="true" hidden="false" outlineLevel="0" max="9" min="9" style="6" width="12"/>
    <col collapsed="false" customWidth="true" hidden="false" outlineLevel="0" max="10" min="10" style="6" width="14.33"/>
    <col collapsed="false" customWidth="true" hidden="false" outlineLevel="0" max="11" min="11" style="6" width="13.33"/>
    <col collapsed="false" customWidth="true" hidden="false" outlineLevel="0" max="13" min="13" style="6" width="12.66"/>
  </cols>
  <sheetData>
    <row r="1" s="5" customFormat="true" ht="13.8" hidden="false" customHeight="false" outlineLevel="0" collapsed="false">
      <c r="A1" s="5" t="s">
        <v>43</v>
      </c>
      <c r="B1" s="5" t="s">
        <v>142</v>
      </c>
      <c r="C1" s="5" t="s">
        <v>143</v>
      </c>
      <c r="D1" s="5" t="s">
        <v>46</v>
      </c>
      <c r="E1" s="5" t="s">
        <v>144</v>
      </c>
      <c r="F1" s="5" t="s">
        <v>145</v>
      </c>
      <c r="G1" s="5" t="s">
        <v>54</v>
      </c>
      <c r="H1" s="5" t="s">
        <v>75</v>
      </c>
      <c r="I1" s="5" t="s">
        <v>47</v>
      </c>
      <c r="J1" s="5" t="s">
        <v>50</v>
      </c>
      <c r="K1" s="5" t="s">
        <v>51</v>
      </c>
      <c r="L1" s="5" t="s">
        <v>146</v>
      </c>
      <c r="M1" s="5" t="s">
        <v>52</v>
      </c>
      <c r="N1" s="5" t="s">
        <v>147</v>
      </c>
      <c r="O1" s="5" t="s">
        <v>44</v>
      </c>
      <c r="P1" s="7" t="s">
        <v>76</v>
      </c>
      <c r="Q1" s="7" t="s">
        <v>77</v>
      </c>
      <c r="R1" s="7" t="s">
        <v>78</v>
      </c>
      <c r="S1" s="7" t="s">
        <v>79</v>
      </c>
    </row>
    <row r="2" customFormat="false" ht="13.8" hidden="false" customHeight="false" outlineLevel="0" collapsed="false">
      <c r="A2" s="6" t="s">
        <v>148</v>
      </c>
      <c r="B2" s="6" t="s">
        <v>149</v>
      </c>
      <c r="C2" s="6" t="s">
        <v>24</v>
      </c>
      <c r="D2" s="6" t="n">
        <v>0.9</v>
      </c>
      <c r="E2" s="6" t="n">
        <v>0</v>
      </c>
      <c r="F2" s="6" t="n">
        <v>100</v>
      </c>
      <c r="G2" s="6" t="n">
        <v>0.6</v>
      </c>
      <c r="H2" s="6" t="n">
        <v>0.04</v>
      </c>
      <c r="I2" s="6" t="n">
        <v>14</v>
      </c>
      <c r="J2" s="6" t="n">
        <v>0</v>
      </c>
      <c r="K2" s="6" t="n">
        <v>3.8</v>
      </c>
      <c r="L2" s="6" t="n">
        <f aca="false">956*1000</f>
        <v>956000</v>
      </c>
      <c r="M2" s="6" t="n">
        <v>0</v>
      </c>
      <c r="N2" s="6" t="s">
        <v>86</v>
      </c>
      <c r="P2" s="0" t="n">
        <v>0</v>
      </c>
      <c r="Q2" s="0" t="n">
        <v>0</v>
      </c>
      <c r="R2" s="0" t="n">
        <v>1</v>
      </c>
      <c r="S2" s="0" t="n">
        <v>1</v>
      </c>
    </row>
    <row r="3" customFormat="false" ht="13.8" hidden="false" customHeight="false" outlineLevel="0" collapsed="false">
      <c r="A3" s="6" t="s">
        <v>150</v>
      </c>
      <c r="B3" s="6" t="s">
        <v>24</v>
      </c>
      <c r="C3" s="6" t="s">
        <v>151</v>
      </c>
      <c r="D3" s="6" t="n">
        <v>0.9</v>
      </c>
      <c r="E3" s="6" t="n">
        <v>0</v>
      </c>
      <c r="F3" s="6" t="n">
        <v>100</v>
      </c>
      <c r="G3" s="6" t="n">
        <f aca="false">(1/45)/(1/33)</f>
        <v>0.733333333333333</v>
      </c>
      <c r="H3" s="6" t="n">
        <v>0.04</v>
      </c>
      <c r="I3" s="6" t="n">
        <v>10</v>
      </c>
      <c r="J3" s="6" t="n">
        <v>0</v>
      </c>
      <c r="K3" s="6" t="n">
        <v>2.8</v>
      </c>
      <c r="L3" s="6" t="n">
        <f aca="false">585*1000</f>
        <v>585000</v>
      </c>
      <c r="M3" s="6" t="n">
        <f aca="false">0.12*1000</f>
        <v>120</v>
      </c>
      <c r="N3" s="6" t="s">
        <v>86</v>
      </c>
      <c r="P3" s="0" t="n">
        <v>0</v>
      </c>
      <c r="Q3" s="0" t="n">
        <v>0</v>
      </c>
      <c r="R3" s="0" t="n">
        <v>1</v>
      </c>
      <c r="S3" s="0" t="n">
        <v>0.54</v>
      </c>
    </row>
    <row r="4" customFormat="false" ht="13.8" hidden="false" customHeight="false" outlineLevel="0" collapsed="false">
      <c r="A4" s="6" t="s">
        <v>152</v>
      </c>
      <c r="B4" s="6" t="s">
        <v>151</v>
      </c>
      <c r="C4" s="6" t="s">
        <v>22</v>
      </c>
      <c r="D4" s="6" t="n">
        <v>0.9</v>
      </c>
      <c r="E4" s="6" t="n">
        <v>0</v>
      </c>
      <c r="F4" s="6" t="n">
        <v>100</v>
      </c>
      <c r="G4" s="6" t="n">
        <f aca="false">0.75</f>
        <v>0.75</v>
      </c>
      <c r="H4" s="6" t="n">
        <v>0.04</v>
      </c>
      <c r="I4" s="6" t="n">
        <v>10</v>
      </c>
      <c r="J4" s="6" t="n">
        <v>0</v>
      </c>
      <c r="K4" s="6" t="n">
        <v>6</v>
      </c>
      <c r="L4" s="6" t="n">
        <f aca="false">2400*1000</f>
        <v>2400000</v>
      </c>
      <c r="M4" s="6" t="n">
        <v>0</v>
      </c>
      <c r="N4" s="6" t="s">
        <v>86</v>
      </c>
      <c r="P4" s="0" t="n">
        <v>0</v>
      </c>
      <c r="Q4" s="0" t="n">
        <v>0</v>
      </c>
      <c r="R4" s="0" t="n">
        <v>1</v>
      </c>
      <c r="S4" s="0" t="n">
        <v>1</v>
      </c>
    </row>
    <row r="5" customFormat="false" ht="13.8" hidden="false" customHeight="false" outlineLevel="0" collapsed="false">
      <c r="A5" s="6" t="s">
        <v>153</v>
      </c>
      <c r="B5" s="6" t="s">
        <v>22</v>
      </c>
      <c r="C5" s="6" t="s">
        <v>151</v>
      </c>
      <c r="G5" s="6" t="n">
        <v>1</v>
      </c>
      <c r="H5" s="6" t="n">
        <v>0.04</v>
      </c>
      <c r="I5" s="6" t="n">
        <v>10</v>
      </c>
      <c r="J5" s="6" t="n">
        <v>0</v>
      </c>
      <c r="K5" s="6" t="n">
        <v>6</v>
      </c>
      <c r="L5" s="6" t="n">
        <f aca="false">2400*1000</f>
        <v>2400000</v>
      </c>
      <c r="M5" s="6" t="n">
        <v>0</v>
      </c>
      <c r="N5" s="6" t="s">
        <v>86</v>
      </c>
      <c r="P5" s="0" t="n">
        <v>0</v>
      </c>
      <c r="Q5" s="0" t="n">
        <v>0</v>
      </c>
      <c r="R5" s="0" t="n">
        <v>1</v>
      </c>
      <c r="S5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4" activeCellId="0" sqref="O4"/>
    </sheetView>
  </sheetViews>
  <sheetFormatPr defaultColWidth="10.54296875" defaultRowHeight="14.25" zeroHeight="false" outlineLevelRow="0" outlineLevelCol="0"/>
  <cols>
    <col collapsed="false" customWidth="true" hidden="false" outlineLevel="0" max="4" min="4" style="6" width="14.66"/>
    <col collapsed="false" customWidth="true" hidden="false" outlineLevel="0" max="5" min="5" style="6" width="17.67"/>
    <col collapsed="false" customWidth="true" hidden="false" outlineLevel="0" max="6" min="6" style="6" width="12.44"/>
    <col collapsed="false" customWidth="true" hidden="false" outlineLevel="0" max="10" min="10" style="6" width="12.44"/>
  </cols>
  <sheetData>
    <row r="1" s="5" customFormat="true" ht="13.8" hidden="false" customHeight="false" outlineLevel="0" collapsed="false">
      <c r="A1" s="5" t="s">
        <v>154</v>
      </c>
      <c r="B1" s="5" t="s">
        <v>155</v>
      </c>
      <c r="C1" s="5" t="s">
        <v>144</v>
      </c>
      <c r="D1" s="5" t="s">
        <v>156</v>
      </c>
      <c r="E1" s="5" t="s">
        <v>157</v>
      </c>
      <c r="F1" s="5" t="s">
        <v>158</v>
      </c>
      <c r="G1" s="5" t="s">
        <v>159</v>
      </c>
      <c r="H1" s="5" t="s">
        <v>160</v>
      </c>
      <c r="I1" s="5" t="s">
        <v>161</v>
      </c>
      <c r="J1" s="5" t="s">
        <v>52</v>
      </c>
      <c r="K1" s="5" t="s">
        <v>53</v>
      </c>
      <c r="L1" s="7" t="s">
        <v>76</v>
      </c>
      <c r="M1" s="7" t="s">
        <v>77</v>
      </c>
      <c r="N1" s="7" t="s">
        <v>78</v>
      </c>
      <c r="O1" s="7" t="s">
        <v>79</v>
      </c>
    </row>
    <row r="2" customFormat="false" ht="13.8" hidden="false" customHeight="false" outlineLevel="0" collapsed="false">
      <c r="A2" s="6" t="s">
        <v>119</v>
      </c>
      <c r="B2" s="6" t="s">
        <v>162</v>
      </c>
      <c r="C2" s="6" t="n">
        <v>1</v>
      </c>
      <c r="D2" s="6" t="n">
        <v>0.985</v>
      </c>
      <c r="E2" s="6" t="n">
        <v>0.975</v>
      </c>
      <c r="F2" s="6" t="n">
        <f aca="false">0.1/24/100</f>
        <v>4.16666666666667E-005</v>
      </c>
      <c r="G2" s="6" t="n">
        <v>0.1</v>
      </c>
      <c r="H2" s="6" t="n">
        <v>0.9</v>
      </c>
      <c r="I2" s="6" t="n">
        <v>10</v>
      </c>
      <c r="J2" s="6" t="n">
        <v>1.6</v>
      </c>
      <c r="K2" s="6" t="n">
        <v>0</v>
      </c>
      <c r="L2" s="0" t="n">
        <v>0</v>
      </c>
      <c r="M2" s="0" t="n">
        <v>0</v>
      </c>
      <c r="N2" s="0" t="n">
        <v>1</v>
      </c>
      <c r="O2" s="0" t="n">
        <v>1</v>
      </c>
    </row>
    <row r="3" customFormat="false" ht="13.8" hidden="false" customHeight="false" outlineLevel="0" collapsed="false">
      <c r="A3" s="6" t="s">
        <v>108</v>
      </c>
      <c r="B3" s="6" t="s">
        <v>162</v>
      </c>
      <c r="C3" s="6" t="n">
        <v>5</v>
      </c>
      <c r="D3" s="6" t="n">
        <v>0.985</v>
      </c>
      <c r="E3" s="6" t="n">
        <v>0.975</v>
      </c>
      <c r="F3" s="6" t="n">
        <f aca="false">0.1/24/100</f>
        <v>4.16666666666667E-005</v>
      </c>
      <c r="G3" s="6" t="n">
        <v>0.1</v>
      </c>
      <c r="H3" s="6" t="n">
        <v>0.9</v>
      </c>
      <c r="I3" s="6" t="n">
        <v>10</v>
      </c>
      <c r="J3" s="6" t="n">
        <v>1.6</v>
      </c>
      <c r="K3" s="6" t="n">
        <v>0</v>
      </c>
      <c r="L3" s="0" t="n">
        <v>0</v>
      </c>
      <c r="M3" s="0" t="n">
        <v>0</v>
      </c>
      <c r="N3" s="0" t="n">
        <v>1</v>
      </c>
      <c r="O3" s="0" t="n">
        <v>1</v>
      </c>
    </row>
    <row r="4" customFormat="false" ht="13.8" hidden="false" customHeight="false" outlineLevel="0" collapsed="false">
      <c r="A4" s="6" t="s">
        <v>124</v>
      </c>
      <c r="B4" s="6" t="s">
        <v>162</v>
      </c>
      <c r="C4" s="6" t="n">
        <v>5</v>
      </c>
      <c r="D4" s="6" t="n">
        <v>0.985</v>
      </c>
      <c r="E4" s="6" t="n">
        <v>0.975</v>
      </c>
      <c r="F4" s="6" t="n">
        <f aca="false">0.1/24/100</f>
        <v>4.16666666666667E-005</v>
      </c>
      <c r="G4" s="6" t="n">
        <v>0.1</v>
      </c>
      <c r="H4" s="6" t="n">
        <v>0.9</v>
      </c>
      <c r="I4" s="6" t="n">
        <v>10</v>
      </c>
      <c r="J4" s="6" t="n">
        <v>1.6</v>
      </c>
      <c r="K4" s="6" t="n">
        <v>0</v>
      </c>
      <c r="L4" s="0" t="n">
        <v>0</v>
      </c>
      <c r="M4" s="0" t="n">
        <v>0</v>
      </c>
      <c r="N4" s="0" t="n">
        <v>1</v>
      </c>
      <c r="O4" s="0" t="n">
        <v>1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pane xSplit="0" ySplit="1" topLeftCell="A2" activePane="bottomLeft" state="frozen"/>
      <selection pane="topLeft" activeCell="L1" activeCellId="0" sqref="L1"/>
      <selection pane="bottomLeft" activeCell="X8" activeCellId="0" sqref="X8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11.33"/>
    <col collapsed="false" customWidth="true" hidden="false" outlineLevel="0" max="5" min="5" style="6" width="12"/>
    <col collapsed="false" customWidth="true" hidden="false" outlineLevel="0" max="6" min="6" style="6" width="14.66"/>
    <col collapsed="false" customWidth="true" hidden="false" outlineLevel="0" max="7" min="7" style="6" width="17.67"/>
    <col collapsed="false" customWidth="true" hidden="false" outlineLevel="0" max="9" min="8" style="6" width="16.66"/>
    <col collapsed="false" customWidth="true" hidden="false" outlineLevel="0" max="10" min="10" style="6" width="8"/>
    <col collapsed="false" customWidth="true" hidden="false" outlineLevel="0" max="12" min="12" style="6" width="12.55"/>
    <col collapsed="false" customWidth="true" hidden="false" outlineLevel="0" max="13" min="13" style="6" width="8.11"/>
    <col collapsed="false" customWidth="true" hidden="false" outlineLevel="0" max="14" min="14" style="6" width="7"/>
    <col collapsed="false" customWidth="true" hidden="false" outlineLevel="0" max="15" min="15" style="6" width="9.11"/>
    <col collapsed="false" customWidth="true" hidden="false" outlineLevel="0" max="17" min="16" style="6" width="14.33"/>
    <col collapsed="false" customWidth="true" hidden="false" outlineLevel="0" max="18" min="18" style="6" width="12.44"/>
  </cols>
  <sheetData>
    <row r="1" s="5" customFormat="true" ht="13.8" hidden="false" customHeight="false" outlineLevel="0" collapsed="false">
      <c r="A1" s="5" t="s">
        <v>43</v>
      </c>
      <c r="B1" s="5" t="s">
        <v>42</v>
      </c>
      <c r="C1" s="5" t="s">
        <v>154</v>
      </c>
      <c r="D1" s="5" t="s">
        <v>144</v>
      </c>
      <c r="E1" s="5" t="s">
        <v>145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  <c r="L1" s="5" t="s">
        <v>75</v>
      </c>
      <c r="M1" s="5" t="s">
        <v>47</v>
      </c>
      <c r="N1" s="5" t="s">
        <v>146</v>
      </c>
      <c r="O1" s="5" t="s">
        <v>53</v>
      </c>
      <c r="P1" s="5" t="s">
        <v>50</v>
      </c>
      <c r="Q1" s="5" t="s">
        <v>51</v>
      </c>
      <c r="R1" s="5" t="s">
        <v>52</v>
      </c>
      <c r="S1" s="5" t="s">
        <v>147</v>
      </c>
      <c r="T1" s="5" t="s">
        <v>44</v>
      </c>
      <c r="U1" s="7" t="s">
        <v>76</v>
      </c>
      <c r="V1" s="7" t="s">
        <v>77</v>
      </c>
      <c r="W1" s="7" t="s">
        <v>78</v>
      </c>
      <c r="X1" s="7" t="s">
        <v>79</v>
      </c>
    </row>
    <row r="2" customFormat="false" ht="14.25" hidden="false" customHeight="false" outlineLevel="0" collapsed="false">
      <c r="A2" s="6" t="s">
        <v>163</v>
      </c>
      <c r="B2" s="6" t="s">
        <v>24</v>
      </c>
      <c r="C2" s="6" t="s">
        <v>164</v>
      </c>
      <c r="D2" s="6" t="n">
        <v>0</v>
      </c>
      <c r="E2" s="6" t="n">
        <v>500</v>
      </c>
      <c r="F2" s="6" t="n">
        <v>0.985</v>
      </c>
      <c r="G2" s="6" t="n">
        <v>0.975</v>
      </c>
      <c r="H2" s="6" t="n">
        <f aca="false">0.1/24/100</f>
        <v>4.16666666666667E-005</v>
      </c>
      <c r="I2" s="6" t="n">
        <v>0.1</v>
      </c>
      <c r="J2" s="6" t="n">
        <v>0.9</v>
      </c>
      <c r="K2" s="6" t="n">
        <v>10</v>
      </c>
      <c r="L2" s="6" t="n">
        <v>0.04</v>
      </c>
      <c r="M2" s="6" t="n">
        <v>30</v>
      </c>
      <c r="N2" s="6" t="n">
        <f aca="false">0.255*1000000</f>
        <v>255000</v>
      </c>
      <c r="O2" s="6" t="n">
        <v>0</v>
      </c>
      <c r="P2" s="6" t="n">
        <v>0.54</v>
      </c>
      <c r="Q2" s="6" t="n">
        <v>0</v>
      </c>
      <c r="R2" s="6" t="n">
        <v>1.6</v>
      </c>
      <c r="S2" s="6" t="s">
        <v>86</v>
      </c>
      <c r="U2" s="0" t="n">
        <v>0</v>
      </c>
      <c r="V2" s="0" t="n">
        <v>0</v>
      </c>
      <c r="W2" s="0" t="n">
        <v>1</v>
      </c>
      <c r="X2" s="0" t="n">
        <v>1</v>
      </c>
    </row>
    <row r="3" customFormat="false" ht="14.25" hidden="false" customHeight="false" outlineLevel="0" collapsed="false">
      <c r="A3" s="6" t="s">
        <v>165</v>
      </c>
      <c r="B3" s="6" t="s">
        <v>149</v>
      </c>
      <c r="C3" s="6" t="s">
        <v>164</v>
      </c>
      <c r="D3" s="6" t="n">
        <v>0</v>
      </c>
      <c r="E3" s="6" t="n">
        <v>500</v>
      </c>
      <c r="F3" s="6" t="n">
        <v>0.9</v>
      </c>
      <c r="G3" s="6" t="n">
        <v>1</v>
      </c>
      <c r="H3" s="6" t="n">
        <v>0</v>
      </c>
      <c r="I3" s="6" t="n">
        <v>0</v>
      </c>
      <c r="J3" s="6" t="n">
        <v>1</v>
      </c>
      <c r="K3" s="6" t="n">
        <v>0</v>
      </c>
      <c r="L3" s="6" t="n">
        <v>0.04</v>
      </c>
      <c r="M3" s="6" t="n">
        <v>30</v>
      </c>
      <c r="N3" s="6" t="n">
        <f aca="false">0.021*1000000</f>
        <v>21000</v>
      </c>
      <c r="O3" s="6" t="n">
        <v>0</v>
      </c>
      <c r="P3" s="6" t="n">
        <v>0</v>
      </c>
      <c r="Q3" s="6" t="n">
        <v>4</v>
      </c>
      <c r="R3" s="6" t="n">
        <v>0</v>
      </c>
      <c r="S3" s="6" t="s">
        <v>86</v>
      </c>
      <c r="U3" s="0" t="n">
        <v>0</v>
      </c>
      <c r="V3" s="0" t="n">
        <v>0</v>
      </c>
      <c r="W3" s="0" t="n">
        <v>1</v>
      </c>
      <c r="X3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35.89"/>
    <col collapsed="false" customWidth="true" hidden="false" outlineLevel="0" max="2" min="2" style="8" width="15.44"/>
    <col collapsed="false" customWidth="true" hidden="false" outlineLevel="0" max="3" min="3" style="8" width="15.55"/>
    <col collapsed="false" customWidth="true" hidden="false" outlineLevel="0" max="6" min="4" style="8" width="11.55"/>
  </cols>
  <sheetData>
    <row r="1" customFormat="false" ht="14.25" hidden="false" customHeight="false" outlineLevel="0" collapsed="false">
      <c r="A1" s="6" t="s">
        <v>166</v>
      </c>
      <c r="B1" s="8" t="s">
        <v>167</v>
      </c>
    </row>
    <row r="2" customFormat="false" ht="14.25" hidden="false" customHeight="false" outlineLevel="0" collapsed="false">
      <c r="A2" s="6" t="s">
        <v>168</v>
      </c>
      <c r="B2" s="8" t="s">
        <v>169</v>
      </c>
    </row>
    <row r="3" customFormat="false" ht="14.25" hidden="false" customHeight="false" outlineLevel="0" collapsed="false">
      <c r="A3" s="6" t="s">
        <v>144</v>
      </c>
      <c r="B3" s="8" t="s">
        <v>170</v>
      </c>
    </row>
    <row r="4" customFormat="false" ht="14.25" hidden="false" customHeight="false" outlineLevel="0" collapsed="false">
      <c r="A4" s="6" t="s">
        <v>171</v>
      </c>
      <c r="B4" s="8" t="s">
        <v>172</v>
      </c>
    </row>
    <row r="5" customFormat="false" ht="14.25" hidden="false" customHeight="false" outlineLevel="0" collapsed="false">
      <c r="A5" s="6" t="s">
        <v>173</v>
      </c>
      <c r="B5" s="8" t="s">
        <v>174</v>
      </c>
      <c r="C5" s="8" t="s">
        <v>175</v>
      </c>
    </row>
    <row r="6" customFormat="false" ht="14.25" hidden="false" customHeight="false" outlineLevel="0" collapsed="false">
      <c r="A6" s="6" t="s">
        <v>176</v>
      </c>
      <c r="B6" s="8" t="s">
        <v>177</v>
      </c>
      <c r="C6" s="1" t="s">
        <v>178</v>
      </c>
    </row>
    <row r="7" customFormat="false" ht="14.25" hidden="false" customHeight="false" outlineLevel="0" collapsed="false">
      <c r="A7" s="6" t="s">
        <v>48</v>
      </c>
      <c r="B7" s="8" t="s">
        <v>179</v>
      </c>
    </row>
    <row r="8" customFormat="false" ht="14.25" hidden="false" customHeight="false" outlineLevel="0" collapsed="false">
      <c r="A8" s="6" t="s">
        <v>49</v>
      </c>
      <c r="B8" s="8" t="s">
        <v>180</v>
      </c>
      <c r="C8" s="8" t="s">
        <v>181</v>
      </c>
    </row>
    <row r="9" customFormat="false" ht="14.25" hidden="false" customHeight="false" outlineLevel="0" collapsed="false">
      <c r="A9" s="6" t="s">
        <v>182</v>
      </c>
      <c r="B9" s="8" t="s">
        <v>183</v>
      </c>
    </row>
    <row r="10" customFormat="false" ht="14.25" hidden="false" customHeight="false" outlineLevel="0" collapsed="false">
      <c r="A10" s="6" t="s">
        <v>184</v>
      </c>
      <c r="B10" s="8" t="s">
        <v>185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9" activeCellId="0" sqref="E19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17.34"/>
  </cols>
  <sheetData>
    <row r="1" s="5" customFormat="true" ht="13.8" hidden="false" customHeight="false" outlineLevel="0" collapsed="false">
      <c r="A1" s="5" t="s">
        <v>18</v>
      </c>
      <c r="B1" s="5" t="s">
        <v>19</v>
      </c>
    </row>
    <row r="2" customFormat="false" ht="13.8" hidden="false" customHeight="false" outlineLevel="0" collapsed="false">
      <c r="A2" s="6" t="s">
        <v>20</v>
      </c>
      <c r="B2" s="6" t="s">
        <v>21</v>
      </c>
    </row>
    <row r="3" customFormat="false" ht="13.8" hidden="false" customHeight="false" outlineLevel="0" collapsed="false">
      <c r="A3" s="6" t="s">
        <v>22</v>
      </c>
      <c r="B3" s="6" t="s">
        <v>23</v>
      </c>
    </row>
    <row r="4" customFormat="false" ht="13.8" hidden="false" customHeight="false" outlineLevel="0" collapsed="false">
      <c r="A4" s="6" t="s">
        <v>24</v>
      </c>
      <c r="B4" s="6" t="s">
        <v>25</v>
      </c>
    </row>
    <row r="5" customFormat="false" ht="13.8" hidden="false" customHeight="false" outlineLevel="0" collapsed="false">
      <c r="A5" s="6" t="s">
        <v>26</v>
      </c>
      <c r="B5" s="6" t="s">
        <v>27</v>
      </c>
    </row>
    <row r="6" customFormat="false" ht="13.8" hidden="false" customHeight="false" outlineLevel="0" collapsed="false">
      <c r="A6" s="6" t="s">
        <v>28</v>
      </c>
      <c r="B6" s="6" t="s">
        <v>29</v>
      </c>
    </row>
    <row r="7" customFormat="false" ht="13.8" hidden="false" customHeight="false" outlineLevel="0" collapsed="false">
      <c r="A7" s="6" t="s">
        <v>30</v>
      </c>
      <c r="B7" s="6" t="s">
        <v>31</v>
      </c>
    </row>
    <row r="8" customFormat="false" ht="13.8" hidden="false" customHeight="false" outlineLevel="0" collapsed="false">
      <c r="A8" s="6" t="s">
        <v>32</v>
      </c>
      <c r="B8" s="6" t="s">
        <v>33</v>
      </c>
    </row>
    <row r="9" customFormat="false" ht="13.8" hidden="false" customHeight="false" outlineLevel="0" collapsed="false">
      <c r="A9" s="6" t="s">
        <v>34</v>
      </c>
      <c r="B9" s="6" t="s">
        <v>35</v>
      </c>
    </row>
    <row r="10" customFormat="false" ht="13.8" hidden="false" customHeight="false" outlineLevel="0" collapsed="false">
      <c r="A10" s="6" t="s">
        <v>36</v>
      </c>
      <c r="B10" s="6" t="s">
        <v>37</v>
      </c>
    </row>
    <row r="11" customFormat="false" ht="13.8" hidden="false" customHeight="false" outlineLevel="0" collapsed="false">
      <c r="A11" s="6" t="s">
        <v>38</v>
      </c>
      <c r="B11" s="6" t="s">
        <v>39</v>
      </c>
    </row>
    <row r="12" customFormat="false" ht="13.8" hidden="false" customHeight="false" outlineLevel="0" collapsed="false">
      <c r="A12" s="6" t="s">
        <v>40</v>
      </c>
      <c r="B12" s="6" t="s">
        <v>41</v>
      </c>
    </row>
    <row r="13" customFormat="false" ht="13.8" hidden="false" customHeight="false" outlineLevel="0" collapsed="false">
      <c r="A13" s="6"/>
    </row>
    <row r="14" customFormat="false" ht="13.8" hidden="false" customHeight="false" outlineLevel="0" collapsed="false">
      <c r="A14" s="6"/>
    </row>
    <row r="15" customFormat="false" ht="13.8" hidden="false" customHeight="false" outlineLevel="0" collapsed="false">
      <c r="A15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I14" activeCellId="0" sqref="I14"/>
    </sheetView>
  </sheetViews>
  <sheetFormatPr defaultColWidth="10.54296875" defaultRowHeight="14.25" zeroHeight="false" outlineLevelRow="0" outlineLevelCol="0"/>
  <cols>
    <col collapsed="false" customWidth="true" hidden="false" outlineLevel="0" max="2" min="2" style="6" width="26.55"/>
    <col collapsed="false" customWidth="true" hidden="false" outlineLevel="0" max="5" min="5" style="6" width="13.66"/>
    <col collapsed="false" customWidth="true" hidden="false" outlineLevel="0" max="6" min="6" style="6" width="8.11"/>
    <col collapsed="false" customWidth="true" hidden="false" outlineLevel="0" max="7" min="7" style="6" width="17.89"/>
    <col collapsed="false" customWidth="true" hidden="false" outlineLevel="0" max="8" min="8" style="6" width="19"/>
    <col collapsed="false" customWidth="true" hidden="false" outlineLevel="0" max="9" min="9" style="6" width="13.66"/>
    <col collapsed="false" customWidth="true" hidden="false" outlineLevel="0" max="11" min="10" style="6" width="12.66"/>
    <col collapsed="false" customWidth="true" hidden="false" outlineLevel="0" max="12" min="12" style="6" width="9.11"/>
    <col collapsed="false" customWidth="true" hidden="false" outlineLevel="0" max="13" min="13" style="6" width="11"/>
    <col collapsed="false" customWidth="true" hidden="false" outlineLevel="0" max="14" min="14" style="6" width="9.87"/>
    <col collapsed="false" customWidth="true" hidden="false" outlineLevel="0" max="15" min="15" style="6" width="9.55"/>
    <col collapsed="false" customWidth="true" hidden="false" outlineLevel="0" max="16" min="16" style="6" width="12.33"/>
    <col collapsed="false" customWidth="true" hidden="false" outlineLevel="0" max="17" min="17" style="6" width="12"/>
    <col collapsed="false" customWidth="true" hidden="false" outlineLevel="0" max="18" min="18" style="6" width="14.55"/>
    <col collapsed="false" customWidth="true" hidden="false" outlineLevel="0" max="19" min="19" style="6" width="11.66"/>
    <col collapsed="false" customWidth="true" hidden="false" outlineLevel="0" max="20" min="20" style="6" width="14.44"/>
    <col collapsed="false" customWidth="true" hidden="false" outlineLevel="0" max="21" min="21" style="6" width="10.11"/>
    <col collapsed="false" customWidth="true" hidden="false" outlineLevel="0" max="23" min="22" style="6" width="12.89"/>
    <col collapsed="false" customWidth="true" hidden="false" outlineLevel="0" max="24" min="24" style="6" width="15.55"/>
    <col collapsed="false" customWidth="true" hidden="false" outlineLevel="0" max="25" min="25" style="6" width="12.89"/>
    <col collapsed="false" customWidth="true" hidden="false" outlineLevel="0" max="26" min="26" style="6" width="13.11"/>
    <col collapsed="false" customWidth="true" hidden="false" outlineLevel="0" max="27" min="27" style="6" width="9.55"/>
    <col collapsed="false" customWidth="true" hidden="false" outlineLevel="0" max="28" min="28" style="6" width="9.33"/>
    <col collapsed="false" customWidth="true" hidden="false" outlineLevel="0" max="29" min="29" style="6" width="16.55"/>
    <col collapsed="false" customWidth="true" hidden="false" outlineLevel="0" max="30" min="30" style="6" width="4.44"/>
    <col collapsed="false" customWidth="true" hidden="false" outlineLevel="0" max="31" min="31" style="6" width="5"/>
    <col collapsed="false" customWidth="true" hidden="false" outlineLevel="0" max="32" min="32" style="6" width="4.44"/>
    <col collapsed="false" customWidth="true" hidden="false" outlineLevel="0" max="33" min="33" style="6" width="4.89"/>
    <col collapsed="false" customWidth="true" hidden="false" outlineLevel="0" max="34" min="34" style="6" width="13.11"/>
  </cols>
  <sheetData>
    <row r="1" s="7" customFormat="true" ht="14.25" hidden="false" customHeight="false" outlineLevel="0" collapsed="false">
      <c r="A1" s="7" t="s">
        <v>42</v>
      </c>
      <c r="B1" s="7" t="s">
        <v>43</v>
      </c>
      <c r="C1" s="7" t="s">
        <v>44</v>
      </c>
      <c r="D1" s="7" t="s">
        <v>45</v>
      </c>
      <c r="E1" s="7" t="s">
        <v>46</v>
      </c>
      <c r="F1" s="7" t="s">
        <v>47</v>
      </c>
      <c r="G1" s="7" t="s">
        <v>48</v>
      </c>
      <c r="H1" s="7" t="s">
        <v>49</v>
      </c>
      <c r="I1" s="7" t="s">
        <v>50</v>
      </c>
      <c r="J1" s="7" t="s">
        <v>51</v>
      </c>
      <c r="K1" s="7" t="s">
        <v>52</v>
      </c>
      <c r="L1" s="7" t="s">
        <v>53</v>
      </c>
      <c r="M1" s="7" t="s">
        <v>54</v>
      </c>
      <c r="N1" s="7" t="s">
        <v>55</v>
      </c>
      <c r="O1" s="7" t="s">
        <v>56</v>
      </c>
      <c r="P1" s="7" t="s">
        <v>57</v>
      </c>
      <c r="Q1" s="7" t="s">
        <v>58</v>
      </c>
      <c r="R1" s="7" t="s">
        <v>59</v>
      </c>
      <c r="S1" s="7" t="s">
        <v>60</v>
      </c>
      <c r="T1" s="7" t="s">
        <v>61</v>
      </c>
      <c r="U1" s="7" t="s">
        <v>62</v>
      </c>
      <c r="V1" s="7" t="s">
        <v>63</v>
      </c>
      <c r="W1" s="7" t="s">
        <v>64</v>
      </c>
      <c r="X1" s="7" t="s">
        <v>65</v>
      </c>
      <c r="Y1" s="7" t="s">
        <v>66</v>
      </c>
      <c r="Z1" s="7" t="s">
        <v>67</v>
      </c>
      <c r="AA1" s="7" t="s">
        <v>68</v>
      </c>
      <c r="AB1" s="7" t="s">
        <v>69</v>
      </c>
      <c r="AC1" s="7" t="s">
        <v>70</v>
      </c>
      <c r="AD1" s="7" t="s">
        <v>71</v>
      </c>
      <c r="AE1" s="7" t="s">
        <v>72</v>
      </c>
      <c r="AF1" s="7" t="s">
        <v>73</v>
      </c>
      <c r="AG1" s="7" t="s">
        <v>74</v>
      </c>
      <c r="AH1" s="7" t="s">
        <v>75</v>
      </c>
      <c r="AI1" s="7" t="s">
        <v>76</v>
      </c>
      <c r="AJ1" s="7" t="s">
        <v>77</v>
      </c>
      <c r="AK1" s="7" t="s">
        <v>78</v>
      </c>
      <c r="AL1" s="7" t="s">
        <v>79</v>
      </c>
    </row>
    <row r="2" s="8" customFormat="true" ht="13.8" hidden="false" customHeight="false" outlineLevel="0" collapsed="false">
      <c r="A2" s="8" t="s">
        <v>24</v>
      </c>
      <c r="B2" s="8" t="s">
        <v>80</v>
      </c>
      <c r="C2" s="8" t="s">
        <v>30</v>
      </c>
      <c r="D2" s="8" t="s">
        <v>81</v>
      </c>
      <c r="F2" s="8" t="n">
        <v>40</v>
      </c>
      <c r="G2" s="8" t="n">
        <v>4.04</v>
      </c>
      <c r="H2" s="8" t="n">
        <f aca="false">0.64*1000000</f>
        <v>640000</v>
      </c>
      <c r="I2" s="8" t="n">
        <v>8900</v>
      </c>
      <c r="J2" s="8" t="n">
        <v>0</v>
      </c>
      <c r="K2" s="8" t="n">
        <v>0.01</v>
      </c>
      <c r="L2" s="8" t="n">
        <v>0</v>
      </c>
      <c r="M2" s="8" t="n">
        <v>0.81506071</v>
      </c>
      <c r="P2" s="8" t="s">
        <v>82</v>
      </c>
      <c r="Q2" s="8" t="n">
        <v>0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Y2" s="8" t="n">
        <v>1</v>
      </c>
      <c r="Z2" s="8" t="n">
        <v>1</v>
      </c>
      <c r="AH2" s="8" t="n">
        <v>0.04</v>
      </c>
      <c r="AI2" s="8" t="n">
        <v>0</v>
      </c>
      <c r="AJ2" s="8" t="n">
        <v>50</v>
      </c>
      <c r="AK2" s="8" t="n">
        <v>0</v>
      </c>
      <c r="AL2" s="8" t="n">
        <v>1</v>
      </c>
    </row>
    <row r="3" s="8" customFormat="true" ht="13.8" hidden="false" customHeight="false" outlineLevel="0" collapsed="false">
      <c r="A3" s="8" t="s">
        <v>24</v>
      </c>
      <c r="B3" s="8" t="s">
        <v>83</v>
      </c>
      <c r="C3" s="8" t="s">
        <v>30</v>
      </c>
      <c r="D3" s="8" t="s">
        <v>81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0.365</v>
      </c>
      <c r="P3" s="8" t="s">
        <v>82</v>
      </c>
      <c r="Q3" s="8" t="n">
        <v>0</v>
      </c>
      <c r="R3" s="8" t="n">
        <v>0</v>
      </c>
      <c r="S3" s="8" t="n">
        <v>0</v>
      </c>
      <c r="T3" s="8" t="n">
        <v>0</v>
      </c>
      <c r="U3" s="8" t="n">
        <v>0</v>
      </c>
      <c r="V3" s="8" t="n">
        <v>0</v>
      </c>
      <c r="Y3" s="8" t="n">
        <v>1</v>
      </c>
      <c r="Z3" s="8" t="n">
        <v>1</v>
      </c>
      <c r="AH3" s="8" t="n">
        <v>0.04</v>
      </c>
      <c r="AI3" s="8" t="n">
        <v>0</v>
      </c>
      <c r="AJ3" s="8" t="n">
        <v>0</v>
      </c>
      <c r="AK3" s="8" t="n">
        <v>0</v>
      </c>
      <c r="AL3" s="8" t="n">
        <v>0</v>
      </c>
    </row>
    <row r="4" s="9" customFormat="true" ht="13.8" hidden="false" customHeight="false" outlineLevel="0" collapsed="false">
      <c r="A4" s="9" t="s">
        <v>24</v>
      </c>
      <c r="B4" s="9" t="s">
        <v>84</v>
      </c>
      <c r="C4" s="9" t="s">
        <v>40</v>
      </c>
      <c r="D4" s="9" t="s">
        <v>85</v>
      </c>
      <c r="J4" s="9" t="n">
        <v>0</v>
      </c>
      <c r="K4" s="9" t="n">
        <v>60</v>
      </c>
      <c r="L4" s="9" t="n">
        <v>175.6</v>
      </c>
      <c r="M4" s="9" t="n">
        <v>0.3</v>
      </c>
      <c r="N4" s="9" t="n">
        <v>0.9926</v>
      </c>
      <c r="O4" s="9" t="n">
        <v>0.1</v>
      </c>
      <c r="P4" s="9" t="s">
        <v>86</v>
      </c>
      <c r="Q4" s="9" t="n">
        <v>0</v>
      </c>
      <c r="R4" s="9" t="n">
        <v>0</v>
      </c>
      <c r="S4" s="9" t="n">
        <v>0</v>
      </c>
      <c r="T4" s="9" t="n">
        <v>0</v>
      </c>
      <c r="U4" s="9" t="n">
        <v>0</v>
      </c>
      <c r="V4" s="9" t="n">
        <v>0</v>
      </c>
      <c r="Y4" s="9" t="n">
        <v>1</v>
      </c>
      <c r="Z4" s="9" t="n">
        <v>1</v>
      </c>
      <c r="AH4" s="8" t="n">
        <v>1.04</v>
      </c>
    </row>
    <row r="5" s="8" customFormat="true" ht="13.8" hidden="false" customHeight="false" outlineLevel="0" collapsed="false">
      <c r="A5" s="8" t="s">
        <v>24</v>
      </c>
      <c r="B5" s="8" t="s">
        <v>87</v>
      </c>
      <c r="C5" s="8" t="s">
        <v>26</v>
      </c>
      <c r="D5" s="8" t="s">
        <v>85</v>
      </c>
      <c r="E5" s="8" t="n">
        <v>0.5</v>
      </c>
      <c r="F5" s="8" t="n">
        <v>25</v>
      </c>
      <c r="G5" s="8" t="n">
        <v>0.03</v>
      </c>
      <c r="H5" s="8" t="n">
        <f aca="false">0.85*1000000</f>
        <v>850000</v>
      </c>
      <c r="I5" s="8" t="n">
        <v>8500</v>
      </c>
      <c r="J5" s="8" t="n">
        <v>0</v>
      </c>
      <c r="K5" s="8" t="n">
        <v>6</v>
      </c>
      <c r="L5" s="8" t="n">
        <v>0</v>
      </c>
      <c r="M5" s="8" t="n">
        <v>0.35</v>
      </c>
      <c r="N5" s="8" t="n">
        <v>0.9</v>
      </c>
      <c r="O5" s="8" t="n">
        <v>0</v>
      </c>
      <c r="P5" s="8" t="s">
        <v>86</v>
      </c>
      <c r="Q5" s="8" t="n">
        <v>0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Y5" s="8" t="n">
        <v>1</v>
      </c>
      <c r="Z5" s="8" t="n">
        <v>1</v>
      </c>
      <c r="AE5" s="8" t="n">
        <v>100</v>
      </c>
      <c r="AF5" s="8" t="n">
        <v>300</v>
      </c>
      <c r="AG5" s="8" t="n">
        <v>1</v>
      </c>
      <c r="AH5" s="8" t="n">
        <v>2.04</v>
      </c>
      <c r="AI5" s="8" t="n">
        <v>0</v>
      </c>
      <c r="AJ5" s="8" t="n">
        <v>97.3</v>
      </c>
      <c r="AK5" s="8" t="n">
        <v>0</v>
      </c>
      <c r="AL5" s="8" t="n">
        <v>0.52</v>
      </c>
    </row>
    <row r="6" s="9" customFormat="true" ht="13.8" hidden="false" customHeight="false" outlineLevel="0" collapsed="false">
      <c r="A6" s="9" t="s">
        <v>24</v>
      </c>
      <c r="B6" s="9" t="s">
        <v>88</v>
      </c>
      <c r="C6" s="9" t="s">
        <v>40</v>
      </c>
      <c r="D6" s="9" t="s">
        <v>85</v>
      </c>
      <c r="J6" s="9" t="n">
        <v>0</v>
      </c>
      <c r="K6" s="9" t="n">
        <v>0</v>
      </c>
      <c r="L6" s="9" t="n">
        <v>262.6</v>
      </c>
      <c r="M6" s="9" t="n">
        <v>0.3</v>
      </c>
      <c r="N6" s="9" t="n">
        <v>0.9725</v>
      </c>
      <c r="O6" s="9" t="n">
        <v>0.01</v>
      </c>
      <c r="P6" s="9" t="s">
        <v>86</v>
      </c>
      <c r="Q6" s="9" t="n">
        <v>0</v>
      </c>
      <c r="R6" s="9" t="n">
        <v>0</v>
      </c>
      <c r="S6" s="9" t="n">
        <v>0</v>
      </c>
      <c r="T6" s="9" t="n">
        <v>0</v>
      </c>
      <c r="U6" s="9" t="n">
        <v>0</v>
      </c>
      <c r="V6" s="9" t="n">
        <v>0</v>
      </c>
      <c r="Y6" s="9" t="n">
        <v>1</v>
      </c>
      <c r="Z6" s="9" t="n">
        <v>1</v>
      </c>
      <c r="AH6" s="8" t="n">
        <v>3.04</v>
      </c>
    </row>
    <row r="7" s="9" customFormat="true" ht="13.8" hidden="false" customHeight="false" outlineLevel="0" collapsed="false">
      <c r="A7" s="9" t="s">
        <v>24</v>
      </c>
      <c r="B7" s="9" t="s">
        <v>89</v>
      </c>
      <c r="C7" s="9" t="s">
        <v>40</v>
      </c>
      <c r="D7" s="9" t="s">
        <v>85</v>
      </c>
      <c r="J7" s="9" t="n">
        <v>0</v>
      </c>
      <c r="K7" s="9" t="n">
        <v>0</v>
      </c>
      <c r="L7" s="9" t="n">
        <v>262.6</v>
      </c>
      <c r="M7" s="9" t="n">
        <v>1</v>
      </c>
      <c r="N7" s="9" t="n">
        <v>0.9725</v>
      </c>
      <c r="O7" s="9" t="n">
        <v>0</v>
      </c>
      <c r="P7" s="9" t="s">
        <v>86</v>
      </c>
      <c r="Q7" s="9" t="n">
        <v>0</v>
      </c>
      <c r="R7" s="9" t="n">
        <v>0</v>
      </c>
      <c r="S7" s="9" t="n">
        <v>365</v>
      </c>
      <c r="T7" s="9" t="n">
        <v>0</v>
      </c>
      <c r="U7" s="9" t="n">
        <v>1</v>
      </c>
      <c r="V7" s="9" t="n">
        <v>0</v>
      </c>
      <c r="W7" s="9" t="n">
        <v>0.1</v>
      </c>
      <c r="X7" s="9" t="n">
        <v>0.1</v>
      </c>
      <c r="Y7" s="9" t="n">
        <v>0.1</v>
      </c>
      <c r="Z7" s="9" t="n">
        <v>0.1</v>
      </c>
      <c r="AH7" s="8" t="n">
        <v>4.04</v>
      </c>
    </row>
    <row r="8" s="8" customFormat="true" ht="13.8" hidden="false" customHeight="false" outlineLevel="0" collapsed="false">
      <c r="A8" s="8" t="s">
        <v>24</v>
      </c>
      <c r="B8" s="8" t="s">
        <v>90</v>
      </c>
      <c r="C8" s="8" t="s">
        <v>28</v>
      </c>
      <c r="D8" s="8" t="s">
        <v>85</v>
      </c>
      <c r="E8" s="8" t="n">
        <v>0.9</v>
      </c>
      <c r="F8" s="8" t="n">
        <v>20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1</v>
      </c>
      <c r="N8" s="8" t="n">
        <v>0.9</v>
      </c>
      <c r="O8" s="8" t="n">
        <v>0.08567</v>
      </c>
      <c r="P8" s="8" t="s">
        <v>86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>
        <v>0</v>
      </c>
      <c r="Y8" s="8" t="n">
        <v>1</v>
      </c>
      <c r="Z8" s="8" t="n">
        <v>1</v>
      </c>
      <c r="AA8" s="8" t="n">
        <v>1204415.5</v>
      </c>
      <c r="AB8" s="8" t="n">
        <v>805071.7</v>
      </c>
      <c r="AH8" s="8" t="n">
        <v>5.04</v>
      </c>
      <c r="AI8" s="8" t="n">
        <v>0</v>
      </c>
      <c r="AJ8" s="8" t="n">
        <v>20</v>
      </c>
      <c r="AK8" s="8" t="n">
        <v>0</v>
      </c>
      <c r="AL8" s="8" t="n">
        <v>17</v>
      </c>
    </row>
    <row r="9" s="8" customFormat="true" ht="13.8" hidden="false" customHeight="false" outlineLevel="0" collapsed="false">
      <c r="A9" s="8" t="s">
        <v>24</v>
      </c>
      <c r="B9" s="8" t="s">
        <v>91</v>
      </c>
      <c r="C9" s="8" t="s">
        <v>26</v>
      </c>
      <c r="D9" s="8" t="s">
        <v>85</v>
      </c>
      <c r="E9" s="8" t="n">
        <v>0.5</v>
      </c>
      <c r="F9" s="8" t="n">
        <v>25</v>
      </c>
      <c r="G9" s="8" t="n">
        <v>0.03</v>
      </c>
      <c r="H9" s="8" t="n">
        <f aca="false">0.85*1000000</f>
        <v>850000</v>
      </c>
      <c r="I9" s="8" t="n">
        <v>8500</v>
      </c>
      <c r="J9" s="8" t="n">
        <v>0</v>
      </c>
      <c r="K9" s="8" t="n">
        <v>6</v>
      </c>
      <c r="L9" s="8" t="n">
        <v>0</v>
      </c>
      <c r="M9" s="8" t="n">
        <v>0.35</v>
      </c>
      <c r="N9" s="8" t="n">
        <v>0.9</v>
      </c>
      <c r="O9" s="8" t="n">
        <v>0</v>
      </c>
      <c r="P9" s="8" t="s">
        <v>86</v>
      </c>
      <c r="Q9" s="8" t="n">
        <v>0</v>
      </c>
      <c r="R9" s="8" t="n">
        <v>0</v>
      </c>
      <c r="S9" s="8" t="n">
        <v>0</v>
      </c>
      <c r="T9" s="8" t="n">
        <v>0</v>
      </c>
      <c r="U9" s="8" t="n">
        <v>0</v>
      </c>
      <c r="V9" s="8" t="n">
        <v>0</v>
      </c>
      <c r="Y9" s="8" t="n">
        <v>1</v>
      </c>
      <c r="Z9" s="8" t="n">
        <v>1</v>
      </c>
      <c r="AE9" s="8" t="n">
        <v>100</v>
      </c>
      <c r="AF9" s="8" t="n">
        <v>300</v>
      </c>
      <c r="AG9" s="8" t="n">
        <v>1</v>
      </c>
      <c r="AH9" s="8" t="n">
        <v>6.04</v>
      </c>
      <c r="AI9" s="8" t="n">
        <v>0</v>
      </c>
      <c r="AJ9" s="8" t="n">
        <v>97.3</v>
      </c>
      <c r="AK9" s="8" t="n">
        <v>0</v>
      </c>
      <c r="AL9" s="8" t="n">
        <v>24.52</v>
      </c>
    </row>
    <row r="10" s="8" customFormat="true" ht="13.8" hidden="false" customHeight="false" outlineLevel="0" collapsed="false">
      <c r="A10" s="8" t="s">
        <v>24</v>
      </c>
      <c r="B10" s="8" t="s">
        <v>92</v>
      </c>
      <c r="C10" s="8" t="s">
        <v>32</v>
      </c>
      <c r="D10" s="8" t="s">
        <v>81</v>
      </c>
      <c r="F10" s="8" t="n">
        <v>30</v>
      </c>
      <c r="H10" s="8" t="n">
        <f aca="false">0.96*1000000</f>
        <v>960000</v>
      </c>
      <c r="I10" s="8" t="n">
        <v>11340</v>
      </c>
      <c r="J10" s="8" t="n">
        <v>0</v>
      </c>
      <c r="K10" s="8" t="n">
        <v>1.22</v>
      </c>
      <c r="L10" s="8" t="n">
        <v>0</v>
      </c>
      <c r="M10" s="8" t="n">
        <v>1</v>
      </c>
      <c r="P10" s="8" t="s">
        <v>82</v>
      </c>
      <c r="Q10" s="8" t="n">
        <v>0</v>
      </c>
      <c r="R10" s="8" t="n">
        <v>0</v>
      </c>
      <c r="S10" s="8" t="n">
        <v>0</v>
      </c>
      <c r="T10" s="8" t="n">
        <v>0</v>
      </c>
      <c r="U10" s="8" t="n">
        <v>0</v>
      </c>
      <c r="V10" s="8" t="n">
        <v>0</v>
      </c>
      <c r="Y10" s="8" t="n">
        <v>1</v>
      </c>
      <c r="Z10" s="8" t="n">
        <v>1</v>
      </c>
      <c r="AH10" s="8" t="n">
        <v>7.04</v>
      </c>
      <c r="AI10" s="8" t="n">
        <v>0</v>
      </c>
      <c r="AJ10" s="8" t="n">
        <v>30</v>
      </c>
      <c r="AK10" s="8" t="n">
        <v>0</v>
      </c>
      <c r="AL10" s="8" t="n">
        <v>0.5</v>
      </c>
    </row>
    <row r="11" customFormat="false" ht="13.8" hidden="false" customHeight="false" outlineLevel="0" collapsed="false">
      <c r="A11" s="8" t="s">
        <v>24</v>
      </c>
      <c r="B11" s="8" t="s">
        <v>93</v>
      </c>
      <c r="C11" s="8" t="s">
        <v>32</v>
      </c>
      <c r="D11" s="8" t="s">
        <v>81</v>
      </c>
      <c r="E11" s="8"/>
      <c r="F11" s="8" t="n">
        <v>30</v>
      </c>
      <c r="G11" s="8" t="n">
        <v>171.26</v>
      </c>
      <c r="H11" s="8" t="n">
        <f aca="false">1.64*1000000</f>
        <v>1640000</v>
      </c>
      <c r="I11" s="8" t="n">
        <v>33000</v>
      </c>
      <c r="J11" s="8" t="n">
        <v>0</v>
      </c>
      <c r="K11" s="8" t="n">
        <v>3.25</v>
      </c>
      <c r="L11" s="8" t="n">
        <v>0</v>
      </c>
      <c r="M11" s="8" t="n">
        <v>1</v>
      </c>
      <c r="P11" s="8" t="s">
        <v>82</v>
      </c>
      <c r="Q11" s="8" t="n">
        <v>0</v>
      </c>
      <c r="R11" s="8" t="n">
        <v>0</v>
      </c>
      <c r="S11" s="8" t="n">
        <v>0</v>
      </c>
      <c r="T11" s="8" t="n">
        <v>0</v>
      </c>
      <c r="U11" s="8" t="n">
        <v>0</v>
      </c>
      <c r="V11" s="8" t="n">
        <v>0</v>
      </c>
      <c r="Y11" s="8" t="n">
        <v>1</v>
      </c>
      <c r="Z11" s="8" t="n">
        <v>1</v>
      </c>
      <c r="AA11" s="8"/>
      <c r="AB11" s="8"/>
      <c r="AH11" s="8" t="n">
        <v>8.04</v>
      </c>
      <c r="AI11" s="0" t="n">
        <v>0</v>
      </c>
      <c r="AJ11" s="0" t="n">
        <v>15</v>
      </c>
      <c r="AK11" s="0" t="n">
        <v>0</v>
      </c>
      <c r="AL11" s="0" t="n">
        <v>0.5</v>
      </c>
    </row>
    <row r="12" customFormat="false" ht="13.8" hidden="false" customHeight="false" outlineLevel="0" collapsed="false">
      <c r="A12" s="8" t="s">
        <v>24</v>
      </c>
      <c r="B12" s="8" t="s">
        <v>94</v>
      </c>
      <c r="C12" s="8" t="s">
        <v>36</v>
      </c>
      <c r="D12" s="8" t="s">
        <v>85</v>
      </c>
      <c r="E12" s="8"/>
      <c r="F12" s="8" t="n">
        <v>20</v>
      </c>
      <c r="G12" s="8"/>
      <c r="H12" s="8" t="n">
        <f aca="false">H9</f>
        <v>850000</v>
      </c>
      <c r="I12" s="8" t="n">
        <f aca="false">I9</f>
        <v>8500</v>
      </c>
      <c r="J12" s="8" t="n">
        <v>0</v>
      </c>
      <c r="K12" s="8" t="n">
        <f aca="false">0.17*1000</f>
        <v>170</v>
      </c>
      <c r="L12" s="8" t="n">
        <v>0</v>
      </c>
      <c r="M12" s="8" t="n">
        <v>1</v>
      </c>
      <c r="N12" s="8" t="n">
        <v>1</v>
      </c>
      <c r="O12" s="8" t="n">
        <v>0</v>
      </c>
      <c r="P12" s="8" t="s">
        <v>86</v>
      </c>
      <c r="Q12" s="8" t="n">
        <v>0</v>
      </c>
      <c r="R12" s="8" t="n">
        <v>0</v>
      </c>
      <c r="S12" s="8" t="n">
        <v>0</v>
      </c>
      <c r="T12" s="8" t="n">
        <v>0</v>
      </c>
      <c r="U12" s="8" t="n">
        <v>0</v>
      </c>
      <c r="V12" s="8" t="n">
        <v>0</v>
      </c>
      <c r="Y12" s="8" t="n">
        <v>1</v>
      </c>
      <c r="Z12" s="8" t="n">
        <v>1</v>
      </c>
      <c r="AA12" s="8"/>
      <c r="AB12" s="8"/>
      <c r="AH12" s="8" t="n">
        <v>9.04</v>
      </c>
      <c r="AI12" s="0" t="n">
        <v>0</v>
      </c>
      <c r="AJ12" s="0" t="n">
        <v>97.3</v>
      </c>
      <c r="AK12" s="0" t="n">
        <v>0</v>
      </c>
      <c r="AL12" s="0" t="n">
        <v>24.52</v>
      </c>
    </row>
    <row r="13" customFormat="false" ht="13.8" hidden="false" customHeight="false" outlineLevel="0" collapsed="false">
      <c r="A13" s="8" t="s">
        <v>24</v>
      </c>
      <c r="B13" s="8" t="s">
        <v>95</v>
      </c>
      <c r="C13" s="8" t="s">
        <v>34</v>
      </c>
      <c r="D13" s="8" t="s">
        <v>85</v>
      </c>
      <c r="E13" s="8"/>
      <c r="F13" s="8" t="n">
        <v>20</v>
      </c>
      <c r="G13" s="8"/>
      <c r="H13" s="8" t="n">
        <f aca="false">H9</f>
        <v>850000</v>
      </c>
      <c r="I13" s="8" t="n">
        <f aca="false">I9</f>
        <v>8500</v>
      </c>
      <c r="J13" s="8" t="n">
        <v>0</v>
      </c>
      <c r="K13" s="8" t="n">
        <f aca="false">1000*0.06</f>
        <v>60</v>
      </c>
      <c r="L13" s="8" t="n">
        <f aca="false">175.6/2</f>
        <v>87.8</v>
      </c>
      <c r="M13" s="8" t="n">
        <v>1</v>
      </c>
      <c r="N13" s="8" t="n">
        <v>1</v>
      </c>
      <c r="O13" s="8" t="n">
        <v>0</v>
      </c>
      <c r="P13" s="8" t="s">
        <v>86</v>
      </c>
      <c r="Q13" s="8" t="n">
        <v>0</v>
      </c>
      <c r="R13" s="8" t="n">
        <v>0</v>
      </c>
      <c r="S13" s="8" t="n">
        <v>365</v>
      </c>
      <c r="T13" s="8" t="n">
        <v>0</v>
      </c>
      <c r="U13" s="8" t="n">
        <v>1</v>
      </c>
      <c r="V13" s="8" t="n">
        <v>0</v>
      </c>
      <c r="W13" s="8" t="n">
        <v>0.1</v>
      </c>
      <c r="X13" s="8" t="n">
        <v>0.1</v>
      </c>
      <c r="Y13" s="8" t="n">
        <v>0.1</v>
      </c>
      <c r="Z13" s="8" t="n">
        <v>0.1</v>
      </c>
      <c r="AA13" s="8"/>
      <c r="AB13" s="8"/>
      <c r="AH13" s="8" t="n">
        <v>10.04</v>
      </c>
      <c r="AI13" s="0" t="n">
        <v>0</v>
      </c>
      <c r="AJ13" s="0" t="n">
        <v>97.3</v>
      </c>
      <c r="AK13" s="0" t="n">
        <v>0</v>
      </c>
      <c r="AL13" s="0" t="n">
        <v>24.52</v>
      </c>
    </row>
    <row r="14" customFormat="false" ht="13.8" hidden="false" customHeight="false" outlineLevel="0" collapsed="false">
      <c r="A14" s="8" t="s">
        <v>24</v>
      </c>
      <c r="B14" s="8" t="s">
        <v>96</v>
      </c>
      <c r="C14" s="8" t="s">
        <v>38</v>
      </c>
      <c r="D14" s="8" t="s">
        <v>85</v>
      </c>
      <c r="E14" s="8" t="n">
        <v>0.9</v>
      </c>
      <c r="F14" s="8" t="n">
        <v>30</v>
      </c>
      <c r="G14" s="8"/>
      <c r="H14" s="8" t="n">
        <f aca="false">1.6*1000000</f>
        <v>1600000</v>
      </c>
      <c r="I14" s="8" t="n">
        <v>0</v>
      </c>
      <c r="J14" s="8" t="n">
        <v>0</v>
      </c>
      <c r="K14" s="6" t="n">
        <v>7</v>
      </c>
      <c r="L14" s="8" t="n">
        <v>0</v>
      </c>
      <c r="M14" s="8" t="n">
        <v>1</v>
      </c>
      <c r="N14" s="8" t="n">
        <v>1</v>
      </c>
      <c r="O14" s="8" t="n">
        <v>0</v>
      </c>
      <c r="P14" s="8" t="s">
        <v>86</v>
      </c>
      <c r="Q14" s="8" t="n">
        <v>0</v>
      </c>
      <c r="R14" s="8" t="n">
        <v>0</v>
      </c>
      <c r="S14" s="8" t="n">
        <v>0</v>
      </c>
      <c r="T14" s="8" t="n">
        <v>0</v>
      </c>
      <c r="U14" s="8" t="n">
        <v>0</v>
      </c>
      <c r="V14" s="8" t="n">
        <v>0</v>
      </c>
      <c r="Y14" s="8" t="n">
        <v>1</v>
      </c>
      <c r="Z14" s="8" t="n">
        <v>1</v>
      </c>
      <c r="AA14" s="6" t="n">
        <v>60000</v>
      </c>
      <c r="AB14" s="6" t="n">
        <v>30000</v>
      </c>
      <c r="AH14" s="8" t="n">
        <v>11.04</v>
      </c>
      <c r="AI14" s="0" t="n">
        <v>0</v>
      </c>
      <c r="AJ14" s="0" t="n">
        <v>90</v>
      </c>
      <c r="AK14" s="0" t="n">
        <v>0</v>
      </c>
      <c r="AL14" s="0" t="n">
        <v>10</v>
      </c>
    </row>
    <row r="15" customFormat="false" ht="13.8" hidden="false" customHeight="false" outlineLevel="0" collapsed="false">
      <c r="A15" s="8" t="s">
        <v>24</v>
      </c>
      <c r="B15" s="8" t="s">
        <v>97</v>
      </c>
      <c r="C15" s="8" t="s">
        <v>38</v>
      </c>
      <c r="D15" s="8" t="s">
        <v>85</v>
      </c>
      <c r="E15" s="8" t="n">
        <v>0.9</v>
      </c>
      <c r="F15" s="8" t="n">
        <v>30</v>
      </c>
      <c r="G15" s="8" t="n">
        <v>5</v>
      </c>
      <c r="H15" s="8" t="n">
        <f aca="false">2.38*1000000</f>
        <v>2380000</v>
      </c>
      <c r="I15" s="8" t="n">
        <v>19900</v>
      </c>
      <c r="J15" s="8" t="n">
        <v>0</v>
      </c>
      <c r="K15" s="8" t="n">
        <v>5.86</v>
      </c>
      <c r="L15" s="8" t="n">
        <v>0</v>
      </c>
      <c r="M15" s="8" t="n">
        <v>1</v>
      </c>
      <c r="N15" s="8" t="n">
        <v>1</v>
      </c>
      <c r="O15" s="8" t="n">
        <v>0</v>
      </c>
      <c r="P15" s="8" t="s">
        <v>86</v>
      </c>
      <c r="Q15" s="8" t="n">
        <v>0</v>
      </c>
      <c r="R15" s="8" t="n">
        <v>0</v>
      </c>
      <c r="S15" s="8" t="n">
        <v>0</v>
      </c>
      <c r="T15" s="8" t="n">
        <v>0</v>
      </c>
      <c r="U15" s="8" t="n">
        <v>0</v>
      </c>
      <c r="V15" s="8" t="n">
        <v>0</v>
      </c>
      <c r="Y15" s="8" t="n">
        <v>1</v>
      </c>
      <c r="Z15" s="8" t="n">
        <v>1</v>
      </c>
      <c r="AA15" s="6" t="n">
        <v>120000</v>
      </c>
      <c r="AB15" s="6" t="n">
        <v>90000</v>
      </c>
      <c r="AC15" s="6" t="n">
        <v>2</v>
      </c>
      <c r="AH15" s="8" t="n">
        <v>12.04</v>
      </c>
      <c r="AI15" s="0" t="n">
        <v>0</v>
      </c>
      <c r="AJ15" s="0" t="n">
        <v>90</v>
      </c>
      <c r="AK15" s="0" t="n">
        <v>0</v>
      </c>
      <c r="AL15" s="0" t="n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11.11"/>
    <col collapsed="false" customWidth="true" hidden="false" outlineLevel="0" max="2" min="2" style="6" width="18.89"/>
    <col collapsed="false" customWidth="true" hidden="false" outlineLevel="0" max="3" min="3" style="6" width="17.44"/>
    <col collapsed="false" customWidth="true" hidden="false" outlineLevel="0" max="4" min="4" style="6" width="22"/>
    <col collapsed="false" customWidth="true" hidden="false" outlineLevel="0" max="5" min="5" style="6" width="8.88"/>
    <col collapsed="false" customWidth="true" hidden="false" outlineLevel="0" max="6" min="6" style="6" width="24.33"/>
    <col collapsed="false" customWidth="true" hidden="false" outlineLevel="0" max="8" min="7" style="6" width="17.55"/>
  </cols>
  <sheetData>
    <row r="1" s="5" customFormat="true" ht="14.25" hidden="false" customHeight="false" outlineLevel="0" collapsed="false">
      <c r="A1" s="5" t="s">
        <v>98</v>
      </c>
      <c r="B1" s="5" t="s">
        <v>99</v>
      </c>
      <c r="C1" s="5" t="s">
        <v>100</v>
      </c>
      <c r="D1" s="5" t="s">
        <v>101</v>
      </c>
      <c r="E1" s="5" t="s">
        <v>102</v>
      </c>
      <c r="F1" s="5" t="s">
        <v>103</v>
      </c>
      <c r="G1" s="5" t="s">
        <v>104</v>
      </c>
      <c r="H1" s="5" t="s">
        <v>105</v>
      </c>
    </row>
    <row r="2" customFormat="false" ht="14.25" hidden="false" customHeight="false" outlineLevel="0" collapsed="false">
      <c r="A2" s="6" t="s">
        <v>106</v>
      </c>
      <c r="B2" s="6" t="s">
        <v>107</v>
      </c>
      <c r="C2" s="6" t="s">
        <v>108</v>
      </c>
      <c r="D2" s="6" t="s">
        <v>109</v>
      </c>
      <c r="E2" s="6" t="s">
        <v>110</v>
      </c>
      <c r="F2" s="6" t="s">
        <v>111</v>
      </c>
      <c r="G2" s="6" t="s">
        <v>112</v>
      </c>
      <c r="H2" s="6" t="s">
        <v>113</v>
      </c>
    </row>
    <row r="3" customFormat="false" ht="14.25" hidden="false" customHeight="false" outlineLevel="0" collapsed="false">
      <c r="A3" s="6" t="s">
        <v>114</v>
      </c>
      <c r="B3" s="6" t="s">
        <v>115</v>
      </c>
      <c r="D3" s="6" t="s">
        <v>116</v>
      </c>
      <c r="F3" s="6" t="s">
        <v>117</v>
      </c>
      <c r="G3" s="6" t="s">
        <v>118</v>
      </c>
      <c r="H3" s="6" t="s">
        <v>119</v>
      </c>
    </row>
    <row r="4" customFormat="false" ht="14.25" hidden="false" customHeight="false" outlineLevel="0" collapsed="false">
      <c r="A4" s="6" t="s">
        <v>120</v>
      </c>
      <c r="D4" s="6" t="s">
        <v>121</v>
      </c>
      <c r="F4" s="6" t="s">
        <v>122</v>
      </c>
      <c r="G4" s="6" t="s">
        <v>123</v>
      </c>
      <c r="H4" s="6" t="s">
        <v>124</v>
      </c>
    </row>
    <row r="5" customFormat="false" ht="14.25" hidden="false" customHeight="false" outlineLevel="0" collapsed="false">
      <c r="D5" s="6" t="s">
        <v>125</v>
      </c>
      <c r="G5" s="6" t="s">
        <v>126</v>
      </c>
      <c r="H5" s="6" t="s">
        <v>127</v>
      </c>
    </row>
    <row r="6" customFormat="false" ht="14.25" hidden="false" customHeight="false" outlineLevel="0" collapsed="false">
      <c r="D6" s="6" t="s">
        <v>128</v>
      </c>
    </row>
    <row r="7" customFormat="false" ht="14.25" hidden="false" customHeight="false" outlineLevel="0" collapsed="false">
      <c r="D7" s="6" t="s">
        <v>129</v>
      </c>
    </row>
    <row r="8" customFormat="false" ht="14.25" hidden="false" customHeight="false" outlineLevel="0" collapsed="false">
      <c r="D8" s="6" t="s">
        <v>130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23.67"/>
    <col collapsed="false" customWidth="true" hidden="false" outlineLevel="0" max="2" min="2" style="6" width="8.88"/>
    <col collapsed="false" customWidth="true" hidden="false" outlineLevel="0" max="3" min="3" style="6" width="24.33"/>
  </cols>
  <sheetData>
    <row r="1" s="5" customFormat="true" ht="14.25" hidden="false" customHeight="false" outlineLevel="0" collapsed="false">
      <c r="A1" s="5" t="s">
        <v>131</v>
      </c>
      <c r="B1" s="5" t="s">
        <v>102</v>
      </c>
      <c r="C1" s="5" t="s">
        <v>103</v>
      </c>
    </row>
    <row r="2" customFormat="false" ht="14.25" hidden="false" customHeight="false" outlineLevel="0" collapsed="false">
      <c r="A2" s="6" t="s">
        <v>109</v>
      </c>
      <c r="B2" s="6" t="s">
        <v>110</v>
      </c>
      <c r="C2" s="6" t="s">
        <v>111</v>
      </c>
    </row>
    <row r="3" customFormat="false" ht="14.25" hidden="false" customHeight="false" outlineLevel="0" collapsed="false">
      <c r="A3" s="6" t="s">
        <v>116</v>
      </c>
      <c r="C3" s="6" t="s">
        <v>117</v>
      </c>
    </row>
    <row r="4" customFormat="false" ht="14.25" hidden="false" customHeight="false" outlineLevel="0" collapsed="false">
      <c r="A4" s="6" t="s">
        <v>121</v>
      </c>
      <c r="C4" s="6" t="s">
        <v>122</v>
      </c>
    </row>
    <row r="5" customFormat="false" ht="14.25" hidden="false" customHeight="false" outlineLevel="0" collapsed="false">
      <c r="A5" s="6" t="s">
        <v>125</v>
      </c>
      <c r="C5" s="6" t="s">
        <v>124</v>
      </c>
    </row>
    <row r="6" customFormat="false" ht="14.25" hidden="false" customHeight="false" outlineLevel="0" collapsed="false">
      <c r="A6" s="6" t="s">
        <v>128</v>
      </c>
      <c r="C6" s="6" t="s">
        <v>127</v>
      </c>
    </row>
    <row r="7" customFormat="false" ht="14.25" hidden="false" customHeight="false" outlineLevel="0" collapsed="false">
      <c r="A7" s="6" t="s">
        <v>129</v>
      </c>
      <c r="C7" s="6" t="s">
        <v>112</v>
      </c>
    </row>
    <row r="8" customFormat="false" ht="14.25" hidden="false" customHeight="false" outlineLevel="0" collapsed="false">
      <c r="A8" s="6" t="s">
        <v>130</v>
      </c>
      <c r="C8" s="6" t="s">
        <v>118</v>
      </c>
    </row>
    <row r="9" customFormat="false" ht="14.25" hidden="false" customHeight="false" outlineLevel="0" collapsed="false">
      <c r="A9" s="6" t="s">
        <v>115</v>
      </c>
      <c r="C9" s="6" t="s">
        <v>123</v>
      </c>
    </row>
    <row r="10" customFormat="false" ht="14.25" hidden="false" customHeight="false" outlineLevel="0" collapsed="false">
      <c r="A10" s="6" t="s">
        <v>108</v>
      </c>
      <c r="C10" s="6" t="s">
        <v>126</v>
      </c>
    </row>
    <row r="11" customFormat="false" ht="14.25" hidden="false" customHeight="false" outlineLevel="0" collapsed="false">
      <c r="C11" s="6" t="s">
        <v>106</v>
      </c>
    </row>
    <row r="12" customFormat="false" ht="14.25" hidden="false" customHeight="false" outlineLevel="0" collapsed="false">
      <c r="C12" s="6" t="s">
        <v>114</v>
      </c>
    </row>
    <row r="13" customFormat="false" ht="14.25" hidden="false" customHeight="false" outlineLevel="0" collapsed="false">
      <c r="C13" s="6" t="s">
        <v>120</v>
      </c>
    </row>
    <row r="14" customFormat="false" ht="14.25" hidden="false" customHeight="false" outlineLevel="0" collapsed="false">
      <c r="C14" s="6" t="s">
        <v>107</v>
      </c>
    </row>
    <row r="15" customFormat="false" ht="14.25" hidden="false" customHeight="false" outlineLevel="0" collapsed="false">
      <c r="C15" s="6" t="s">
        <v>113</v>
      </c>
    </row>
    <row r="16" customFormat="false" ht="14.25" hidden="false" customHeight="false" outlineLevel="0" collapsed="false">
      <c r="C16" s="6" t="s">
        <v>119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10.54296875" defaultRowHeight="14.25" zeroHeight="false" outlineLevelRow="0" outlineLevelCol="0"/>
  <cols>
    <col collapsed="false" customWidth="true" hidden="false" outlineLevel="0" max="2" min="2" style="6" width="14"/>
  </cols>
  <sheetData>
    <row r="1" s="5" customFormat="true" ht="14.25" hidden="false" customHeight="false" outlineLevel="0" collapsed="false">
      <c r="A1" s="5" t="s">
        <v>106</v>
      </c>
      <c r="B1" s="5" t="s">
        <v>111</v>
      </c>
      <c r="C1" s="5" t="s">
        <v>124</v>
      </c>
      <c r="D1" s="5" t="s">
        <v>125</v>
      </c>
      <c r="E1" s="5" t="s">
        <v>129</v>
      </c>
    </row>
    <row r="2" customFormat="false" ht="14.25" hidden="false" customHeight="false" outlineLevel="0" collapsed="false">
      <c r="A2" s="6" t="s">
        <v>114</v>
      </c>
      <c r="B2" s="6" t="s">
        <v>117</v>
      </c>
      <c r="C2" s="6" t="s">
        <v>127</v>
      </c>
      <c r="D2" s="6" t="s">
        <v>128</v>
      </c>
      <c r="E2" s="6" t="s">
        <v>130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31"/>
    <col collapsed="false" customWidth="true" hidden="false" outlineLevel="0" max="2" min="2" style="6" width="16.44"/>
    <col collapsed="false" customWidth="true" hidden="false" outlineLevel="0" max="3" min="3" style="6" width="12"/>
    <col collapsed="false" customWidth="true" hidden="false" outlineLevel="0" max="14" min="14" style="6" width="31"/>
  </cols>
  <sheetData>
    <row r="1" customFormat="false" ht="14.25" hidden="false" customHeight="false" outlineLevel="0" collapsed="false">
      <c r="A1" s="5" t="s">
        <v>132</v>
      </c>
      <c r="B1" s="5" t="s">
        <v>133</v>
      </c>
      <c r="C1" s="5" t="s">
        <v>134</v>
      </c>
      <c r="D1" s="5" t="s">
        <v>135</v>
      </c>
      <c r="E1" s="5" t="s">
        <v>9</v>
      </c>
      <c r="F1" s="5"/>
    </row>
    <row r="2" customFormat="false" ht="14.25" hidden="false" customHeight="false" outlineLevel="0" collapsed="false">
      <c r="A2" s="6" t="s">
        <v>136</v>
      </c>
      <c r="B2" s="6" t="s">
        <v>113</v>
      </c>
      <c r="C2" s="6" t="s">
        <v>113</v>
      </c>
      <c r="D2" s="6" t="s">
        <v>126</v>
      </c>
      <c r="E2" s="6" t="s">
        <v>113</v>
      </c>
    </row>
    <row r="3" customFormat="false" ht="14.25" hidden="false" customHeight="false" outlineLevel="0" collapsed="false">
      <c r="A3" s="6" t="s">
        <v>137</v>
      </c>
      <c r="B3" s="6" t="s">
        <v>115</v>
      </c>
      <c r="C3" s="6" t="s">
        <v>115</v>
      </c>
      <c r="D3" s="6" t="s">
        <v>115</v>
      </c>
      <c r="E3" s="6" t="s">
        <v>115</v>
      </c>
    </row>
    <row r="4" customFormat="false" ht="14.25" hidden="false" customHeight="false" outlineLevel="0" collapsed="false">
      <c r="A4" s="6" t="s">
        <v>138</v>
      </c>
      <c r="B4" s="6" t="s">
        <v>129</v>
      </c>
      <c r="C4" s="6" t="s">
        <v>129</v>
      </c>
      <c r="D4" s="6" t="s">
        <v>129</v>
      </c>
      <c r="E4" s="6" t="s">
        <v>129</v>
      </c>
    </row>
    <row r="5" customFormat="false" ht="14.25" hidden="false" customHeight="false" outlineLevel="0" collapsed="false">
      <c r="A5" s="6" t="s">
        <v>139</v>
      </c>
      <c r="B5" s="6" t="s">
        <v>110</v>
      </c>
      <c r="C5" s="6" t="s">
        <v>110</v>
      </c>
      <c r="D5" s="6" t="s">
        <v>110</v>
      </c>
      <c r="E5" s="6" t="s">
        <v>110</v>
      </c>
    </row>
    <row r="6" customFormat="false" ht="14.25" hidden="false" customHeight="false" outlineLevel="0" collapsed="false">
      <c r="A6" s="6" t="s">
        <v>140</v>
      </c>
      <c r="B6" s="6" t="s">
        <v>119</v>
      </c>
      <c r="C6" s="6" t="s">
        <v>119</v>
      </c>
      <c r="D6" s="6" t="s">
        <v>119</v>
      </c>
      <c r="E6" s="6" t="s">
        <v>119</v>
      </c>
    </row>
    <row r="25" customFormat="false" ht="14.25" hidden="false" customHeight="false" outlineLevel="0" collapsed="false">
      <c r="N25" s="5"/>
      <c r="O25" s="5"/>
      <c r="P25" s="5"/>
      <c r="Q25" s="5"/>
      <c r="R25" s="5"/>
      <c r="S25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3" activeCellId="0" sqref="R13"/>
    </sheetView>
  </sheetViews>
  <sheetFormatPr defaultColWidth="9.171875" defaultRowHeight="12.8" zeroHeight="false" outlineLevelRow="0" outlineLevelCol="0"/>
  <sheetData>
    <row r="1" customFormat="false" ht="13.8" hidden="false" customHeight="false" outlineLevel="0" collapsed="false">
      <c r="A1" s="5" t="s">
        <v>141</v>
      </c>
    </row>
    <row r="2" customFormat="false" ht="12.8" hidden="false" customHeight="false" outlineLevel="0" collapsed="false">
      <c r="A2" s="0" t="s">
        <v>110</v>
      </c>
    </row>
    <row r="3" customFormat="false" ht="12.8" hidden="false" customHeight="false" outlineLevel="0" collapsed="false">
      <c r="A3" s="0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0" activeCellId="0" sqref="M20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0.51"/>
    <col collapsed="false" customWidth="true" hidden="false" outlineLevel="0" max="2" min="2" style="0" width="12.6"/>
    <col collapsed="false" customWidth="true" hidden="false" outlineLevel="0" max="3" min="3" style="0" width="17.45"/>
    <col collapsed="false" customWidth="true" hidden="false" outlineLevel="0" max="4" min="4" style="0" width="10.51"/>
  </cols>
  <sheetData>
    <row r="1" customFormat="false" ht="13.8" hidden="false" customHeight="false" outlineLevel="0" collapsed="false">
      <c r="A1" s="5" t="s">
        <v>133</v>
      </c>
      <c r="B1" s="5" t="s">
        <v>134</v>
      </c>
      <c r="C1" s="5" t="s">
        <v>135</v>
      </c>
      <c r="D1" s="5" t="s">
        <v>9</v>
      </c>
    </row>
    <row r="2" customFormat="false" ht="13.8" hidden="false" customHeight="false" outlineLevel="0" collapsed="false">
      <c r="A2" s="0" t="s">
        <v>109</v>
      </c>
      <c r="B2" s="0" t="s">
        <v>109</v>
      </c>
      <c r="C2" s="0" t="s">
        <v>121</v>
      </c>
      <c r="D2" s="0" t="s">
        <v>109</v>
      </c>
    </row>
    <row r="3" customFormat="false" ht="13.8" hidden="false" customHeight="false" outlineLevel="0" collapsed="false">
      <c r="A3" s="0" t="s">
        <v>113</v>
      </c>
      <c r="B3" s="0" t="s">
        <v>113</v>
      </c>
      <c r="C3" s="0" t="s">
        <v>119</v>
      </c>
      <c r="D3" s="0" t="s">
        <v>113</v>
      </c>
    </row>
    <row r="4" customFormat="false" ht="13.8" hidden="false" customHeight="false" outlineLevel="0" collapsed="false">
      <c r="A4" s="0" t="s">
        <v>129</v>
      </c>
      <c r="B4" s="0" t="s">
        <v>129</v>
      </c>
      <c r="C4" s="0" t="s">
        <v>129</v>
      </c>
      <c r="D4" s="0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Agnès François</dc:creator>
  <dc:description/>
  <dc:language>en-US</dc:language>
  <cp:lastModifiedBy/>
  <dcterms:modified xsi:type="dcterms:W3CDTF">2023-05-10T18:32:49Z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