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Nyvea\Desktop\DOUTORADO EM DIREITO\Tese\Dados DF\"/>
    </mc:Choice>
  </mc:AlternateContent>
  <xr:revisionPtr revIDLastSave="0" documentId="13_ncr:1_{229007AD-DB5D-43FF-8363-54CCAA026DF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_1" sheetId="46" r:id="rId1"/>
    <sheet name="TAB_2" sheetId="47" r:id="rId2"/>
    <sheet name="ICMS" sheetId="40" r:id="rId3"/>
    <sheet name="ICMS_At_2010" sheetId="21" state="hidden" r:id="rId4"/>
    <sheet name="ICMS_At_2011" sheetId="12" state="hidden" r:id="rId5"/>
    <sheet name="ICMS_At_2012" sheetId="23" state="hidden" r:id="rId6"/>
    <sheet name="TABELA 6.1_2010" sheetId="22" state="hidden" r:id="rId7"/>
    <sheet name="TABELA 6.2_2011" sheetId="14" state="hidden" r:id="rId8"/>
    <sheet name="TABELA 6.3_2012" sheetId="24" state="hidden" r:id="rId9"/>
    <sheet name="ICMS_At_2022 " sheetId="51" r:id="rId10"/>
    <sheet name="ICMS_At_2023" sheetId="56" r:id="rId11"/>
    <sheet name="ISS" sheetId="43" r:id="rId12"/>
    <sheet name="ISS_At_2022" sheetId="54" r:id="rId13"/>
    <sheet name="ISS_At_2023" sheetId="55" r:id="rId14"/>
  </sheets>
  <externalReferences>
    <externalReference r:id="rId15"/>
    <externalReference r:id="rId16"/>
    <externalReference r:id="rId17"/>
    <externalReference r:id="rId18"/>
  </externalReferences>
  <definedNames>
    <definedName name="_xlnm.Print_Area" localSheetId="2">ICMS!$A$1:$N$111</definedName>
    <definedName name="_xlnm.Print_Area" localSheetId="3">ICMS_At_2010!$A$1:$O$68</definedName>
    <definedName name="_xlnm.Print_Area" localSheetId="4">ICMS_At_2011!$A$1:$N$44</definedName>
    <definedName name="_xlnm.Print_Area" localSheetId="9">'ICMS_At_2022 '!$A$1:$N$50</definedName>
    <definedName name="_xlnm.Print_Area" localSheetId="11">ISS!$A$1:$K$110</definedName>
    <definedName name="_xlnm.Print_Area" localSheetId="12">ISS_At_2022!$A$1:$N$56</definedName>
    <definedName name="_xlnm.Print_Area" localSheetId="13">ISS_At_2023!$A$1:$N$56</definedName>
    <definedName name="_xlnm.Print_Area" localSheetId="1">TAB_2!$A$1:$M$119</definedName>
    <definedName name="_xlnm.Print_Area" localSheetId="6">'TABELA 6.1_2010'!$A$1:$N$44</definedName>
    <definedName name="_xlnm.Print_Area" localSheetId="7">'TABELA 6.2_2011'!$A$1:$N$43</definedName>
    <definedName name="_xlnm.Print_Titles" localSheetId="2">ICMS!$1:$2</definedName>
    <definedName name="_xlnm.Print_Titles" localSheetId="11">ISS!$1:$2</definedName>
    <definedName name="_xlnm.Print_Titles" localSheetId="0">TAB_1!$1:$2</definedName>
    <definedName name="_xlnm.Print_Titles" localSheetId="1">TAB_2!$1:$2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7" i="40" l="1"/>
  <c r="N5" i="55"/>
  <c r="N6" i="55"/>
  <c r="N7" i="55"/>
  <c r="N8" i="55"/>
  <c r="N9" i="55"/>
  <c r="N10" i="55"/>
  <c r="N11" i="55"/>
  <c r="N12" i="55"/>
  <c r="N13" i="55"/>
  <c r="N14" i="55"/>
  <c r="N15" i="55"/>
  <c r="N16" i="55"/>
  <c r="N17" i="55"/>
  <c r="N18" i="55"/>
  <c r="N19" i="55"/>
  <c r="N20" i="55"/>
  <c r="N21" i="55"/>
  <c r="N22" i="55"/>
  <c r="N23" i="55"/>
  <c r="N24" i="55"/>
  <c r="N25" i="55"/>
  <c r="N26" i="55"/>
  <c r="N2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4" i="55"/>
  <c r="K107" i="43"/>
  <c r="L107" i="47" l="1"/>
  <c r="M116" i="46"/>
  <c r="B107" i="46"/>
  <c r="M115" i="46" l="1"/>
  <c r="K106" i="43"/>
  <c r="N106" i="40" l="1"/>
  <c r="N105" i="40"/>
  <c r="K104" i="43" l="1"/>
  <c r="K105" i="43"/>
  <c r="B107" i="47" l="1"/>
  <c r="M114" i="46"/>
  <c r="N104" i="40" l="1"/>
  <c r="M113" i="46"/>
  <c r="M94" i="46" l="1"/>
  <c r="C94" i="46"/>
  <c r="D94" i="46"/>
  <c r="E94" i="46"/>
  <c r="F94" i="46"/>
  <c r="G94" i="46"/>
  <c r="H94" i="46"/>
  <c r="I94" i="46"/>
  <c r="J94" i="46"/>
  <c r="K94" i="46"/>
  <c r="L94" i="46"/>
  <c r="B94" i="46"/>
  <c r="C81" i="46"/>
  <c r="D81" i="46"/>
  <c r="E81" i="46"/>
  <c r="F81" i="46"/>
  <c r="G81" i="46"/>
  <c r="H81" i="46"/>
  <c r="I81" i="46"/>
  <c r="J81" i="46"/>
  <c r="K81" i="46"/>
  <c r="L81" i="46"/>
  <c r="M81" i="46"/>
  <c r="B81" i="46"/>
  <c r="C68" i="46"/>
  <c r="D68" i="46"/>
  <c r="E68" i="46"/>
  <c r="F68" i="46"/>
  <c r="G68" i="46"/>
  <c r="H68" i="46"/>
  <c r="I68" i="46"/>
  <c r="J68" i="46"/>
  <c r="K68" i="46"/>
  <c r="L68" i="46"/>
  <c r="M68" i="46"/>
  <c r="B68" i="46"/>
  <c r="C55" i="46"/>
  <c r="D55" i="46"/>
  <c r="E55" i="46"/>
  <c r="F55" i="46"/>
  <c r="G55" i="46"/>
  <c r="H55" i="46"/>
  <c r="I55" i="46"/>
  <c r="J55" i="46"/>
  <c r="K55" i="46"/>
  <c r="L55" i="46"/>
  <c r="M55" i="46"/>
  <c r="B55" i="46"/>
  <c r="C42" i="46"/>
  <c r="D42" i="46"/>
  <c r="E42" i="46"/>
  <c r="F42" i="46"/>
  <c r="G42" i="46"/>
  <c r="H42" i="46"/>
  <c r="I42" i="46"/>
  <c r="J42" i="46"/>
  <c r="K42" i="46"/>
  <c r="L42" i="46"/>
  <c r="M42" i="46"/>
  <c r="B42" i="46"/>
  <c r="C29" i="46"/>
  <c r="D29" i="46"/>
  <c r="E29" i="46"/>
  <c r="F29" i="46"/>
  <c r="G29" i="46"/>
  <c r="H29" i="46"/>
  <c r="I29" i="46"/>
  <c r="J29" i="46"/>
  <c r="K29" i="46"/>
  <c r="L29" i="46"/>
  <c r="M29" i="46"/>
  <c r="B29" i="46"/>
  <c r="C16" i="46"/>
  <c r="D16" i="46"/>
  <c r="E16" i="46"/>
  <c r="F16" i="46"/>
  <c r="G16" i="46"/>
  <c r="H16" i="46"/>
  <c r="I16" i="46"/>
  <c r="J16" i="46"/>
  <c r="K16" i="46"/>
  <c r="L16" i="46"/>
  <c r="M16" i="46"/>
  <c r="B16" i="46"/>
  <c r="C3" i="46"/>
  <c r="D3" i="46"/>
  <c r="E3" i="46"/>
  <c r="F3" i="46"/>
  <c r="G3" i="46"/>
  <c r="H3" i="46"/>
  <c r="I3" i="46"/>
  <c r="J3" i="46"/>
  <c r="K3" i="46"/>
  <c r="L3" i="46"/>
  <c r="M3" i="46"/>
  <c r="B3" i="46"/>
  <c r="K103" i="43" l="1"/>
  <c r="N102" i="40" l="1"/>
  <c r="N103" i="40"/>
  <c r="M81" i="47" l="1"/>
  <c r="M94" i="47"/>
  <c r="M111" i="46" l="1"/>
  <c r="N101" i="40" l="1"/>
  <c r="K102" i="43" l="1"/>
  <c r="M112" i="46" l="1"/>
  <c r="B3" i="47" l="1"/>
  <c r="C3" i="47"/>
  <c r="D3" i="47"/>
  <c r="E3" i="47"/>
  <c r="F3" i="47"/>
  <c r="G3" i="47"/>
  <c r="H3" i="47"/>
  <c r="I3" i="47"/>
  <c r="J3" i="47"/>
  <c r="K3" i="47"/>
  <c r="L3" i="47"/>
  <c r="M3" i="47"/>
  <c r="M110" i="46"/>
  <c r="K101" i="43" l="1"/>
  <c r="N100" i="40" l="1"/>
  <c r="K100" i="43" l="1"/>
  <c r="M107" i="47" l="1"/>
  <c r="M109" i="46"/>
  <c r="B94" i="47" l="1"/>
  <c r="C94" i="47"/>
  <c r="D94" i="47"/>
  <c r="E94" i="47"/>
  <c r="F94" i="47"/>
  <c r="G94" i="47"/>
  <c r="H94" i="47"/>
  <c r="I94" i="47"/>
  <c r="J94" i="47"/>
  <c r="K94" i="47"/>
  <c r="L94" i="47"/>
  <c r="K107" i="47"/>
  <c r="J107" i="47"/>
  <c r="I107" i="47"/>
  <c r="H107" i="47"/>
  <c r="G107" i="47"/>
  <c r="F107" i="47"/>
  <c r="E107" i="47"/>
  <c r="D107" i="47"/>
  <c r="C107" i="47"/>
  <c r="M108" i="46"/>
  <c r="M107" i="46" s="1"/>
  <c r="L107" i="46"/>
  <c r="K107" i="46"/>
  <c r="J107" i="46"/>
  <c r="I107" i="46"/>
  <c r="H107" i="46"/>
  <c r="G107" i="46"/>
  <c r="F107" i="46"/>
  <c r="E107" i="46"/>
  <c r="D107" i="46"/>
  <c r="C107" i="46"/>
  <c r="K99" i="43" l="1"/>
  <c r="N99" i="40" l="1"/>
  <c r="J46" i="56" l="1"/>
  <c r="I46" i="56"/>
  <c r="H46" i="56"/>
  <c r="G46" i="56"/>
  <c r="F46" i="56"/>
  <c r="E46" i="56"/>
  <c r="D46" i="56"/>
  <c r="C46" i="56"/>
  <c r="B46" i="56"/>
  <c r="N45" i="56"/>
  <c r="N44" i="56"/>
  <c r="N43" i="56"/>
  <c r="N42" i="56"/>
  <c r="N41" i="56"/>
  <c r="N40" i="56"/>
  <c r="N39" i="56"/>
  <c r="N38" i="56"/>
  <c r="N37" i="56"/>
  <c r="N36" i="56"/>
  <c r="N35" i="56"/>
  <c r="N34" i="56"/>
  <c r="N33" i="56"/>
  <c r="N32" i="56"/>
  <c r="N31" i="56"/>
  <c r="N30" i="56"/>
  <c r="N29" i="56"/>
  <c r="N28" i="56"/>
  <c r="N27" i="56"/>
  <c r="N26" i="56"/>
  <c r="N25" i="56"/>
  <c r="N24" i="56"/>
  <c r="N23" i="56"/>
  <c r="N22" i="56"/>
  <c r="N21" i="56"/>
  <c r="N20" i="56"/>
  <c r="N19" i="56"/>
  <c r="N18" i="56"/>
  <c r="N17" i="56"/>
  <c r="N16" i="56"/>
  <c r="N15" i="56"/>
  <c r="N14" i="56"/>
  <c r="N13" i="56"/>
  <c r="N12" i="56"/>
  <c r="N11" i="56"/>
  <c r="N10" i="56"/>
  <c r="N9" i="56"/>
  <c r="N8" i="56"/>
  <c r="N7" i="56"/>
  <c r="N6" i="56"/>
  <c r="N5" i="56"/>
  <c r="N4" i="56"/>
  <c r="N46" i="56" l="1"/>
  <c r="K98" i="43" l="1"/>
  <c r="N98" i="40" l="1"/>
  <c r="K97" i="43" l="1"/>
  <c r="B46" i="51" l="1"/>
  <c r="C46" i="51"/>
  <c r="D46" i="51"/>
  <c r="E46" i="51"/>
  <c r="F46" i="51"/>
  <c r="G46" i="51"/>
  <c r="H46" i="51"/>
  <c r="I46" i="51"/>
  <c r="J46" i="51"/>
  <c r="K46" i="51"/>
  <c r="N97" i="40"/>
  <c r="K96" i="43" l="1"/>
  <c r="N96" i="40" l="1"/>
  <c r="M29" i="47" l="1"/>
  <c r="K95" i="43" l="1"/>
  <c r="K94" i="43" l="1"/>
  <c r="K93" i="43"/>
  <c r="N95" i="40"/>
  <c r="N94" i="40"/>
  <c r="N93" i="40"/>
  <c r="K92" i="43" l="1"/>
  <c r="N92" i="40" l="1"/>
  <c r="N91" i="40" l="1"/>
  <c r="K91" i="43" l="1"/>
  <c r="K90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K62" i="43"/>
  <c r="K63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G4" i="43"/>
  <c r="K4" i="43" s="1"/>
  <c r="G5" i="43"/>
  <c r="K5" i="43" s="1"/>
  <c r="G6" i="43"/>
  <c r="K6" i="43" s="1"/>
  <c r="G7" i="43"/>
  <c r="K7" i="43" s="1"/>
  <c r="G8" i="43"/>
  <c r="K8" i="43" s="1"/>
  <c r="G9" i="43"/>
  <c r="K9" i="43" s="1"/>
  <c r="G10" i="43"/>
  <c r="K10" i="43" s="1"/>
  <c r="G11" i="43"/>
  <c r="K11" i="43" s="1"/>
  <c r="G12" i="43"/>
  <c r="K12" i="43" s="1"/>
  <c r="G13" i="43"/>
  <c r="K13" i="43" s="1"/>
  <c r="G14" i="43"/>
  <c r="K14" i="43" s="1"/>
  <c r="G15" i="43"/>
  <c r="K15" i="43" s="1"/>
  <c r="G16" i="43"/>
  <c r="K16" i="43" s="1"/>
  <c r="G17" i="43"/>
  <c r="K17" i="43" s="1"/>
  <c r="G18" i="43"/>
  <c r="K18" i="43" s="1"/>
  <c r="G19" i="43"/>
  <c r="K19" i="43" s="1"/>
  <c r="G20" i="43"/>
  <c r="K20" i="43" s="1"/>
  <c r="G21" i="43"/>
  <c r="K21" i="43" s="1"/>
  <c r="G22" i="43"/>
  <c r="K22" i="43" s="1"/>
  <c r="G23" i="43"/>
  <c r="K23" i="43" s="1"/>
  <c r="G24" i="43"/>
  <c r="K24" i="43" s="1"/>
  <c r="G25" i="43"/>
  <c r="K25" i="43" s="1"/>
  <c r="G26" i="43"/>
  <c r="K26" i="43" s="1"/>
  <c r="G27" i="43"/>
  <c r="K27" i="43" s="1"/>
  <c r="G28" i="43"/>
  <c r="K28" i="43" s="1"/>
  <c r="G29" i="43"/>
  <c r="K29" i="43" s="1"/>
  <c r="G30" i="43"/>
  <c r="K30" i="43" s="1"/>
  <c r="G31" i="43"/>
  <c r="K31" i="43" s="1"/>
  <c r="G32" i="43"/>
  <c r="K32" i="43" s="1"/>
  <c r="G33" i="43"/>
  <c r="K33" i="43" s="1"/>
  <c r="G34" i="43"/>
  <c r="K34" i="43" s="1"/>
  <c r="G35" i="43"/>
  <c r="K35" i="43" s="1"/>
  <c r="G36" i="43"/>
  <c r="K36" i="43" s="1"/>
  <c r="G37" i="43"/>
  <c r="K37" i="43" s="1"/>
  <c r="G38" i="43"/>
  <c r="K38" i="43" s="1"/>
  <c r="G39" i="43"/>
  <c r="K39" i="43" s="1"/>
  <c r="G3" i="43"/>
  <c r="K3" i="43" s="1"/>
  <c r="C16" i="47" l="1"/>
  <c r="D16" i="47"/>
  <c r="E16" i="47"/>
  <c r="F16" i="47"/>
  <c r="G16" i="47"/>
  <c r="H16" i="47"/>
  <c r="I16" i="47"/>
  <c r="J16" i="47"/>
  <c r="K16" i="47"/>
  <c r="L16" i="47"/>
  <c r="M16" i="47"/>
  <c r="B16" i="47"/>
  <c r="C29" i="47"/>
  <c r="D29" i="47"/>
  <c r="E29" i="47"/>
  <c r="F29" i="47"/>
  <c r="G29" i="47"/>
  <c r="H29" i="47"/>
  <c r="I29" i="47"/>
  <c r="J29" i="47"/>
  <c r="K29" i="47"/>
  <c r="L29" i="47"/>
  <c r="B29" i="47"/>
  <c r="C42" i="47"/>
  <c r="D42" i="47"/>
  <c r="E42" i="47"/>
  <c r="F42" i="47"/>
  <c r="G42" i="47"/>
  <c r="H42" i="47"/>
  <c r="I42" i="47"/>
  <c r="J42" i="47"/>
  <c r="K42" i="47"/>
  <c r="L42" i="47"/>
  <c r="M42" i="47"/>
  <c r="B42" i="47"/>
  <c r="C55" i="47"/>
  <c r="D55" i="47"/>
  <c r="E55" i="47"/>
  <c r="F55" i="47"/>
  <c r="G55" i="47"/>
  <c r="H55" i="47"/>
  <c r="I55" i="47"/>
  <c r="J55" i="47"/>
  <c r="K55" i="47"/>
  <c r="L55" i="47"/>
  <c r="M55" i="47"/>
  <c r="B55" i="47"/>
  <c r="C68" i="47"/>
  <c r="D68" i="47"/>
  <c r="E68" i="47"/>
  <c r="F68" i="47"/>
  <c r="G68" i="47"/>
  <c r="H68" i="47"/>
  <c r="I68" i="47"/>
  <c r="J68" i="47"/>
  <c r="K68" i="47"/>
  <c r="L68" i="47"/>
  <c r="M68" i="47"/>
  <c r="B68" i="47"/>
  <c r="C81" i="47"/>
  <c r="D81" i="47"/>
  <c r="E81" i="47"/>
  <c r="F81" i="47"/>
  <c r="G81" i="47"/>
  <c r="H81" i="47"/>
  <c r="I81" i="47"/>
  <c r="J81" i="47"/>
  <c r="K81" i="47"/>
  <c r="L81" i="47"/>
  <c r="B81" i="47"/>
  <c r="N90" i="40" l="1"/>
  <c r="L46" i="51" l="1"/>
  <c r="M46" i="51"/>
  <c r="N46" i="51" l="1"/>
  <c r="N89" i="40"/>
  <c r="N5" i="51" l="1"/>
  <c r="N6" i="51"/>
  <c r="N7" i="51"/>
  <c r="N8" i="51"/>
  <c r="N9" i="51"/>
  <c r="N10" i="51"/>
  <c r="N11" i="51"/>
  <c r="N12" i="51"/>
  <c r="N13" i="51"/>
  <c r="N14" i="51"/>
  <c r="N15" i="51"/>
  <c r="N16" i="51"/>
  <c r="N17" i="51"/>
  <c r="N18" i="51"/>
  <c r="N19" i="51"/>
  <c r="N20" i="51"/>
  <c r="N21" i="51"/>
  <c r="N22" i="51"/>
  <c r="N23" i="51"/>
  <c r="N24" i="51"/>
  <c r="N25" i="51"/>
  <c r="N26" i="51"/>
  <c r="N27" i="51"/>
  <c r="N28" i="51"/>
  <c r="N29" i="51"/>
  <c r="N30" i="51"/>
  <c r="N31" i="51"/>
  <c r="N32" i="51"/>
  <c r="N33" i="51"/>
  <c r="N34" i="51"/>
  <c r="N35" i="51"/>
  <c r="N36" i="51"/>
  <c r="N37" i="51"/>
  <c r="N38" i="51"/>
  <c r="N39" i="51"/>
  <c r="N40" i="51"/>
  <c r="N41" i="51"/>
  <c r="N42" i="51"/>
  <c r="N43" i="51"/>
  <c r="N44" i="51"/>
  <c r="N45" i="51"/>
  <c r="N4" i="51"/>
  <c r="N88" i="40"/>
  <c r="N87" i="40" l="1"/>
  <c r="N86" i="40" l="1"/>
  <c r="N85" i="40" l="1"/>
  <c r="N83" i="40" l="1"/>
  <c r="N81" i="40" l="1"/>
  <c r="N75" i="40" l="1"/>
  <c r="N74" i="40" l="1"/>
  <c r="N80" i="40"/>
  <c r="N79" i="40"/>
  <c r="N78" i="40"/>
  <c r="N76" i="40" l="1"/>
  <c r="N77" i="40" l="1"/>
  <c r="N73" i="40" l="1"/>
  <c r="N70" i="40" l="1"/>
  <c r="N71" i="40"/>
  <c r="N72" i="40"/>
  <c r="N68" i="40" l="1"/>
  <c r="N69" i="40" l="1"/>
  <c r="N67" i="40" l="1"/>
  <c r="N66" i="40" l="1"/>
  <c r="N64" i="40" l="1"/>
  <c r="N65" i="40" l="1"/>
  <c r="N62" i="40" l="1"/>
  <c r="N63" i="40" l="1"/>
  <c r="N59" i="40" l="1"/>
  <c r="N60" i="40" l="1"/>
  <c r="N57" i="40" l="1"/>
  <c r="N58" i="40" l="1"/>
  <c r="N56" i="40"/>
  <c r="N55" i="40"/>
  <c r="N54" i="40"/>
  <c r="N53" i="40"/>
  <c r="N52" i="40"/>
  <c r="N51" i="40"/>
  <c r="N50" i="40"/>
  <c r="N49" i="40"/>
  <c r="N48" i="40"/>
  <c r="N47" i="40"/>
  <c r="N46" i="40"/>
  <c r="N45" i="40"/>
  <c r="N44" i="40"/>
  <c r="N43" i="40"/>
  <c r="N42" i="40"/>
  <c r="N41" i="40"/>
  <c r="N40" i="40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5" i="40"/>
  <c r="N4" i="40"/>
  <c r="N3" i="40"/>
  <c r="N40" i="24" l="1"/>
  <c r="L40" i="23"/>
  <c r="M40" i="23"/>
  <c r="A7" i="24"/>
  <c r="A27" i="24"/>
  <c r="A9" i="24"/>
  <c r="A17" i="24"/>
  <c r="A36" i="24"/>
  <c r="A6" i="24"/>
  <c r="A23" i="24"/>
  <c r="A25" i="24"/>
  <c r="A16" i="24"/>
  <c r="A29" i="24"/>
  <c r="A39" i="24"/>
  <c r="A11" i="24"/>
  <c r="A32" i="24"/>
  <c r="A8" i="24"/>
  <c r="A18" i="24"/>
  <c r="A14" i="24"/>
  <c r="A4" i="24"/>
  <c r="A38" i="24"/>
  <c r="A5" i="24"/>
  <c r="A33" i="24"/>
  <c r="A30" i="24"/>
  <c r="A24" i="24"/>
  <c r="A10" i="24"/>
  <c r="A35" i="24"/>
  <c r="A37" i="24"/>
  <c r="A31" i="24"/>
  <c r="A19" i="24"/>
  <c r="A13" i="24"/>
  <c r="A26" i="24"/>
  <c r="A20" i="24"/>
  <c r="A15" i="24"/>
  <c r="A21" i="24"/>
  <c r="A12" i="24"/>
  <c r="A34" i="24"/>
  <c r="A28" i="24"/>
  <c r="A22" i="24"/>
  <c r="J40" i="23"/>
  <c r="N37" i="23"/>
  <c r="H40" i="23"/>
  <c r="G40" i="23"/>
  <c r="F40" i="23"/>
  <c r="E40" i="23"/>
  <c r="D40" i="23"/>
  <c r="C40" i="23"/>
  <c r="B40" i="23"/>
  <c r="N5" i="23"/>
  <c r="N6" i="23"/>
  <c r="N7" i="23"/>
  <c r="N8" i="23"/>
  <c r="N9" i="23"/>
  <c r="N11" i="23"/>
  <c r="N12" i="23"/>
  <c r="N13" i="23"/>
  <c r="N14" i="23"/>
  <c r="N15" i="23"/>
  <c r="N16" i="23"/>
  <c r="N18" i="23"/>
  <c r="N19" i="23"/>
  <c r="N20" i="23"/>
  <c r="N21" i="23"/>
  <c r="N22" i="23"/>
  <c r="N23" i="23"/>
  <c r="N24" i="23"/>
  <c r="N25" i="23"/>
  <c r="N26" i="23"/>
  <c r="N28" i="23"/>
  <c r="N29" i="23"/>
  <c r="N30" i="23"/>
  <c r="N31" i="23"/>
  <c r="N32" i="23"/>
  <c r="N33" i="23"/>
  <c r="N34" i="23"/>
  <c r="N35" i="23"/>
  <c r="N36" i="23"/>
  <c r="N38" i="23"/>
  <c r="N39" i="23"/>
  <c r="F21" i="21"/>
  <c r="N40" i="12"/>
  <c r="M40" i="12"/>
  <c r="L40" i="12"/>
  <c r="B5" i="21"/>
  <c r="C5" i="21"/>
  <c r="D5" i="21"/>
  <c r="E5" i="21"/>
  <c r="F5" i="21"/>
  <c r="G5" i="21"/>
  <c r="H5" i="21"/>
  <c r="I5" i="21"/>
  <c r="J5" i="21"/>
  <c r="K5" i="21"/>
  <c r="L5" i="21"/>
  <c r="M5" i="21"/>
  <c r="B6" i="21"/>
  <c r="C6" i="21"/>
  <c r="D6" i="21"/>
  <c r="E6" i="21"/>
  <c r="F6" i="21"/>
  <c r="G6" i="21"/>
  <c r="H6" i="21"/>
  <c r="I6" i="21"/>
  <c r="J6" i="21"/>
  <c r="K6" i="21"/>
  <c r="L6" i="21"/>
  <c r="M6" i="21"/>
  <c r="B7" i="21"/>
  <c r="C7" i="21"/>
  <c r="D7" i="21"/>
  <c r="E7" i="21"/>
  <c r="F7" i="21"/>
  <c r="G7" i="21"/>
  <c r="H7" i="21"/>
  <c r="I7" i="21"/>
  <c r="J7" i="21"/>
  <c r="K7" i="21"/>
  <c r="L7" i="21"/>
  <c r="M7" i="21"/>
  <c r="B8" i="21"/>
  <c r="C8" i="21"/>
  <c r="D8" i="21"/>
  <c r="E8" i="21"/>
  <c r="F8" i="21"/>
  <c r="G8" i="21"/>
  <c r="H8" i="21"/>
  <c r="I8" i="21"/>
  <c r="J8" i="21"/>
  <c r="K8" i="21"/>
  <c r="L8" i="21"/>
  <c r="M8" i="21"/>
  <c r="B9" i="21"/>
  <c r="C9" i="21"/>
  <c r="D9" i="21"/>
  <c r="E9" i="21"/>
  <c r="F9" i="21"/>
  <c r="G9" i="21"/>
  <c r="H9" i="21"/>
  <c r="I9" i="21"/>
  <c r="J9" i="21"/>
  <c r="K9" i="21"/>
  <c r="L9" i="21"/>
  <c r="M9" i="21"/>
  <c r="B11" i="21"/>
  <c r="B12" i="21"/>
  <c r="B13" i="21"/>
  <c r="B14" i="21"/>
  <c r="B15" i="21"/>
  <c r="B16" i="21"/>
  <c r="C11" i="21"/>
  <c r="C12" i="21"/>
  <c r="C13" i="21"/>
  <c r="C14" i="21"/>
  <c r="C15" i="21"/>
  <c r="C16" i="21"/>
  <c r="D11" i="21"/>
  <c r="D12" i="21"/>
  <c r="D13" i="21"/>
  <c r="D14" i="21"/>
  <c r="D15" i="21"/>
  <c r="D16" i="21"/>
  <c r="E11" i="21"/>
  <c r="E12" i="21"/>
  <c r="E13" i="21"/>
  <c r="E14" i="21"/>
  <c r="E15" i="21"/>
  <c r="E16" i="21"/>
  <c r="F11" i="21"/>
  <c r="F12" i="21"/>
  <c r="F13" i="21"/>
  <c r="F14" i="21"/>
  <c r="F15" i="21"/>
  <c r="F16" i="21"/>
  <c r="G11" i="21"/>
  <c r="G12" i="21"/>
  <c r="G13" i="21"/>
  <c r="G14" i="21"/>
  <c r="G15" i="21"/>
  <c r="G16" i="21"/>
  <c r="H11" i="21"/>
  <c r="H12" i="21"/>
  <c r="H13" i="21"/>
  <c r="H14" i="21"/>
  <c r="H15" i="21"/>
  <c r="H16" i="21"/>
  <c r="I11" i="21"/>
  <c r="I12" i="21"/>
  <c r="I13" i="21"/>
  <c r="I14" i="21"/>
  <c r="I15" i="21"/>
  <c r="I16" i="21"/>
  <c r="J11" i="21"/>
  <c r="J12" i="21"/>
  <c r="J13" i="21"/>
  <c r="J14" i="21"/>
  <c r="J15" i="21"/>
  <c r="J16" i="21"/>
  <c r="K11" i="21"/>
  <c r="K12" i="21"/>
  <c r="K13" i="21"/>
  <c r="K14" i="21"/>
  <c r="K15" i="21"/>
  <c r="K16" i="21"/>
  <c r="L11" i="21"/>
  <c r="L12" i="21"/>
  <c r="L13" i="21"/>
  <c r="L14" i="21"/>
  <c r="L15" i="21"/>
  <c r="L16" i="21"/>
  <c r="M11" i="21"/>
  <c r="M12" i="21"/>
  <c r="M13" i="21"/>
  <c r="M14" i="21"/>
  <c r="M15" i="21"/>
  <c r="M16" i="21"/>
  <c r="B18" i="21"/>
  <c r="B19" i="21"/>
  <c r="B20" i="21"/>
  <c r="B21" i="21"/>
  <c r="B22" i="21"/>
  <c r="B23" i="21"/>
  <c r="B24" i="21"/>
  <c r="B25" i="21"/>
  <c r="B26" i="21"/>
  <c r="C18" i="21"/>
  <c r="C19" i="21"/>
  <c r="C20" i="21"/>
  <c r="C21" i="21"/>
  <c r="C22" i="21"/>
  <c r="C23" i="21"/>
  <c r="C24" i="21"/>
  <c r="C25" i="21"/>
  <c r="C26" i="21"/>
  <c r="D18" i="21"/>
  <c r="D19" i="21"/>
  <c r="D20" i="21"/>
  <c r="D21" i="21"/>
  <c r="D22" i="21"/>
  <c r="D23" i="21"/>
  <c r="D24" i="21"/>
  <c r="D25" i="21"/>
  <c r="D26" i="21"/>
  <c r="E18" i="21"/>
  <c r="E19" i="21"/>
  <c r="E20" i="21"/>
  <c r="E21" i="21"/>
  <c r="E22" i="21"/>
  <c r="E23" i="21"/>
  <c r="E24" i="21"/>
  <c r="E25" i="21"/>
  <c r="E26" i="21"/>
  <c r="F18" i="21"/>
  <c r="F19" i="21"/>
  <c r="F20" i="21"/>
  <c r="F22" i="21"/>
  <c r="F23" i="21"/>
  <c r="F24" i="21"/>
  <c r="F25" i="21"/>
  <c r="F26" i="21"/>
  <c r="G18" i="21"/>
  <c r="G19" i="21"/>
  <c r="G20" i="21"/>
  <c r="G21" i="21"/>
  <c r="G22" i="21"/>
  <c r="G23" i="21"/>
  <c r="G24" i="21"/>
  <c r="G25" i="21"/>
  <c r="G26" i="21"/>
  <c r="H18" i="21"/>
  <c r="H19" i="21"/>
  <c r="H20" i="21"/>
  <c r="H21" i="21"/>
  <c r="H22" i="21"/>
  <c r="H23" i="21"/>
  <c r="H24" i="21"/>
  <c r="H25" i="21"/>
  <c r="H26" i="21"/>
  <c r="I18" i="21"/>
  <c r="I19" i="21"/>
  <c r="I20" i="21"/>
  <c r="I21" i="21"/>
  <c r="I22" i="21"/>
  <c r="I23" i="21"/>
  <c r="I24" i="21"/>
  <c r="I25" i="21"/>
  <c r="I26" i="21"/>
  <c r="J18" i="21"/>
  <c r="J19" i="21"/>
  <c r="J20" i="21"/>
  <c r="J21" i="21"/>
  <c r="J22" i="21"/>
  <c r="J23" i="21"/>
  <c r="J24" i="21"/>
  <c r="J25" i="21"/>
  <c r="J26" i="21"/>
  <c r="K18" i="21"/>
  <c r="K19" i="21"/>
  <c r="K20" i="21"/>
  <c r="K21" i="21"/>
  <c r="K22" i="21"/>
  <c r="K23" i="21"/>
  <c r="K24" i="21"/>
  <c r="K25" i="21"/>
  <c r="K26" i="21"/>
  <c r="L18" i="21"/>
  <c r="L19" i="21"/>
  <c r="L20" i="21"/>
  <c r="L21" i="21"/>
  <c r="L22" i="21"/>
  <c r="L23" i="21"/>
  <c r="L24" i="21"/>
  <c r="L25" i="21"/>
  <c r="L26" i="21"/>
  <c r="M18" i="21"/>
  <c r="M19" i="21"/>
  <c r="M20" i="21"/>
  <c r="M21" i="21"/>
  <c r="M22" i="21"/>
  <c r="M23" i="21"/>
  <c r="M24" i="21"/>
  <c r="M25" i="21"/>
  <c r="M26" i="21"/>
  <c r="B28" i="21"/>
  <c r="B29" i="21"/>
  <c r="B30" i="21"/>
  <c r="B31" i="21"/>
  <c r="B32" i="21"/>
  <c r="B33" i="21"/>
  <c r="B34" i="21"/>
  <c r="B35" i="21"/>
  <c r="B36" i="21"/>
  <c r="C28" i="21"/>
  <c r="C29" i="21"/>
  <c r="C30" i="21"/>
  <c r="C31" i="21"/>
  <c r="C32" i="21"/>
  <c r="C33" i="21"/>
  <c r="C34" i="21"/>
  <c r="C35" i="21"/>
  <c r="C36" i="21"/>
  <c r="D28" i="21"/>
  <c r="D29" i="21"/>
  <c r="D30" i="21"/>
  <c r="D31" i="21"/>
  <c r="D32" i="21"/>
  <c r="D33" i="21"/>
  <c r="D34" i="21"/>
  <c r="D35" i="21"/>
  <c r="D36" i="21"/>
  <c r="E28" i="21"/>
  <c r="E29" i="21"/>
  <c r="E30" i="21"/>
  <c r="E31" i="21"/>
  <c r="E32" i="21"/>
  <c r="E33" i="21"/>
  <c r="E34" i="21"/>
  <c r="E35" i="21"/>
  <c r="E36" i="21"/>
  <c r="F28" i="21"/>
  <c r="F29" i="21"/>
  <c r="F30" i="21"/>
  <c r="F31" i="21"/>
  <c r="F32" i="21"/>
  <c r="F33" i="21"/>
  <c r="F34" i="21"/>
  <c r="F35" i="21"/>
  <c r="F36" i="21"/>
  <c r="G28" i="21"/>
  <c r="G29" i="21"/>
  <c r="G30" i="21"/>
  <c r="G31" i="21"/>
  <c r="G32" i="21"/>
  <c r="G33" i="21"/>
  <c r="G34" i="21"/>
  <c r="G35" i="21"/>
  <c r="G36" i="21"/>
  <c r="H28" i="21"/>
  <c r="H29" i="21"/>
  <c r="H30" i="21"/>
  <c r="H31" i="21"/>
  <c r="H32" i="21"/>
  <c r="H33" i="21"/>
  <c r="H34" i="21"/>
  <c r="H35" i="21"/>
  <c r="H36" i="21"/>
  <c r="I28" i="21"/>
  <c r="I29" i="21"/>
  <c r="I30" i="21"/>
  <c r="I31" i="21"/>
  <c r="I32" i="21"/>
  <c r="I33" i="21"/>
  <c r="I34" i="21"/>
  <c r="I35" i="21"/>
  <c r="I36" i="21"/>
  <c r="J28" i="21"/>
  <c r="J29" i="21"/>
  <c r="J30" i="21"/>
  <c r="J31" i="21"/>
  <c r="J32" i="21"/>
  <c r="J33" i="21"/>
  <c r="J34" i="21"/>
  <c r="J35" i="21"/>
  <c r="J36" i="21"/>
  <c r="K28" i="21"/>
  <c r="K29" i="21"/>
  <c r="K30" i="21"/>
  <c r="K31" i="21"/>
  <c r="K32" i="21"/>
  <c r="K33" i="21"/>
  <c r="K34" i="21"/>
  <c r="K35" i="21"/>
  <c r="K36" i="21"/>
  <c r="L28" i="21"/>
  <c r="L29" i="21"/>
  <c r="L30" i="21"/>
  <c r="L31" i="21"/>
  <c r="L32" i="21"/>
  <c r="L33" i="21"/>
  <c r="L34" i="21"/>
  <c r="L35" i="21"/>
  <c r="L36" i="21"/>
  <c r="M28" i="21"/>
  <c r="M29" i="21"/>
  <c r="M30" i="21"/>
  <c r="M31" i="21"/>
  <c r="M32" i="21"/>
  <c r="M33" i="21"/>
  <c r="M34" i="21"/>
  <c r="M35" i="21"/>
  <c r="M36" i="21"/>
  <c r="B38" i="21"/>
  <c r="B39" i="21"/>
  <c r="C38" i="21"/>
  <c r="C39" i="21"/>
  <c r="D38" i="21"/>
  <c r="D39" i="21"/>
  <c r="E38" i="21"/>
  <c r="E39" i="21"/>
  <c r="F38" i="21"/>
  <c r="F39" i="21"/>
  <c r="G38" i="21"/>
  <c r="G39" i="21"/>
  <c r="H38" i="21"/>
  <c r="H39" i="21"/>
  <c r="I38" i="21"/>
  <c r="I39" i="21"/>
  <c r="J38" i="21"/>
  <c r="J39" i="21"/>
  <c r="K38" i="21"/>
  <c r="K39" i="21"/>
  <c r="L38" i="21"/>
  <c r="L39" i="21"/>
  <c r="M38" i="21"/>
  <c r="M39" i="21"/>
  <c r="K5" i="12"/>
  <c r="K6" i="12"/>
  <c r="K7" i="12"/>
  <c r="K8" i="12"/>
  <c r="K9" i="12"/>
  <c r="K11" i="12"/>
  <c r="K12" i="12"/>
  <c r="K13" i="12"/>
  <c r="K14" i="12"/>
  <c r="K15" i="12"/>
  <c r="K16" i="12"/>
  <c r="K18" i="12"/>
  <c r="K19" i="12"/>
  <c r="K20" i="12"/>
  <c r="K21" i="12"/>
  <c r="K22" i="12"/>
  <c r="K23" i="12"/>
  <c r="K24" i="12"/>
  <c r="K25" i="12"/>
  <c r="K26" i="12"/>
  <c r="K28" i="12"/>
  <c r="K29" i="12"/>
  <c r="K30" i="12"/>
  <c r="K31" i="12"/>
  <c r="K32" i="12"/>
  <c r="K33" i="12"/>
  <c r="K34" i="12"/>
  <c r="K35" i="12"/>
  <c r="K36" i="12"/>
  <c r="K38" i="12"/>
  <c r="K39" i="12"/>
  <c r="N21" i="21"/>
  <c r="N27" i="23"/>
  <c r="K40" i="23"/>
  <c r="N17" i="23"/>
  <c r="N10" i="23"/>
  <c r="I40" i="23"/>
  <c r="K37" i="12" l="1"/>
  <c r="K37" i="21"/>
  <c r="G37" i="21"/>
  <c r="C37" i="21"/>
  <c r="N12" i="21"/>
  <c r="N16" i="21"/>
  <c r="N14" i="21"/>
  <c r="I10" i="21"/>
  <c r="H37" i="21"/>
  <c r="J37" i="21"/>
  <c r="N39" i="21"/>
  <c r="D27" i="21"/>
  <c r="N30" i="21"/>
  <c r="M17" i="21"/>
  <c r="M10" i="21"/>
  <c r="E10" i="21"/>
  <c r="D37" i="21"/>
  <c r="J27" i="21"/>
  <c r="L17" i="21"/>
  <c r="G10" i="21"/>
  <c r="C10" i="21"/>
  <c r="E37" i="21"/>
  <c r="L37" i="21"/>
  <c r="K27" i="12"/>
  <c r="K17" i="12"/>
  <c r="M27" i="21"/>
  <c r="L27" i="21"/>
  <c r="K27" i="21"/>
  <c r="N34" i="21"/>
  <c r="N35" i="21"/>
  <c r="N36" i="21"/>
  <c r="N28" i="21"/>
  <c r="F27" i="21"/>
  <c r="E27" i="21"/>
  <c r="N31" i="21"/>
  <c r="N32" i="21"/>
  <c r="N33" i="21"/>
  <c r="N19" i="21"/>
  <c r="I17" i="21"/>
  <c r="H17" i="21"/>
  <c r="N22" i="21"/>
  <c r="N23" i="21"/>
  <c r="N24" i="21"/>
  <c r="N25" i="21"/>
  <c r="N26" i="21"/>
  <c r="N18" i="21"/>
  <c r="L10" i="21"/>
  <c r="N15" i="21"/>
  <c r="B10" i="21"/>
  <c r="N9" i="21"/>
  <c r="N7" i="21"/>
  <c r="N5" i="21"/>
  <c r="J17" i="21"/>
  <c r="C27" i="21"/>
  <c r="N11" i="21"/>
  <c r="N20" i="21"/>
  <c r="N29" i="21"/>
  <c r="N38" i="21"/>
  <c r="B27" i="21"/>
  <c r="G27" i="21"/>
  <c r="N13" i="21"/>
  <c r="M37" i="21"/>
  <c r="F37" i="21"/>
  <c r="B37" i="21"/>
  <c r="D17" i="21"/>
  <c r="H27" i="21"/>
  <c r="C17" i="21"/>
  <c r="N40" i="23"/>
  <c r="I27" i="21"/>
  <c r="K10" i="12"/>
  <c r="F17" i="21"/>
  <c r="D10" i="21"/>
  <c r="K10" i="21"/>
  <c r="E17" i="21"/>
  <c r="N8" i="21"/>
  <c r="N6" i="21"/>
  <c r="I37" i="21"/>
  <c r="K17" i="21"/>
  <c r="G17" i="21"/>
  <c r="B17" i="21"/>
  <c r="J10" i="21"/>
  <c r="H10" i="21"/>
  <c r="F10" i="21"/>
  <c r="B40" i="21" l="1"/>
  <c r="H40" i="21"/>
  <c r="G40" i="21"/>
  <c r="M40" i="21"/>
  <c r="N17" i="21"/>
  <c r="N37" i="21"/>
  <c r="D40" i="21"/>
  <c r="C40" i="21"/>
  <c r="K40" i="12"/>
  <c r="E40" i="21"/>
  <c r="L40" i="21"/>
  <c r="F40" i="21"/>
  <c r="J40" i="21"/>
  <c r="I40" i="21"/>
  <c r="N10" i="21"/>
  <c r="K40" i="21"/>
  <c r="N27" i="21"/>
  <c r="N40" i="21" l="1"/>
</calcChain>
</file>

<file path=xl/sharedStrings.xml><?xml version="1.0" encoding="utf-8"?>
<sst xmlns="http://schemas.openxmlformats.org/spreadsheetml/2006/main" count="864" uniqueCount="182">
  <si>
    <t>ADVOCACIA</t>
  </si>
  <si>
    <t>AGENCIAMENTO DE MÃO-DE-OBRA E SIMILARES</t>
  </si>
  <si>
    <t>CABELEIREIROS E SIMILARES</t>
  </si>
  <si>
    <t>CONSULTORIA E CONTABILIDADE</t>
  </si>
  <si>
    <t>DIVERSÕES</t>
  </si>
  <si>
    <t>ENSINO</t>
  </si>
  <si>
    <t>ESTACIONAMENTOS DE VEÍCULOS</t>
  </si>
  <si>
    <t>GRÁFICA E EDITORAÇÃO</t>
  </si>
  <si>
    <t>HOTELARIA</t>
  </si>
  <si>
    <t>IMOBILIÁRIA</t>
  </si>
  <si>
    <t>INFORMÁTICA</t>
  </si>
  <si>
    <t>LIMPEZA</t>
  </si>
  <si>
    <t>LOCAÇÃO DE VEÍCULOS</t>
  </si>
  <si>
    <t>OUTROS SERVIÇOS</t>
  </si>
  <si>
    <t>PUBLICIDADE</t>
  </si>
  <si>
    <t xml:space="preserve">REPARAÇÃO DE VEÍCULOS </t>
  </si>
  <si>
    <t>REPRESENTAÇÃO COMERCIAL</t>
  </si>
  <si>
    <t>SANEAMENTO BÁSICO</t>
  </si>
  <si>
    <t>SEGURANÇA</t>
  </si>
  <si>
    <t>TRANSPORTE</t>
  </si>
  <si>
    <t>TURISMO</t>
  </si>
  <si>
    <t>VÍDEO, FOTO E SIMILARES</t>
  </si>
  <si>
    <t>ALIMENTAÇÃO</t>
  </si>
  <si>
    <t>ASSISTÊNCIA SOCIAL</t>
  </si>
  <si>
    <t>CARTÓRIOS</t>
  </si>
  <si>
    <t>CONDICIONAMENTO FISICO</t>
  </si>
  <si>
    <t>FUNERÁRIAS</t>
  </si>
  <si>
    <t>LAVANDERIAS</t>
  </si>
  <si>
    <t>ÓTICAS</t>
  </si>
  <si>
    <t>OUTROS SETORES</t>
  </si>
  <si>
    <t>SERVIÇO PÚBLICO</t>
  </si>
  <si>
    <t>Valores correntes em R$ mil</t>
  </si>
  <si>
    <t>Ano/Mês</t>
  </si>
  <si>
    <t>TOTAL</t>
  </si>
  <si>
    <t>Atividade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</si>
  <si>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</si>
  <si>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</si>
  <si>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</si>
  <si>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</si>
  <si>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</si>
  <si>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</si>
  <si>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</si>
  <si>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</si>
  <si>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</si>
  <si>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</si>
  <si>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</si>
  <si>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</si>
  <si>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ENERGIA ELÉTRICA</t>
  </si>
  <si>
    <t>COMBUSTIVEIS</t>
  </si>
  <si>
    <t>COMUNICAÇÃO</t>
  </si>
  <si>
    <t>VEÍCULOS</t>
  </si>
  <si>
    <t>AGROPECUÁRIA</t>
  </si>
  <si>
    <t>INDÚSTRIA</t>
  </si>
  <si>
    <t xml:space="preserve">   Bebidas</t>
  </si>
  <si>
    <t xml:space="preserve">   Cimento</t>
  </si>
  <si>
    <t xml:space="preserve">   Alimentos</t>
  </si>
  <si>
    <t xml:space="preserve">   Tintas</t>
  </si>
  <si>
    <t xml:space="preserve">   Medicamentos</t>
  </si>
  <si>
    <t xml:space="preserve">   Outros</t>
  </si>
  <si>
    <t>COMÉRCIO ATACADISTA</t>
  </si>
  <si>
    <t xml:space="preserve">   Produtos Eletrônicos e de Informática</t>
  </si>
  <si>
    <t xml:space="preserve">   Autopeças</t>
  </si>
  <si>
    <t xml:space="preserve">   Fumo</t>
  </si>
  <si>
    <t xml:space="preserve">   Higiene e Cosméticos</t>
  </si>
  <si>
    <t xml:space="preserve">   Material de Construção</t>
  </si>
  <si>
    <t>COMÉRCIO VAREJISTA</t>
  </si>
  <si>
    <t xml:space="preserve">   Vestuário e Calçados</t>
  </si>
  <si>
    <t xml:space="preserve">   Hipermercados</t>
  </si>
  <si>
    <t xml:space="preserve">   Lojas de Departamentos</t>
  </si>
  <si>
    <t xml:space="preserve">   Móveis</t>
  </si>
  <si>
    <t>SERVIÇOS</t>
  </si>
  <si>
    <t xml:space="preserve">   Transporte Interestadual e Intermunicipal</t>
  </si>
  <si>
    <t>Fonte: SITAF.</t>
  </si>
  <si>
    <t>INSTITUIÇÕES FINANCEIRAS E DE SEGURO</t>
  </si>
  <si>
    <t>SAÚDE E VETERINÁRIA</t>
  </si>
  <si>
    <t>MANUTENÇÃO E ASSISTÊNCIA TÉCNICA</t>
  </si>
  <si>
    <t>CONSTRUÇÃO CIVIL</t>
  </si>
  <si>
    <t>fev</t>
  </si>
  <si>
    <t xml:space="preserve">   Restaurantes Bares e Lanchonetes</t>
  </si>
  <si>
    <t>Nota: Arrecadação por  segmento econômico apurada com base em relatório específico do SITAF gerado em 03/02/2011. Tendo em vista a existência de recolhimentos no sistema de arrecadação sem a classificação quanto à atividade econômica, a totalização dos recolhimentos desses segmentos pode divergir do valor da receita total do imposto apurado no boletim da receita arrecadada.</t>
  </si>
  <si>
    <t>TABELA 6.1 Distrito Federal: arrecadação do ISS por atividade econômica - 2010</t>
  </si>
  <si>
    <t>TABELA 6.2 Distrito Federal: arrecadação do ISS por atividade econômica - 2011</t>
  </si>
  <si>
    <t>TABELA 4.1 Distrito Federal: arrecadação do ICMS, inclusive o regime simplificado de tributação, por setor de atividade econômica - 2010</t>
  </si>
  <si>
    <t>TABELA 4.2 Distrito Federal: arrecadação do ICMS, inclusive o regime simplificado de tributação, por setor de atividade econômica - 2011</t>
  </si>
  <si>
    <t>Fonte: Arrecadação por  segmento econômico apurada com base em relatório específico do SITAF gerado em 10/02/2011. A totalização dos recolhimentos dos segmentos pode divergir do valor da receita total do imposto apurada no boletim da receita arrecadada.</t>
  </si>
  <si>
    <t>Fonte: SIGGO.</t>
  </si>
  <si>
    <t>ELABORAÇÃO: Gerência de Estudos Econômicos e Política Fiscal/COPAF/SUREC/SEF.</t>
  </si>
  <si>
    <t>Fonte: Arrecadação por  segmento econômico apurada com base em relatório específico do SITAF gerado em 04/12/2011. A totalização dos recolhimentos dos segmentos pode divergir do valor da receita total do imposto apurada no boletim da receita arrecadada.</t>
  </si>
  <si>
    <t>Nota: Arrecadação por  segmento econômico apurada com base em relatório específico do SITAF gerado em 10/02/2012. Tendo em vista a existência de recolhimentos no sistema de arrecadação sem a classificação quanto à atividade econômica, a totalização dos recolhimentos desses segmentos pode divergir do valor da receita total do imposto apurado no boletim da receita arrecadada.</t>
  </si>
  <si>
    <t>Fonte: Arrecadação por  segmento econômico apurada com base em relatório específico do SITAF gerado em 03/01/2013. A totalização dos recolhimentos dos segmentos pode divergir do valor da receita total do imposto apurada no boletim da receita arrecadada.</t>
  </si>
  <si>
    <t>TABELA 4.3 Distrito Federal: arrecadação do ICMS, inclusive o regime simplificado de tributação, por setor de atividade econômica - 2012</t>
  </si>
  <si>
    <t>TABELA 6.3 Distrito Federal: arrecadação do ISS por atividade econômica - 2012</t>
  </si>
  <si>
    <t xml:space="preserve">COMBUSTIVEIS </t>
  </si>
  <si>
    <t xml:space="preserve">COMUNICACAO </t>
  </si>
  <si>
    <t xml:space="preserve">ENERGIA ELETRICA </t>
  </si>
  <si>
    <t xml:space="preserve">VEICULOS </t>
  </si>
  <si>
    <t xml:space="preserve">   Bares, Restaurantes e Lanchonetes</t>
  </si>
  <si>
    <t>ALUGUEL DE MÁQUINAS, EQUIPAMETOS E OUTROS BENS MÓVEIS</t>
  </si>
  <si>
    <t>ATIVIDADES DE COBRANCAS E INFORMACOES CADASTRAIS</t>
  </si>
  <si>
    <t>ATIVIDADES DE ORGANIZAÇÕES E ASSOCIAÇÕES</t>
  </si>
  <si>
    <t>ATIVIDADES DE TELEATENDIMENTO</t>
  </si>
  <si>
    <t>ATIVIDADES PROFISSIONAIS, CIENTIFICAS E TECNICAS PRESTADAS INCLUSIVE A EMPRESAS</t>
  </si>
  <si>
    <t>DEPÓSITOS DE MERCADORIAS</t>
  </si>
  <si>
    <t>HOLDINGS, ADMINISTRAÇÃO DE FUNDOS  E GESTÃO DE ATIVOS NÃO-FINANCEIROS</t>
  </si>
  <si>
    <t>LOCAÇÃO E CONSIGNAÇÃO DE VEÍCULOS</t>
  </si>
  <si>
    <t>OPERAÇÕES AEROPORTOS</t>
  </si>
  <si>
    <t>ORGANIZAÇÕES DE FESTAS E EVENTOS</t>
  </si>
  <si>
    <t>PROFISSIONAIS AUTONOMOS , EXCETO ADVOGADO</t>
  </si>
  <si>
    <t>RECUPERAÇÃO E REFORMA DE MATERIAIS/PRODUTOS DIVERSOS</t>
  </si>
  <si>
    <t>REPARAÇÃO E REBOQUE DE VEÍCULOS</t>
  </si>
  <si>
    <t>SERVIÇOS DE APOIO A EDIFICIOS E CONDOMINIOS PREDIAIS</t>
  </si>
  <si>
    <t>SERVIÇOS DE APOIO ADMINISTRATIVO</t>
  </si>
  <si>
    <t>SERVIÇOS DE INSTALÇAO, MANUTENÇÃO E MEDIÇÃO DE INFRA-ESTRUTURA</t>
  </si>
  <si>
    <t>.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</si>
  <si>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</si>
  <si>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</si>
  <si>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</si>
  <si>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</si>
  <si>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</si>
  <si>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</si>
  <si>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</si>
  <si>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</si>
  <si>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</si>
  <si>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</si>
  <si>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</si>
  <si>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IPTU </t>
  </si>
  <si>
    <t xml:space="preserve">IPVA </t>
  </si>
  <si>
    <t xml:space="preserve">ITCD </t>
  </si>
  <si>
    <t xml:space="preserve">ITBI </t>
  </si>
  <si>
    <t xml:space="preserve">ICMS </t>
  </si>
  <si>
    <t xml:space="preserve">ISS </t>
  </si>
  <si>
    <t>ANO/MÊS</t>
  </si>
  <si>
    <t>2018</t>
  </si>
  <si>
    <t>Taxas</t>
  </si>
  <si>
    <t>Outras_Taxas</t>
  </si>
  <si>
    <t>Total</t>
  </si>
  <si>
    <t>2015</t>
  </si>
  <si>
    <t>Outros Impostos (1)</t>
  </si>
  <si>
    <t>TLP (2)</t>
  </si>
  <si>
    <t>Notas: (1) Multas e juros e dívida ativa de origem tributária não consideradas em itens anteriores.</t>
  </si>
  <si>
    <t xml:space="preserve">           (2) Fonte SIGEST.         </t>
  </si>
  <si>
    <t xml:space="preserve">ANTECIPADO </t>
  </si>
  <si>
    <t>CONSUMIDOR FINAL</t>
  </si>
  <si>
    <t>FCP (1)</t>
  </si>
  <si>
    <t>IMPORTAÇÃO</t>
  </si>
  <si>
    <t>NORMAL</t>
  </si>
  <si>
    <t>OUTROS (2)</t>
  </si>
  <si>
    <t>SIMPLES</t>
  </si>
  <si>
    <t xml:space="preserve">SUBSTITUIÇÃO FORA DO DF </t>
  </si>
  <si>
    <t xml:space="preserve">SUBSTITUIÇÃO TRIBUTARIA NO DF </t>
  </si>
  <si>
    <t xml:space="preserve">DÍVIDA ATIVA     
</t>
  </si>
  <si>
    <t xml:space="preserve">MULTAS E JUROS DA DÍVIDA ATIVA     
</t>
  </si>
  <si>
    <t>MULTAS E JUROS</t>
  </si>
  <si>
    <t>-</t>
  </si>
  <si>
    <t>Fonte: SIGEST.</t>
  </si>
  <si>
    <t xml:space="preserve">         2. Outros - auto de infração, LC 52/97, incentivado, energia elétrica, transporte e comunicação.</t>
  </si>
  <si>
    <t>OUTROS (1)</t>
  </si>
  <si>
    <t xml:space="preserve">RETENCAO TRIBUTARIA VIA SIAFI </t>
  </si>
  <si>
    <t>RETENÇÃO + SUBST.TRIBUTÁRIA</t>
  </si>
  <si>
    <t>SIMPLES NACIONAL</t>
  </si>
  <si>
    <t>DÍVIDA ATIVA</t>
  </si>
  <si>
    <t>Notas: 1. Outros - Sociedade de profissionais, importação, autônomo, parcelamento e Auto de infração</t>
  </si>
  <si>
    <t xml:space="preserve">                    Valores correntes em R$ mil</t>
  </si>
  <si>
    <t>Nota: Arrecadação por segmento econômico apurada com base em relatório específico do SITAF. Tendo em vista a existência de recolhimentos no sistema de arrecadação sem a classificação quanto à atividade econômica, a totalização dos recolhimentos desses segmentos pode divergir do valor da receita total do imposto apurado no boletim da receita arrecadada.</t>
  </si>
  <si>
    <t>2021</t>
  </si>
  <si>
    <t>IRRF</t>
  </si>
  <si>
    <t>Nota: 1. FCP - Fundo de combate a pobreza.</t>
  </si>
  <si>
    <t xml:space="preserve">          (2) Fonte SIGEST.         </t>
  </si>
  <si>
    <t>nd</t>
  </si>
  <si>
    <t>Fonte: SIGEST e SIGGO para Retenção Tributária via SIGGO.</t>
  </si>
  <si>
    <t xml:space="preserve">RETENCAO TRIBUTARIA VIA SIGGO </t>
  </si>
  <si>
    <t>TABELA 4.2: Distrito Federal: arrecadação do ICMS por setor de atividade econômica - 2023</t>
  </si>
  <si>
    <t>Elaboração: Gerência de Previsão e Análise Fiscal/COAP/SUAE/SEF/SEFAZ.</t>
  </si>
  <si>
    <t>TABELA 5: Distrito Federal: histórico da arrecadação do ISS por situação de recolhimento (2015-2023)</t>
  </si>
  <si>
    <t>TABELA 6.1: Distrito Federal: arrecadação do ISS por atividade econômica - 2022</t>
  </si>
  <si>
    <t>TABELA 6.2: Distrito Federal: arrecadação do ISS por atividade econômica - 2023</t>
  </si>
  <si>
    <t>2023</t>
  </si>
  <si>
    <t>TABELA 1: Distrito Federal: histórico da receita tributária 2015-2023</t>
  </si>
  <si>
    <t>TABELA 2: Distrito Federal: histórico da receita tributária 2015-2023</t>
  </si>
  <si>
    <t>TABELA 3: Distrito Federal: histórico da arrecadação do ICMS por situação de recolhimento (2015-2023)</t>
  </si>
  <si>
    <t>TABELA 4.1: Distrito Federal: arrecadação do ICMS por setor de atividade econômica - 2022</t>
  </si>
  <si>
    <t>Valores constantes de setembro/2023 (INPC/IBGE), em R$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</si>
</sst>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0.0"/>
    <numFmt numFmtId="167" formatCode="0.0%"/>
    <numFmt numFmtId="168" formatCode="_(* #,##0.0000_);_(* \(#,##0.0000\);_(* &quot;-&quot;??_);_(@_)"/>
    <numFmt numFmtId="169" formatCode="_(* #,##0.00000_);_(* \(#,##0.00000\);_(* &quot;-&quot;??_);_(@_)"/>
    <numFmt numFmtId="170" formatCode="#.0#############E+###"/>
    <numFmt numFmtId="171" formatCode="#,##0.0"/>
    <numFmt numFmtId="172" formatCode="_-* #,##0.0_-;\-* #,##0.0_-;_-* &quot;-&quot;?_-;_-@_-"/>
    <numFmt numFmtId="173" formatCode="_-* #,##0.0_-;\-* #,##0.0_-;_-* &quot;-&quot;??_-;_-@_-"/>
    <numFmt numFmtId="174" formatCode="_(&quot;R$ &quot;* #,##0.00_);_(&quot;R$ &quot;* \(#,##0.00\);_(&quot;R$ &quot;* &quot;-&quot;??_);_(@_)"/>
    <numFmt numFmtId="175" formatCode="#,##0.000_);\(#,##0.000\)"/>
  </numFmts>
  <fonts count="64" x14ac:knownFonts="1">
    <font>
      <sz val="10"/>
      <name val="Arial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sz val="11"/>
      <color indexed="41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b/>
      <sz val="11"/>
      <color indexed="4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indexed="63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9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DCDCDC"/>
      </left>
      <right/>
      <top/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0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6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3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5" fillId="7" borderId="1" applyNumberFormat="0" applyAlignment="0" applyProtection="0"/>
    <xf numFmtId="0" fontId="24" fillId="0" borderId="3" applyNumberFormat="0" applyFill="0" applyAlignment="0" applyProtection="0"/>
    <xf numFmtId="0" fontId="27" fillId="22" borderId="0" applyNumberFormat="0" applyBorder="0" applyAlignment="0" applyProtection="0"/>
    <xf numFmtId="0" fontId="18" fillId="0" borderId="0"/>
    <xf numFmtId="0" fontId="8" fillId="23" borderId="7" applyNumberFormat="0" applyFont="0" applyAlignment="0" applyProtection="0"/>
    <xf numFmtId="0" fontId="28" fillId="20" borderId="8" applyNumberFormat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6" borderId="0" applyNumberFormat="0" applyBorder="0" applyAlignment="0" applyProtection="0"/>
    <xf numFmtId="0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0" fontId="19" fillId="8" borderId="0" applyNumberFormat="0" applyBorder="0" applyAlignment="0" applyProtection="0"/>
    <xf numFmtId="0" fontId="19" fillId="7" borderId="0" applyNumberFormat="0" applyBorder="0" applyAlignment="0" applyProtection="0"/>
    <xf numFmtId="0" fontId="19" fillId="4" borderId="0" applyNumberFormat="0" applyBorder="0" applyAlignment="0" applyProtection="0"/>
    <xf numFmtId="0" fontId="19" fillId="22" borderId="0" applyNumberFormat="0" applyBorder="0" applyAlignment="0" applyProtection="0"/>
    <xf numFmtId="0" fontId="19" fillId="8" borderId="0" applyNumberFormat="0" applyBorder="0" applyAlignment="0" applyProtection="0"/>
    <xf numFmtId="0" fontId="19" fillId="22" borderId="0" applyNumberFormat="0" applyBorder="0" applyAlignment="0" applyProtection="0"/>
    <xf numFmtId="0" fontId="36" fillId="8" borderId="0" applyNumberFormat="0" applyBorder="0" applyAlignment="0" applyProtection="0"/>
    <xf numFmtId="0" fontId="36" fillId="7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14" borderId="0" applyNumberFormat="0" applyBorder="0" applyAlignment="0" applyProtection="0"/>
    <xf numFmtId="0" fontId="36" fillId="18" borderId="0" applyNumberFormat="0" applyBorder="0" applyAlignment="0" applyProtection="0"/>
    <xf numFmtId="0" fontId="37" fillId="0" borderId="17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36" fillId="14" borderId="0" applyNumberFormat="0" applyBorder="0" applyAlignment="0" applyProtection="0"/>
    <xf numFmtId="0" fontId="36" fillId="19" borderId="0" applyNumberFormat="0" applyBorder="0" applyAlignment="0" applyProtection="0"/>
    <xf numFmtId="0" fontId="36" fillId="21" borderId="0" applyNumberFormat="0" applyBorder="0" applyAlignment="0" applyProtection="0"/>
    <xf numFmtId="0" fontId="36" fillId="11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21" fillId="6" borderId="0" applyNumberFormat="0" applyBorder="0" applyAlignment="0" applyProtection="0"/>
    <xf numFmtId="0" fontId="8" fillId="0" borderId="0"/>
    <xf numFmtId="0" fontId="27" fillId="22" borderId="0" applyNumberFormat="0" applyBorder="0" applyAlignment="0" applyProtection="0"/>
    <xf numFmtId="0" fontId="7" fillId="0" borderId="0"/>
    <xf numFmtId="0" fontId="8" fillId="0" borderId="0"/>
    <xf numFmtId="0" fontId="8" fillId="0" borderId="0"/>
    <xf numFmtId="0" fontId="35" fillId="23" borderId="7" applyNumberFormat="0" applyFont="0" applyAlignment="0" applyProtection="0"/>
    <xf numFmtId="9" fontId="3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0" fillId="21" borderId="2" applyNumberFormat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23" borderId="7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5" fillId="0" borderId="0"/>
    <xf numFmtId="0" fontId="3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8" fillId="0" borderId="28" applyNumberFormat="0" applyFill="0" applyAlignment="0" applyProtection="0"/>
    <xf numFmtId="0" fontId="49" fillId="0" borderId="29" applyNumberFormat="0" applyFill="0" applyAlignment="0" applyProtection="0"/>
    <xf numFmtId="0" fontId="50" fillId="0" borderId="30" applyNumberFormat="0" applyFill="0" applyAlignment="0" applyProtection="0"/>
    <xf numFmtId="0" fontId="5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74" fontId="15" fillId="0" borderId="0" applyFont="0" applyFill="0" applyBorder="0" applyAlignment="0" applyProtection="0"/>
    <xf numFmtId="0" fontId="15" fillId="0" borderId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5" fillId="0" borderId="0"/>
    <xf numFmtId="0" fontId="2" fillId="35" borderId="35" applyNumberFormat="0" applyFont="0" applyAlignment="0" applyProtection="0"/>
    <xf numFmtId="0" fontId="63" fillId="0" borderId="0" applyNumberFormat="0" applyFill="0" applyBorder="0" applyAlignment="0" applyProtection="0"/>
    <xf numFmtId="0" fontId="51" fillId="29" borderId="0" applyNumberFormat="0" applyBorder="0" applyAlignment="0" applyProtection="0"/>
    <xf numFmtId="0" fontId="52" fillId="30" borderId="0" applyNumberFormat="0" applyBorder="0" applyAlignment="0" applyProtection="0"/>
    <xf numFmtId="0" fontId="53" fillId="31" borderId="0" applyNumberFormat="0" applyBorder="0" applyAlignment="0" applyProtection="0"/>
    <xf numFmtId="0" fontId="54" fillId="32" borderId="31" applyNumberFormat="0" applyAlignment="0" applyProtection="0"/>
    <xf numFmtId="0" fontId="55" fillId="33" borderId="32" applyNumberFormat="0" applyAlignment="0" applyProtection="0"/>
    <xf numFmtId="0" fontId="56" fillId="33" borderId="31" applyNumberFormat="0" applyAlignment="0" applyProtection="0"/>
    <xf numFmtId="0" fontId="57" fillId="0" borderId="33" applyNumberFormat="0" applyFill="0" applyAlignment="0" applyProtection="0"/>
    <xf numFmtId="0" fontId="58" fillId="34" borderId="34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36" applyNumberFormat="0" applyFill="0" applyAlignment="0" applyProtection="0"/>
    <xf numFmtId="0" fontId="6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62" fillId="39" borderId="0" applyNumberFormat="0" applyBorder="0" applyAlignment="0" applyProtection="0"/>
    <xf numFmtId="0" fontId="6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62" fillId="43" borderId="0" applyNumberFormat="0" applyBorder="0" applyAlignment="0" applyProtection="0"/>
    <xf numFmtId="0" fontId="6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62" fillId="47" borderId="0" applyNumberFormat="0" applyBorder="0" applyAlignment="0" applyProtection="0"/>
    <xf numFmtId="0" fontId="6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62" fillId="51" borderId="0" applyNumberFormat="0" applyBorder="0" applyAlignment="0" applyProtection="0"/>
    <xf numFmtId="0" fontId="6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62" fillId="55" borderId="0" applyNumberFormat="0" applyBorder="0" applyAlignment="0" applyProtection="0"/>
    <xf numFmtId="0" fontId="6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58" borderId="0" applyNumberFormat="0" applyBorder="0" applyAlignment="0" applyProtection="0"/>
    <xf numFmtId="0" fontId="62" fillId="5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  <xf numFmtId="175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  <xf numFmtId="0" fontId="8" fillId="0" borderId="0"/>
    <xf numFmtId="0" fontId="15" fillId="0" borderId="0"/>
    <xf numFmtId="0" fontId="8" fillId="0" borderId="0"/>
    <xf numFmtId="0" fontId="2" fillId="35" borderId="35" applyNumberFormat="0" applyFont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35" borderId="35" applyNumberFormat="0" applyFont="0" applyAlignment="0" applyProtection="0"/>
    <xf numFmtId="0" fontId="8" fillId="0" borderId="0" applyFont="0" applyFill="0" applyBorder="0" applyAlignment="0" applyProtection="0"/>
    <xf numFmtId="0" fontId="2" fillId="0" borderId="0"/>
    <xf numFmtId="0" fontId="2" fillId="35" borderId="35" applyNumberFormat="0" applyFont="0" applyAlignment="0" applyProtection="0"/>
    <xf numFmtId="0" fontId="2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35" borderId="35" applyNumberFormat="0" applyFont="0" applyAlignment="0" applyProtection="0"/>
    <xf numFmtId="43" fontId="8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5" borderId="35" applyNumberFormat="0" applyFont="0" applyAlignment="0" applyProtection="0"/>
    <xf numFmtId="43" fontId="8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7" fillId="0" borderId="0"/>
    <xf numFmtId="0" fontId="2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86">
    <xf numFmtId="0" fontId="0" fillId="0" borderId="0" xfId="0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65" fontId="0" fillId="0" borderId="0" xfId="0" applyNumberFormat="1"/>
    <xf numFmtId="0" fontId="9" fillId="24" borderId="0" xfId="0" applyFont="1" applyFill="1"/>
    <xf numFmtId="0" fontId="0" fillId="24" borderId="0" xfId="0" applyFill="1"/>
    <xf numFmtId="165" fontId="0" fillId="24" borderId="0" xfId="0" applyNumberFormat="1" applyFill="1"/>
    <xf numFmtId="0" fontId="9" fillId="24" borderId="0" xfId="0" applyFont="1" applyFill="1" applyAlignment="1">
      <alignment horizontal="right"/>
    </xf>
    <xf numFmtId="0" fontId="0" fillId="24" borderId="10" xfId="0" applyFill="1" applyBorder="1" applyAlignment="1">
      <alignment horizontal="center"/>
    </xf>
    <xf numFmtId="17" fontId="0" fillId="24" borderId="10" xfId="0" applyNumberFormat="1" applyFill="1" applyBorder="1" applyAlignment="1">
      <alignment horizontal="center"/>
    </xf>
    <xf numFmtId="0" fontId="9" fillId="24" borderId="10" xfId="0" applyFont="1" applyFill="1" applyBorder="1" applyAlignment="1">
      <alignment horizontal="center"/>
    </xf>
    <xf numFmtId="165" fontId="14" fillId="24" borderId="0" xfId="41" applyNumberFormat="1" applyFont="1" applyFill="1"/>
    <xf numFmtId="165" fontId="14" fillId="24" borderId="0" xfId="0" applyNumberFormat="1" applyFont="1" applyFill="1"/>
    <xf numFmtId="0" fontId="11" fillId="24" borderId="0" xfId="0" applyFont="1" applyFill="1"/>
    <xf numFmtId="165" fontId="10" fillId="24" borderId="0" xfId="41" applyNumberFormat="1" applyFont="1" applyFill="1"/>
    <xf numFmtId="165" fontId="10" fillId="24" borderId="0" xfId="0" applyNumberFormat="1" applyFont="1" applyFill="1"/>
    <xf numFmtId="0" fontId="0" fillId="24" borderId="11" xfId="0" applyFill="1" applyBorder="1"/>
    <xf numFmtId="165" fontId="10" fillId="24" borderId="11" xfId="41" applyNumberFormat="1" applyFont="1" applyFill="1" applyBorder="1"/>
    <xf numFmtId="165" fontId="10" fillId="24" borderId="11" xfId="0" applyNumberFormat="1" applyFont="1" applyFill="1" applyBorder="1"/>
    <xf numFmtId="0" fontId="9" fillId="24" borderId="12" xfId="0" applyFont="1" applyFill="1" applyBorder="1" applyAlignment="1">
      <alignment horizontal="center"/>
    </xf>
    <xf numFmtId="165" fontId="14" fillId="24" borderId="12" xfId="41" applyNumberFormat="1" applyFont="1" applyFill="1" applyBorder="1"/>
    <xf numFmtId="0" fontId="12" fillId="24" borderId="0" xfId="0" applyFont="1" applyFill="1"/>
    <xf numFmtId="0" fontId="0" fillId="0" borderId="10" xfId="0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1" xfId="0" applyBorder="1"/>
    <xf numFmtId="164" fontId="11" fillId="0" borderId="0" xfId="41" applyFont="1"/>
    <xf numFmtId="0" fontId="9" fillId="24" borderId="0" xfId="0" applyFont="1" applyFill="1" applyAlignment="1">
      <alignment horizontal="left"/>
    </xf>
    <xf numFmtId="0" fontId="11" fillId="24" borderId="0" xfId="0" applyFont="1" applyFill="1" applyAlignment="1">
      <alignment horizontal="left"/>
    </xf>
    <xf numFmtId="164" fontId="11" fillId="24" borderId="10" xfId="41" applyFont="1" applyFill="1" applyBorder="1" applyAlignment="1">
      <alignment horizontal="center"/>
    </xf>
    <xf numFmtId="17" fontId="11" fillId="24" borderId="10" xfId="41" applyNumberFormat="1" applyFont="1" applyFill="1" applyBorder="1" applyAlignment="1">
      <alignment horizontal="center"/>
    </xf>
    <xf numFmtId="164" fontId="11" fillId="24" borderId="0" xfId="41" applyFont="1" applyFill="1"/>
    <xf numFmtId="169" fontId="11" fillId="24" borderId="0" xfId="0" applyNumberFormat="1" applyFont="1" applyFill="1"/>
    <xf numFmtId="165" fontId="11" fillId="0" borderId="0" xfId="0" applyNumberFormat="1" applyFont="1"/>
    <xf numFmtId="168" fontId="11" fillId="0" borderId="0" xfId="41" applyNumberFormat="1" applyFont="1"/>
    <xf numFmtId="169" fontId="11" fillId="0" borderId="0" xfId="0" applyNumberFormat="1" applyFont="1"/>
    <xf numFmtId="168" fontId="11" fillId="0" borderId="0" xfId="0" applyNumberFormat="1" applyFont="1"/>
    <xf numFmtId="167" fontId="11" fillId="0" borderId="0" xfId="40" applyNumberFormat="1" applyFont="1"/>
    <xf numFmtId="164" fontId="11" fillId="0" borderId="0" xfId="41" applyFont="1" applyBorder="1"/>
    <xf numFmtId="164" fontId="9" fillId="24" borderId="10" xfId="41" applyFont="1" applyFill="1" applyBorder="1" applyAlignment="1">
      <alignment horizontal="center"/>
    </xf>
    <xf numFmtId="164" fontId="9" fillId="0" borderId="0" xfId="41" applyFont="1" applyBorder="1"/>
    <xf numFmtId="164" fontId="11" fillId="0" borderId="0" xfId="41" applyFont="1" applyFill="1"/>
    <xf numFmtId="165" fontId="14" fillId="0" borderId="0" xfId="0" applyNumberFormat="1" applyFont="1"/>
    <xf numFmtId="165" fontId="14" fillId="0" borderId="11" xfId="0" applyNumberFormat="1" applyFont="1" applyBorder="1"/>
    <xf numFmtId="165" fontId="14" fillId="0" borderId="13" xfId="41" applyNumberFormat="1" applyFont="1" applyBorder="1"/>
    <xf numFmtId="0" fontId="9" fillId="0" borderId="12" xfId="0" applyFont="1" applyBorder="1" applyAlignment="1">
      <alignment horizontal="center"/>
    </xf>
    <xf numFmtId="165" fontId="16" fillId="25" borderId="10" xfId="41" applyNumberFormat="1" applyFont="1" applyFill="1" applyBorder="1" applyAlignment="1">
      <alignment horizontal="left"/>
    </xf>
    <xf numFmtId="164" fontId="0" fillId="0" borderId="0" xfId="0" applyNumberFormat="1"/>
    <xf numFmtId="17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11" fillId="0" borderId="0" xfId="40" applyNumberFormat="1" applyFont="1" applyFill="1"/>
    <xf numFmtId="167" fontId="11" fillId="0" borderId="0" xfId="41" applyNumberFormat="1" applyFont="1"/>
    <xf numFmtId="167" fontId="11" fillId="0" borderId="0" xfId="0" applyNumberFormat="1" applyFont="1"/>
    <xf numFmtId="165" fontId="9" fillId="24" borderId="10" xfId="41" applyNumberFormat="1" applyFont="1" applyFill="1" applyBorder="1" applyAlignment="1">
      <alignment horizontal="center"/>
    </xf>
    <xf numFmtId="165" fontId="9" fillId="0" borderId="0" xfId="0" applyNumberFormat="1" applyFont="1"/>
    <xf numFmtId="0" fontId="16" fillId="25" borderId="0" xfId="41" applyNumberFormat="1" applyFont="1" applyFill="1" applyBorder="1" applyAlignment="1">
      <alignment horizontal="left"/>
    </xf>
    <xf numFmtId="164" fontId="0" fillId="0" borderId="0" xfId="41" applyFont="1"/>
    <xf numFmtId="164" fontId="0" fillId="0" borderId="0" xfId="41" applyFont="1" applyBorder="1"/>
    <xf numFmtId="165" fontId="10" fillId="0" borderId="0" xfId="0" applyNumberFormat="1" applyFont="1"/>
    <xf numFmtId="0" fontId="17" fillId="0" borderId="7" xfId="37" applyFont="1" applyBorder="1" applyAlignment="1">
      <alignment horizontal="left" wrapText="1"/>
    </xf>
    <xf numFmtId="165" fontId="15" fillId="25" borderId="0" xfId="41" applyNumberFormat="1" applyFont="1" applyFill="1" applyBorder="1" applyAlignment="1">
      <alignment horizontal="left"/>
    </xf>
    <xf numFmtId="165" fontId="9" fillId="24" borderId="0" xfId="41" applyNumberFormat="1" applyFont="1" applyFill="1" applyBorder="1" applyAlignment="1">
      <alignment horizontal="right"/>
    </xf>
    <xf numFmtId="165" fontId="15" fillId="25" borderId="12" xfId="41" applyNumberFormat="1" applyFont="1" applyFill="1" applyBorder="1" applyAlignment="1">
      <alignment horizontal="left"/>
    </xf>
    <xf numFmtId="165" fontId="18" fillId="0" borderId="7" xfId="41" applyNumberFormat="1" applyFont="1" applyFill="1" applyBorder="1" applyAlignment="1">
      <alignment horizontal="right" wrapText="1"/>
    </xf>
    <xf numFmtId="165" fontId="17" fillId="25" borderId="0" xfId="41" applyNumberFormat="1" applyFont="1" applyFill="1" applyBorder="1" applyAlignment="1">
      <alignment horizontal="left"/>
    </xf>
    <xf numFmtId="0" fontId="8" fillId="0" borderId="0" xfId="0" applyFont="1"/>
    <xf numFmtId="0" fontId="8" fillId="24" borderId="0" xfId="0" applyFont="1" applyFill="1" applyAlignment="1">
      <alignment horizontal="left"/>
    </xf>
    <xf numFmtId="0" fontId="8" fillId="24" borderId="0" xfId="0" applyFont="1" applyFill="1"/>
    <xf numFmtId="0" fontId="9" fillId="0" borderId="0" xfId="77" applyFont="1"/>
    <xf numFmtId="0" fontId="8" fillId="0" borderId="0" xfId="88"/>
    <xf numFmtId="0" fontId="10" fillId="0" borderId="0" xfId="88" applyFont="1"/>
    <xf numFmtId="164" fontId="10" fillId="0" borderId="0" xfId="87" applyFont="1"/>
    <xf numFmtId="0" fontId="41" fillId="0" borderId="0" xfId="0" applyFont="1"/>
    <xf numFmtId="0" fontId="42" fillId="0" borderId="0" xfId="0" applyFont="1"/>
    <xf numFmtId="0" fontId="9" fillId="24" borderId="0" xfId="0" applyFont="1" applyFill="1" applyAlignment="1">
      <alignment horizontal="right" vertical="center"/>
    </xf>
    <xf numFmtId="0" fontId="8" fillId="0" borderId="0" xfId="77"/>
    <xf numFmtId="0" fontId="8" fillId="0" borderId="0" xfId="77" applyAlignment="1">
      <alignment horizontal="center" vertical="center" wrapText="1"/>
    </xf>
    <xf numFmtId="17" fontId="9" fillId="0" borderId="0" xfId="77" applyNumberFormat="1" applyFont="1" applyAlignment="1">
      <alignment horizontal="center" vertical="center" wrapText="1"/>
    </xf>
    <xf numFmtId="17" fontId="8" fillId="0" borderId="0" xfId="77" applyNumberFormat="1" applyAlignment="1">
      <alignment horizontal="center" vertical="center" wrapText="1"/>
    </xf>
    <xf numFmtId="17" fontId="8" fillId="0" borderId="0" xfId="0" applyNumberFormat="1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2" fillId="0" borderId="0" xfId="88" applyFont="1"/>
    <xf numFmtId="165" fontId="9" fillId="0" borderId="0" xfId="41" applyNumberFormat="1" applyFont="1" applyFill="1" applyBorder="1" applyAlignment="1">
      <alignment horizontal="center" vertical="center" wrapText="1"/>
    </xf>
    <xf numFmtId="0" fontId="9" fillId="0" borderId="9" xfId="77" applyFont="1" applyBorder="1" applyAlignment="1">
      <alignment horizontal="center" vertical="center" wrapText="1"/>
    </xf>
    <xf numFmtId="0" fontId="9" fillId="0" borderId="15" xfId="77" applyFont="1" applyBorder="1" applyAlignment="1">
      <alignment horizontal="center" vertical="center" wrapText="1"/>
    </xf>
    <xf numFmtId="17" fontId="9" fillId="24" borderId="10" xfId="41" applyNumberFormat="1" applyFont="1" applyFill="1" applyBorder="1" applyAlignment="1">
      <alignment horizontal="center"/>
    </xf>
    <xf numFmtId="0" fontId="10" fillId="0" borderId="0" xfId="88" applyFont="1" applyAlignment="1">
      <alignment wrapText="1"/>
    </xf>
    <xf numFmtId="0" fontId="45" fillId="0" borderId="0" xfId="88" applyFont="1"/>
    <xf numFmtId="165" fontId="8" fillId="28" borderId="0" xfId="41" applyNumberFormat="1" applyFont="1" applyFill="1" applyBorder="1" applyAlignment="1" applyProtection="1"/>
    <xf numFmtId="172" fontId="0" fillId="0" borderId="0" xfId="0" applyNumberFormat="1"/>
    <xf numFmtId="165" fontId="9" fillId="24" borderId="0" xfId="95" applyNumberFormat="1" applyFont="1" applyFill="1"/>
    <xf numFmtId="165" fontId="9" fillId="24" borderId="0" xfId="87" applyNumberFormat="1" applyFont="1" applyFill="1"/>
    <xf numFmtId="165" fontId="9" fillId="0" borderId="0" xfId="88" applyNumberFormat="1" applyFont="1"/>
    <xf numFmtId="165" fontId="8" fillId="24" borderId="0" xfId="95" applyNumberFormat="1" applyFont="1" applyFill="1"/>
    <xf numFmtId="165" fontId="8" fillId="24" borderId="0" xfId="87" applyNumberFormat="1" applyFont="1" applyFill="1"/>
    <xf numFmtId="165" fontId="8" fillId="28" borderId="0" xfId="0" applyNumberFormat="1" applyFont="1" applyFill="1"/>
    <xf numFmtId="165" fontId="9" fillId="28" borderId="0" xfId="41" applyNumberFormat="1" applyFont="1" applyFill="1" applyBorder="1" applyAlignment="1" applyProtection="1"/>
    <xf numFmtId="165" fontId="8" fillId="0" borderId="0" xfId="41" applyNumberFormat="1" applyFont="1" applyBorder="1"/>
    <xf numFmtId="43" fontId="8" fillId="0" borderId="0" xfId="97" applyFont="1"/>
    <xf numFmtId="0" fontId="9" fillId="0" borderId="0" xfId="0" applyFont="1" applyAlignment="1">
      <alignment horizontal="left"/>
    </xf>
    <xf numFmtId="43" fontId="8" fillId="0" borderId="0" xfId="97" applyFont="1" applyBorder="1"/>
    <xf numFmtId="0" fontId="6" fillId="0" borderId="0" xfId="0" applyFont="1"/>
    <xf numFmtId="17" fontId="9" fillId="0" borderId="0" xfId="0" applyNumberFormat="1" applyFont="1" applyAlignment="1">
      <alignment horizontal="center" vertical="center" wrapText="1"/>
    </xf>
    <xf numFmtId="17" fontId="8" fillId="0" borderId="0" xfId="0" applyNumberFormat="1" applyFont="1" applyAlignment="1">
      <alignment horizontal="center" vertical="center" wrapText="1"/>
    </xf>
    <xf numFmtId="165" fontId="8" fillId="0" borderId="0" xfId="97" applyNumberFormat="1" applyFont="1" applyFill="1" applyBorder="1"/>
    <xf numFmtId="0" fontId="9" fillId="0" borderId="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5" fontId="8" fillId="28" borderId="27" xfId="97" applyNumberFormat="1" applyFont="1" applyFill="1" applyBorder="1" applyAlignment="1" applyProtection="1"/>
    <xf numFmtId="165" fontId="8" fillId="28" borderId="0" xfId="97" applyNumberFormat="1" applyFont="1" applyFill="1" applyBorder="1" applyAlignment="1" applyProtection="1"/>
    <xf numFmtId="43" fontId="9" fillId="24" borderId="10" xfId="97" applyFont="1" applyFill="1" applyBorder="1" applyAlignment="1">
      <alignment horizontal="center"/>
    </xf>
    <xf numFmtId="43" fontId="0" fillId="0" borderId="0" xfId="97" applyFont="1"/>
    <xf numFmtId="165" fontId="15" fillId="0" borderId="0" xfId="97" applyNumberFormat="1" applyFont="1" applyFill="1" applyBorder="1" applyAlignment="1">
      <alignment horizontal="right" wrapText="1"/>
    </xf>
    <xf numFmtId="43" fontId="10" fillId="0" borderId="0" xfId="96" applyFont="1"/>
    <xf numFmtId="0" fontId="15" fillId="0" borderId="0" xfId="118" applyAlignment="1">
      <alignment horizontal="left" wrapText="1"/>
    </xf>
    <xf numFmtId="0" fontId="15" fillId="0" borderId="16" xfId="118" applyBorder="1" applyAlignment="1">
      <alignment horizontal="left" wrapText="1"/>
    </xf>
    <xf numFmtId="165" fontId="15" fillId="0" borderId="16" xfId="97" applyNumberFormat="1" applyFont="1" applyFill="1" applyBorder="1" applyAlignment="1">
      <alignment horizontal="right" wrapText="1"/>
    </xf>
    <xf numFmtId="0" fontId="15" fillId="0" borderId="12" xfId="118" applyBorder="1" applyAlignment="1">
      <alignment horizontal="left" wrapText="1"/>
    </xf>
    <xf numFmtId="165" fontId="15" fillId="0" borderId="12" xfId="97" applyNumberFormat="1" applyFont="1" applyFill="1" applyBorder="1" applyAlignment="1">
      <alignment horizontal="right" wrapText="1"/>
    </xf>
    <xf numFmtId="0" fontId="15" fillId="0" borderId="0" xfId="118" applyAlignment="1">
      <alignment horizontal="left"/>
    </xf>
    <xf numFmtId="17" fontId="9" fillId="24" borderId="10" xfId="97" applyNumberFormat="1" applyFont="1" applyFill="1" applyBorder="1" applyAlignment="1">
      <alignment horizontal="center"/>
    </xf>
    <xf numFmtId="165" fontId="16" fillId="0" borderId="0" xfId="97" applyNumberFormat="1" applyFont="1" applyFill="1" applyBorder="1" applyAlignment="1">
      <alignment horizontal="right" wrapText="1"/>
    </xf>
    <xf numFmtId="165" fontId="15" fillId="0" borderId="0" xfId="97" applyNumberFormat="1" applyFont="1" applyFill="1" applyBorder="1" applyAlignment="1">
      <alignment horizontal="right"/>
    </xf>
    <xf numFmtId="43" fontId="44" fillId="0" borderId="0" xfId="97" applyFont="1" applyBorder="1"/>
    <xf numFmtId="43" fontId="10" fillId="0" borderId="0" xfId="96" applyFont="1" applyBorder="1"/>
    <xf numFmtId="173" fontId="6" fillId="0" borderId="0" xfId="97" applyNumberFormat="1" applyFont="1"/>
    <xf numFmtId="43" fontId="9" fillId="24" borderId="21" xfId="97" applyFont="1" applyFill="1" applyBorder="1" applyAlignment="1">
      <alignment horizontal="center"/>
    </xf>
    <xf numFmtId="165" fontId="16" fillId="25" borderId="21" xfId="97" applyNumberFormat="1" applyFont="1" applyFill="1" applyBorder="1" applyAlignment="1">
      <alignment horizontal="left"/>
    </xf>
    <xf numFmtId="173" fontId="6" fillId="0" borderId="12" xfId="97" applyNumberFormat="1" applyFont="1" applyBorder="1"/>
    <xf numFmtId="165" fontId="16" fillId="0" borderId="12" xfId="97" applyNumberFormat="1" applyFont="1" applyFill="1" applyBorder="1" applyAlignment="1">
      <alignment horizontal="right" wrapText="1"/>
    </xf>
    <xf numFmtId="43" fontId="12" fillId="0" borderId="0" xfId="97" applyFont="1" applyFill="1"/>
    <xf numFmtId="171" fontId="9" fillId="0" borderId="0" xfId="0" applyNumberFormat="1" applyFont="1"/>
    <xf numFmtId="171" fontId="0" fillId="0" borderId="0" xfId="0" applyNumberFormat="1"/>
    <xf numFmtId="171" fontId="6" fillId="0" borderId="0" xfId="97" applyNumberFormat="1" applyFont="1" applyFill="1"/>
    <xf numFmtId="171" fontId="6" fillId="0" borderId="0" xfId="0" applyNumberFormat="1" applyFont="1"/>
    <xf numFmtId="0" fontId="9" fillId="0" borderId="23" xfId="0" applyFont="1" applyBorder="1" applyAlignment="1">
      <alignment horizontal="center"/>
    </xf>
    <xf numFmtId="49" fontId="43" fillId="0" borderId="24" xfId="0" applyNumberFormat="1" applyFont="1" applyBorder="1" applyAlignment="1">
      <alignment horizontal="center"/>
    </xf>
    <xf numFmtId="170" fontId="43" fillId="0" borderId="2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1" fontId="9" fillId="0" borderId="0" xfId="0" applyNumberFormat="1" applyFont="1" applyAlignment="1">
      <alignment horizontal="center"/>
    </xf>
    <xf numFmtId="171" fontId="6" fillId="0" borderId="0" xfId="97" applyNumberFormat="1" applyFont="1" applyFill="1" applyBorder="1"/>
    <xf numFmtId="49" fontId="43" fillId="27" borderId="22" xfId="0" applyNumberFormat="1" applyFont="1" applyFill="1" applyBorder="1" applyAlignment="1">
      <alignment horizontal="center" wrapText="1"/>
    </xf>
    <xf numFmtId="171" fontId="8" fillId="0" borderId="0" xfId="0" applyNumberFormat="1" applyFont="1"/>
    <xf numFmtId="49" fontId="43" fillId="0" borderId="0" xfId="0" applyNumberFormat="1" applyFont="1" applyAlignment="1">
      <alignment horizontal="center"/>
    </xf>
    <xf numFmtId="170" fontId="43" fillId="0" borderId="25" xfId="0" applyNumberFormat="1" applyFont="1" applyBorder="1" applyAlignment="1">
      <alignment horizontal="center"/>
    </xf>
    <xf numFmtId="170" fontId="43" fillId="0" borderId="0" xfId="0" applyNumberFormat="1" applyFont="1" applyAlignment="1">
      <alignment horizontal="center"/>
    </xf>
    <xf numFmtId="171" fontId="44" fillId="0" borderId="0" xfId="0" applyNumberFormat="1" applyFont="1"/>
    <xf numFmtId="164" fontId="8" fillId="0" borderId="0" xfId="41" applyFont="1" applyBorder="1"/>
    <xf numFmtId="165" fontId="8" fillId="28" borderId="0" xfId="97" applyNumberFormat="1" applyFont="1" applyFill="1" applyBorder="1" applyAlignment="1" applyProtection="1">
      <alignment horizontal="center"/>
    </xf>
    <xf numFmtId="165" fontId="8" fillId="0" borderId="0" xfId="41" applyNumberFormat="1" applyFont="1" applyFill="1" applyBorder="1" applyAlignment="1">
      <alignment horizontal="center" vertical="center" wrapText="1"/>
    </xf>
    <xf numFmtId="165" fontId="8" fillId="0" borderId="26" xfId="41" applyNumberFormat="1" applyFont="1" applyFill="1" applyBorder="1" applyAlignment="1">
      <alignment horizontal="center" vertical="center" wrapText="1"/>
    </xf>
    <xf numFmtId="165" fontId="9" fillId="28" borderId="16" xfId="41" applyNumberFormat="1" applyFont="1" applyFill="1" applyBorder="1" applyAlignment="1" applyProtection="1"/>
    <xf numFmtId="0" fontId="9" fillId="0" borderId="0" xfId="77" applyFont="1" applyAlignment="1">
      <alignment horizontal="center" vertical="center" wrapText="1"/>
    </xf>
    <xf numFmtId="165" fontId="9" fillId="0" borderId="0" xfId="41" applyNumberFormat="1" applyFont="1" applyBorder="1"/>
    <xf numFmtId="165" fontId="9" fillId="28" borderId="16" xfId="97" applyNumberFormat="1" applyFont="1" applyFill="1" applyBorder="1" applyAlignment="1" applyProtection="1"/>
    <xf numFmtId="165" fontId="9" fillId="28" borderId="0" xfId="97" applyNumberFormat="1" applyFont="1" applyFill="1" applyBorder="1" applyAlignment="1" applyProtection="1"/>
    <xf numFmtId="165" fontId="9" fillId="28" borderId="0" xfId="97" applyNumberFormat="1" applyFont="1" applyFill="1" applyBorder="1" applyAlignment="1" applyProtection="1">
      <alignment horizontal="center"/>
    </xf>
    <xf numFmtId="17" fontId="8" fillId="0" borderId="12" xfId="0" applyNumberFormat="1" applyFont="1" applyBorder="1" applyAlignment="1">
      <alignment horizontal="center" vertical="center" wrapText="1"/>
    </xf>
    <xf numFmtId="165" fontId="8" fillId="28" borderId="12" xfId="97" applyNumberFormat="1" applyFont="1" applyFill="1" applyBorder="1" applyAlignment="1" applyProtection="1"/>
    <xf numFmtId="17" fontId="8" fillId="0" borderId="12" xfId="77" applyNumberFormat="1" applyBorder="1" applyAlignment="1">
      <alignment horizontal="center" vertical="center" wrapText="1"/>
    </xf>
    <xf numFmtId="165" fontId="8" fillId="28" borderId="12" xfId="41" applyNumberFormat="1" applyFont="1" applyFill="1" applyBorder="1" applyAlignment="1" applyProtection="1"/>
    <xf numFmtId="171" fontId="9" fillId="0" borderId="21" xfId="0" applyNumberFormat="1" applyFont="1" applyBorder="1" applyAlignment="1">
      <alignment horizontal="center"/>
    </xf>
    <xf numFmtId="171" fontId="0" fillId="0" borderId="21" xfId="0" applyNumberFormat="1" applyBorder="1"/>
    <xf numFmtId="170" fontId="43" fillId="0" borderId="21" xfId="0" applyNumberFormat="1" applyFont="1" applyBorder="1" applyAlignment="1">
      <alignment horizontal="center"/>
    </xf>
    <xf numFmtId="171" fontId="6" fillId="0" borderId="21" xfId="0" applyNumberFormat="1" applyFont="1" applyBorder="1"/>
    <xf numFmtId="165" fontId="8" fillId="0" borderId="12" xfId="77" applyNumberFormat="1" applyBorder="1"/>
    <xf numFmtId="165" fontId="14" fillId="24" borderId="0" xfId="96" applyNumberFormat="1" applyFont="1" applyFill="1"/>
    <xf numFmtId="165" fontId="10" fillId="24" borderId="0" xfId="96" applyNumberFormat="1" applyFont="1" applyFill="1"/>
    <xf numFmtId="0" fontId="9" fillId="24" borderId="0" xfId="0" applyFont="1" applyFill="1" applyAlignment="1">
      <alignment horizontal="right" vertical="center"/>
    </xf>
    <xf numFmtId="0" fontId="12" fillId="24" borderId="0" xfId="0" applyFont="1" applyFill="1" applyAlignment="1">
      <alignment wrapText="1"/>
    </xf>
    <xf numFmtId="0" fontId="11" fillId="24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4" borderId="16" xfId="0" applyFont="1" applyFill="1" applyBorder="1" applyAlignment="1">
      <alignment wrapText="1"/>
    </xf>
    <xf numFmtId="0" fontId="45" fillId="0" borderId="12" xfId="0" applyFont="1" applyBorder="1" applyAlignment="1">
      <alignment horizontal="center"/>
    </xf>
    <xf numFmtId="0" fontId="10" fillId="0" borderId="0" xfId="88" applyFont="1" applyAlignment="1">
      <alignment wrapText="1"/>
    </xf>
    <xf numFmtId="0" fontId="45" fillId="0" borderId="12" xfId="0" applyFont="1" applyBorder="1" applyAlignment="1">
      <alignment horizontal="right"/>
    </xf>
    <xf numFmtId="0" fontId="9" fillId="60" borderId="20" xfId="77" applyFont="1" applyFill="1" applyBorder="1" applyAlignment="1">
      <alignment horizontal="center" vertical="center" wrapText="1"/>
    </xf>
    <xf numFmtId="0" fontId="9" fillId="60" borderId="15" xfId="77" applyFont="1" applyFill="1" applyBorder="1" applyAlignment="1">
      <alignment horizontal="center" vertical="center" wrapText="1"/>
    </xf>
  </cellXfs>
  <cellStyles count="610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Cor1" xfId="44" xr:uid="{00000000-0005-0000-0000-000006000000}"/>
    <cellStyle name="20% - Cor2" xfId="45" xr:uid="{00000000-0005-0000-0000-000007000000}"/>
    <cellStyle name="20% - Cor3" xfId="46" xr:uid="{00000000-0005-0000-0000-000008000000}"/>
    <cellStyle name="20% - Cor4" xfId="47" xr:uid="{00000000-0005-0000-0000-000009000000}"/>
    <cellStyle name="20% - Cor5" xfId="48" xr:uid="{00000000-0005-0000-0000-00000A000000}"/>
    <cellStyle name="20% - Cor6" xfId="49" xr:uid="{00000000-0005-0000-0000-00000B000000}"/>
    <cellStyle name="20% - Ênfase1 2" xfId="190" xr:uid="{00000000-0005-0000-0000-00000C000000}"/>
    <cellStyle name="20% - Ênfase2 2" xfId="194" xr:uid="{00000000-0005-0000-0000-00000D000000}"/>
    <cellStyle name="20% - Ênfase3 2" xfId="198" xr:uid="{00000000-0005-0000-0000-00000E000000}"/>
    <cellStyle name="20% - Ênfase4 2" xfId="202" xr:uid="{00000000-0005-0000-0000-00000F000000}"/>
    <cellStyle name="20% - Ênfase5 2" xfId="206" xr:uid="{00000000-0005-0000-0000-000010000000}"/>
    <cellStyle name="20% - Ênfase6 2" xfId="210" xr:uid="{00000000-0005-0000-0000-000011000000}"/>
    <cellStyle name="40% - Accent1" xfId="7" xr:uid="{00000000-0005-0000-0000-000012000000}"/>
    <cellStyle name="40% - Accent2" xfId="8" xr:uid="{00000000-0005-0000-0000-000013000000}"/>
    <cellStyle name="40% - Accent3" xfId="9" xr:uid="{00000000-0005-0000-0000-000014000000}"/>
    <cellStyle name="40% - Accent4" xfId="10" xr:uid="{00000000-0005-0000-0000-000015000000}"/>
    <cellStyle name="40% - Accent5" xfId="11" xr:uid="{00000000-0005-0000-0000-000016000000}"/>
    <cellStyle name="40% - Accent6" xfId="12" xr:uid="{00000000-0005-0000-0000-000017000000}"/>
    <cellStyle name="40% - Cor1" xfId="50" xr:uid="{00000000-0005-0000-0000-000018000000}"/>
    <cellStyle name="40% - Cor2" xfId="51" xr:uid="{00000000-0005-0000-0000-000019000000}"/>
    <cellStyle name="40% - Cor3" xfId="52" xr:uid="{00000000-0005-0000-0000-00001A000000}"/>
    <cellStyle name="40% - Cor4" xfId="53" xr:uid="{00000000-0005-0000-0000-00001B000000}"/>
    <cellStyle name="40% - Cor5" xfId="54" xr:uid="{00000000-0005-0000-0000-00001C000000}"/>
    <cellStyle name="40% - Cor6" xfId="55" xr:uid="{00000000-0005-0000-0000-00001D000000}"/>
    <cellStyle name="40% - Ênfase1 2" xfId="191" xr:uid="{00000000-0005-0000-0000-00001E000000}"/>
    <cellStyle name="40% - Ênfase2 2" xfId="195" xr:uid="{00000000-0005-0000-0000-00001F000000}"/>
    <cellStyle name="40% - Ênfase3 2" xfId="199" xr:uid="{00000000-0005-0000-0000-000020000000}"/>
    <cellStyle name="40% - Ênfase4 2" xfId="203" xr:uid="{00000000-0005-0000-0000-000021000000}"/>
    <cellStyle name="40% - Ênfase5 2" xfId="207" xr:uid="{00000000-0005-0000-0000-000022000000}"/>
    <cellStyle name="40% - Ênfase6 2" xfId="211" xr:uid="{00000000-0005-0000-0000-000023000000}"/>
    <cellStyle name="60% - Accent1" xfId="13" xr:uid="{00000000-0005-0000-0000-000024000000}"/>
    <cellStyle name="60% - Accent2" xfId="14" xr:uid="{00000000-0005-0000-0000-000025000000}"/>
    <cellStyle name="60% - Accent3" xfId="15" xr:uid="{00000000-0005-0000-0000-000026000000}"/>
    <cellStyle name="60% - Accent4" xfId="16" xr:uid="{00000000-0005-0000-0000-000027000000}"/>
    <cellStyle name="60% - Accent5" xfId="17" xr:uid="{00000000-0005-0000-0000-000028000000}"/>
    <cellStyle name="60% - Accent6" xfId="18" xr:uid="{00000000-0005-0000-0000-000029000000}"/>
    <cellStyle name="60% - Cor1" xfId="56" xr:uid="{00000000-0005-0000-0000-00002A000000}"/>
    <cellStyle name="60% - Cor2" xfId="57" xr:uid="{00000000-0005-0000-0000-00002B000000}"/>
    <cellStyle name="60% - Cor3" xfId="58" xr:uid="{00000000-0005-0000-0000-00002C000000}"/>
    <cellStyle name="60% - Cor4" xfId="59" xr:uid="{00000000-0005-0000-0000-00002D000000}"/>
    <cellStyle name="60% - Cor5" xfId="60" xr:uid="{00000000-0005-0000-0000-00002E000000}"/>
    <cellStyle name="60% - Cor6" xfId="61" xr:uid="{00000000-0005-0000-0000-00002F000000}"/>
    <cellStyle name="60% - Ênfase1 2" xfId="192" xr:uid="{00000000-0005-0000-0000-000030000000}"/>
    <cellStyle name="60% - Ênfase2 2" xfId="196" xr:uid="{00000000-0005-0000-0000-000031000000}"/>
    <cellStyle name="60% - Ênfase3 2" xfId="200" xr:uid="{00000000-0005-0000-0000-000032000000}"/>
    <cellStyle name="60% - Ênfase4 2" xfId="204" xr:uid="{00000000-0005-0000-0000-000033000000}"/>
    <cellStyle name="60% - Ênfase5 2" xfId="208" xr:uid="{00000000-0005-0000-0000-000034000000}"/>
    <cellStyle name="60% - Ênfase6 2" xfId="212" xr:uid="{00000000-0005-0000-0000-000035000000}"/>
    <cellStyle name="Accent1" xfId="19" xr:uid="{00000000-0005-0000-0000-000036000000}"/>
    <cellStyle name="Accent2" xfId="20" xr:uid="{00000000-0005-0000-0000-000037000000}"/>
    <cellStyle name="Accent3" xfId="21" xr:uid="{00000000-0005-0000-0000-000038000000}"/>
    <cellStyle name="Accent4" xfId="22" xr:uid="{00000000-0005-0000-0000-000039000000}"/>
    <cellStyle name="Accent5" xfId="23" xr:uid="{00000000-0005-0000-0000-00003A000000}"/>
    <cellStyle name="Accent6" xfId="24" xr:uid="{00000000-0005-0000-0000-00003B000000}"/>
    <cellStyle name="Bad" xfId="25" xr:uid="{00000000-0005-0000-0000-00003C000000}"/>
    <cellStyle name="Bom 2" xfId="178" xr:uid="{00000000-0005-0000-0000-00003D000000}"/>
    <cellStyle name="Cabeçalho 1" xfId="62" xr:uid="{00000000-0005-0000-0000-00003E000000}"/>
    <cellStyle name="Cabeçalho 2" xfId="63" xr:uid="{00000000-0005-0000-0000-00003F000000}"/>
    <cellStyle name="Cabeçalho 3" xfId="64" xr:uid="{00000000-0005-0000-0000-000040000000}"/>
    <cellStyle name="Cabeçalho 4" xfId="65" xr:uid="{00000000-0005-0000-0000-000041000000}"/>
    <cellStyle name="Calculation" xfId="26" xr:uid="{00000000-0005-0000-0000-000042000000}"/>
    <cellStyle name="Cálculo 2" xfId="183" xr:uid="{00000000-0005-0000-0000-000043000000}"/>
    <cellStyle name="Célula de Verificação 2" xfId="185" xr:uid="{00000000-0005-0000-0000-000044000000}"/>
    <cellStyle name="Célula Ligada" xfId="66" xr:uid="{00000000-0005-0000-0000-000045000000}"/>
    <cellStyle name="Célula Vinculada 2" xfId="184" xr:uid="{00000000-0005-0000-0000-000046000000}"/>
    <cellStyle name="Check Cell" xfId="27" xr:uid="{00000000-0005-0000-0000-000047000000}"/>
    <cellStyle name="Cor1" xfId="67" xr:uid="{00000000-0005-0000-0000-000048000000}"/>
    <cellStyle name="Cor2" xfId="68" xr:uid="{00000000-0005-0000-0000-000049000000}"/>
    <cellStyle name="Cor3" xfId="69" xr:uid="{00000000-0005-0000-0000-00004A000000}"/>
    <cellStyle name="Cor4" xfId="70" xr:uid="{00000000-0005-0000-0000-00004B000000}"/>
    <cellStyle name="Cor5" xfId="71" xr:uid="{00000000-0005-0000-0000-00004C000000}"/>
    <cellStyle name="Cor6" xfId="72" xr:uid="{00000000-0005-0000-0000-00004D000000}"/>
    <cellStyle name="Correto" xfId="73" xr:uid="{00000000-0005-0000-0000-00004E000000}"/>
    <cellStyle name="Ênfase1 2" xfId="189" xr:uid="{00000000-0005-0000-0000-00004F000000}"/>
    <cellStyle name="Ênfase2 2" xfId="193" xr:uid="{00000000-0005-0000-0000-000050000000}"/>
    <cellStyle name="Ênfase3 2" xfId="197" xr:uid="{00000000-0005-0000-0000-000051000000}"/>
    <cellStyle name="Ênfase4 2" xfId="201" xr:uid="{00000000-0005-0000-0000-000052000000}"/>
    <cellStyle name="Ênfase5 2" xfId="205" xr:uid="{00000000-0005-0000-0000-000053000000}"/>
    <cellStyle name="Ênfase6 2" xfId="209" xr:uid="{00000000-0005-0000-0000-000054000000}"/>
    <cellStyle name="Entrada 2" xfId="181" xr:uid="{00000000-0005-0000-0000-000055000000}"/>
    <cellStyle name="Excel Built-in Normal" xfId="74" xr:uid="{00000000-0005-0000-0000-000056000000}"/>
    <cellStyle name="Explanatory Text" xfId="28" xr:uid="{00000000-0005-0000-0000-000057000000}"/>
    <cellStyle name="Good" xfId="29" xr:uid="{00000000-0005-0000-0000-000058000000}"/>
    <cellStyle name="Heading 1" xfId="30" xr:uid="{00000000-0005-0000-0000-000059000000}"/>
    <cellStyle name="Heading 2" xfId="31" xr:uid="{00000000-0005-0000-0000-00005A000000}"/>
    <cellStyle name="Heading 3" xfId="32" xr:uid="{00000000-0005-0000-0000-00005B000000}"/>
    <cellStyle name="Heading 4" xfId="33" xr:uid="{00000000-0005-0000-0000-00005C000000}"/>
    <cellStyle name="Incorreto 2" xfId="179" xr:uid="{00000000-0005-0000-0000-00005D000000}"/>
    <cellStyle name="Input" xfId="34" xr:uid="{00000000-0005-0000-0000-00005E000000}"/>
    <cellStyle name="Linked Cell" xfId="35" xr:uid="{00000000-0005-0000-0000-00005F000000}"/>
    <cellStyle name="Moeda 2" xfId="161" xr:uid="{00000000-0005-0000-0000-000060000000}"/>
    <cellStyle name="Neutra 2" xfId="180" xr:uid="{00000000-0005-0000-0000-000061000000}"/>
    <cellStyle name="Neutral" xfId="36" xr:uid="{00000000-0005-0000-0000-000062000000}"/>
    <cellStyle name="Neutro" xfId="75" xr:uid="{00000000-0005-0000-0000-000063000000}"/>
    <cellStyle name="Normal" xfId="0" builtinId="0"/>
    <cellStyle name="Normal 10" xfId="144" xr:uid="{00000000-0005-0000-0000-000065000000}"/>
    <cellStyle name="Normal 2" xfId="76" xr:uid="{00000000-0005-0000-0000-000066000000}"/>
    <cellStyle name="Normal 2 2" xfId="77" xr:uid="{00000000-0005-0000-0000-000067000000}"/>
    <cellStyle name="Normal 2 2 2" xfId="88" xr:uid="{00000000-0005-0000-0000-000068000000}"/>
    <cellStyle name="Normal 2 2 2 2" xfId="287" xr:uid="{00000000-0005-0000-0000-000069000000}"/>
    <cellStyle name="Normal 2 2 3" xfId="90" xr:uid="{00000000-0005-0000-0000-00006A000000}"/>
    <cellStyle name="Normal 2 2 3 2" xfId="124" xr:uid="{00000000-0005-0000-0000-00006B000000}"/>
    <cellStyle name="Normal 2 2 3 3" xfId="162" xr:uid="{00000000-0005-0000-0000-00006C000000}"/>
    <cellStyle name="Normal 2 2 4" xfId="113" xr:uid="{00000000-0005-0000-0000-00006D000000}"/>
    <cellStyle name="Normal 2 2 4 2" xfId="136" xr:uid="{00000000-0005-0000-0000-00006E000000}"/>
    <cellStyle name="Normal 2 2 5" xfId="147" xr:uid="{00000000-0005-0000-0000-00006F000000}"/>
    <cellStyle name="Normal 2 3" xfId="119" xr:uid="{00000000-0005-0000-0000-000070000000}"/>
    <cellStyle name="Normal 2 3 2" xfId="175" xr:uid="{00000000-0005-0000-0000-000071000000}"/>
    <cellStyle name="Normal 2 4" xfId="224" xr:uid="{00000000-0005-0000-0000-000072000000}"/>
    <cellStyle name="Normal 2 5" xfId="222" xr:uid="{00000000-0005-0000-0000-000073000000}"/>
    <cellStyle name="Normal 2 6" xfId="218" xr:uid="{00000000-0005-0000-0000-000074000000}"/>
    <cellStyle name="Normal 2 7" xfId="232" xr:uid="{00000000-0005-0000-0000-000075000000}"/>
    <cellStyle name="Normal 2 8" xfId="241" xr:uid="{00000000-0005-0000-0000-000076000000}"/>
    <cellStyle name="Normal 2 8 2" xfId="247" xr:uid="{00000000-0005-0000-0000-000077000000}"/>
    <cellStyle name="Normal 2 8 3" xfId="258" xr:uid="{00000000-0005-0000-0000-000078000000}"/>
    <cellStyle name="Normal 2 8 3 2" xfId="272" xr:uid="{00000000-0005-0000-0000-000079000000}"/>
    <cellStyle name="Normal 2 9" xfId="254" xr:uid="{00000000-0005-0000-0000-00007A000000}"/>
    <cellStyle name="Normal 3" xfId="78" xr:uid="{00000000-0005-0000-0000-00007B000000}"/>
    <cellStyle name="Normal 3 2" xfId="102" xr:uid="{00000000-0005-0000-0000-00007C000000}"/>
    <cellStyle name="Normal 3 2 2" xfId="163" xr:uid="{00000000-0005-0000-0000-00007D000000}"/>
    <cellStyle name="Normal 3 3" xfId="213" xr:uid="{00000000-0005-0000-0000-00007E000000}"/>
    <cellStyle name="Normal 3 4" xfId="223" xr:uid="{00000000-0005-0000-0000-00007F000000}"/>
    <cellStyle name="Normal 3 5" xfId="225" xr:uid="{00000000-0005-0000-0000-000080000000}"/>
    <cellStyle name="Normal 3 6" xfId="231" xr:uid="{00000000-0005-0000-0000-000081000000}"/>
    <cellStyle name="Normal 3 7" xfId="288" xr:uid="{00000000-0005-0000-0000-000082000000}"/>
    <cellStyle name="Normal 4" xfId="100" xr:uid="{00000000-0005-0000-0000-000083000000}"/>
    <cellStyle name="Normal 4 2" xfId="103" xr:uid="{00000000-0005-0000-0000-000084000000}"/>
    <cellStyle name="Normal 4 3" xfId="164" xr:uid="{00000000-0005-0000-0000-000085000000}"/>
    <cellStyle name="Normal 5" xfId="101" xr:uid="{00000000-0005-0000-0000-000086000000}"/>
    <cellStyle name="Normal 5 2" xfId="286" xr:uid="{00000000-0005-0000-0000-000087000000}"/>
    <cellStyle name="Normal 5 3" xfId="160" xr:uid="{00000000-0005-0000-0000-000088000000}"/>
    <cellStyle name="Normal 6" xfId="89" xr:uid="{00000000-0005-0000-0000-000089000000}"/>
    <cellStyle name="Normal 6 2" xfId="123" xr:uid="{00000000-0005-0000-0000-00008A000000}"/>
    <cellStyle name="Normal 6 3" xfId="171" xr:uid="{00000000-0005-0000-0000-00008B000000}"/>
    <cellStyle name="Normal 6 4" xfId="606" xr:uid="{00000000-0005-0000-0000-00008C000000}"/>
    <cellStyle name="Normal 7" xfId="110" xr:uid="{00000000-0005-0000-0000-00008D000000}"/>
    <cellStyle name="Normal 7 2" xfId="133" xr:uid="{00000000-0005-0000-0000-00008E000000}"/>
    <cellStyle name="Normal 7 2 2" xfId="252" xr:uid="{00000000-0005-0000-0000-00008F000000}"/>
    <cellStyle name="Normal 7 3" xfId="246" xr:uid="{00000000-0005-0000-0000-000090000000}"/>
    <cellStyle name="Normal 7 4" xfId="341" xr:uid="{00000000-0005-0000-0000-000091000000}"/>
    <cellStyle name="Normal 7 5" xfId="151" xr:uid="{00000000-0005-0000-0000-000092000000}"/>
    <cellStyle name="Normal 8" xfId="230" xr:uid="{00000000-0005-0000-0000-000093000000}"/>
    <cellStyle name="Normal 8 2" xfId="262" xr:uid="{00000000-0005-0000-0000-000094000000}"/>
    <cellStyle name="Normal 8 3" xfId="268" xr:uid="{00000000-0005-0000-0000-000095000000}"/>
    <cellStyle name="Normal 9" xfId="295" xr:uid="{00000000-0005-0000-0000-000096000000}"/>
    <cellStyle name="Normal 9 2" xfId="384" xr:uid="{00000000-0005-0000-0000-000097000000}"/>
    <cellStyle name="Normal_BASE TAB 6_1" xfId="37" xr:uid="{00000000-0005-0000-0000-000098000000}"/>
    <cellStyle name="Normal_BASE TAB 6_1 2" xfId="118" xr:uid="{00000000-0005-0000-0000-000099000000}"/>
    <cellStyle name="Nota 2" xfId="176" xr:uid="{00000000-0005-0000-0000-00009A000000}"/>
    <cellStyle name="Nota 2 2" xfId="253" xr:uid="{00000000-0005-0000-0000-00009B000000}"/>
    <cellStyle name="Nota 2 3" xfId="250" xr:uid="{00000000-0005-0000-0000-00009C000000}"/>
    <cellStyle name="Nota 3" xfId="226" xr:uid="{00000000-0005-0000-0000-00009D000000}"/>
    <cellStyle name="Nota 3 2" xfId="260" xr:uid="{00000000-0005-0000-0000-00009E000000}"/>
    <cellStyle name="Nota 3 3" xfId="266" xr:uid="{00000000-0005-0000-0000-00009F000000}"/>
    <cellStyle name="Note" xfId="38" xr:uid="{00000000-0005-0000-0000-0000A0000000}"/>
    <cellStyle name="Note 2" xfId="79" xr:uid="{00000000-0005-0000-0000-0000A1000000}"/>
    <cellStyle name="Note 2 2" xfId="91" xr:uid="{00000000-0005-0000-0000-0000A2000000}"/>
    <cellStyle name="Output" xfId="39" xr:uid="{00000000-0005-0000-0000-0000A3000000}"/>
    <cellStyle name="Porcentagem" xfId="40" builtinId="5"/>
    <cellStyle name="Porcentagem 2" xfId="81" xr:uid="{00000000-0005-0000-0000-0000A5000000}"/>
    <cellStyle name="Porcentagem 2 10" xfId="277" xr:uid="{00000000-0005-0000-0000-0000A6000000}"/>
    <cellStyle name="Porcentagem 2 11" xfId="278" xr:uid="{00000000-0005-0000-0000-0000A7000000}"/>
    <cellStyle name="Porcentagem 2 12" xfId="279" xr:uid="{00000000-0005-0000-0000-0000A8000000}"/>
    <cellStyle name="Porcentagem 2 13" xfId="280" xr:uid="{00000000-0005-0000-0000-0000A9000000}"/>
    <cellStyle name="Porcentagem 2 14" xfId="281" xr:uid="{00000000-0005-0000-0000-0000AA000000}"/>
    <cellStyle name="Porcentagem 2 15" xfId="290" xr:uid="{00000000-0005-0000-0000-0000AB000000}"/>
    <cellStyle name="Porcentagem 2 16" xfId="154" xr:uid="{00000000-0005-0000-0000-0000AC000000}"/>
    <cellStyle name="Porcentagem 2 2" xfId="92" xr:uid="{00000000-0005-0000-0000-0000AD000000}"/>
    <cellStyle name="Porcentagem 2 3" xfId="105" xr:uid="{00000000-0005-0000-0000-0000AE000000}"/>
    <cellStyle name="Porcentagem 2 3 2" xfId="166" xr:uid="{00000000-0005-0000-0000-0000AF000000}"/>
    <cellStyle name="Porcentagem 2 4" xfId="214" xr:uid="{00000000-0005-0000-0000-0000B0000000}"/>
    <cellStyle name="Porcentagem 2 5" xfId="229" xr:uid="{00000000-0005-0000-0000-0000B1000000}"/>
    <cellStyle name="Porcentagem 2 6" xfId="233" xr:uid="{00000000-0005-0000-0000-0000B2000000}"/>
    <cellStyle name="Porcentagem 2 7" xfId="237" xr:uid="{00000000-0005-0000-0000-0000B3000000}"/>
    <cellStyle name="Porcentagem 2 8" xfId="275" xr:uid="{00000000-0005-0000-0000-0000B4000000}"/>
    <cellStyle name="Porcentagem 2 9" xfId="276" xr:uid="{00000000-0005-0000-0000-0000B5000000}"/>
    <cellStyle name="Porcentagem 3" xfId="82" xr:uid="{00000000-0005-0000-0000-0000B6000000}"/>
    <cellStyle name="Porcentagem 3 2" xfId="93" xr:uid="{00000000-0005-0000-0000-0000B7000000}"/>
    <cellStyle name="Porcentagem 3 2 2" xfId="167" xr:uid="{00000000-0005-0000-0000-0000B8000000}"/>
    <cellStyle name="Porcentagem 3 3" xfId="106" xr:uid="{00000000-0005-0000-0000-0000B9000000}"/>
    <cellStyle name="Porcentagem 3 3 2" xfId="215" xr:uid="{00000000-0005-0000-0000-0000BA000000}"/>
    <cellStyle name="Porcentagem 3 4" xfId="220" xr:uid="{00000000-0005-0000-0000-0000BB000000}"/>
    <cellStyle name="Porcentagem 3 5" xfId="234" xr:uid="{00000000-0005-0000-0000-0000BC000000}"/>
    <cellStyle name="Porcentagem 3 6" xfId="238" xr:uid="{00000000-0005-0000-0000-0000BD000000}"/>
    <cellStyle name="Porcentagem 3 7" xfId="291" xr:uid="{00000000-0005-0000-0000-0000BE000000}"/>
    <cellStyle name="Porcentagem 3 8" xfId="283" xr:uid="{00000000-0005-0000-0000-0000BF000000}"/>
    <cellStyle name="Porcentagem 4" xfId="80" xr:uid="{00000000-0005-0000-0000-0000C0000000}"/>
    <cellStyle name="Porcentagem 4 2" xfId="94" xr:uid="{00000000-0005-0000-0000-0000C1000000}"/>
    <cellStyle name="Porcentagem 4 2 2" xfId="289" xr:uid="{00000000-0005-0000-0000-0000C2000000}"/>
    <cellStyle name="Porcentagem 4 3" xfId="114" xr:uid="{00000000-0005-0000-0000-0000C3000000}"/>
    <cellStyle name="Porcentagem 4 3 2" xfId="165" xr:uid="{00000000-0005-0000-0000-0000C4000000}"/>
    <cellStyle name="Porcentagem 5" xfId="104" xr:uid="{00000000-0005-0000-0000-0000C5000000}"/>
    <cellStyle name="Porcentagem 5 2" xfId="174" xr:uid="{00000000-0005-0000-0000-0000C6000000}"/>
    <cellStyle name="Porcentagem 6" xfId="99" xr:uid="{00000000-0005-0000-0000-0000C7000000}"/>
    <cellStyle name="Porcentagem 6 2" xfId="129" xr:uid="{00000000-0005-0000-0000-0000C8000000}"/>
    <cellStyle name="Porcentagem 6 3" xfId="282" xr:uid="{00000000-0005-0000-0000-0000C9000000}"/>
    <cellStyle name="Porcentagem 6 4" xfId="608" xr:uid="{00000000-0005-0000-0000-0000CA000000}"/>
    <cellStyle name="Porcentagem 7" xfId="112" xr:uid="{00000000-0005-0000-0000-0000CB000000}"/>
    <cellStyle name="Porcentagem 7 2" xfId="135" xr:uid="{00000000-0005-0000-0000-0000CC000000}"/>
    <cellStyle name="Porcentagem 8" xfId="146" xr:uid="{00000000-0005-0000-0000-0000CD000000}"/>
    <cellStyle name="Saída 2" xfId="182" xr:uid="{00000000-0005-0000-0000-0000CE000000}"/>
    <cellStyle name="Separador de milhares 10 2" xfId="265" xr:uid="{00000000-0005-0000-0000-0000CF000000}"/>
    <cellStyle name="Separador de milhares 10 2 2" xfId="325" xr:uid="{00000000-0005-0000-0000-0000D0000000}"/>
    <cellStyle name="Separador de milhares 10 2 2 2" xfId="414" xr:uid="{00000000-0005-0000-0000-0000D1000000}"/>
    <cellStyle name="Separador de milhares 10 2 2 2 2" xfId="588" xr:uid="{00000000-0005-0000-0000-0000D2000000}"/>
    <cellStyle name="Separador de milhares 10 2 2 3" xfId="501" xr:uid="{00000000-0005-0000-0000-0000D3000000}"/>
    <cellStyle name="Separador de milhares 10 2 3" xfId="372" xr:uid="{00000000-0005-0000-0000-0000D4000000}"/>
    <cellStyle name="Separador de milhares 10 2 3 2" xfId="547" xr:uid="{00000000-0005-0000-0000-0000D5000000}"/>
    <cellStyle name="Separador de milhares 10 2 4" xfId="460" xr:uid="{00000000-0005-0000-0000-0000D6000000}"/>
    <cellStyle name="Separador de milhares 10 3" xfId="271" xr:uid="{00000000-0005-0000-0000-0000D7000000}"/>
    <cellStyle name="Separador de milhares 10 3 2" xfId="329" xr:uid="{00000000-0005-0000-0000-0000D8000000}"/>
    <cellStyle name="Separador de milhares 10 3 2 2" xfId="418" xr:uid="{00000000-0005-0000-0000-0000D9000000}"/>
    <cellStyle name="Separador de milhares 10 3 2 2 2" xfId="592" xr:uid="{00000000-0005-0000-0000-0000DA000000}"/>
    <cellStyle name="Separador de milhares 10 3 2 3" xfId="505" xr:uid="{00000000-0005-0000-0000-0000DB000000}"/>
    <cellStyle name="Separador de milhares 10 3 3" xfId="376" xr:uid="{00000000-0005-0000-0000-0000DC000000}"/>
    <cellStyle name="Separador de milhares 10 3 3 2" xfId="551" xr:uid="{00000000-0005-0000-0000-0000DD000000}"/>
    <cellStyle name="Separador de milhares 10 3 4" xfId="464" xr:uid="{00000000-0005-0000-0000-0000DE000000}"/>
    <cellStyle name="Separador de milhares 2" xfId="84" xr:uid="{00000000-0005-0000-0000-0000DF000000}"/>
    <cellStyle name="Separador de milhares 2 10" xfId="153" xr:uid="{00000000-0005-0000-0000-0000E0000000}"/>
    <cellStyle name="Separador de milhares 2 2" xfId="87" xr:uid="{00000000-0005-0000-0000-0000E1000000}"/>
    <cellStyle name="Separador de milhares 2 2 10" xfId="427" xr:uid="{00000000-0005-0000-0000-0000E2000000}"/>
    <cellStyle name="Separador de milhares 2 2 11" xfId="148" xr:uid="{00000000-0005-0000-0000-0000E3000000}"/>
    <cellStyle name="Separador de milhares 2 2 2" xfId="96" xr:uid="{00000000-0005-0000-0000-0000E4000000}"/>
    <cellStyle name="Separador de milhares 2 2 2 2" xfId="126" xr:uid="{00000000-0005-0000-0000-0000E5000000}"/>
    <cellStyle name="Separador de milhares 2 2 2 3" xfId="172" xr:uid="{00000000-0005-0000-0000-0000E6000000}"/>
    <cellStyle name="Separador de milhares 2 2 2 4" xfId="600" xr:uid="{00000000-0005-0000-0000-0000E7000000}"/>
    <cellStyle name="Separador de milhares 2 2 3" xfId="95" xr:uid="{00000000-0005-0000-0000-0000E8000000}"/>
    <cellStyle name="Separador de milhares 2 2 3 2" xfId="125" xr:uid="{00000000-0005-0000-0000-0000E9000000}"/>
    <cellStyle name="Separador de milhares 2 2 3 3" xfId="219" xr:uid="{00000000-0005-0000-0000-0000EA000000}"/>
    <cellStyle name="Separador de milhares 2 2 4" xfId="115" xr:uid="{00000000-0005-0000-0000-0000EB000000}"/>
    <cellStyle name="Separador de milhares 2 2 4 2" xfId="137" xr:uid="{00000000-0005-0000-0000-0000EC000000}"/>
    <cellStyle name="Separador de milhares 2 2 4 2 2" xfId="406" xr:uid="{00000000-0005-0000-0000-0000ED000000}"/>
    <cellStyle name="Separador de milhares 2 2 4 2 2 2" xfId="580" xr:uid="{00000000-0005-0000-0000-0000EE000000}"/>
    <cellStyle name="Separador de milhares 2 2 4 2 3" xfId="493" xr:uid="{00000000-0005-0000-0000-0000EF000000}"/>
    <cellStyle name="Separador de milhares 2 2 4 2 4" xfId="317" xr:uid="{00000000-0005-0000-0000-0000F0000000}"/>
    <cellStyle name="Separador de milhares 2 2 4 3" xfId="364" xr:uid="{00000000-0005-0000-0000-0000F1000000}"/>
    <cellStyle name="Separador de milhares 2 2 4 3 2" xfId="539" xr:uid="{00000000-0005-0000-0000-0000F2000000}"/>
    <cellStyle name="Separador de milhares 2 2 4 4" xfId="452" xr:uid="{00000000-0005-0000-0000-0000F3000000}"/>
    <cellStyle name="Separador de milhares 2 2 4 5" xfId="249" xr:uid="{00000000-0005-0000-0000-0000F4000000}"/>
    <cellStyle name="Separador de milhares 2 2 5" xfId="256" xr:uid="{00000000-0005-0000-0000-0000F5000000}"/>
    <cellStyle name="Separador de milhares 2 2 5 2" xfId="319" xr:uid="{00000000-0005-0000-0000-0000F6000000}"/>
    <cellStyle name="Separador de milhares 2 2 5 2 2" xfId="408" xr:uid="{00000000-0005-0000-0000-0000F7000000}"/>
    <cellStyle name="Separador de milhares 2 2 5 2 2 2" xfId="582" xr:uid="{00000000-0005-0000-0000-0000F8000000}"/>
    <cellStyle name="Separador de milhares 2 2 5 2 3" xfId="495" xr:uid="{00000000-0005-0000-0000-0000F9000000}"/>
    <cellStyle name="Separador de milhares 2 2 5 3" xfId="366" xr:uid="{00000000-0005-0000-0000-0000FA000000}"/>
    <cellStyle name="Separador de milhares 2 2 5 3 2" xfId="541" xr:uid="{00000000-0005-0000-0000-0000FB000000}"/>
    <cellStyle name="Separador de milhares 2 2 5 4" xfId="454" xr:uid="{00000000-0005-0000-0000-0000FC000000}"/>
    <cellStyle name="Separador de milhares 2 2 6" xfId="292" xr:uid="{00000000-0005-0000-0000-0000FD000000}"/>
    <cellStyle name="Separador de milhares 2 2 6 2" xfId="334" xr:uid="{00000000-0005-0000-0000-0000FE000000}"/>
    <cellStyle name="Separador de milhares 2 2 6 2 2" xfId="423" xr:uid="{00000000-0005-0000-0000-0000FF000000}"/>
    <cellStyle name="Separador de milhares 2 2 6 2 2 2" xfId="597" xr:uid="{00000000-0005-0000-0000-000000010000}"/>
    <cellStyle name="Separador de milhares 2 2 6 2 3" xfId="510" xr:uid="{00000000-0005-0000-0000-000001010000}"/>
    <cellStyle name="Separador de milhares 2 2 6 3" xfId="381" xr:uid="{00000000-0005-0000-0000-000002010000}"/>
    <cellStyle name="Separador de milhares 2 2 6 3 2" xfId="556" xr:uid="{00000000-0005-0000-0000-000003010000}"/>
    <cellStyle name="Separador de milhares 2 2 6 4" xfId="469" xr:uid="{00000000-0005-0000-0000-000004010000}"/>
    <cellStyle name="Separador de milhares 2 2 7" xfId="169" xr:uid="{00000000-0005-0000-0000-000005010000}"/>
    <cellStyle name="Separador de milhares 2 2 7 2" xfId="349" xr:uid="{00000000-0005-0000-0000-000006010000}"/>
    <cellStyle name="Separador de milhares 2 2 7 2 2" xfId="524" xr:uid="{00000000-0005-0000-0000-000007010000}"/>
    <cellStyle name="Separador de milhares 2 2 7 3" xfId="437" xr:uid="{00000000-0005-0000-0000-000008010000}"/>
    <cellStyle name="Separador de milhares 2 2 8" xfId="302" xr:uid="{00000000-0005-0000-0000-000009010000}"/>
    <cellStyle name="Separador de milhares 2 2 8 2" xfId="391" xr:uid="{00000000-0005-0000-0000-00000A010000}"/>
    <cellStyle name="Separador de milhares 2 2 8 2 2" xfId="565" xr:uid="{00000000-0005-0000-0000-00000B010000}"/>
    <cellStyle name="Separador de milhares 2 2 8 3" xfId="478" xr:uid="{00000000-0005-0000-0000-00000C010000}"/>
    <cellStyle name="Separador de milhares 2 2 9" xfId="338" xr:uid="{00000000-0005-0000-0000-00000D010000}"/>
    <cellStyle name="Separador de milhares 2 2 9 2" xfId="514" xr:uid="{00000000-0005-0000-0000-00000E010000}"/>
    <cellStyle name="Separador de milhares 2 3" xfId="107" xr:uid="{00000000-0005-0000-0000-00000F010000}"/>
    <cellStyle name="Separador de milhares 2 3 2" xfId="130" xr:uid="{00000000-0005-0000-0000-000010010000}"/>
    <cellStyle name="Separador de milhares 2 3 2 2" xfId="320" xr:uid="{00000000-0005-0000-0000-000011010000}"/>
    <cellStyle name="Separador de milhares 2 3 2 2 2" xfId="409" xr:uid="{00000000-0005-0000-0000-000012010000}"/>
    <cellStyle name="Separador de milhares 2 3 2 2 2 2" xfId="583" xr:uid="{00000000-0005-0000-0000-000013010000}"/>
    <cellStyle name="Separador de milhares 2 3 2 2 3" xfId="496" xr:uid="{00000000-0005-0000-0000-000014010000}"/>
    <cellStyle name="Separador de milhares 2 3 2 3" xfId="367" xr:uid="{00000000-0005-0000-0000-000015010000}"/>
    <cellStyle name="Separador de milhares 2 3 2 3 2" xfId="542" xr:uid="{00000000-0005-0000-0000-000016010000}"/>
    <cellStyle name="Separador de milhares 2 3 2 4" xfId="455" xr:uid="{00000000-0005-0000-0000-000017010000}"/>
    <cellStyle name="Separador de milhares 2 3 2 5" xfId="257" xr:uid="{00000000-0005-0000-0000-000018010000}"/>
    <cellStyle name="Separador de milhares 2 3 3" xfId="255" xr:uid="{00000000-0005-0000-0000-000019010000}"/>
    <cellStyle name="Separador de milhares 2 3 3 2" xfId="318" xr:uid="{00000000-0005-0000-0000-00001A010000}"/>
    <cellStyle name="Separador de milhares 2 3 3 2 2" xfId="407" xr:uid="{00000000-0005-0000-0000-00001B010000}"/>
    <cellStyle name="Separador de milhares 2 3 3 2 2 2" xfId="581" xr:uid="{00000000-0005-0000-0000-00001C010000}"/>
    <cellStyle name="Separador de milhares 2 3 3 2 3" xfId="494" xr:uid="{00000000-0005-0000-0000-00001D010000}"/>
    <cellStyle name="Separador de milhares 2 3 3 3" xfId="365" xr:uid="{00000000-0005-0000-0000-00001E010000}"/>
    <cellStyle name="Separador de milhares 2 3 3 3 2" xfId="540" xr:uid="{00000000-0005-0000-0000-00001F010000}"/>
    <cellStyle name="Separador de milhares 2 3 3 4" xfId="453" xr:uid="{00000000-0005-0000-0000-000020010000}"/>
    <cellStyle name="Separador de milhares 2 3 4" xfId="304" xr:uid="{00000000-0005-0000-0000-000021010000}"/>
    <cellStyle name="Separador de milhares 2 3 4 2" xfId="393" xr:uid="{00000000-0005-0000-0000-000022010000}"/>
    <cellStyle name="Separador de milhares 2 3 4 2 2" xfId="567" xr:uid="{00000000-0005-0000-0000-000023010000}"/>
    <cellStyle name="Separador de milhares 2 3 4 3" xfId="480" xr:uid="{00000000-0005-0000-0000-000024010000}"/>
    <cellStyle name="Separador de milhares 2 3 5" xfId="351" xr:uid="{00000000-0005-0000-0000-000025010000}"/>
    <cellStyle name="Separador de milhares 2 3 5 2" xfId="526" xr:uid="{00000000-0005-0000-0000-000026010000}"/>
    <cellStyle name="Separador de milhares 2 3 6" xfId="439" xr:uid="{00000000-0005-0000-0000-000027010000}"/>
    <cellStyle name="Separador de milhares 2 3 7" xfId="216" xr:uid="{00000000-0005-0000-0000-000028010000}"/>
    <cellStyle name="Separador de milhares 2 3 8" xfId="603" xr:uid="{00000000-0005-0000-0000-000029010000}"/>
    <cellStyle name="Separador de milhares 2 4" xfId="121" xr:uid="{00000000-0005-0000-0000-00002A010000}"/>
    <cellStyle name="Separador de milhares 2 4 2" xfId="261" xr:uid="{00000000-0005-0000-0000-00002B010000}"/>
    <cellStyle name="Separador de milhares 2 4 2 2" xfId="322" xr:uid="{00000000-0005-0000-0000-00002C010000}"/>
    <cellStyle name="Separador de milhares 2 4 2 2 2" xfId="411" xr:uid="{00000000-0005-0000-0000-00002D010000}"/>
    <cellStyle name="Separador de milhares 2 4 2 2 2 2" xfId="585" xr:uid="{00000000-0005-0000-0000-00002E010000}"/>
    <cellStyle name="Separador de milhares 2 4 2 2 3" xfId="498" xr:uid="{00000000-0005-0000-0000-00002F010000}"/>
    <cellStyle name="Separador de milhares 2 4 2 3" xfId="369" xr:uid="{00000000-0005-0000-0000-000030010000}"/>
    <cellStyle name="Separador de milhares 2 4 2 3 2" xfId="544" xr:uid="{00000000-0005-0000-0000-000031010000}"/>
    <cellStyle name="Separador de milhares 2 4 2 4" xfId="457" xr:uid="{00000000-0005-0000-0000-000032010000}"/>
    <cellStyle name="Separador de milhares 2 4 3" xfId="267" xr:uid="{00000000-0005-0000-0000-000033010000}"/>
    <cellStyle name="Separador de milhares 2 4 3 2" xfId="326" xr:uid="{00000000-0005-0000-0000-000034010000}"/>
    <cellStyle name="Separador de milhares 2 4 3 2 2" xfId="415" xr:uid="{00000000-0005-0000-0000-000035010000}"/>
    <cellStyle name="Separador de milhares 2 4 3 2 2 2" xfId="589" xr:uid="{00000000-0005-0000-0000-000036010000}"/>
    <cellStyle name="Separador de milhares 2 4 3 2 3" xfId="502" xr:uid="{00000000-0005-0000-0000-000037010000}"/>
    <cellStyle name="Separador de milhares 2 4 3 3" xfId="373" xr:uid="{00000000-0005-0000-0000-000038010000}"/>
    <cellStyle name="Separador de milhares 2 4 3 3 2" xfId="548" xr:uid="{00000000-0005-0000-0000-000039010000}"/>
    <cellStyle name="Separador de milhares 2 4 3 4" xfId="461" xr:uid="{00000000-0005-0000-0000-00003A010000}"/>
    <cellStyle name="Separador de milhares 2 4 4" xfId="308" xr:uid="{00000000-0005-0000-0000-00003B010000}"/>
    <cellStyle name="Separador de milhares 2 4 4 2" xfId="397" xr:uid="{00000000-0005-0000-0000-00003C010000}"/>
    <cellStyle name="Separador de milhares 2 4 4 2 2" xfId="571" xr:uid="{00000000-0005-0000-0000-00003D010000}"/>
    <cellStyle name="Separador de milhares 2 4 4 3" xfId="484" xr:uid="{00000000-0005-0000-0000-00003E010000}"/>
    <cellStyle name="Separador de milhares 2 4 5" xfId="355" xr:uid="{00000000-0005-0000-0000-00003F010000}"/>
    <cellStyle name="Separador de milhares 2 4 5 2" xfId="530" xr:uid="{00000000-0005-0000-0000-000040010000}"/>
    <cellStyle name="Separador de milhares 2 4 6" xfId="443" xr:uid="{00000000-0005-0000-0000-000041010000}"/>
    <cellStyle name="Separador de milhares 2 4 7" xfId="228" xr:uid="{00000000-0005-0000-0000-000042010000}"/>
    <cellStyle name="Separador de milhares 2 5" xfId="235" xr:uid="{00000000-0005-0000-0000-000043010000}"/>
    <cellStyle name="Separador de milhares 2 5 2" xfId="263" xr:uid="{00000000-0005-0000-0000-000044010000}"/>
    <cellStyle name="Separador de milhares 2 5 2 2" xfId="323" xr:uid="{00000000-0005-0000-0000-000045010000}"/>
    <cellStyle name="Separador de milhares 2 5 2 2 2" xfId="412" xr:uid="{00000000-0005-0000-0000-000046010000}"/>
    <cellStyle name="Separador de milhares 2 5 2 2 2 2" xfId="586" xr:uid="{00000000-0005-0000-0000-000047010000}"/>
    <cellStyle name="Separador de milhares 2 5 2 2 3" xfId="499" xr:uid="{00000000-0005-0000-0000-000048010000}"/>
    <cellStyle name="Separador de milhares 2 5 2 3" xfId="370" xr:uid="{00000000-0005-0000-0000-000049010000}"/>
    <cellStyle name="Separador de milhares 2 5 2 3 2" xfId="545" xr:uid="{00000000-0005-0000-0000-00004A010000}"/>
    <cellStyle name="Separador de milhares 2 5 2 4" xfId="458" xr:uid="{00000000-0005-0000-0000-00004B010000}"/>
    <cellStyle name="Separador de milhares 2 5 3" xfId="269" xr:uid="{00000000-0005-0000-0000-00004C010000}"/>
    <cellStyle name="Separador de milhares 2 5 3 2" xfId="327" xr:uid="{00000000-0005-0000-0000-00004D010000}"/>
    <cellStyle name="Separador de milhares 2 5 3 2 2" xfId="416" xr:uid="{00000000-0005-0000-0000-00004E010000}"/>
    <cellStyle name="Separador de milhares 2 5 3 2 2 2" xfId="590" xr:uid="{00000000-0005-0000-0000-00004F010000}"/>
    <cellStyle name="Separador de milhares 2 5 3 2 3" xfId="503" xr:uid="{00000000-0005-0000-0000-000050010000}"/>
    <cellStyle name="Separador de milhares 2 5 3 3" xfId="374" xr:uid="{00000000-0005-0000-0000-000051010000}"/>
    <cellStyle name="Separador de milhares 2 5 3 3 2" xfId="549" xr:uid="{00000000-0005-0000-0000-000052010000}"/>
    <cellStyle name="Separador de milhares 2 5 3 4" xfId="462" xr:uid="{00000000-0005-0000-0000-000053010000}"/>
    <cellStyle name="Separador de milhares 2 5 4" xfId="309" xr:uid="{00000000-0005-0000-0000-000054010000}"/>
    <cellStyle name="Separador de milhares 2 5 4 2" xfId="398" xr:uid="{00000000-0005-0000-0000-000055010000}"/>
    <cellStyle name="Separador de milhares 2 5 4 2 2" xfId="572" xr:uid="{00000000-0005-0000-0000-000056010000}"/>
    <cellStyle name="Separador de milhares 2 5 4 3" xfId="485" xr:uid="{00000000-0005-0000-0000-000057010000}"/>
    <cellStyle name="Separador de milhares 2 5 5" xfId="356" xr:uid="{00000000-0005-0000-0000-000058010000}"/>
    <cellStyle name="Separador de milhares 2 5 5 2" xfId="531" xr:uid="{00000000-0005-0000-0000-000059010000}"/>
    <cellStyle name="Separador de milhares 2 5 6" xfId="444" xr:uid="{00000000-0005-0000-0000-00005A010000}"/>
    <cellStyle name="Separador de milhares 2 6" xfId="239" xr:uid="{00000000-0005-0000-0000-00005B010000}"/>
    <cellStyle name="Separador de milhares 2 6 2" xfId="264" xr:uid="{00000000-0005-0000-0000-00005C010000}"/>
    <cellStyle name="Separador de milhares 2 6 2 2" xfId="324" xr:uid="{00000000-0005-0000-0000-00005D010000}"/>
    <cellStyle name="Separador de milhares 2 6 2 2 2" xfId="413" xr:uid="{00000000-0005-0000-0000-00005E010000}"/>
    <cellStyle name="Separador de milhares 2 6 2 2 2 2" xfId="587" xr:uid="{00000000-0005-0000-0000-00005F010000}"/>
    <cellStyle name="Separador de milhares 2 6 2 2 3" xfId="500" xr:uid="{00000000-0005-0000-0000-000060010000}"/>
    <cellStyle name="Separador de milhares 2 6 2 3" xfId="371" xr:uid="{00000000-0005-0000-0000-000061010000}"/>
    <cellStyle name="Separador de milhares 2 6 2 3 2" xfId="546" xr:uid="{00000000-0005-0000-0000-000062010000}"/>
    <cellStyle name="Separador de milhares 2 6 2 4" xfId="459" xr:uid="{00000000-0005-0000-0000-000063010000}"/>
    <cellStyle name="Separador de milhares 2 6 3" xfId="270" xr:uid="{00000000-0005-0000-0000-000064010000}"/>
    <cellStyle name="Separador de milhares 2 6 3 2" xfId="328" xr:uid="{00000000-0005-0000-0000-000065010000}"/>
    <cellStyle name="Separador de milhares 2 6 3 2 2" xfId="417" xr:uid="{00000000-0005-0000-0000-000066010000}"/>
    <cellStyle name="Separador de milhares 2 6 3 2 2 2" xfId="591" xr:uid="{00000000-0005-0000-0000-000067010000}"/>
    <cellStyle name="Separador de milhares 2 6 3 2 3" xfId="504" xr:uid="{00000000-0005-0000-0000-000068010000}"/>
    <cellStyle name="Separador de milhares 2 6 3 3" xfId="375" xr:uid="{00000000-0005-0000-0000-000069010000}"/>
    <cellStyle name="Separador de milhares 2 6 3 3 2" xfId="550" xr:uid="{00000000-0005-0000-0000-00006A010000}"/>
    <cellStyle name="Separador de milhares 2 6 3 4" xfId="463" xr:uid="{00000000-0005-0000-0000-00006B010000}"/>
    <cellStyle name="Separador de milhares 2 6 4" xfId="311" xr:uid="{00000000-0005-0000-0000-00006C010000}"/>
    <cellStyle name="Separador de milhares 2 6 4 2" xfId="400" xr:uid="{00000000-0005-0000-0000-00006D010000}"/>
    <cellStyle name="Separador de milhares 2 6 4 2 2" xfId="574" xr:uid="{00000000-0005-0000-0000-00006E010000}"/>
    <cellStyle name="Separador de milhares 2 6 4 3" xfId="487" xr:uid="{00000000-0005-0000-0000-00006F010000}"/>
    <cellStyle name="Separador de milhares 2 6 5" xfId="358" xr:uid="{00000000-0005-0000-0000-000070010000}"/>
    <cellStyle name="Separador de milhares 2 6 5 2" xfId="533" xr:uid="{00000000-0005-0000-0000-000071010000}"/>
    <cellStyle name="Separador de milhares 2 6 6" xfId="446" xr:uid="{00000000-0005-0000-0000-000072010000}"/>
    <cellStyle name="Separador de milhares 2 7" xfId="227" xr:uid="{00000000-0005-0000-0000-000073010000}"/>
    <cellStyle name="Separador de milhares 2 7 2" xfId="307" xr:uid="{00000000-0005-0000-0000-000074010000}"/>
    <cellStyle name="Separador de milhares 2 7 2 2" xfId="396" xr:uid="{00000000-0005-0000-0000-000075010000}"/>
    <cellStyle name="Separador de milhares 2 7 2 2 2" xfId="570" xr:uid="{00000000-0005-0000-0000-000076010000}"/>
    <cellStyle name="Separador de milhares 2 7 2 3" xfId="483" xr:uid="{00000000-0005-0000-0000-000077010000}"/>
    <cellStyle name="Separador de milhares 2 7 3" xfId="354" xr:uid="{00000000-0005-0000-0000-000078010000}"/>
    <cellStyle name="Separador de milhares 2 7 3 2" xfId="529" xr:uid="{00000000-0005-0000-0000-000079010000}"/>
    <cellStyle name="Separador de milhares 2 7 4" xfId="442" xr:uid="{00000000-0005-0000-0000-00007A010000}"/>
    <cellStyle name="Separador de milhares 2 8" xfId="242" xr:uid="{00000000-0005-0000-0000-00007B010000}"/>
    <cellStyle name="Separador de milhares 2 8 2" xfId="245" xr:uid="{00000000-0005-0000-0000-00007C010000}"/>
    <cellStyle name="Separador de milhares 2 8 3" xfId="251" xr:uid="{00000000-0005-0000-0000-00007D010000}"/>
    <cellStyle name="Separador de milhares 2 8 3 2" xfId="273" xr:uid="{00000000-0005-0000-0000-00007E010000}"/>
    <cellStyle name="Separador de milhares 2 8 3 2 2" xfId="330" xr:uid="{00000000-0005-0000-0000-00007F010000}"/>
    <cellStyle name="Separador de milhares 2 8 3 2 2 2" xfId="419" xr:uid="{00000000-0005-0000-0000-000080010000}"/>
    <cellStyle name="Separador de milhares 2 8 3 2 2 2 2" xfId="593" xr:uid="{00000000-0005-0000-0000-000081010000}"/>
    <cellStyle name="Separador de milhares 2 8 3 2 2 3" xfId="506" xr:uid="{00000000-0005-0000-0000-000082010000}"/>
    <cellStyle name="Separador de milhares 2 8 3 2 3" xfId="377" xr:uid="{00000000-0005-0000-0000-000083010000}"/>
    <cellStyle name="Separador de milhares 2 8 3 2 3 2" xfId="552" xr:uid="{00000000-0005-0000-0000-000084010000}"/>
    <cellStyle name="Separador de milhares 2 8 3 2 4" xfId="465" xr:uid="{00000000-0005-0000-0000-000085010000}"/>
    <cellStyle name="Separador de milhares 2 8 4" xfId="313" xr:uid="{00000000-0005-0000-0000-000086010000}"/>
    <cellStyle name="Separador de milhares 2 8 4 2" xfId="402" xr:uid="{00000000-0005-0000-0000-000087010000}"/>
    <cellStyle name="Separador de milhares 2 8 4 2 2" xfId="576" xr:uid="{00000000-0005-0000-0000-000088010000}"/>
    <cellStyle name="Separador de milhares 2 8 4 3" xfId="489" xr:uid="{00000000-0005-0000-0000-000089010000}"/>
    <cellStyle name="Separador de milhares 2 8 5" xfId="360" xr:uid="{00000000-0005-0000-0000-00008A010000}"/>
    <cellStyle name="Separador de milhares 2 8 5 2" xfId="535" xr:uid="{00000000-0005-0000-0000-00008B010000}"/>
    <cellStyle name="Separador de milhares 2 8 6" xfId="448" xr:uid="{00000000-0005-0000-0000-00008C010000}"/>
    <cellStyle name="Separador de milhares 2 9" xfId="243" xr:uid="{00000000-0005-0000-0000-00008D010000}"/>
    <cellStyle name="Separador de milhares 2 9 2" xfId="314" xr:uid="{00000000-0005-0000-0000-00008E010000}"/>
    <cellStyle name="Separador de milhares 2 9 2 2" xfId="403" xr:uid="{00000000-0005-0000-0000-00008F010000}"/>
    <cellStyle name="Separador de milhares 2 9 2 2 2" xfId="577" xr:uid="{00000000-0005-0000-0000-000090010000}"/>
    <cellStyle name="Separador de milhares 2 9 2 3" xfId="490" xr:uid="{00000000-0005-0000-0000-000091010000}"/>
    <cellStyle name="Separador de milhares 2 9 3" xfId="361" xr:uid="{00000000-0005-0000-0000-000092010000}"/>
    <cellStyle name="Separador de milhares 2 9 3 2" xfId="536" xr:uid="{00000000-0005-0000-0000-000093010000}"/>
    <cellStyle name="Separador de milhares 2 9 4" xfId="449" xr:uid="{00000000-0005-0000-0000-000094010000}"/>
    <cellStyle name="Separador de milhares 3" xfId="108" xr:uid="{00000000-0005-0000-0000-000095010000}"/>
    <cellStyle name="Separador de milhares 3 10" xfId="428" xr:uid="{00000000-0005-0000-0000-000096010000}"/>
    <cellStyle name="Separador de milhares 3 11" xfId="149" xr:uid="{00000000-0005-0000-0000-000097010000}"/>
    <cellStyle name="Separador de milhares 3 12" xfId="604" xr:uid="{00000000-0005-0000-0000-000098010000}"/>
    <cellStyle name="Separador de milhares 3 2" xfId="116" xr:uid="{00000000-0005-0000-0000-000099010000}"/>
    <cellStyle name="Separador de milhares 3 2 2" xfId="138" xr:uid="{00000000-0005-0000-0000-00009A010000}"/>
    <cellStyle name="Separador de milhares 3 2 2 2" xfId="392" xr:uid="{00000000-0005-0000-0000-00009B010000}"/>
    <cellStyle name="Separador de milhares 3 2 2 2 2" xfId="566" xr:uid="{00000000-0005-0000-0000-00009C010000}"/>
    <cellStyle name="Separador de milhares 3 2 2 3" xfId="479" xr:uid="{00000000-0005-0000-0000-00009D010000}"/>
    <cellStyle name="Separador de milhares 3 2 2 4" xfId="303" xr:uid="{00000000-0005-0000-0000-00009E010000}"/>
    <cellStyle name="Separador de milhares 3 2 3" xfId="350" xr:uid="{00000000-0005-0000-0000-00009F010000}"/>
    <cellStyle name="Separador de milhares 3 2 3 2" xfId="525" xr:uid="{00000000-0005-0000-0000-0000A0010000}"/>
    <cellStyle name="Separador de milhares 3 2 4" xfId="438" xr:uid="{00000000-0005-0000-0000-0000A1010000}"/>
    <cellStyle name="Separador de milhares 3 2 5" xfId="170" xr:uid="{00000000-0005-0000-0000-0000A2010000}"/>
    <cellStyle name="Separador de milhares 3 3" xfId="131" xr:uid="{00000000-0005-0000-0000-0000A3010000}"/>
    <cellStyle name="Separador de milhares 3 3 2" xfId="305" xr:uid="{00000000-0005-0000-0000-0000A4010000}"/>
    <cellStyle name="Separador de milhares 3 3 2 2" xfId="394" xr:uid="{00000000-0005-0000-0000-0000A5010000}"/>
    <cellStyle name="Separador de milhares 3 3 2 2 2" xfId="568" xr:uid="{00000000-0005-0000-0000-0000A6010000}"/>
    <cellStyle name="Separador de milhares 3 3 2 3" xfId="481" xr:uid="{00000000-0005-0000-0000-0000A7010000}"/>
    <cellStyle name="Separador de milhares 3 3 3" xfId="352" xr:uid="{00000000-0005-0000-0000-0000A8010000}"/>
    <cellStyle name="Separador de milhares 3 3 3 2" xfId="527" xr:uid="{00000000-0005-0000-0000-0000A9010000}"/>
    <cellStyle name="Separador de milhares 3 3 4" xfId="440" xr:uid="{00000000-0005-0000-0000-0000AA010000}"/>
    <cellStyle name="Separador de milhares 3 3 5" xfId="217" xr:uid="{00000000-0005-0000-0000-0000AB010000}"/>
    <cellStyle name="Separador de milhares 3 4" xfId="221" xr:uid="{00000000-0005-0000-0000-0000AC010000}"/>
    <cellStyle name="Separador de milhares 3 4 2" xfId="306" xr:uid="{00000000-0005-0000-0000-0000AD010000}"/>
    <cellStyle name="Separador de milhares 3 4 2 2" xfId="395" xr:uid="{00000000-0005-0000-0000-0000AE010000}"/>
    <cellStyle name="Separador de milhares 3 4 2 2 2" xfId="569" xr:uid="{00000000-0005-0000-0000-0000AF010000}"/>
    <cellStyle name="Separador de milhares 3 4 2 3" xfId="482" xr:uid="{00000000-0005-0000-0000-0000B0010000}"/>
    <cellStyle name="Separador de milhares 3 4 3" xfId="353" xr:uid="{00000000-0005-0000-0000-0000B1010000}"/>
    <cellStyle name="Separador de milhares 3 4 3 2" xfId="528" xr:uid="{00000000-0005-0000-0000-0000B2010000}"/>
    <cellStyle name="Separador de milhares 3 4 4" xfId="441" xr:uid="{00000000-0005-0000-0000-0000B3010000}"/>
    <cellStyle name="Separador de milhares 3 5" xfId="236" xr:uid="{00000000-0005-0000-0000-0000B4010000}"/>
    <cellStyle name="Separador de milhares 3 5 2" xfId="310" xr:uid="{00000000-0005-0000-0000-0000B5010000}"/>
    <cellStyle name="Separador de milhares 3 5 2 2" xfId="399" xr:uid="{00000000-0005-0000-0000-0000B6010000}"/>
    <cellStyle name="Separador de milhares 3 5 2 2 2" xfId="573" xr:uid="{00000000-0005-0000-0000-0000B7010000}"/>
    <cellStyle name="Separador de milhares 3 5 2 3" xfId="486" xr:uid="{00000000-0005-0000-0000-0000B8010000}"/>
    <cellStyle name="Separador de milhares 3 5 3" xfId="357" xr:uid="{00000000-0005-0000-0000-0000B9010000}"/>
    <cellStyle name="Separador de milhares 3 5 3 2" xfId="532" xr:uid="{00000000-0005-0000-0000-0000BA010000}"/>
    <cellStyle name="Separador de milhares 3 5 4" xfId="445" xr:uid="{00000000-0005-0000-0000-0000BB010000}"/>
    <cellStyle name="Separador de milhares 3 6" xfId="240" xr:uid="{00000000-0005-0000-0000-0000BC010000}"/>
    <cellStyle name="Separador de milhares 3 6 2" xfId="312" xr:uid="{00000000-0005-0000-0000-0000BD010000}"/>
    <cellStyle name="Separador de milhares 3 6 2 2" xfId="401" xr:uid="{00000000-0005-0000-0000-0000BE010000}"/>
    <cellStyle name="Separador de milhares 3 6 2 2 2" xfId="575" xr:uid="{00000000-0005-0000-0000-0000BF010000}"/>
    <cellStyle name="Separador de milhares 3 6 2 3" xfId="488" xr:uid="{00000000-0005-0000-0000-0000C0010000}"/>
    <cellStyle name="Separador de milhares 3 6 3" xfId="359" xr:uid="{00000000-0005-0000-0000-0000C1010000}"/>
    <cellStyle name="Separador de milhares 3 6 3 2" xfId="534" xr:uid="{00000000-0005-0000-0000-0000C2010000}"/>
    <cellStyle name="Separador de milhares 3 6 4" xfId="447" xr:uid="{00000000-0005-0000-0000-0000C3010000}"/>
    <cellStyle name="Separador de milhares 3 7" xfId="293" xr:uid="{00000000-0005-0000-0000-0000C4010000}"/>
    <cellStyle name="Separador de milhares 3 7 2" xfId="382" xr:uid="{00000000-0005-0000-0000-0000C5010000}"/>
    <cellStyle name="Separador de milhares 3 7 2 2" xfId="557" xr:uid="{00000000-0005-0000-0000-0000C6010000}"/>
    <cellStyle name="Separador de milhares 3 7 3" xfId="470" xr:uid="{00000000-0005-0000-0000-0000C7010000}"/>
    <cellStyle name="Separador de milhares 3 8" xfId="335" xr:uid="{00000000-0005-0000-0000-0000C8010000}"/>
    <cellStyle name="Separador de milhares 3 8 2" xfId="424" xr:uid="{00000000-0005-0000-0000-0000C9010000}"/>
    <cellStyle name="Separador de milhares 3 8 2 2" xfId="598" xr:uid="{00000000-0005-0000-0000-0000CA010000}"/>
    <cellStyle name="Separador de milhares 3 8 3" xfId="511" xr:uid="{00000000-0005-0000-0000-0000CB010000}"/>
    <cellStyle name="Separador de milhares 3 9" xfId="339" xr:uid="{00000000-0005-0000-0000-0000CC010000}"/>
    <cellStyle name="Separador de milhares 3 9 2" xfId="515" xr:uid="{00000000-0005-0000-0000-0000CD010000}"/>
    <cellStyle name="Separador de milhares 4" xfId="168" xr:uid="{00000000-0005-0000-0000-0000CE010000}"/>
    <cellStyle name="Separador de milhares 4 2" xfId="248" xr:uid="{00000000-0005-0000-0000-0000CF010000}"/>
    <cellStyle name="Separador de milhares 4 2 2" xfId="316" xr:uid="{00000000-0005-0000-0000-0000D0010000}"/>
    <cellStyle name="Separador de milhares 4 2 2 2" xfId="405" xr:uid="{00000000-0005-0000-0000-0000D1010000}"/>
    <cellStyle name="Separador de milhares 4 2 2 2 2" xfId="579" xr:uid="{00000000-0005-0000-0000-0000D2010000}"/>
    <cellStyle name="Separador de milhares 4 2 2 3" xfId="492" xr:uid="{00000000-0005-0000-0000-0000D3010000}"/>
    <cellStyle name="Separador de milhares 4 2 3" xfId="363" xr:uid="{00000000-0005-0000-0000-0000D4010000}"/>
    <cellStyle name="Separador de milhares 4 2 3 2" xfId="538" xr:uid="{00000000-0005-0000-0000-0000D5010000}"/>
    <cellStyle name="Separador de milhares 4 2 4" xfId="451" xr:uid="{00000000-0005-0000-0000-0000D6010000}"/>
    <cellStyle name="Separador de milhares 4 3" xfId="259" xr:uid="{00000000-0005-0000-0000-0000D7010000}"/>
    <cellStyle name="Separador de milhares 4 3 2" xfId="321" xr:uid="{00000000-0005-0000-0000-0000D8010000}"/>
    <cellStyle name="Separador de milhares 4 3 2 2" xfId="410" xr:uid="{00000000-0005-0000-0000-0000D9010000}"/>
    <cellStyle name="Separador de milhares 4 3 2 2 2" xfId="584" xr:uid="{00000000-0005-0000-0000-0000DA010000}"/>
    <cellStyle name="Separador de milhares 4 3 2 3" xfId="497" xr:uid="{00000000-0005-0000-0000-0000DB010000}"/>
    <cellStyle name="Separador de milhares 4 3 3" xfId="368" xr:uid="{00000000-0005-0000-0000-0000DC010000}"/>
    <cellStyle name="Separador de milhares 4 3 3 2" xfId="543" xr:uid="{00000000-0005-0000-0000-0000DD010000}"/>
    <cellStyle name="Separador de milhares 4 3 4" xfId="456" xr:uid="{00000000-0005-0000-0000-0000DE010000}"/>
    <cellStyle name="Separador de milhares 4 4" xfId="301" xr:uid="{00000000-0005-0000-0000-0000DF010000}"/>
    <cellStyle name="Separador de milhares 4 4 2" xfId="390" xr:uid="{00000000-0005-0000-0000-0000E0010000}"/>
    <cellStyle name="Separador de milhares 4 4 2 2" xfId="564" xr:uid="{00000000-0005-0000-0000-0000E1010000}"/>
    <cellStyle name="Separador de milhares 4 4 3" xfId="477" xr:uid="{00000000-0005-0000-0000-0000E2010000}"/>
    <cellStyle name="Separador de milhares 4 5" xfId="348" xr:uid="{00000000-0005-0000-0000-0000E3010000}"/>
    <cellStyle name="Separador de milhares 4 5 2" xfId="523" xr:uid="{00000000-0005-0000-0000-0000E4010000}"/>
    <cellStyle name="Separador de milhares 4 6" xfId="436" xr:uid="{00000000-0005-0000-0000-0000E5010000}"/>
    <cellStyle name="Separador de milhares 5" xfId="173" xr:uid="{00000000-0005-0000-0000-0000E6010000}"/>
    <cellStyle name="Texto de Aviso 2" xfId="186" xr:uid="{00000000-0005-0000-0000-0000E7010000}"/>
    <cellStyle name="Texto Explicativo 2" xfId="187" xr:uid="{00000000-0005-0000-0000-0000E8010000}"/>
    <cellStyle name="Title" xfId="42" xr:uid="{00000000-0005-0000-0000-0000E9010000}"/>
    <cellStyle name="Título 1" xfId="140" builtinId="16" customBuiltin="1"/>
    <cellStyle name="Título 2" xfId="141" builtinId="17" customBuiltin="1"/>
    <cellStyle name="Título 3" xfId="142" builtinId="18" customBuiltin="1"/>
    <cellStyle name="Título 4" xfId="143" builtinId="19" customBuiltin="1"/>
    <cellStyle name="Título 5" xfId="177" xr:uid="{00000000-0005-0000-0000-0000EE010000}"/>
    <cellStyle name="Total 2" xfId="188" xr:uid="{00000000-0005-0000-0000-0000EF010000}"/>
    <cellStyle name="Verificar Célula" xfId="85" xr:uid="{00000000-0005-0000-0000-0000F0010000}"/>
    <cellStyle name="Vírgula" xfId="41" builtinId="3"/>
    <cellStyle name="Vírgula 10" xfId="145" xr:uid="{00000000-0005-0000-0000-0000F2010000}"/>
    <cellStyle name="Vírgula 11" xfId="602" xr:uid="{00000000-0005-0000-0000-0000F3010000}"/>
    <cellStyle name="Vírgula 2" xfId="83" xr:uid="{00000000-0005-0000-0000-0000F4010000}"/>
    <cellStyle name="Vírgula 2 10" xfId="601" xr:uid="{00000000-0005-0000-0000-0000F5010000}"/>
    <cellStyle name="Vírgula 2 2" xfId="97" xr:uid="{00000000-0005-0000-0000-0000F6010000}"/>
    <cellStyle name="Vírgula 2 2 2" xfId="127" xr:uid="{00000000-0005-0000-0000-0000F7010000}"/>
    <cellStyle name="Vírgula 2 2 2 2" xfId="300" xr:uid="{00000000-0005-0000-0000-0000F8010000}"/>
    <cellStyle name="Vírgula 2 2 2 2 2" xfId="389" xr:uid="{00000000-0005-0000-0000-0000F9010000}"/>
    <cellStyle name="Vírgula 2 2 2 2 2 2" xfId="563" xr:uid="{00000000-0005-0000-0000-0000FA010000}"/>
    <cellStyle name="Vírgula 2 2 2 2 3" xfId="476" xr:uid="{00000000-0005-0000-0000-0000FB010000}"/>
    <cellStyle name="Vírgula 2 2 2 3" xfId="347" xr:uid="{00000000-0005-0000-0000-0000FC010000}"/>
    <cellStyle name="Vírgula 2 2 2 3 2" xfId="522" xr:uid="{00000000-0005-0000-0000-0000FD010000}"/>
    <cellStyle name="Vírgula 2 2 2 4" xfId="435" xr:uid="{00000000-0005-0000-0000-0000FE010000}"/>
    <cellStyle name="Vírgula 2 2 2 5" xfId="159" xr:uid="{00000000-0005-0000-0000-0000FF010000}"/>
    <cellStyle name="Vírgula 2 2 3" xfId="297" xr:uid="{00000000-0005-0000-0000-000000020000}"/>
    <cellStyle name="Vírgula 2 2 3 2" xfId="386" xr:uid="{00000000-0005-0000-0000-000001020000}"/>
    <cellStyle name="Vírgula 2 2 3 2 2" xfId="560" xr:uid="{00000000-0005-0000-0000-000002020000}"/>
    <cellStyle name="Vírgula 2 2 3 3" xfId="473" xr:uid="{00000000-0005-0000-0000-000003020000}"/>
    <cellStyle name="Vírgula 2 2 4" xfId="344" xr:uid="{00000000-0005-0000-0000-000004020000}"/>
    <cellStyle name="Vírgula 2 2 4 2" xfId="519" xr:uid="{00000000-0005-0000-0000-000005020000}"/>
    <cellStyle name="Vírgula 2 2 5" xfId="432" xr:uid="{00000000-0005-0000-0000-000006020000}"/>
    <cellStyle name="Vírgula 2 2 6" xfId="156" xr:uid="{00000000-0005-0000-0000-000007020000}"/>
    <cellStyle name="Vírgula 2 2 7" xfId="609" xr:uid="{00000000-0005-0000-0000-000008020000}"/>
    <cellStyle name="Vírgula 2 3" xfId="117" xr:uid="{00000000-0005-0000-0000-000009020000}"/>
    <cellStyle name="Vírgula 2 3 2" xfId="139" xr:uid="{00000000-0005-0000-0000-00000A020000}"/>
    <cellStyle name="Vírgula 2 3 2 2" xfId="388" xr:uid="{00000000-0005-0000-0000-00000B020000}"/>
    <cellStyle name="Vírgula 2 3 2 2 2" xfId="562" xr:uid="{00000000-0005-0000-0000-00000C020000}"/>
    <cellStyle name="Vírgula 2 3 2 3" xfId="475" xr:uid="{00000000-0005-0000-0000-00000D020000}"/>
    <cellStyle name="Vírgula 2 3 2 4" xfId="299" xr:uid="{00000000-0005-0000-0000-00000E020000}"/>
    <cellStyle name="Vírgula 2 3 3" xfId="346" xr:uid="{00000000-0005-0000-0000-00000F020000}"/>
    <cellStyle name="Vírgula 2 3 3 2" xfId="521" xr:uid="{00000000-0005-0000-0000-000010020000}"/>
    <cellStyle name="Vírgula 2 3 4" xfId="434" xr:uid="{00000000-0005-0000-0000-000011020000}"/>
    <cellStyle name="Vírgula 2 3 5" xfId="158" xr:uid="{00000000-0005-0000-0000-000012020000}"/>
    <cellStyle name="Vírgula 2 4" xfId="120" xr:uid="{00000000-0005-0000-0000-000013020000}"/>
    <cellStyle name="Vírgula 2 4 2" xfId="336" xr:uid="{00000000-0005-0000-0000-000014020000}"/>
    <cellStyle name="Vírgula 2 4 2 2" xfId="425" xr:uid="{00000000-0005-0000-0000-000015020000}"/>
    <cellStyle name="Vírgula 2 4 2 2 2" xfId="599" xr:uid="{00000000-0005-0000-0000-000016020000}"/>
    <cellStyle name="Vírgula 2 4 2 3" xfId="512" xr:uid="{00000000-0005-0000-0000-000017020000}"/>
    <cellStyle name="Vírgula 2 4 3" xfId="383" xr:uid="{00000000-0005-0000-0000-000018020000}"/>
    <cellStyle name="Vírgula 2 4 3 2" xfId="558" xr:uid="{00000000-0005-0000-0000-000019020000}"/>
    <cellStyle name="Vírgula 2 4 4" xfId="471" xr:uid="{00000000-0005-0000-0000-00001A020000}"/>
    <cellStyle name="Vírgula 2 4 5" xfId="294" xr:uid="{00000000-0005-0000-0000-00001B020000}"/>
    <cellStyle name="Vírgula 2 5" xfId="155" xr:uid="{00000000-0005-0000-0000-00001C020000}"/>
    <cellStyle name="Vírgula 2 5 2" xfId="343" xr:uid="{00000000-0005-0000-0000-00001D020000}"/>
    <cellStyle name="Vírgula 2 5 2 2" xfId="518" xr:uid="{00000000-0005-0000-0000-00001E020000}"/>
    <cellStyle name="Vírgula 2 5 3" xfId="431" xr:uid="{00000000-0005-0000-0000-00001F020000}"/>
    <cellStyle name="Vírgula 2 6" xfId="296" xr:uid="{00000000-0005-0000-0000-000020020000}"/>
    <cellStyle name="Vírgula 2 6 2" xfId="385" xr:uid="{00000000-0005-0000-0000-000021020000}"/>
    <cellStyle name="Vírgula 2 6 2 2" xfId="559" xr:uid="{00000000-0005-0000-0000-000022020000}"/>
    <cellStyle name="Vírgula 2 6 3" xfId="472" xr:uid="{00000000-0005-0000-0000-000023020000}"/>
    <cellStyle name="Vírgula 2 7" xfId="340" xr:uid="{00000000-0005-0000-0000-000024020000}"/>
    <cellStyle name="Vírgula 2 7 2" xfId="516" xr:uid="{00000000-0005-0000-0000-000025020000}"/>
    <cellStyle name="Vírgula 2 8" xfId="429" xr:uid="{00000000-0005-0000-0000-000026020000}"/>
    <cellStyle name="Vírgula 2 9" xfId="150" xr:uid="{00000000-0005-0000-0000-000027020000}"/>
    <cellStyle name="Vírgula 3" xfId="86" xr:uid="{00000000-0005-0000-0000-000028020000}"/>
    <cellStyle name="Vírgula 3 2" xfId="109" xr:uid="{00000000-0005-0000-0000-000029020000}"/>
    <cellStyle name="Vírgula 3 2 2" xfId="132" xr:uid="{00000000-0005-0000-0000-00002A020000}"/>
    <cellStyle name="Vírgula 3 2 2 2" xfId="420" xr:uid="{00000000-0005-0000-0000-00002B020000}"/>
    <cellStyle name="Vírgula 3 2 2 2 2" xfId="594" xr:uid="{00000000-0005-0000-0000-00002C020000}"/>
    <cellStyle name="Vírgula 3 2 2 3" xfId="507" xr:uid="{00000000-0005-0000-0000-00002D020000}"/>
    <cellStyle name="Vírgula 3 2 2 4" xfId="331" xr:uid="{00000000-0005-0000-0000-00002E020000}"/>
    <cellStyle name="Vírgula 3 2 3" xfId="378" xr:uid="{00000000-0005-0000-0000-00002F020000}"/>
    <cellStyle name="Vírgula 3 2 3 2" xfId="553" xr:uid="{00000000-0005-0000-0000-000030020000}"/>
    <cellStyle name="Vírgula 3 2 4" xfId="466" xr:uid="{00000000-0005-0000-0000-000031020000}"/>
    <cellStyle name="Vírgula 3 2 5" xfId="274" xr:uid="{00000000-0005-0000-0000-000032020000}"/>
    <cellStyle name="Vírgula 3 3" xfId="122" xr:uid="{00000000-0005-0000-0000-000033020000}"/>
    <cellStyle name="Vírgula 3 3 2" xfId="404" xr:uid="{00000000-0005-0000-0000-000034020000}"/>
    <cellStyle name="Vírgula 3 3 2 2" xfId="578" xr:uid="{00000000-0005-0000-0000-000035020000}"/>
    <cellStyle name="Vírgula 3 3 3" xfId="491" xr:uid="{00000000-0005-0000-0000-000036020000}"/>
    <cellStyle name="Vírgula 3 3 4" xfId="315" xr:uid="{00000000-0005-0000-0000-000037020000}"/>
    <cellStyle name="Vírgula 3 4" xfId="362" xr:uid="{00000000-0005-0000-0000-000038020000}"/>
    <cellStyle name="Vírgula 3 4 2" xfId="537" xr:uid="{00000000-0005-0000-0000-000039020000}"/>
    <cellStyle name="Vírgula 3 5" xfId="450" xr:uid="{00000000-0005-0000-0000-00003A020000}"/>
    <cellStyle name="Vírgula 3 6" xfId="244" xr:uid="{00000000-0005-0000-0000-00003B020000}"/>
    <cellStyle name="Vírgula 3 7" xfId="605" xr:uid="{00000000-0005-0000-0000-00003C020000}"/>
    <cellStyle name="Vírgula 4" xfId="98" xr:uid="{00000000-0005-0000-0000-00003D020000}"/>
    <cellStyle name="Vírgula 4 2" xfId="128" xr:uid="{00000000-0005-0000-0000-00003E020000}"/>
    <cellStyle name="Vírgula 4 2 2" xfId="387" xr:uid="{00000000-0005-0000-0000-00003F020000}"/>
    <cellStyle name="Vírgula 4 2 2 2" xfId="561" xr:uid="{00000000-0005-0000-0000-000040020000}"/>
    <cellStyle name="Vírgula 4 2 3" xfId="474" xr:uid="{00000000-0005-0000-0000-000041020000}"/>
    <cellStyle name="Vírgula 4 2 4" xfId="298" xr:uid="{00000000-0005-0000-0000-000042020000}"/>
    <cellStyle name="Vírgula 4 3" xfId="345" xr:uid="{00000000-0005-0000-0000-000043020000}"/>
    <cellStyle name="Vírgula 4 3 2" xfId="520" xr:uid="{00000000-0005-0000-0000-000044020000}"/>
    <cellStyle name="Vírgula 4 4" xfId="433" xr:uid="{00000000-0005-0000-0000-000045020000}"/>
    <cellStyle name="Vírgula 4 5" xfId="157" xr:uid="{00000000-0005-0000-0000-000046020000}"/>
    <cellStyle name="Vírgula 4 6" xfId="607" xr:uid="{00000000-0005-0000-0000-000047020000}"/>
    <cellStyle name="Vírgula 5" xfId="111" xr:uid="{00000000-0005-0000-0000-000048020000}"/>
    <cellStyle name="Vírgula 5 2" xfId="134" xr:uid="{00000000-0005-0000-0000-000049020000}"/>
    <cellStyle name="Vírgula 5 2 2" xfId="421" xr:uid="{00000000-0005-0000-0000-00004A020000}"/>
    <cellStyle name="Vírgula 5 2 2 2" xfId="595" xr:uid="{00000000-0005-0000-0000-00004B020000}"/>
    <cellStyle name="Vírgula 5 2 3" xfId="508" xr:uid="{00000000-0005-0000-0000-00004C020000}"/>
    <cellStyle name="Vírgula 5 2 4" xfId="332" xr:uid="{00000000-0005-0000-0000-00004D020000}"/>
    <cellStyle name="Vírgula 5 3" xfId="379" xr:uid="{00000000-0005-0000-0000-00004E020000}"/>
    <cellStyle name="Vírgula 5 3 2" xfId="554" xr:uid="{00000000-0005-0000-0000-00004F020000}"/>
    <cellStyle name="Vírgula 5 4" xfId="467" xr:uid="{00000000-0005-0000-0000-000050020000}"/>
    <cellStyle name="Vírgula 5 5" xfId="284" xr:uid="{00000000-0005-0000-0000-000051020000}"/>
    <cellStyle name="Vírgula 6" xfId="285" xr:uid="{00000000-0005-0000-0000-000052020000}"/>
    <cellStyle name="Vírgula 6 2" xfId="333" xr:uid="{00000000-0005-0000-0000-000053020000}"/>
    <cellStyle name="Vírgula 6 2 2" xfId="422" xr:uid="{00000000-0005-0000-0000-000054020000}"/>
    <cellStyle name="Vírgula 6 2 2 2" xfId="596" xr:uid="{00000000-0005-0000-0000-000055020000}"/>
    <cellStyle name="Vírgula 6 2 3" xfId="509" xr:uid="{00000000-0005-0000-0000-000056020000}"/>
    <cellStyle name="Vírgula 6 3" xfId="380" xr:uid="{00000000-0005-0000-0000-000057020000}"/>
    <cellStyle name="Vírgula 6 3 2" xfId="555" xr:uid="{00000000-0005-0000-0000-000058020000}"/>
    <cellStyle name="Vírgula 6 4" xfId="468" xr:uid="{00000000-0005-0000-0000-000059020000}"/>
    <cellStyle name="Vírgula 7" xfId="152" xr:uid="{00000000-0005-0000-0000-00005A020000}"/>
    <cellStyle name="Vírgula 7 2" xfId="342" xr:uid="{00000000-0005-0000-0000-00005B020000}"/>
    <cellStyle name="Vírgula 7 2 2" xfId="517" xr:uid="{00000000-0005-0000-0000-00005C020000}"/>
    <cellStyle name="Vírgula 7 3" xfId="430" xr:uid="{00000000-0005-0000-0000-00005D020000}"/>
    <cellStyle name="Vírgula 8" xfId="337" xr:uid="{00000000-0005-0000-0000-00005E020000}"/>
    <cellStyle name="Vírgula 8 2" xfId="513" xr:uid="{00000000-0005-0000-0000-00005F020000}"/>
    <cellStyle name="Vírgula 9" xfId="426" xr:uid="{00000000-0005-0000-0000-000060020000}"/>
    <cellStyle name="Warning Text" xfId="43" xr:uid="{00000000-0005-0000-0000-00006102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srv\receita\Resultado%20da%20arrecada&#231;&#227;o\Mem&#243;rias%20de%20C&#225;lculo\2011\01%20Rascunho%20Arrecada&#231;ao%20janeiro%20(ICMS)%20-%20sem%20incentivad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srv\receita\COPET_NUAPE\NUAPE\Resultado%20da%20arrecada&#231;&#227;o\Mem&#243;rias%20de%20C&#225;lculo\2010\05%20Rascunho%20Arrecada&#231;ao%20maio%20(ICMS)%20-%20Leoni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srv\receita\COPET_NUAPE\NUAPE\Resultado%20da%20arrecada&#231;&#227;o\Mem&#243;rias%20de%20C&#225;lculo\2011\10%20Rascunho%20Arrecada&#231;ao%20outubro%20(ICMS)%20-%20sem%20incentivado%20-%20Le&#244;ni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srv\Receita\COPET_NUAPE\NUAPE\Resultado%20da%20arrecada&#231;&#227;o\Mem&#243;rias%20de%20C&#225;lculo\2012\10c%20Rascunho%20Arrecada&#231;ao%20outubro%20(ISS)%20-Ricar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ação 2008"/>
      <sheetName val="CADASTRO ICMS"/>
      <sheetName val="BASE_TAB_4"/>
      <sheetName val="TAB4.1_2010"/>
      <sheetName val="TAB4.2_2011"/>
      <sheetName val="TABELA 3"/>
      <sheetName val="Graf_Sit Rec pizza"/>
      <sheetName val="Graf_Ativ Econ pizza"/>
      <sheetName val="base_TD maiores"/>
      <sheetName val="Tab_Din (2)"/>
      <sheetName val="Tab_Din"/>
      <sheetName val="Rasc_Sit_Rec"/>
      <sheetName val="Graf_Sit Rec mês"/>
      <sheetName val="Graf_Sit Rec acum"/>
      <sheetName val="Rasc_Ativ Econ"/>
      <sheetName val="Graf_Ativ Econ mês"/>
      <sheetName val="Graf_Ativ Econ acum"/>
      <sheetName val="VAREJO"/>
      <sheetName val="Graf_Varejo"/>
      <sheetName val="GRAF_EVOL_ATACADO"/>
      <sheetName val="evol_atacado"/>
      <sheetName val="brasil"/>
    </sheetNames>
    <sheetDataSet>
      <sheetData sheetId="0" refreshError="1"/>
      <sheetData sheetId="1" refreshError="1"/>
      <sheetData sheetId="2">
        <row r="3">
          <cell r="B3">
            <v>434801.53</v>
          </cell>
          <cell r="C3">
            <v>422620.53</v>
          </cell>
          <cell r="D3">
            <v>315511.28000000003</v>
          </cell>
          <cell r="E3">
            <v>182869.27</v>
          </cell>
          <cell r="F3">
            <v>166907.76999999999</v>
          </cell>
          <cell r="G3">
            <v>286888.65000000002</v>
          </cell>
          <cell r="H3">
            <v>255032.87</v>
          </cell>
          <cell r="I3">
            <v>289604.06</v>
          </cell>
          <cell r="J3">
            <v>291012.42</v>
          </cell>
          <cell r="K3">
            <v>394410.65</v>
          </cell>
          <cell r="L3">
            <v>349824.93</v>
          </cell>
          <cell r="M3">
            <v>248821.24</v>
          </cell>
        </row>
        <row r="4">
          <cell r="B4">
            <v>1973752.46</v>
          </cell>
          <cell r="C4">
            <v>2164096.4700000002</v>
          </cell>
          <cell r="D4">
            <v>1915066.21</v>
          </cell>
          <cell r="E4">
            <v>2059939.24</v>
          </cell>
          <cell r="F4">
            <v>2342934.4900000002</v>
          </cell>
          <cell r="G4">
            <v>1953633.89</v>
          </cell>
          <cell r="H4">
            <v>2607270.19</v>
          </cell>
          <cell r="I4">
            <v>2099687.08</v>
          </cell>
          <cell r="J4">
            <v>2147519.9900000002</v>
          </cell>
          <cell r="K4">
            <v>1936838.39</v>
          </cell>
          <cell r="L4">
            <v>2256997.69</v>
          </cell>
          <cell r="M4">
            <v>2328301.77</v>
          </cell>
        </row>
        <row r="5">
          <cell r="B5">
            <v>12663297</v>
          </cell>
          <cell r="C5">
            <v>30161727.800000001</v>
          </cell>
          <cell r="D5">
            <v>11204775.33</v>
          </cell>
          <cell r="E5">
            <v>12314861.48</v>
          </cell>
          <cell r="F5">
            <v>12143234.520000001</v>
          </cell>
          <cell r="G5">
            <v>12161939.720000001</v>
          </cell>
          <cell r="H5">
            <v>13063501.990000002</v>
          </cell>
          <cell r="I5">
            <v>12596795.860000001</v>
          </cell>
          <cell r="J5">
            <v>12475584.23</v>
          </cell>
          <cell r="K5">
            <v>15118195.939999999</v>
          </cell>
          <cell r="L5">
            <v>13425545.439999999</v>
          </cell>
          <cell r="M5">
            <v>13274040.17</v>
          </cell>
        </row>
        <row r="6">
          <cell r="B6">
            <v>7158853.8899999997</v>
          </cell>
          <cell r="C6">
            <v>6303165.25</v>
          </cell>
          <cell r="D6">
            <v>4613669.1399999997</v>
          </cell>
          <cell r="E6">
            <v>5484409.3700000001</v>
          </cell>
          <cell r="F6">
            <v>5876604.8499999996</v>
          </cell>
          <cell r="G6">
            <v>7014814.9100000001</v>
          </cell>
          <cell r="H6">
            <v>6711876.8600000003</v>
          </cell>
          <cell r="I6">
            <v>6281430.9699999997</v>
          </cell>
          <cell r="J6">
            <v>8848398.1500000004</v>
          </cell>
          <cell r="K6">
            <v>7778424.5999999996</v>
          </cell>
          <cell r="L6">
            <v>5432586.1200000001</v>
          </cell>
          <cell r="M6">
            <v>6215322.9500000002</v>
          </cell>
        </row>
        <row r="7">
          <cell r="B7">
            <v>0</v>
          </cell>
          <cell r="C7">
            <v>17430.919999999998</v>
          </cell>
          <cell r="D7">
            <v>4797.0200000000004</v>
          </cell>
          <cell r="E7">
            <v>8649.1200000000008</v>
          </cell>
          <cell r="F7">
            <v>3605.47</v>
          </cell>
          <cell r="G7">
            <v>6019.4</v>
          </cell>
          <cell r="H7">
            <v>6365.56</v>
          </cell>
          <cell r="I7">
            <v>8879.11</v>
          </cell>
          <cell r="J7">
            <v>9763.67</v>
          </cell>
          <cell r="K7">
            <v>12100.45</v>
          </cell>
          <cell r="L7">
            <v>5957.77</v>
          </cell>
          <cell r="M7">
            <v>8794.92</v>
          </cell>
        </row>
        <row r="8">
          <cell r="B8">
            <v>105024.09</v>
          </cell>
          <cell r="C8">
            <v>77419.69</v>
          </cell>
          <cell r="D8">
            <v>85737.54</v>
          </cell>
          <cell r="E8">
            <v>111876.86</v>
          </cell>
          <cell r="F8">
            <v>80854.73</v>
          </cell>
          <cell r="G8">
            <v>92442.28</v>
          </cell>
          <cell r="H8">
            <v>90548.59</v>
          </cell>
          <cell r="I8">
            <v>109872.11</v>
          </cell>
          <cell r="J8">
            <v>85191.79</v>
          </cell>
          <cell r="K8">
            <v>140264.98000000001</v>
          </cell>
          <cell r="L8">
            <v>121128.53</v>
          </cell>
          <cell r="M8">
            <v>86042.67</v>
          </cell>
        </row>
        <row r="9">
          <cell r="B9">
            <v>1879401.4</v>
          </cell>
          <cell r="C9">
            <v>1028625.06</v>
          </cell>
          <cell r="D9">
            <v>1322983.8</v>
          </cell>
          <cell r="E9">
            <v>14327734.949999999</v>
          </cell>
          <cell r="F9">
            <v>1975577.16</v>
          </cell>
          <cell r="G9">
            <v>2015268.39</v>
          </cell>
          <cell r="H9">
            <v>3220920.29</v>
          </cell>
          <cell r="I9">
            <v>1982565.06</v>
          </cell>
          <cell r="J9">
            <v>1847003.58</v>
          </cell>
          <cell r="K9">
            <v>17606795.370000001</v>
          </cell>
          <cell r="L9">
            <v>2546862.37</v>
          </cell>
          <cell r="M9">
            <v>2159947.2599999998</v>
          </cell>
        </row>
        <row r="10">
          <cell r="B10">
            <v>134335.64000000001</v>
          </cell>
          <cell r="C10">
            <v>112183.35</v>
          </cell>
          <cell r="D10">
            <v>84368.99</v>
          </cell>
          <cell r="E10">
            <v>172898.99</v>
          </cell>
          <cell r="F10">
            <v>97154</v>
          </cell>
          <cell r="G10">
            <v>121468.45</v>
          </cell>
          <cell r="H10">
            <v>104235.21</v>
          </cell>
          <cell r="I10">
            <v>79566.61</v>
          </cell>
          <cell r="J10">
            <v>84491.34</v>
          </cell>
          <cell r="K10">
            <v>95417.25</v>
          </cell>
          <cell r="L10">
            <v>97069.13</v>
          </cell>
          <cell r="M10">
            <v>121956.97</v>
          </cell>
        </row>
        <row r="11">
          <cell r="B11">
            <v>6069657.2000000002</v>
          </cell>
          <cell r="C11">
            <v>5282996.3</v>
          </cell>
          <cell r="D11">
            <v>5925466.330000001</v>
          </cell>
          <cell r="E11">
            <v>6391242.3499999996</v>
          </cell>
          <cell r="F11">
            <v>6191540.2000000011</v>
          </cell>
          <cell r="G11">
            <v>6444360.6700000018</v>
          </cell>
          <cell r="H11">
            <v>5938118.1499999985</v>
          </cell>
          <cell r="I11">
            <v>6444504.839999998</v>
          </cell>
          <cell r="J11">
            <v>6916077.9899999993</v>
          </cell>
          <cell r="K11">
            <v>17672921.660000008</v>
          </cell>
          <cell r="L11">
            <v>6794837.8899999969</v>
          </cell>
          <cell r="M11">
            <v>6528036.7400000002</v>
          </cell>
        </row>
        <row r="12">
          <cell r="B12">
            <v>2057451.54</v>
          </cell>
          <cell r="C12">
            <v>1913331.82</v>
          </cell>
          <cell r="D12">
            <v>2001780.44</v>
          </cell>
          <cell r="E12">
            <v>2339306.0099999998</v>
          </cell>
          <cell r="F12">
            <v>2115698.16</v>
          </cell>
          <cell r="G12">
            <v>2000612.35</v>
          </cell>
          <cell r="H12">
            <v>2368410.69</v>
          </cell>
          <cell r="I12">
            <v>2085927.6</v>
          </cell>
          <cell r="J12">
            <v>2765204.86</v>
          </cell>
          <cell r="K12">
            <v>2537007</v>
          </cell>
          <cell r="L12">
            <v>2423605.4700000002</v>
          </cell>
          <cell r="M12">
            <v>2547934.86</v>
          </cell>
        </row>
        <row r="14">
          <cell r="B14">
            <v>15298756.540000001</v>
          </cell>
          <cell r="C14">
            <v>11974758.460000001</v>
          </cell>
          <cell r="D14">
            <v>15072882.93</v>
          </cell>
          <cell r="E14">
            <v>18600571.890000001</v>
          </cell>
          <cell r="F14">
            <v>13075239.199999997</v>
          </cell>
          <cell r="G14">
            <v>13066881.25</v>
          </cell>
          <cell r="H14">
            <v>13376337.510000002</v>
          </cell>
          <cell r="I14">
            <v>13486087.270000001</v>
          </cell>
          <cell r="J14">
            <v>14537466.700000003</v>
          </cell>
          <cell r="K14">
            <v>14477345.999999998</v>
          </cell>
          <cell r="L14">
            <v>13029868.310000002</v>
          </cell>
          <cell r="M14">
            <v>15540458.240000002</v>
          </cell>
        </row>
        <row r="15">
          <cell r="B15">
            <v>3369307.86</v>
          </cell>
          <cell r="C15">
            <v>3599229.29</v>
          </cell>
          <cell r="D15">
            <v>3152267.89</v>
          </cell>
          <cell r="E15">
            <v>3205224.56</v>
          </cell>
          <cell r="F15">
            <v>3263718.19</v>
          </cell>
          <cell r="G15">
            <v>3293937.15</v>
          </cell>
          <cell r="H15">
            <v>3423076.28</v>
          </cell>
          <cell r="I15">
            <v>3571153.97</v>
          </cell>
          <cell r="J15">
            <v>3355318.99</v>
          </cell>
          <cell r="K15">
            <v>5946295.7200000007</v>
          </cell>
          <cell r="L15">
            <v>3572036.16</v>
          </cell>
          <cell r="M15">
            <v>4228714.99</v>
          </cell>
        </row>
        <row r="16">
          <cell r="B16">
            <v>12749013.329999998</v>
          </cell>
          <cell r="C16">
            <v>8917259.1399999987</v>
          </cell>
          <cell r="D16">
            <v>9248743.6500000004</v>
          </cell>
          <cell r="E16">
            <v>10111998.040000001</v>
          </cell>
          <cell r="F16">
            <v>10419845.67</v>
          </cell>
          <cell r="G16">
            <v>10883865.409999998</v>
          </cell>
          <cell r="H16">
            <v>11788753.689999999</v>
          </cell>
          <cell r="I16">
            <v>9986784.7199999988</v>
          </cell>
          <cell r="J16">
            <v>10566312.740000002</v>
          </cell>
          <cell r="K16">
            <v>11126531.339999998</v>
          </cell>
          <cell r="L16">
            <v>14697442.819999998</v>
          </cell>
          <cell r="M16">
            <v>11348666.249999998</v>
          </cell>
        </row>
        <row r="17">
          <cell r="B17">
            <v>6759741.4299999997</v>
          </cell>
          <cell r="C17">
            <v>5962303.3300000001</v>
          </cell>
          <cell r="D17">
            <v>5127514.04</v>
          </cell>
          <cell r="E17">
            <v>7049221.0599999996</v>
          </cell>
          <cell r="F17">
            <v>5549581.2199999997</v>
          </cell>
          <cell r="G17">
            <v>7793969.9900000002</v>
          </cell>
          <cell r="H17">
            <v>5536064.4699999997</v>
          </cell>
          <cell r="I17">
            <v>6465595.7300000004</v>
          </cell>
          <cell r="J17">
            <v>6579077.1100000003</v>
          </cell>
          <cell r="K17">
            <v>6587824.8300000001</v>
          </cell>
          <cell r="L17">
            <v>7179250.4299999997</v>
          </cell>
          <cell r="M17">
            <v>6485187.1100000003</v>
          </cell>
        </row>
        <row r="18">
          <cell r="B18">
            <v>3499765.62</v>
          </cell>
          <cell r="C18">
            <v>1826622.51</v>
          </cell>
          <cell r="D18">
            <v>2197251.71</v>
          </cell>
          <cell r="E18">
            <v>3265968.43</v>
          </cell>
          <cell r="F18">
            <v>3331318.19</v>
          </cell>
          <cell r="G18">
            <v>3263625.95</v>
          </cell>
          <cell r="H18">
            <v>2980145.49</v>
          </cell>
          <cell r="I18">
            <v>3336276.61</v>
          </cell>
          <cell r="J18">
            <v>2931862.72</v>
          </cell>
          <cell r="K18">
            <v>3177619.77</v>
          </cell>
          <cell r="L18">
            <v>2901834.26</v>
          </cell>
          <cell r="M18">
            <v>3928078.95</v>
          </cell>
        </row>
        <row r="19">
          <cell r="B19">
            <v>2304214.27</v>
          </cell>
          <cell r="C19">
            <v>2841721.41</v>
          </cell>
          <cell r="D19">
            <v>3201269.72</v>
          </cell>
          <cell r="E19">
            <v>3580366.66</v>
          </cell>
          <cell r="F19">
            <v>2942646.15</v>
          </cell>
          <cell r="G19">
            <v>3654452.16</v>
          </cell>
          <cell r="H19">
            <v>3476153.26</v>
          </cell>
          <cell r="I19">
            <v>3135885.43</v>
          </cell>
          <cell r="J19">
            <v>3342263.79</v>
          </cell>
          <cell r="K19">
            <v>3679664.27</v>
          </cell>
          <cell r="L19">
            <v>3211140.17</v>
          </cell>
          <cell r="M19">
            <v>5119429.1900000004</v>
          </cell>
        </row>
        <row r="20">
          <cell r="B20">
            <v>9719148.1599999983</v>
          </cell>
          <cell r="C20">
            <v>9144097.8100000005</v>
          </cell>
          <cell r="D20">
            <v>8518960.290000001</v>
          </cell>
          <cell r="E20">
            <v>11607396.060000001</v>
          </cell>
          <cell r="F20">
            <v>9884129.5600000024</v>
          </cell>
          <cell r="G20">
            <v>10758474.880000001</v>
          </cell>
          <cell r="H20">
            <v>9141406.4700000007</v>
          </cell>
          <cell r="I20">
            <v>9924448.1600000001</v>
          </cell>
          <cell r="J20">
            <v>10541498.249999998</v>
          </cell>
          <cell r="K20">
            <v>12765511.160000002</v>
          </cell>
          <cell r="L20">
            <v>9341697.4900000021</v>
          </cell>
          <cell r="M20">
            <v>8554677.8300000001</v>
          </cell>
        </row>
        <row r="21">
          <cell r="B21">
            <v>402769.04</v>
          </cell>
          <cell r="C21">
            <v>519785.8</v>
          </cell>
          <cell r="D21">
            <v>365078.55</v>
          </cell>
          <cell r="E21">
            <v>381950.5</v>
          </cell>
          <cell r="F21">
            <v>317234.95</v>
          </cell>
          <cell r="G21">
            <v>433074.4</v>
          </cell>
          <cell r="H21">
            <v>329109.71000000002</v>
          </cell>
          <cell r="I21">
            <v>500580.23</v>
          </cell>
          <cell r="J21">
            <v>486183.73</v>
          </cell>
          <cell r="K21">
            <v>195529.73</v>
          </cell>
          <cell r="L21">
            <v>353036.64</v>
          </cell>
          <cell r="M21">
            <v>383660.57</v>
          </cell>
        </row>
        <row r="22">
          <cell r="B22">
            <v>6581008.9800000014</v>
          </cell>
          <cell r="C22">
            <v>4445591.67</v>
          </cell>
          <cell r="D22">
            <v>5597537.9699999997</v>
          </cell>
          <cell r="E22">
            <v>5843165.2300000014</v>
          </cell>
          <cell r="F22">
            <v>4876925.29</v>
          </cell>
          <cell r="G22">
            <v>5270925.6900000004</v>
          </cell>
          <cell r="H22">
            <v>5241591.99</v>
          </cell>
          <cell r="I22">
            <v>5286253.3899999997</v>
          </cell>
          <cell r="J22">
            <v>4975548.6500000004</v>
          </cell>
          <cell r="K22">
            <v>7253864.9500000011</v>
          </cell>
          <cell r="L22">
            <v>9212476.9700000025</v>
          </cell>
          <cell r="M22">
            <v>15781973.879999999</v>
          </cell>
        </row>
        <row r="23">
          <cell r="B23">
            <v>2371259.070000004</v>
          </cell>
          <cell r="C23">
            <v>816848.24999999907</v>
          </cell>
          <cell r="D23">
            <v>1053570.2799999998</v>
          </cell>
          <cell r="E23">
            <v>1781887.4300000006</v>
          </cell>
          <cell r="G23">
            <v>2147999.6999999983</v>
          </cell>
          <cell r="H23">
            <v>1086276.1099999994</v>
          </cell>
          <cell r="I23">
            <v>873340.94999999925</v>
          </cell>
          <cell r="J23">
            <v>988983.18000000063</v>
          </cell>
          <cell r="K23">
            <v>2505655.3600000003</v>
          </cell>
          <cell r="L23">
            <v>3946986.39</v>
          </cell>
          <cell r="M23">
            <v>1982093.31</v>
          </cell>
          <cell r="N23">
            <v>1692147.8599999999</v>
          </cell>
        </row>
        <row r="24">
          <cell r="B24">
            <v>764779.32</v>
          </cell>
          <cell r="C24">
            <v>548498.1</v>
          </cell>
          <cell r="D24">
            <v>644829.98</v>
          </cell>
          <cell r="E24">
            <v>801633.87</v>
          </cell>
          <cell r="F24">
            <v>710957.58</v>
          </cell>
          <cell r="G24">
            <v>911997.05</v>
          </cell>
          <cell r="H24">
            <v>726164.49</v>
          </cell>
          <cell r="I24">
            <v>553399.30000000005</v>
          </cell>
          <cell r="J24">
            <v>622464.78</v>
          </cell>
          <cell r="K24">
            <v>612679.6</v>
          </cell>
          <cell r="L24">
            <v>550273.44999999995</v>
          </cell>
          <cell r="M24">
            <v>822655.07</v>
          </cell>
        </row>
        <row r="26">
          <cell r="B26">
            <v>953363.36</v>
          </cell>
          <cell r="C26">
            <v>910494.35</v>
          </cell>
          <cell r="D26">
            <v>1123918</v>
          </cell>
          <cell r="E26">
            <v>965562.86</v>
          </cell>
          <cell r="F26">
            <v>1079829.8700000001</v>
          </cell>
          <cell r="G26">
            <v>1042154.53</v>
          </cell>
          <cell r="H26">
            <v>1110038.8899999999</v>
          </cell>
          <cell r="I26">
            <v>1178261.6399999999</v>
          </cell>
          <cell r="J26">
            <v>1102518.04</v>
          </cell>
          <cell r="K26">
            <v>1103784.27</v>
          </cell>
          <cell r="L26">
            <v>1176352.54</v>
          </cell>
          <cell r="M26">
            <v>1195339.1000000001</v>
          </cell>
        </row>
        <row r="27">
          <cell r="B27">
            <v>90152.47</v>
          </cell>
          <cell r="C27">
            <v>68822.63</v>
          </cell>
          <cell r="D27">
            <v>69880.84</v>
          </cell>
          <cell r="E27">
            <v>64639.58</v>
          </cell>
          <cell r="F27">
            <v>74664.61</v>
          </cell>
          <cell r="G27">
            <v>85502.69</v>
          </cell>
          <cell r="H27">
            <v>75943.58</v>
          </cell>
          <cell r="I27">
            <v>78221.95</v>
          </cell>
          <cell r="J27">
            <v>106054.15</v>
          </cell>
          <cell r="K27">
            <v>108522.89</v>
          </cell>
          <cell r="L27">
            <v>93362.96</v>
          </cell>
          <cell r="M27">
            <v>99410.51</v>
          </cell>
        </row>
        <row r="28">
          <cell r="B28">
            <v>794214.82</v>
          </cell>
          <cell r="C28">
            <v>423613.93</v>
          </cell>
          <cell r="D28">
            <v>509741.03</v>
          </cell>
          <cell r="E28">
            <v>710590.53</v>
          </cell>
          <cell r="F28">
            <v>658867.77</v>
          </cell>
          <cell r="G28">
            <v>855968.81</v>
          </cell>
          <cell r="H28">
            <v>917361.63</v>
          </cell>
          <cell r="I28">
            <v>760783.59</v>
          </cell>
          <cell r="J28">
            <v>744544.68</v>
          </cell>
          <cell r="K28">
            <v>867605.24</v>
          </cell>
          <cell r="L28">
            <v>817587.74</v>
          </cell>
          <cell r="M28">
            <v>860747.03</v>
          </cell>
        </row>
        <row r="29">
          <cell r="B29">
            <v>17474850.650000002</v>
          </cell>
          <cell r="C29">
            <v>15787166.489999996</v>
          </cell>
          <cell r="D29">
            <v>14731548.869999999</v>
          </cell>
          <cell r="E29">
            <v>15639229.08</v>
          </cell>
          <cell r="F29">
            <v>16619367</v>
          </cell>
          <cell r="G29">
            <v>14258208.600000001</v>
          </cell>
          <cell r="H29">
            <v>17620862.469999999</v>
          </cell>
          <cell r="I29">
            <v>17603901.879999999</v>
          </cell>
          <cell r="J29">
            <v>16093920.289999999</v>
          </cell>
          <cell r="K29">
            <v>15418443.390000001</v>
          </cell>
          <cell r="L29">
            <v>17994314.050000001</v>
          </cell>
          <cell r="M29">
            <v>16089646.269999998</v>
          </cell>
        </row>
        <row r="30">
          <cell r="B30">
            <v>6346885.2300000004</v>
          </cell>
          <cell r="C30">
            <v>3010536.34</v>
          </cell>
          <cell r="D30">
            <v>2546203.2000000002</v>
          </cell>
          <cell r="E30">
            <v>3578443.83</v>
          </cell>
          <cell r="F30">
            <v>3344362.57</v>
          </cell>
          <cell r="G30">
            <v>3107657.89</v>
          </cell>
          <cell r="H30">
            <v>3500501.39</v>
          </cell>
          <cell r="I30">
            <v>3478176.12</v>
          </cell>
          <cell r="J30">
            <v>3001360.28</v>
          </cell>
          <cell r="K30">
            <v>2647446.4700000002</v>
          </cell>
          <cell r="L30">
            <v>3752111.49</v>
          </cell>
          <cell r="M30">
            <v>3301561.19</v>
          </cell>
        </row>
        <row r="31">
          <cell r="B31">
            <v>5083993.8099999996</v>
          </cell>
          <cell r="C31">
            <v>5778063.0899999999</v>
          </cell>
          <cell r="D31">
            <v>5947951.7999999998</v>
          </cell>
          <cell r="E31">
            <v>6184505.8100000015</v>
          </cell>
          <cell r="F31">
            <v>5839684.4500000002</v>
          </cell>
          <cell r="G31">
            <v>6576952.5900000008</v>
          </cell>
          <cell r="H31">
            <v>6292094.9799999986</v>
          </cell>
          <cell r="I31">
            <v>7079035.7200000007</v>
          </cell>
          <cell r="J31">
            <v>6427080.1899999995</v>
          </cell>
          <cell r="K31">
            <v>6422056.3800000008</v>
          </cell>
          <cell r="L31">
            <v>6759119.0800000001</v>
          </cell>
          <cell r="M31">
            <v>7366272.9800000004</v>
          </cell>
        </row>
        <row r="32">
          <cell r="B32">
            <v>1963334.84</v>
          </cell>
          <cell r="C32">
            <v>2255742.7200000002</v>
          </cell>
          <cell r="D32">
            <v>2107690.7200000002</v>
          </cell>
          <cell r="E32">
            <v>2424940.92</v>
          </cell>
          <cell r="F32">
            <v>2714639.91</v>
          </cell>
          <cell r="G32">
            <v>2708693.39</v>
          </cell>
          <cell r="H32">
            <v>2575293.5499999998</v>
          </cell>
          <cell r="I32">
            <v>2993235.64</v>
          </cell>
          <cell r="J32">
            <v>3169507.27</v>
          </cell>
          <cell r="K32">
            <v>3117293.71</v>
          </cell>
          <cell r="L32">
            <v>2571675.69</v>
          </cell>
          <cell r="M32">
            <v>2852211.99</v>
          </cell>
        </row>
        <row r="33">
          <cell r="B33">
            <v>6671781.1500000004</v>
          </cell>
          <cell r="C33">
            <v>6297012.5300000003</v>
          </cell>
          <cell r="D33">
            <v>5218862.4000000004</v>
          </cell>
          <cell r="E33">
            <v>6041369.1100000003</v>
          </cell>
          <cell r="F33">
            <v>4969988.07</v>
          </cell>
          <cell r="G33">
            <v>6014040.0700000003</v>
          </cell>
          <cell r="H33">
            <v>5720995.5999999996</v>
          </cell>
          <cell r="I33">
            <v>5766345.1600000001</v>
          </cell>
          <cell r="J33">
            <v>5636419.8499999996</v>
          </cell>
          <cell r="K33">
            <v>6005732.2199999997</v>
          </cell>
          <cell r="L33">
            <v>6000385.7599999998</v>
          </cell>
          <cell r="M33">
            <v>6736648.0899999999</v>
          </cell>
        </row>
        <row r="34">
          <cell r="B34">
            <v>13984184.750000004</v>
          </cell>
          <cell r="C34">
            <v>10437277.149999999</v>
          </cell>
          <cell r="D34">
            <v>9670141.9099999983</v>
          </cell>
          <cell r="E34">
            <v>9412033.0499999989</v>
          </cell>
          <cell r="F34">
            <v>10008725.9</v>
          </cell>
          <cell r="G34">
            <v>10460766.089999998</v>
          </cell>
          <cell r="H34">
            <v>10694998.210000001</v>
          </cell>
          <cell r="I34">
            <v>10480302.050000003</v>
          </cell>
          <cell r="J34">
            <v>10359704.939999999</v>
          </cell>
          <cell r="K34">
            <v>8709722.3300000001</v>
          </cell>
          <cell r="L34">
            <v>9951271.5799999982</v>
          </cell>
          <cell r="M34">
            <v>9973684.5800000001</v>
          </cell>
        </row>
        <row r="35">
          <cell r="B35">
            <v>10516884.960000001</v>
          </cell>
          <cell r="C35">
            <v>4984959.4800000004</v>
          </cell>
          <cell r="D35">
            <v>5732944.4900000002</v>
          </cell>
          <cell r="E35">
            <v>6113193.9700000007</v>
          </cell>
          <cell r="F35">
            <v>5254146.41</v>
          </cell>
          <cell r="G35">
            <v>6556475.2899999991</v>
          </cell>
          <cell r="H35">
            <v>7545401.25</v>
          </cell>
          <cell r="I35">
            <v>6001647.4500000002</v>
          </cell>
          <cell r="J35">
            <v>6713160.0900000008</v>
          </cell>
          <cell r="K35">
            <v>6436485.3100000005</v>
          </cell>
          <cell r="L35">
            <v>5862705.2200000007</v>
          </cell>
          <cell r="M35">
            <v>8806095.75</v>
          </cell>
        </row>
        <row r="36">
          <cell r="B36">
            <v>3735117.98</v>
          </cell>
          <cell r="C36">
            <v>3098697.43</v>
          </cell>
          <cell r="D36">
            <v>3172639.85</v>
          </cell>
          <cell r="E36">
            <v>3947741.24</v>
          </cell>
          <cell r="F36">
            <v>3790324.61</v>
          </cell>
          <cell r="G36">
            <v>4114295.57</v>
          </cell>
          <cell r="H36">
            <v>3709531.44</v>
          </cell>
          <cell r="I36">
            <v>4060956.06</v>
          </cell>
          <cell r="J36">
            <v>4044332.52</v>
          </cell>
          <cell r="K36">
            <v>3781203.73</v>
          </cell>
          <cell r="L36">
            <v>4393435.62</v>
          </cell>
          <cell r="M36">
            <v>4309031.33</v>
          </cell>
        </row>
        <row r="37">
          <cell r="B37">
            <v>20677114.98</v>
          </cell>
          <cell r="C37">
            <v>11641473.16</v>
          </cell>
          <cell r="D37">
            <v>9043216.8900000006</v>
          </cell>
          <cell r="E37">
            <v>10706865.25</v>
          </cell>
          <cell r="F37">
            <v>10011214.58</v>
          </cell>
          <cell r="G37">
            <v>12600827.149999999</v>
          </cell>
          <cell r="H37">
            <v>12905701.290000001</v>
          </cell>
          <cell r="I37">
            <v>14642731.990000002</v>
          </cell>
          <cell r="J37">
            <v>13487333.02</v>
          </cell>
          <cell r="K37">
            <v>10674078.800000001</v>
          </cell>
          <cell r="L37">
            <v>12449746.460000001</v>
          </cell>
          <cell r="M37">
            <v>12759361.43</v>
          </cell>
        </row>
        <row r="39">
          <cell r="B39">
            <v>2377070.33</v>
          </cell>
          <cell r="C39">
            <v>934765.85</v>
          </cell>
          <cell r="D39">
            <v>1468928.4</v>
          </cell>
          <cell r="E39">
            <v>1363227.45</v>
          </cell>
          <cell r="F39">
            <v>828604.26</v>
          </cell>
          <cell r="G39">
            <v>680168.01</v>
          </cell>
          <cell r="H39">
            <v>1108596.45</v>
          </cell>
          <cell r="I39">
            <v>656989.26</v>
          </cell>
          <cell r="J39">
            <v>712393.82999999984</v>
          </cell>
          <cell r="K39">
            <v>345177.11</v>
          </cell>
          <cell r="L39">
            <v>707561.91999999993</v>
          </cell>
          <cell r="M39">
            <v>322548.42</v>
          </cell>
        </row>
        <row r="40">
          <cell r="B40">
            <v>4314974.21</v>
          </cell>
          <cell r="C40">
            <v>3198626.79</v>
          </cell>
          <cell r="D40">
            <v>2537499.1</v>
          </cell>
          <cell r="E40">
            <v>2490225.0299999998</v>
          </cell>
          <cell r="F40">
            <v>2970463.12</v>
          </cell>
          <cell r="G40">
            <v>2558969.0699999998</v>
          </cell>
          <cell r="H40">
            <v>3726323.38</v>
          </cell>
          <cell r="I40">
            <v>3380263.51</v>
          </cell>
          <cell r="J40">
            <v>2726412.95</v>
          </cell>
          <cell r="K40">
            <v>3229999.84</v>
          </cell>
          <cell r="L40">
            <v>3407289.99</v>
          </cell>
          <cell r="M40">
            <v>3762302.85</v>
          </cell>
        </row>
        <row r="42">
          <cell r="B42">
            <v>75641390.450000003</v>
          </cell>
          <cell r="C42">
            <v>68077574.609999999</v>
          </cell>
          <cell r="D42">
            <v>66030433.230000004</v>
          </cell>
          <cell r="E42">
            <v>82754455.920000017</v>
          </cell>
          <cell r="F42">
            <v>79837850.889999986</v>
          </cell>
          <cell r="G42">
            <v>80020402.829999998</v>
          </cell>
          <cell r="H42">
            <v>78053186.260000005</v>
          </cell>
          <cell r="I42">
            <v>78601501.669999987</v>
          </cell>
          <cell r="J42">
            <v>82484343.519999996</v>
          </cell>
          <cell r="K42">
            <v>74280177.679999992</v>
          </cell>
          <cell r="L42">
            <v>83325195.169999987</v>
          </cell>
          <cell r="M42">
            <v>77664439.229999989</v>
          </cell>
        </row>
        <row r="43">
          <cell r="B43">
            <v>80819230.420000002</v>
          </cell>
          <cell r="C43">
            <v>64293113</v>
          </cell>
          <cell r="D43">
            <v>64678129.260000013</v>
          </cell>
          <cell r="E43">
            <v>69188444.609999999</v>
          </cell>
          <cell r="F43">
            <v>75750620.899999991</v>
          </cell>
          <cell r="G43">
            <v>72563592.570000008</v>
          </cell>
          <cell r="H43">
            <v>70147019.049999997</v>
          </cell>
          <cell r="I43">
            <v>87752322.110000014</v>
          </cell>
          <cell r="J43">
            <v>71742061.220000014</v>
          </cell>
          <cell r="K43">
            <v>79494813.819999978</v>
          </cell>
          <cell r="L43">
            <v>67591381.899999991</v>
          </cell>
          <cell r="M43">
            <v>69823281.709999993</v>
          </cell>
        </row>
        <row r="44">
          <cell r="B44">
            <v>28265619.93</v>
          </cell>
          <cell r="C44">
            <v>25754338.299999997</v>
          </cell>
          <cell r="D44">
            <v>24684342.73</v>
          </cell>
          <cell r="E44">
            <v>27503392.609999999</v>
          </cell>
          <cell r="F44">
            <v>25924543.919999998</v>
          </cell>
          <cell r="G44">
            <v>27095211.780000001</v>
          </cell>
          <cell r="H44">
            <v>27347972.989999998</v>
          </cell>
          <cell r="I44">
            <v>26093535.09</v>
          </cell>
          <cell r="J44">
            <v>27526370.32</v>
          </cell>
          <cell r="K44">
            <v>29692222.25</v>
          </cell>
          <cell r="L44">
            <v>1283311.72</v>
          </cell>
          <cell r="M44">
            <v>16151631.25</v>
          </cell>
        </row>
        <row r="45">
          <cell r="B45">
            <v>27631198.420000002</v>
          </cell>
          <cell r="C45">
            <v>25516951.949999992</v>
          </cell>
          <cell r="D45">
            <v>29799285.490000002</v>
          </cell>
          <cell r="E45">
            <v>41579474.790000007</v>
          </cell>
          <cell r="F45">
            <v>32056971.589999996</v>
          </cell>
          <cell r="G45">
            <v>36037214.089999996</v>
          </cell>
          <cell r="H45">
            <v>31303765.800000004</v>
          </cell>
          <cell r="I45">
            <v>32768504.809999995</v>
          </cell>
          <cell r="J45">
            <v>38977381.980000004</v>
          </cell>
          <cell r="K45">
            <v>34758807.099999994</v>
          </cell>
          <cell r="L45">
            <v>35540067.350000001</v>
          </cell>
          <cell r="M45">
            <v>37027945.089999996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ação 2008"/>
      <sheetName val="CADASTRO ICMS"/>
      <sheetName val="BASE_TAB_4"/>
      <sheetName val="TAB4.1_2009"/>
      <sheetName val="TAB4.2_2010"/>
      <sheetName val="TABELA 3"/>
      <sheetName val="Graf_Sit Rec pizza"/>
      <sheetName val="Graf_Ativ Econ pizza"/>
      <sheetName val="Plan1"/>
      <sheetName val="base_TD maiores"/>
      <sheetName val="Tab_Din"/>
      <sheetName val="Rasc_Sit_Rec"/>
      <sheetName val="Graf_Sit Rec mês"/>
      <sheetName val="Graf_Sit Rec acum"/>
      <sheetName val="Rasc_Ativ Econ"/>
      <sheetName val="Graf_Ativ Econ mês"/>
      <sheetName val="Graf_Ativ Econ acum"/>
      <sheetName val="VAREJO"/>
      <sheetName val="Graf_Varejo"/>
      <sheetName val="GRAF_EVOL_ATACADO"/>
      <sheetName val="evol_atacado"/>
      <sheetName val="brasil"/>
    </sheetNames>
    <sheetDataSet>
      <sheetData sheetId="0"/>
      <sheetData sheetId="1"/>
      <sheetData sheetId="2"/>
      <sheetData sheetId="3"/>
      <sheetData sheetId="4">
        <row r="21">
          <cell r="F21">
            <v>1269.5779599999989</v>
          </cell>
        </row>
      </sheetData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 ICMS"/>
      <sheetName val="BASE_TAB_4"/>
      <sheetName val="TAB4.1_2010"/>
      <sheetName val="TAB4.2_2011"/>
      <sheetName val="TABELA 3 SIGGO"/>
      <sheetName val="Graf_Sit Rec pizza"/>
      <sheetName val="Rasc_Sit_Rec SIGGO"/>
      <sheetName val="Graf_Sit Rec mês SIGGO"/>
      <sheetName val="Graf_ Sit Rec acum SIGG"/>
      <sheetName val="base_TD maiores"/>
      <sheetName val="Tab_Din (2)"/>
      <sheetName val="Tab_Din"/>
      <sheetName val="Incentivado"/>
      <sheetName val="Rasc_Ativ Econ"/>
      <sheetName val="Plan1"/>
      <sheetName val="Graf_Ativ Econ pizza"/>
      <sheetName val="Graf_Ativ Eco mês"/>
      <sheetName val="Graf_Ativ_Econ_acum"/>
      <sheetName val="VAREJO"/>
      <sheetName val="Graf_Varejo"/>
      <sheetName val="Graf_ativ_econ_pizza_acum_sec"/>
      <sheetName val="INCENT_SEC"/>
      <sheetName val="Rasc_at_SEC"/>
      <sheetName val="Gra_at_ec_mês_sec"/>
      <sheetName val="Gra_at_ec_acum_sec"/>
      <sheetName val="brasil"/>
    </sheetNames>
    <sheetDataSet>
      <sheetData sheetId="0"/>
      <sheetData sheetId="1">
        <row r="3">
          <cell r="W3">
            <v>316922.2</v>
          </cell>
        </row>
        <row r="4">
          <cell r="W4">
            <v>2339026.5299999998</v>
          </cell>
        </row>
        <row r="5">
          <cell r="W5">
            <v>16742660.430000002</v>
          </cell>
        </row>
        <row r="6">
          <cell r="W6">
            <v>12668725.560000001</v>
          </cell>
        </row>
        <row r="7">
          <cell r="W7">
            <v>23408.22</v>
          </cell>
        </row>
        <row r="8">
          <cell r="W8">
            <v>125902.95</v>
          </cell>
        </row>
        <row r="9">
          <cell r="W9">
            <v>2885336.47</v>
          </cell>
        </row>
        <row r="10">
          <cell r="W10">
            <v>135865.12</v>
          </cell>
        </row>
        <row r="11">
          <cell r="W11">
            <v>7723193.169999999</v>
          </cell>
        </row>
        <row r="12">
          <cell r="W12">
            <v>3405717.41</v>
          </cell>
        </row>
        <row r="14">
          <cell r="W14">
            <v>15317844.659999996</v>
          </cell>
        </row>
        <row r="15">
          <cell r="W15">
            <v>4013721.46</v>
          </cell>
        </row>
        <row r="16">
          <cell r="W16">
            <v>11379074.059999999</v>
          </cell>
        </row>
        <row r="17">
          <cell r="W17">
            <v>7271465.2400000002</v>
          </cell>
        </row>
        <row r="18">
          <cell r="W18">
            <v>3298477.96</v>
          </cell>
        </row>
        <row r="19">
          <cell r="W19">
            <v>3446034.62</v>
          </cell>
        </row>
        <row r="20">
          <cell r="W20">
            <v>10168684.110000001</v>
          </cell>
        </row>
        <row r="21">
          <cell r="W21">
            <v>213993.12</v>
          </cell>
        </row>
        <row r="22">
          <cell r="W22">
            <v>5671182.1500000004</v>
          </cell>
        </row>
        <row r="23">
          <cell r="W23">
            <v>1820118.9499999997</v>
          </cell>
        </row>
        <row r="24">
          <cell r="W24">
            <v>569732.1</v>
          </cell>
        </row>
        <row r="26">
          <cell r="W26">
            <v>636642.37</v>
          </cell>
        </row>
        <row r="27">
          <cell r="W27">
            <v>135455.26</v>
          </cell>
        </row>
        <row r="28">
          <cell r="W28">
            <v>823675.04</v>
          </cell>
        </row>
        <row r="29">
          <cell r="W29">
            <v>18975690.619999997</v>
          </cell>
        </row>
        <row r="30">
          <cell r="W30">
            <v>6818476.4500000002</v>
          </cell>
        </row>
        <row r="31">
          <cell r="W31">
            <v>7936070.040000001</v>
          </cell>
        </row>
        <row r="32">
          <cell r="W32">
            <v>3079018.5</v>
          </cell>
        </row>
        <row r="33">
          <cell r="W33">
            <v>2490453.1800000002</v>
          </cell>
        </row>
        <row r="34">
          <cell r="W34">
            <v>10879413.210000006</v>
          </cell>
        </row>
        <row r="35">
          <cell r="W35">
            <v>8126624.1699999999</v>
          </cell>
        </row>
        <row r="36">
          <cell r="W36">
            <v>4361979.54</v>
          </cell>
        </row>
        <row r="37">
          <cell r="W37">
            <v>11243641.029999999</v>
          </cell>
        </row>
        <row r="39">
          <cell r="W39">
            <v>439306.95</v>
          </cell>
        </row>
        <row r="40">
          <cell r="W40">
            <v>3182535.01</v>
          </cell>
        </row>
        <row r="42">
          <cell r="W42">
            <v>91296389.109999999</v>
          </cell>
        </row>
        <row r="43">
          <cell r="W43">
            <v>79454375.080000013</v>
          </cell>
        </row>
        <row r="44">
          <cell r="W44">
            <v>31586382.040000003</v>
          </cell>
        </row>
        <row r="45">
          <cell r="W45">
            <v>32359400.029999997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TAB 6"/>
      <sheetName val="TABELA 6.1(2011)"/>
      <sheetName val="TABELA 6.2(2012)"/>
      <sheetName val="Rasc_Ativ_Econ"/>
      <sheetName val="(G15) Ativ Econ no Mês pizza"/>
      <sheetName val="(G16) Ativ_Econ no Mês"/>
      <sheetName val="(G17) Ativ_Econ acum"/>
      <sheetName val="Cadastro_ISS"/>
      <sheetName val="base link"/>
      <sheetName val="TABELA 5.0"/>
      <sheetName val="Tab_Sit_REC_Mês_Acum"/>
      <sheetName val="Rasc_Sit_Rec(indice)"/>
      <sheetName val="(G12) Sit Rec no Mês"/>
      <sheetName val="(G13) Sit Rec no Mês"/>
      <sheetName val="(G14) Sit Rec acum"/>
      <sheetName val="ICS X ISS"/>
      <sheetName val="Gráf1 - ICS"/>
      <sheetName val="Evolução mod. recolh."/>
      <sheetName val="Evolução revista"/>
      <sheetName val="Plan1"/>
    </sheetNames>
    <sheetDataSet>
      <sheetData sheetId="0">
        <row r="4">
          <cell r="A4" t="str">
            <v>ADVOCACIA</v>
          </cell>
        </row>
        <row r="5">
          <cell r="A5" t="str">
            <v>AGENCIAMENTO DE MÃO-DE-OBRA E SIMILARES</v>
          </cell>
        </row>
        <row r="6">
          <cell r="A6" t="str">
            <v>ALIMENTAÇÃO</v>
          </cell>
        </row>
        <row r="7">
          <cell r="A7" t="str">
            <v>ASSISTÊNCIA SOCIAL</v>
          </cell>
        </row>
        <row r="8">
          <cell r="A8" t="str">
            <v>CABELEIREIROS E SIMILARES</v>
          </cell>
        </row>
        <row r="9">
          <cell r="A9" t="str">
            <v>CARTÓRIOS</v>
          </cell>
        </row>
        <row r="10">
          <cell r="A10" t="str">
            <v>COMUNICAÇÃO</v>
          </cell>
        </row>
        <row r="11">
          <cell r="A11" t="str">
            <v>CONDICIONAMENTO FISICO</v>
          </cell>
        </row>
        <row r="12">
          <cell r="A12" t="str">
            <v>CONSTRUÇÃO CIVIL</v>
          </cell>
        </row>
        <row r="13">
          <cell r="A13" t="str">
            <v>CONSULTORIA E CONTABILIDADE</v>
          </cell>
        </row>
        <row r="14">
          <cell r="A14" t="str">
            <v>DIVERSÕES</v>
          </cell>
        </row>
        <row r="15">
          <cell r="A15" t="str">
            <v>ENSINO</v>
          </cell>
        </row>
        <row r="16">
          <cell r="A16" t="str">
            <v>ESTACIONAMENTOS DE VEÍCULOS</v>
          </cell>
        </row>
        <row r="17">
          <cell r="A17" t="str">
            <v>FUNERÁRIAS</v>
          </cell>
        </row>
        <row r="18">
          <cell r="A18" t="str">
            <v>GRÁFICA E EDITORAÇÃO</v>
          </cell>
        </row>
        <row r="19">
          <cell r="A19" t="str">
            <v>HOTELARIA</v>
          </cell>
        </row>
        <row r="20">
          <cell r="A20" t="str">
            <v>IMOBILIÁRIA</v>
          </cell>
        </row>
        <row r="21">
          <cell r="A21" t="str">
            <v>INFORMÁTICA</v>
          </cell>
        </row>
        <row r="22">
          <cell r="A22" t="str">
            <v>INSTITUIÇÕES FINANCEIRAS E DE SEGURO</v>
          </cell>
        </row>
        <row r="23">
          <cell r="A23" t="str">
            <v>LAVANDERIAS</v>
          </cell>
        </row>
        <row r="24">
          <cell r="A24" t="str">
            <v>LIMPEZA</v>
          </cell>
        </row>
        <row r="25">
          <cell r="A25" t="str">
            <v>LOCAÇÃO DE VEÍCULOS</v>
          </cell>
        </row>
        <row r="26">
          <cell r="A26" t="str">
            <v>MANUTENÇÃO E ASSISTÊNCIA TÉCNICA</v>
          </cell>
        </row>
        <row r="27">
          <cell r="A27" t="str">
            <v>ÓTICAS</v>
          </cell>
        </row>
        <row r="28">
          <cell r="A28" t="str">
            <v>OUTROS SERVIÇOS</v>
          </cell>
        </row>
        <row r="29">
          <cell r="A29" t="str">
            <v>OUTROS SETORES</v>
          </cell>
        </row>
        <row r="30">
          <cell r="A30" t="str">
            <v>PUBLICIDADE</v>
          </cell>
        </row>
        <row r="31">
          <cell r="A31" t="str">
            <v xml:space="preserve">REPARAÇÃO DE VEÍCULOS </v>
          </cell>
        </row>
        <row r="32">
          <cell r="A32" t="str">
            <v>REPRESENTAÇÃO COMERCIAL</v>
          </cell>
        </row>
        <row r="33">
          <cell r="A33" t="str">
            <v>SANEAMENTO BÁSICO</v>
          </cell>
        </row>
        <row r="34">
          <cell r="A34" t="str">
            <v>SAÚDE E VETERINÁRIA</v>
          </cell>
        </row>
        <row r="35">
          <cell r="A35" t="str">
            <v>SEGURANÇA</v>
          </cell>
        </row>
        <row r="36">
          <cell r="A36" t="str">
            <v>SERVIÇO PÚBLICO</v>
          </cell>
        </row>
        <row r="37">
          <cell r="A37" t="str">
            <v>TRANSPORTE</v>
          </cell>
        </row>
        <row r="38">
          <cell r="A38" t="str">
            <v>TURISMO</v>
          </cell>
        </row>
        <row r="39">
          <cell r="A39" t="str">
            <v>VÍDEO, FOTO E SIMILARES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29"/>
  <sheetViews>
    <sheetView zoomScaleNormal="10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B107" sqref="B107"/>
    </sheetView>
  </sheetViews>
  <sheetFormatPr defaultColWidth="8.85546875" defaultRowHeight="12.75" x14ac:dyDescent="0.2"/>
  <cols>
    <col min="1" max="1" width="10" style="77" customWidth="1"/>
    <col min="2" max="2" width="12.5703125" style="77" bestFit="1" customWidth="1"/>
    <col min="3" max="3" width="11.5703125" style="77" bestFit="1" customWidth="1"/>
    <col min="4" max="4" width="12" style="77" customWidth="1"/>
    <col min="5" max="6" width="11.5703125" style="77" bestFit="1" customWidth="1"/>
    <col min="7" max="8" width="12.5703125" style="77" bestFit="1" customWidth="1"/>
    <col min="9" max="9" width="12" style="77" bestFit="1" customWidth="1"/>
    <col min="10" max="10" width="11.5703125" style="77" bestFit="1" customWidth="1"/>
    <col min="11" max="11" width="10.5703125" style="77" bestFit="1" customWidth="1"/>
    <col min="12" max="12" width="13.7109375" style="77" bestFit="1" customWidth="1"/>
    <col min="13" max="13" width="13.140625" style="77" bestFit="1" customWidth="1"/>
    <col min="14" max="14" width="11.5703125" bestFit="1" customWidth="1"/>
    <col min="15" max="15" width="15.140625" bestFit="1" customWidth="1"/>
    <col min="16" max="16" width="14.85546875" customWidth="1"/>
    <col min="17" max="17" width="15.140625" bestFit="1" customWidth="1"/>
    <col min="18" max="18" width="13.7109375" bestFit="1" customWidth="1"/>
    <col min="19" max="19" width="14.85546875" customWidth="1"/>
    <col min="20" max="21" width="15.28515625" bestFit="1" customWidth="1"/>
    <col min="22" max="22" width="15.5703125" customWidth="1"/>
    <col min="23" max="23" width="16.28515625" customWidth="1"/>
    <col min="24" max="24" width="14.140625" bestFit="1" customWidth="1"/>
    <col min="25" max="25" width="15.85546875" bestFit="1" customWidth="1"/>
    <col min="26" max="26" width="20" bestFit="1" customWidth="1"/>
    <col min="27" max="31" width="9.140625" customWidth="1"/>
    <col min="32" max="16384" width="8.85546875" style="77"/>
  </cols>
  <sheetData>
    <row r="1" spans="1:14" s="69" customFormat="1" ht="13.5" customHeight="1" x14ac:dyDescent="0.2">
      <c r="A1" s="7" t="s">
        <v>177</v>
      </c>
      <c r="B1" s="71"/>
      <c r="C1" s="71"/>
      <c r="D1" s="71"/>
      <c r="E1" s="71"/>
      <c r="F1" s="71"/>
      <c r="G1" s="71"/>
      <c r="H1" s="71"/>
      <c r="I1" s="71"/>
      <c r="J1" s="71"/>
      <c r="K1" s="175" t="s">
        <v>31</v>
      </c>
      <c r="L1" s="175"/>
      <c r="M1" s="175"/>
      <c r="N1"/>
    </row>
    <row r="2" spans="1:14" ht="26.25" customHeight="1" x14ac:dyDescent="0.2">
      <c r="A2" s="148" t="s">
        <v>131</v>
      </c>
      <c r="B2" s="148" t="s">
        <v>165</v>
      </c>
      <c r="C2" s="148" t="s">
        <v>125</v>
      </c>
      <c r="D2" s="148" t="s">
        <v>126</v>
      </c>
      <c r="E2" s="148" t="s">
        <v>127</v>
      </c>
      <c r="F2" s="148" t="s">
        <v>128</v>
      </c>
      <c r="G2" s="148" t="s">
        <v>129</v>
      </c>
      <c r="H2" s="148" t="s">
        <v>130</v>
      </c>
      <c r="I2" s="148" t="s">
        <v>137</v>
      </c>
      <c r="J2" s="148" t="s">
        <v>133</v>
      </c>
      <c r="K2" s="148" t="s">
        <v>138</v>
      </c>
      <c r="L2" s="148" t="s">
        <v>134</v>
      </c>
      <c r="M2" s="148" t="s">
        <v>135</v>
      </c>
    </row>
    <row r="3" spans="1:14" x14ac:dyDescent="0.2">
      <c r="A3" s="142" t="s">
        <v>136</v>
      </c>
      <c r="B3" s="138">
        <f>SUM(B4:B15)</f>
        <v>2862951.7250299999</v>
      </c>
      <c r="C3" s="138">
        <f t="shared" ref="C3:M3" si="0">SUM(C4:C15)</f>
        <v>687040.74344999995</v>
      </c>
      <c r="D3" s="138">
        <f t="shared" si="0"/>
        <v>859601.68038999988</v>
      </c>
      <c r="E3" s="138">
        <f t="shared" si="0"/>
        <v>143004.60024999999</v>
      </c>
      <c r="F3" s="138">
        <f t="shared" si="0"/>
        <v>306881.25171999994</v>
      </c>
      <c r="G3" s="138">
        <f t="shared" si="0"/>
        <v>6812342.0813499987</v>
      </c>
      <c r="H3" s="138">
        <f t="shared" si="0"/>
        <v>1634942.77489</v>
      </c>
      <c r="I3" s="138">
        <f t="shared" si="0"/>
        <v>39134.826709999994</v>
      </c>
      <c r="J3" s="138">
        <f t="shared" si="0"/>
        <v>299124.34787999996</v>
      </c>
      <c r="K3" s="138">
        <f t="shared" si="0"/>
        <v>144876.84820000001</v>
      </c>
      <c r="L3" s="138">
        <f t="shared" si="0"/>
        <v>154247.49967999998</v>
      </c>
      <c r="M3" s="138">
        <f t="shared" si="0"/>
        <v>13645024.03167</v>
      </c>
    </row>
    <row r="4" spans="1:14" x14ac:dyDescent="0.2">
      <c r="A4" s="144" t="s">
        <v>114</v>
      </c>
      <c r="B4" s="139">
        <v>211025.35025999998</v>
      </c>
      <c r="C4" s="139">
        <v>11988.06979</v>
      </c>
      <c r="D4" s="139">
        <v>28742.6355</v>
      </c>
      <c r="E4" s="139">
        <v>5847.6490300000005</v>
      </c>
      <c r="F4" s="139">
        <v>22577.296989999999</v>
      </c>
      <c r="G4" s="139">
        <v>601754.20997000008</v>
      </c>
      <c r="H4" s="139">
        <v>118008.28796999998</v>
      </c>
      <c r="I4" s="139">
        <v>499.81402000000003</v>
      </c>
      <c r="J4" s="139">
        <v>16592.92972</v>
      </c>
      <c r="K4" s="139">
        <v>4062.9049599999998</v>
      </c>
      <c r="L4" s="139">
        <v>12530.02476</v>
      </c>
      <c r="M4" s="149">
        <v>1017036.2432500001</v>
      </c>
    </row>
    <row r="5" spans="1:14" x14ac:dyDescent="0.2">
      <c r="A5" s="144" t="s">
        <v>77</v>
      </c>
      <c r="B5" s="139">
        <v>242728.68011999998</v>
      </c>
      <c r="C5" s="139">
        <v>5861.6912699999993</v>
      </c>
      <c r="D5" s="139">
        <v>50925.495400000007</v>
      </c>
      <c r="E5" s="139">
        <v>5228.9493200000006</v>
      </c>
      <c r="F5" s="139">
        <v>22173.395060000003</v>
      </c>
      <c r="G5" s="139">
        <v>552335.21168999991</v>
      </c>
      <c r="H5" s="139">
        <v>124604.23262999998</v>
      </c>
      <c r="I5" s="139">
        <v>427.71365000000003</v>
      </c>
      <c r="J5" s="139">
        <v>10718.257180000004</v>
      </c>
      <c r="K5" s="139">
        <v>1859.6617899999999</v>
      </c>
      <c r="L5" s="139">
        <v>8858.595390000004</v>
      </c>
      <c r="M5" s="149">
        <v>1015003.6263199999</v>
      </c>
    </row>
    <row r="6" spans="1:14" x14ac:dyDescent="0.2">
      <c r="A6" s="144" t="s">
        <v>115</v>
      </c>
      <c r="B6" s="139">
        <v>212181.97443999999</v>
      </c>
      <c r="C6" s="139">
        <v>17233.435829999999</v>
      </c>
      <c r="D6" s="139">
        <v>324190.50208999997</v>
      </c>
      <c r="E6" s="139">
        <v>8912.9725099999996</v>
      </c>
      <c r="F6" s="139">
        <v>33620.048210000001</v>
      </c>
      <c r="G6" s="139">
        <v>482532.43719000003</v>
      </c>
      <c r="H6" s="139">
        <v>150802.30523</v>
      </c>
      <c r="I6" s="139">
        <v>1081.23029</v>
      </c>
      <c r="J6" s="139">
        <v>27603.82213</v>
      </c>
      <c r="K6" s="139">
        <v>3993.1062700000002</v>
      </c>
      <c r="L6" s="139">
        <v>23610.71586</v>
      </c>
      <c r="M6" s="149">
        <v>1258158.7279200002</v>
      </c>
    </row>
    <row r="7" spans="1:14" x14ac:dyDescent="0.2">
      <c r="A7" s="144" t="s">
        <v>116</v>
      </c>
      <c r="B7" s="139">
        <v>254253.28773999997</v>
      </c>
      <c r="C7" s="139">
        <v>11517.51842</v>
      </c>
      <c r="D7" s="139">
        <v>123710.35601</v>
      </c>
      <c r="E7" s="139">
        <v>9314.6446299999989</v>
      </c>
      <c r="F7" s="139">
        <v>29332.974819999996</v>
      </c>
      <c r="G7" s="139">
        <v>562854.82923999999</v>
      </c>
      <c r="H7" s="139">
        <v>118335.12537000002</v>
      </c>
      <c r="I7" s="139">
        <v>1423.61905</v>
      </c>
      <c r="J7" s="139">
        <v>13177.004219999999</v>
      </c>
      <c r="K7" s="139">
        <v>2656.5875299999998</v>
      </c>
      <c r="L7" s="139">
        <v>10520.416689999998</v>
      </c>
      <c r="M7" s="149">
        <v>1123919.3595</v>
      </c>
    </row>
    <row r="8" spans="1:14" x14ac:dyDescent="0.2">
      <c r="A8" s="144" t="s">
        <v>117</v>
      </c>
      <c r="B8" s="139">
        <v>220388.24722999998</v>
      </c>
      <c r="C8" s="139">
        <v>36373.173769999994</v>
      </c>
      <c r="D8" s="139">
        <v>115610.85827999999</v>
      </c>
      <c r="E8" s="139">
        <v>9573.2157800000004</v>
      </c>
      <c r="F8" s="139">
        <v>22112.333619999998</v>
      </c>
      <c r="G8" s="139">
        <v>549531.25192999991</v>
      </c>
      <c r="H8" s="139">
        <v>128544.20368999997</v>
      </c>
      <c r="I8" s="139">
        <v>2406.8785699999999</v>
      </c>
      <c r="J8" s="139">
        <v>38208.273989999994</v>
      </c>
      <c r="K8" s="139">
        <v>8790.6180999999997</v>
      </c>
      <c r="L8" s="139">
        <v>29417.655889999995</v>
      </c>
      <c r="M8" s="149">
        <v>1122748.4368599996</v>
      </c>
    </row>
    <row r="9" spans="1:14" x14ac:dyDescent="0.2">
      <c r="A9" s="144" t="s">
        <v>118</v>
      </c>
      <c r="B9" s="139">
        <v>227980.97476999997</v>
      </c>
      <c r="C9" s="139">
        <v>264915.62596999999</v>
      </c>
      <c r="D9" s="139">
        <v>36906.910649999998</v>
      </c>
      <c r="E9" s="139">
        <v>13278.163199999999</v>
      </c>
      <c r="F9" s="139">
        <v>23953.505960000002</v>
      </c>
      <c r="G9" s="139">
        <v>617663.01883000007</v>
      </c>
      <c r="H9" s="139">
        <v>144398.66422999999</v>
      </c>
      <c r="I9" s="139">
        <v>2624.8952599999998</v>
      </c>
      <c r="J9" s="139">
        <v>61594.95824</v>
      </c>
      <c r="K9" s="139">
        <v>50144.698540000005</v>
      </c>
      <c r="L9" s="139">
        <v>11450.259699999995</v>
      </c>
      <c r="M9" s="149">
        <v>1393316.7171100001</v>
      </c>
    </row>
    <row r="10" spans="1:14" x14ac:dyDescent="0.2">
      <c r="A10" s="144" t="s">
        <v>119</v>
      </c>
      <c r="B10" s="139">
        <v>226873.69795000003</v>
      </c>
      <c r="C10" s="139">
        <v>66113.656780000005</v>
      </c>
      <c r="D10" s="139">
        <v>44117.055050000003</v>
      </c>
      <c r="E10" s="139">
        <v>12138.979420000001</v>
      </c>
      <c r="F10" s="139">
        <v>24187.77173</v>
      </c>
      <c r="G10" s="139">
        <v>535343.86896999995</v>
      </c>
      <c r="H10" s="139">
        <v>143189.73834999997</v>
      </c>
      <c r="I10" s="139">
        <v>6864.44067</v>
      </c>
      <c r="J10" s="139">
        <v>26669.318429999996</v>
      </c>
      <c r="K10" s="139">
        <v>15465.121909999998</v>
      </c>
      <c r="L10" s="139">
        <v>11204.196519999998</v>
      </c>
      <c r="M10" s="149">
        <v>1085498.5273499999</v>
      </c>
    </row>
    <row r="11" spans="1:14" x14ac:dyDescent="0.2">
      <c r="A11" s="144" t="s">
        <v>120</v>
      </c>
      <c r="B11" s="139">
        <v>223030.91668999998</v>
      </c>
      <c r="C11" s="139">
        <v>64968.794609999997</v>
      </c>
      <c r="D11" s="139">
        <v>25409.845129999994</v>
      </c>
      <c r="E11" s="139">
        <v>8124.8388199999999</v>
      </c>
      <c r="F11" s="139">
        <v>20715.645</v>
      </c>
      <c r="G11" s="139">
        <v>575442.63518999994</v>
      </c>
      <c r="H11" s="139">
        <v>127113.18730999999</v>
      </c>
      <c r="I11" s="139">
        <v>1005.2824300000001</v>
      </c>
      <c r="J11" s="139">
        <v>23747.179430000004</v>
      </c>
      <c r="K11" s="139">
        <v>13933.362989999998</v>
      </c>
      <c r="L11" s="139">
        <v>9813.816440000006</v>
      </c>
      <c r="M11" s="149">
        <v>1069558.3246099998</v>
      </c>
    </row>
    <row r="12" spans="1:14" x14ac:dyDescent="0.2">
      <c r="A12" s="144" t="s">
        <v>121</v>
      </c>
      <c r="B12" s="139">
        <v>179637.90619000004</v>
      </c>
      <c r="C12" s="139">
        <v>63263.064210000011</v>
      </c>
      <c r="D12" s="139">
        <v>29724.43665</v>
      </c>
      <c r="E12" s="139">
        <v>11200.209829999998</v>
      </c>
      <c r="F12" s="139">
        <v>21139.266059999998</v>
      </c>
      <c r="G12" s="139">
        <v>576836.61500999983</v>
      </c>
      <c r="H12" s="139">
        <v>130239.1872</v>
      </c>
      <c r="I12" s="139">
        <v>343.47030999999998</v>
      </c>
      <c r="J12" s="139">
        <v>23092.309909999996</v>
      </c>
      <c r="K12" s="139">
        <v>12939.527120000001</v>
      </c>
      <c r="L12" s="139">
        <v>10152.782789999996</v>
      </c>
      <c r="M12" s="149">
        <v>1035476.4653699999</v>
      </c>
    </row>
    <row r="13" spans="1:14" x14ac:dyDescent="0.2">
      <c r="A13" s="144" t="s">
        <v>122</v>
      </c>
      <c r="B13" s="139">
        <v>272073.70020999992</v>
      </c>
      <c r="C13" s="139">
        <v>60683.569099999993</v>
      </c>
      <c r="D13" s="139">
        <v>29125.573309999996</v>
      </c>
      <c r="E13" s="139">
        <v>12837.483279999999</v>
      </c>
      <c r="F13" s="139">
        <v>21652.467459999996</v>
      </c>
      <c r="G13" s="139">
        <v>583993.01772999996</v>
      </c>
      <c r="H13" s="139">
        <v>134331.34213</v>
      </c>
      <c r="I13" s="139">
        <v>1749.8150000000001</v>
      </c>
      <c r="J13" s="139">
        <v>23389.721020000005</v>
      </c>
      <c r="K13" s="139">
        <v>12561.806139999997</v>
      </c>
      <c r="L13" s="139">
        <v>10827.914880000008</v>
      </c>
      <c r="M13" s="149">
        <v>1139836.6892399997</v>
      </c>
    </row>
    <row r="14" spans="1:14" x14ac:dyDescent="0.2">
      <c r="A14" s="144" t="s">
        <v>123</v>
      </c>
      <c r="B14" s="139">
        <v>224919.46031999998</v>
      </c>
      <c r="C14" s="139">
        <v>67032.058940000003</v>
      </c>
      <c r="D14" s="139">
        <v>15081.555539999998</v>
      </c>
      <c r="E14" s="139">
        <v>22538.250329999999</v>
      </c>
      <c r="F14" s="139">
        <v>21630.613379999999</v>
      </c>
      <c r="G14" s="139">
        <v>624369.85338000022</v>
      </c>
      <c r="H14" s="139">
        <v>144330.22819000002</v>
      </c>
      <c r="I14" s="139">
        <v>19525.115699999998</v>
      </c>
      <c r="J14" s="139">
        <v>20866.607499999998</v>
      </c>
      <c r="K14" s="139">
        <v>13231.495480000007</v>
      </c>
      <c r="L14" s="139">
        <v>7635.1120199999914</v>
      </c>
      <c r="M14" s="149">
        <v>1160293.7432800001</v>
      </c>
    </row>
    <row r="15" spans="1:14" x14ac:dyDescent="0.2">
      <c r="A15" s="144" t="s">
        <v>124</v>
      </c>
      <c r="B15" s="139">
        <v>367857.52910999989</v>
      </c>
      <c r="C15" s="139">
        <v>17090.084759999998</v>
      </c>
      <c r="D15" s="139">
        <v>36056.45678</v>
      </c>
      <c r="E15" s="139">
        <v>24009.244099999996</v>
      </c>
      <c r="F15" s="139">
        <v>43785.933430000005</v>
      </c>
      <c r="G15" s="139">
        <v>549685.13222000003</v>
      </c>
      <c r="H15" s="139">
        <v>171046.27258999998</v>
      </c>
      <c r="I15" s="139">
        <v>1182.5517600000001</v>
      </c>
      <c r="J15" s="139">
        <v>13463.966109999998</v>
      </c>
      <c r="K15" s="139">
        <v>5237.957370000001</v>
      </c>
      <c r="L15" s="139">
        <v>8226.0087399999975</v>
      </c>
      <c r="M15" s="149">
        <v>1224177.1708599997</v>
      </c>
    </row>
    <row r="16" spans="1:14" x14ac:dyDescent="0.2">
      <c r="A16" s="145">
        <v>2016</v>
      </c>
      <c r="B16" s="138">
        <f>SUM(B17:B28)</f>
        <v>2858091.48942</v>
      </c>
      <c r="C16" s="138">
        <f t="shared" ref="C16:M16" si="1">SUM(C17:C28)</f>
        <v>789867.88623999991</v>
      </c>
      <c r="D16" s="138">
        <f t="shared" si="1"/>
        <v>972151.58817999985</v>
      </c>
      <c r="E16" s="138">
        <f t="shared" si="1"/>
        <v>115490.27128999999</v>
      </c>
      <c r="F16" s="138">
        <f t="shared" si="1"/>
        <v>323217.58925999998</v>
      </c>
      <c r="G16" s="138">
        <f t="shared" si="1"/>
        <v>7712684.5644800011</v>
      </c>
      <c r="H16" s="138">
        <f t="shared" si="1"/>
        <v>1683484.48162</v>
      </c>
      <c r="I16" s="138">
        <f t="shared" si="1"/>
        <v>17732.115729999998</v>
      </c>
      <c r="J16" s="138">
        <f t="shared" si="1"/>
        <v>330278.60177000001</v>
      </c>
      <c r="K16" s="138">
        <f t="shared" si="1"/>
        <v>162196.51196000003</v>
      </c>
      <c r="L16" s="138">
        <f t="shared" si="1"/>
        <v>168082.08981</v>
      </c>
      <c r="M16" s="138">
        <f t="shared" si="1"/>
        <v>14802998.587990001</v>
      </c>
    </row>
    <row r="17" spans="1:13" x14ac:dyDescent="0.2">
      <c r="A17" s="144" t="s">
        <v>114</v>
      </c>
      <c r="B17" s="139">
        <v>136070.28540999998</v>
      </c>
      <c r="C17" s="139">
        <v>16029.55711</v>
      </c>
      <c r="D17" s="139">
        <v>30812.788170000003</v>
      </c>
      <c r="E17" s="139">
        <v>15276.24718</v>
      </c>
      <c r="F17" s="139">
        <v>15021.304380000001</v>
      </c>
      <c r="G17" s="139">
        <v>646232.21521000005</v>
      </c>
      <c r="H17" s="139">
        <v>144133.52757000003</v>
      </c>
      <c r="I17" s="139">
        <v>122.19458</v>
      </c>
      <c r="J17" s="139">
        <v>14116.555880000002</v>
      </c>
      <c r="K17" s="139">
        <v>5062.8079699999998</v>
      </c>
      <c r="L17" s="139">
        <v>9053.7479100000019</v>
      </c>
      <c r="M17" s="149">
        <v>1017814.6754900002</v>
      </c>
    </row>
    <row r="18" spans="1:13" x14ac:dyDescent="0.2">
      <c r="A18" s="144" t="s">
        <v>77</v>
      </c>
      <c r="B18" s="139">
        <v>217783.47309000001</v>
      </c>
      <c r="C18" s="139">
        <v>7562.7560500000009</v>
      </c>
      <c r="D18" s="139">
        <v>52568.836369999997</v>
      </c>
      <c r="E18" s="139">
        <v>6633.6895800000011</v>
      </c>
      <c r="F18" s="139">
        <v>19442.232739999999</v>
      </c>
      <c r="G18" s="139">
        <v>599015.2178000001</v>
      </c>
      <c r="H18" s="139">
        <v>130739.47142999999</v>
      </c>
      <c r="I18" s="139">
        <v>418.44306</v>
      </c>
      <c r="J18" s="139">
        <v>12264.277710000002</v>
      </c>
      <c r="K18" s="139">
        <v>2231.1786499999998</v>
      </c>
      <c r="L18" s="139">
        <v>10033.099060000002</v>
      </c>
      <c r="M18" s="149">
        <v>1046428.3978300001</v>
      </c>
    </row>
    <row r="19" spans="1:13" x14ac:dyDescent="0.2">
      <c r="A19" s="144" t="s">
        <v>115</v>
      </c>
      <c r="B19" s="139">
        <v>227906.74418000001</v>
      </c>
      <c r="C19" s="139">
        <v>8860.1470500000014</v>
      </c>
      <c r="D19" s="139">
        <v>361170.68631999998</v>
      </c>
      <c r="E19" s="139">
        <v>8232.578660000001</v>
      </c>
      <c r="F19" s="139">
        <v>28512.626260000001</v>
      </c>
      <c r="G19" s="139">
        <v>615976.24658999988</v>
      </c>
      <c r="H19" s="139">
        <v>129014.99848000001</v>
      </c>
      <c r="I19" s="139">
        <v>1911.9532199999999</v>
      </c>
      <c r="J19" s="139">
        <v>27461.861259999998</v>
      </c>
      <c r="K19" s="139">
        <v>2404.45667</v>
      </c>
      <c r="L19" s="139">
        <v>25057.404589999998</v>
      </c>
      <c r="M19" s="149">
        <v>1409047.8420200001</v>
      </c>
    </row>
    <row r="20" spans="1:13" x14ac:dyDescent="0.2">
      <c r="A20" s="144" t="s">
        <v>116</v>
      </c>
      <c r="B20" s="139">
        <v>281212.13845000003</v>
      </c>
      <c r="C20" s="139">
        <v>9157.3339299999989</v>
      </c>
      <c r="D20" s="139">
        <v>142307.52103999999</v>
      </c>
      <c r="E20" s="139">
        <v>7810.9895999999999</v>
      </c>
      <c r="F20" s="139">
        <v>27426.324619999999</v>
      </c>
      <c r="G20" s="139">
        <v>627909.28555000003</v>
      </c>
      <c r="H20" s="139">
        <v>133118.25655000002</v>
      </c>
      <c r="I20" s="139">
        <v>181.37672000000001</v>
      </c>
      <c r="J20" s="139">
        <v>15236.98201</v>
      </c>
      <c r="K20" s="139">
        <v>2721.6477400000008</v>
      </c>
      <c r="L20" s="139">
        <v>12515.334269999999</v>
      </c>
      <c r="M20" s="149">
        <v>1244360.20847</v>
      </c>
    </row>
    <row r="21" spans="1:13" x14ac:dyDescent="0.2">
      <c r="A21" s="144" t="s">
        <v>117</v>
      </c>
      <c r="B21" s="139">
        <v>230304.86275999999</v>
      </c>
      <c r="C21" s="139">
        <v>31029.55185</v>
      </c>
      <c r="D21" s="139">
        <v>138259.73947</v>
      </c>
      <c r="E21" s="139">
        <v>7561.2068199999994</v>
      </c>
      <c r="F21" s="139">
        <v>26063.414519999998</v>
      </c>
      <c r="G21" s="139">
        <v>652500.60241999989</v>
      </c>
      <c r="H21" s="139">
        <v>136798.57030000002</v>
      </c>
      <c r="I21" s="139">
        <v>352.01544000000001</v>
      </c>
      <c r="J21" s="139">
        <v>41919.469349999999</v>
      </c>
      <c r="K21" s="139">
        <v>9109.7440199999983</v>
      </c>
      <c r="L21" s="139">
        <v>32809.725330000001</v>
      </c>
      <c r="M21" s="149">
        <v>1264789.4329299999</v>
      </c>
    </row>
    <row r="22" spans="1:13" x14ac:dyDescent="0.2">
      <c r="A22" s="144" t="s">
        <v>118</v>
      </c>
      <c r="B22" s="139">
        <v>193436.86254999999</v>
      </c>
      <c r="C22" s="139">
        <v>282974.52628999995</v>
      </c>
      <c r="D22" s="139">
        <v>41757.534319999999</v>
      </c>
      <c r="E22" s="139">
        <v>8110.8252999999995</v>
      </c>
      <c r="F22" s="139">
        <v>31785.556150000004</v>
      </c>
      <c r="G22" s="139">
        <v>654564.43327000004</v>
      </c>
      <c r="H22" s="139">
        <v>132422.33529000002</v>
      </c>
      <c r="I22" s="139">
        <v>511.45042999999998</v>
      </c>
      <c r="J22" s="139">
        <v>68170.13642000001</v>
      </c>
      <c r="K22" s="139">
        <v>55200.300120000014</v>
      </c>
      <c r="L22" s="139">
        <v>12969.836299999995</v>
      </c>
      <c r="M22" s="149">
        <v>1413733.6600200001</v>
      </c>
    </row>
    <row r="23" spans="1:13" x14ac:dyDescent="0.2">
      <c r="A23" s="144" t="s">
        <v>119</v>
      </c>
      <c r="B23" s="139">
        <v>262925.86194999999</v>
      </c>
      <c r="C23" s="139">
        <v>94870.66317</v>
      </c>
      <c r="D23" s="139">
        <v>35205.224369999996</v>
      </c>
      <c r="E23" s="139">
        <v>8444.3577799999985</v>
      </c>
      <c r="F23" s="139">
        <v>27365.047170000002</v>
      </c>
      <c r="G23" s="139">
        <v>656149.91802999994</v>
      </c>
      <c r="H23" s="139">
        <v>154354.26941000001</v>
      </c>
      <c r="I23" s="139">
        <v>1484.5101999999999</v>
      </c>
      <c r="J23" s="139">
        <v>29052.976290000002</v>
      </c>
      <c r="K23" s="139">
        <v>17326.81682</v>
      </c>
      <c r="L23" s="139">
        <v>11726.159470000002</v>
      </c>
      <c r="M23" s="149">
        <v>1269852.8283699998</v>
      </c>
    </row>
    <row r="24" spans="1:13" x14ac:dyDescent="0.2">
      <c r="A24" s="144" t="s">
        <v>120</v>
      </c>
      <c r="B24" s="139">
        <v>235197.89152999999</v>
      </c>
      <c r="C24" s="139">
        <v>82474.636399999988</v>
      </c>
      <c r="D24" s="139">
        <v>31051.657099999997</v>
      </c>
      <c r="E24" s="139">
        <v>8016.3771200000001</v>
      </c>
      <c r="F24" s="139">
        <v>31655.03556</v>
      </c>
      <c r="G24" s="139">
        <v>627981.46311999997</v>
      </c>
      <c r="H24" s="139">
        <v>128739.30554</v>
      </c>
      <c r="I24" s="139">
        <v>725.00893999999994</v>
      </c>
      <c r="J24" s="139">
        <v>27780.337030000002</v>
      </c>
      <c r="K24" s="139">
        <v>16876.301809999997</v>
      </c>
      <c r="L24" s="139">
        <v>10904.035220000005</v>
      </c>
      <c r="M24" s="149">
        <v>1173621.7123400001</v>
      </c>
    </row>
    <row r="25" spans="1:13" x14ac:dyDescent="0.2">
      <c r="A25" s="144" t="s">
        <v>121</v>
      </c>
      <c r="B25" s="139">
        <v>229185.47534</v>
      </c>
      <c r="C25" s="139">
        <v>67798.948810000002</v>
      </c>
      <c r="D25" s="139">
        <v>40505.765780000002</v>
      </c>
      <c r="E25" s="139">
        <v>7967.4712900000013</v>
      </c>
      <c r="F25" s="139">
        <v>24760.6482</v>
      </c>
      <c r="G25" s="139">
        <v>635763.82033000002</v>
      </c>
      <c r="H25" s="139">
        <v>142739.20491999999</v>
      </c>
      <c r="I25" s="139">
        <v>671.16584</v>
      </c>
      <c r="J25" s="139">
        <v>26049.747350000001</v>
      </c>
      <c r="K25" s="139">
        <v>14482.944989999998</v>
      </c>
      <c r="L25" s="139">
        <v>11566.802360000003</v>
      </c>
      <c r="M25" s="149">
        <v>1175442.24786</v>
      </c>
    </row>
    <row r="26" spans="1:13" x14ac:dyDescent="0.2">
      <c r="A26" s="144" t="s">
        <v>122</v>
      </c>
      <c r="B26" s="139">
        <v>234394.80035000003</v>
      </c>
      <c r="C26" s="139">
        <v>85227.338639999987</v>
      </c>
      <c r="D26" s="139">
        <v>44676.035250000001</v>
      </c>
      <c r="E26" s="139">
        <v>10545.754289999999</v>
      </c>
      <c r="F26" s="139">
        <v>26713.51614</v>
      </c>
      <c r="G26" s="139">
        <v>674881.19308000011</v>
      </c>
      <c r="H26" s="139">
        <v>140808.10801999999</v>
      </c>
      <c r="I26" s="139">
        <v>2491.5168699999999</v>
      </c>
      <c r="J26" s="139">
        <v>28697.320190000002</v>
      </c>
      <c r="K26" s="139">
        <v>16885.008450000001</v>
      </c>
      <c r="L26" s="139">
        <v>11812.311740000001</v>
      </c>
      <c r="M26" s="149">
        <v>1248435.5828300002</v>
      </c>
    </row>
    <row r="27" spans="1:13" x14ac:dyDescent="0.2">
      <c r="A27" s="144" t="s">
        <v>123</v>
      </c>
      <c r="B27" s="139">
        <v>202718.03531000001</v>
      </c>
      <c r="C27" s="139">
        <v>85530.627950000024</v>
      </c>
      <c r="D27" s="139">
        <v>25331.17121</v>
      </c>
      <c r="E27" s="139">
        <v>13985.573490000001</v>
      </c>
      <c r="F27" s="139">
        <v>28029.37239</v>
      </c>
      <c r="G27" s="139">
        <v>658296.81840000022</v>
      </c>
      <c r="H27" s="139">
        <v>144168.17288</v>
      </c>
      <c r="I27" s="139">
        <v>2590.2149399999998</v>
      </c>
      <c r="J27" s="139">
        <v>25310.234</v>
      </c>
      <c r="K27" s="139">
        <v>14562.531399999996</v>
      </c>
      <c r="L27" s="139">
        <v>10747.702600000004</v>
      </c>
      <c r="M27" s="149">
        <v>1185960.2205700004</v>
      </c>
    </row>
    <row r="28" spans="1:13" x14ac:dyDescent="0.2">
      <c r="A28" s="144" t="s">
        <v>124</v>
      </c>
      <c r="B28" s="139">
        <v>406955.05849999998</v>
      </c>
      <c r="C28" s="139">
        <v>18351.798990000003</v>
      </c>
      <c r="D28" s="139">
        <v>28504.628779999999</v>
      </c>
      <c r="E28" s="139">
        <v>12905.20018</v>
      </c>
      <c r="F28" s="139">
        <v>36442.511130000006</v>
      </c>
      <c r="G28" s="139">
        <v>663413.35068000003</v>
      </c>
      <c r="H28" s="139">
        <v>166448.26123</v>
      </c>
      <c r="I28" s="139">
        <v>6272.2654899999998</v>
      </c>
      <c r="J28" s="139">
        <v>14218.70428</v>
      </c>
      <c r="K28" s="139">
        <v>5332.7733199999993</v>
      </c>
      <c r="L28" s="139">
        <v>8885.9309600000015</v>
      </c>
      <c r="M28" s="149">
        <v>1353511.77926</v>
      </c>
    </row>
    <row r="29" spans="1:13" customFormat="1" x14ac:dyDescent="0.2">
      <c r="A29" s="145">
        <v>2017</v>
      </c>
      <c r="B29" s="138">
        <f>SUM(B30:B41)</f>
        <v>2790541.8856699998</v>
      </c>
      <c r="C29" s="138">
        <f t="shared" ref="C29:M29" si="2">SUM(C30:C41)</f>
        <v>794932.89795999997</v>
      </c>
      <c r="D29" s="138">
        <f t="shared" si="2"/>
        <v>1051560.37785</v>
      </c>
      <c r="E29" s="138">
        <f t="shared" si="2"/>
        <v>142971.24125999998</v>
      </c>
      <c r="F29" s="138">
        <f t="shared" si="2"/>
        <v>368918.20805999998</v>
      </c>
      <c r="G29" s="138">
        <f t="shared" si="2"/>
        <v>7923382.6552900001</v>
      </c>
      <c r="H29" s="138">
        <f t="shared" si="2"/>
        <v>1825098.0804799998</v>
      </c>
      <c r="I29" s="138">
        <f t="shared" si="2"/>
        <v>6444.2729499999959</v>
      </c>
      <c r="J29" s="138">
        <f t="shared" si="2"/>
        <v>338688.07626</v>
      </c>
      <c r="K29" s="138">
        <f t="shared" si="2"/>
        <v>166737.85594000001</v>
      </c>
      <c r="L29" s="138">
        <f t="shared" si="2"/>
        <v>171950.22031999996</v>
      </c>
      <c r="M29" s="138">
        <f t="shared" si="2"/>
        <v>15242537.695779998</v>
      </c>
    </row>
    <row r="30" spans="1:13" x14ac:dyDescent="0.2">
      <c r="A30" s="144" t="s">
        <v>114</v>
      </c>
      <c r="B30" s="139">
        <v>128162.25930999999</v>
      </c>
      <c r="C30" s="139">
        <v>18969.157910000005</v>
      </c>
      <c r="D30" s="139">
        <v>65980.189920000004</v>
      </c>
      <c r="E30" s="139">
        <v>7429.93714</v>
      </c>
      <c r="F30" s="139">
        <v>23917.099699999999</v>
      </c>
      <c r="G30" s="139">
        <v>693674.49425999983</v>
      </c>
      <c r="H30" s="139">
        <v>172300.50175999996</v>
      </c>
      <c r="I30" s="139">
        <v>469.87376</v>
      </c>
      <c r="J30" s="139">
        <v>17626.535250000001</v>
      </c>
      <c r="K30" s="140">
        <v>5910.7251299999998</v>
      </c>
      <c r="L30" s="141">
        <v>11715.810120000002</v>
      </c>
      <c r="M30" s="149">
        <v>1128530.0490099997</v>
      </c>
    </row>
    <row r="31" spans="1:13" x14ac:dyDescent="0.2">
      <c r="A31" s="144" t="s">
        <v>77</v>
      </c>
      <c r="B31" s="139">
        <v>260427.41678999999</v>
      </c>
      <c r="C31" s="139">
        <v>9877.1714400000001</v>
      </c>
      <c r="D31" s="139">
        <v>347576.73751000006</v>
      </c>
      <c r="E31" s="139">
        <v>7118.13447</v>
      </c>
      <c r="F31" s="139">
        <v>22019.988299999997</v>
      </c>
      <c r="G31" s="139">
        <v>606647.94007000001</v>
      </c>
      <c r="H31" s="139">
        <v>128255.16540000001</v>
      </c>
      <c r="I31" s="139">
        <v>678.64787999999999</v>
      </c>
      <c r="J31" s="139">
        <v>26213.964190000006</v>
      </c>
      <c r="K31" s="140">
        <v>2836.1012799999999</v>
      </c>
      <c r="L31" s="141">
        <v>23377.862910000007</v>
      </c>
      <c r="M31" s="149">
        <v>1408815.1660500001</v>
      </c>
    </row>
    <row r="32" spans="1:13" x14ac:dyDescent="0.2">
      <c r="A32" s="144" t="s">
        <v>115</v>
      </c>
      <c r="B32" s="139">
        <v>228815.51334</v>
      </c>
      <c r="C32" s="139">
        <v>10710.201140000001</v>
      </c>
      <c r="D32" s="139">
        <v>135289.46153999999</v>
      </c>
      <c r="E32" s="139">
        <v>9166.6373199999998</v>
      </c>
      <c r="F32" s="139">
        <v>30079.169130000002</v>
      </c>
      <c r="G32" s="139">
        <v>615382.96755000006</v>
      </c>
      <c r="H32" s="139">
        <v>140465.49192</v>
      </c>
      <c r="I32" s="139">
        <v>358.63364000000001</v>
      </c>
      <c r="J32" s="139">
        <v>18553.152129999999</v>
      </c>
      <c r="K32" s="140">
        <v>3036.4569999999999</v>
      </c>
      <c r="L32" s="141">
        <v>15516.695129999998</v>
      </c>
      <c r="M32" s="149">
        <v>1188821.22771</v>
      </c>
    </row>
    <row r="33" spans="1:13" x14ac:dyDescent="0.2">
      <c r="A33" s="144" t="s">
        <v>116</v>
      </c>
      <c r="B33" s="139">
        <v>199407.69675999999</v>
      </c>
      <c r="C33" s="139">
        <v>15135.65854</v>
      </c>
      <c r="D33" s="139">
        <v>120023.08482</v>
      </c>
      <c r="E33" s="139">
        <v>7927.9790400000002</v>
      </c>
      <c r="F33" s="139">
        <v>23041.830530000003</v>
      </c>
      <c r="G33" s="139">
        <v>649611.75982999976</v>
      </c>
      <c r="H33" s="139">
        <v>136863.22279999999</v>
      </c>
      <c r="I33" s="139">
        <v>725.10748999999998</v>
      </c>
      <c r="J33" s="139">
        <v>14873.688840000001</v>
      </c>
      <c r="K33" s="140">
        <v>4314.6627400000007</v>
      </c>
      <c r="L33" s="141">
        <v>10559.026099999999</v>
      </c>
      <c r="M33" s="149">
        <v>1167610.0286499998</v>
      </c>
    </row>
    <row r="34" spans="1:13" x14ac:dyDescent="0.2">
      <c r="A34" s="144" t="s">
        <v>117</v>
      </c>
      <c r="B34" s="139">
        <v>238295.81331</v>
      </c>
      <c r="C34" s="139">
        <v>35080.753920000003</v>
      </c>
      <c r="D34" s="139">
        <v>122861.71605</v>
      </c>
      <c r="E34" s="139">
        <v>11269.867779999999</v>
      </c>
      <c r="F34" s="139">
        <v>29409.11794</v>
      </c>
      <c r="G34" s="139">
        <v>628857.60272999993</v>
      </c>
      <c r="H34" s="139">
        <v>140113.85752999998</v>
      </c>
      <c r="I34" s="139">
        <v>690.12731999999994</v>
      </c>
      <c r="J34" s="139">
        <v>42205.150750000001</v>
      </c>
      <c r="K34" s="140">
        <v>9239.1785600000003</v>
      </c>
      <c r="L34" s="141">
        <v>32965.97219</v>
      </c>
      <c r="M34" s="149">
        <v>1248784.0073299997</v>
      </c>
    </row>
    <row r="35" spans="1:13" x14ac:dyDescent="0.2">
      <c r="A35" s="144" t="s">
        <v>118</v>
      </c>
      <c r="B35" s="139">
        <v>277600.92546000006</v>
      </c>
      <c r="C35" s="139">
        <v>294885.86359999998</v>
      </c>
      <c r="D35" s="139">
        <v>40909.385490000001</v>
      </c>
      <c r="E35" s="139">
        <v>9848.3657400000011</v>
      </c>
      <c r="F35" s="139">
        <v>30997.791959999999</v>
      </c>
      <c r="G35" s="139">
        <v>660747.69752000005</v>
      </c>
      <c r="H35" s="139">
        <v>148203.92715999999</v>
      </c>
      <c r="I35" s="139">
        <v>1004.78641</v>
      </c>
      <c r="J35" s="139">
        <v>67558.46166999999</v>
      </c>
      <c r="K35" s="140">
        <v>54609.553780000002</v>
      </c>
      <c r="L35" s="141">
        <v>12948.907889999988</v>
      </c>
      <c r="M35" s="149">
        <v>1531757.2050100002</v>
      </c>
    </row>
    <row r="36" spans="1:13" x14ac:dyDescent="0.2">
      <c r="A36" s="144" t="s">
        <v>119</v>
      </c>
      <c r="B36" s="139">
        <v>197991.88181999998</v>
      </c>
      <c r="C36" s="139">
        <v>76612.265520000001</v>
      </c>
      <c r="D36" s="139">
        <v>42269.99697</v>
      </c>
      <c r="E36" s="139">
        <v>9236.9705199999989</v>
      </c>
      <c r="F36" s="139">
        <v>28392.899120000002</v>
      </c>
      <c r="G36" s="139">
        <v>660861.62620000006</v>
      </c>
      <c r="H36" s="139">
        <v>156005.53833999997</v>
      </c>
      <c r="I36" s="139">
        <v>436.70203999999995</v>
      </c>
      <c r="J36" s="139">
        <v>29756.658589999999</v>
      </c>
      <c r="K36" s="140">
        <v>17984.52375</v>
      </c>
      <c r="L36" s="141">
        <v>11772.134839999999</v>
      </c>
      <c r="M36" s="149">
        <v>1201564.5391199996</v>
      </c>
    </row>
    <row r="37" spans="1:13" x14ac:dyDescent="0.2">
      <c r="A37" s="144" t="s">
        <v>120</v>
      </c>
      <c r="B37" s="139">
        <v>210149.32561</v>
      </c>
      <c r="C37" s="139">
        <v>77089.540229999984</v>
      </c>
      <c r="D37" s="139">
        <v>53390.832750000001</v>
      </c>
      <c r="E37" s="139">
        <v>27119.11764</v>
      </c>
      <c r="F37" s="139">
        <v>39434.965450000003</v>
      </c>
      <c r="G37" s="139">
        <v>653544.77367999987</v>
      </c>
      <c r="H37" s="139">
        <v>149737.99560999998</v>
      </c>
      <c r="I37" s="139">
        <v>589.63441</v>
      </c>
      <c r="J37" s="139">
        <v>30791.931230000006</v>
      </c>
      <c r="K37" s="140">
        <v>17615.65899</v>
      </c>
      <c r="L37" s="141">
        <v>13176.272240000006</v>
      </c>
      <c r="M37" s="149">
        <v>1241848.1166099997</v>
      </c>
    </row>
    <row r="38" spans="1:13" x14ac:dyDescent="0.2">
      <c r="A38" s="144" t="s">
        <v>121</v>
      </c>
      <c r="B38" s="139">
        <v>277966.48968</v>
      </c>
      <c r="C38" s="139">
        <v>76766.578640000022</v>
      </c>
      <c r="D38" s="139">
        <v>52884.236199999999</v>
      </c>
      <c r="E38" s="139">
        <v>9500.7960300000013</v>
      </c>
      <c r="F38" s="139">
        <v>37571.814019999998</v>
      </c>
      <c r="G38" s="139">
        <v>677980.03396999999</v>
      </c>
      <c r="H38" s="139">
        <v>166306.89350000006</v>
      </c>
      <c r="I38" s="139">
        <v>16254.35734</v>
      </c>
      <c r="J38" s="139">
        <v>30243.585400000004</v>
      </c>
      <c r="K38" s="140">
        <v>15464.01233</v>
      </c>
      <c r="L38" s="141">
        <v>14779.573070000004</v>
      </c>
      <c r="M38" s="149">
        <v>1345474.7847800001</v>
      </c>
    </row>
    <row r="39" spans="1:13" x14ac:dyDescent="0.2">
      <c r="A39" s="144" t="s">
        <v>122</v>
      </c>
      <c r="B39" s="139">
        <v>237796.01435999997</v>
      </c>
      <c r="C39" s="139">
        <v>81337.892160000018</v>
      </c>
      <c r="D39" s="139">
        <v>28214.412399999997</v>
      </c>
      <c r="E39" s="139">
        <v>23168.364529999999</v>
      </c>
      <c r="F39" s="139">
        <v>30709.873770000002</v>
      </c>
      <c r="G39" s="139">
        <v>668557.40385999973</v>
      </c>
      <c r="H39" s="139">
        <v>143282.92757999999</v>
      </c>
      <c r="I39" s="139">
        <v>-15793.124890000003</v>
      </c>
      <c r="J39" s="139">
        <v>25292.958649999993</v>
      </c>
      <c r="K39" s="140">
        <v>15697.99984</v>
      </c>
      <c r="L39" s="141">
        <v>9594.9588099999928</v>
      </c>
      <c r="M39" s="149">
        <v>1222566.7224199995</v>
      </c>
    </row>
    <row r="40" spans="1:13" x14ac:dyDescent="0.2">
      <c r="A40" s="144" t="s">
        <v>123</v>
      </c>
      <c r="B40" s="139">
        <v>250862.40977999999</v>
      </c>
      <c r="C40" s="139">
        <v>71727.144180000003</v>
      </c>
      <c r="D40" s="139">
        <v>21284.81438</v>
      </c>
      <c r="E40" s="139">
        <v>8575.7722699999995</v>
      </c>
      <c r="F40" s="139">
        <v>33354.520819999998</v>
      </c>
      <c r="G40" s="139">
        <v>682096.24583000015</v>
      </c>
      <c r="H40" s="139">
        <v>148839.96699999998</v>
      </c>
      <c r="I40" s="139">
        <v>503.37965000000003</v>
      </c>
      <c r="J40" s="139">
        <v>22120.803800000002</v>
      </c>
      <c r="K40" s="140">
        <v>14486.426869999999</v>
      </c>
      <c r="L40" s="141">
        <v>7634.3769300000022</v>
      </c>
      <c r="M40" s="149">
        <v>1239365.0577100003</v>
      </c>
    </row>
    <row r="41" spans="1:13" x14ac:dyDescent="0.2">
      <c r="A41" s="144" t="s">
        <v>124</v>
      </c>
      <c r="B41" s="139">
        <v>283066.13945000002</v>
      </c>
      <c r="C41" s="139">
        <v>26740.670679999996</v>
      </c>
      <c r="D41" s="139">
        <v>20875.509819999999</v>
      </c>
      <c r="E41" s="139">
        <v>12609.298779999999</v>
      </c>
      <c r="F41" s="139">
        <v>39989.137320000002</v>
      </c>
      <c r="G41" s="139">
        <v>725420.1097899999</v>
      </c>
      <c r="H41" s="139">
        <v>194722.59188000002</v>
      </c>
      <c r="I41" s="139">
        <v>526.14790000000005</v>
      </c>
      <c r="J41" s="139">
        <v>13451.18576</v>
      </c>
      <c r="K41" s="140">
        <v>5542.5556699999997</v>
      </c>
      <c r="L41" s="141">
        <v>7908.6300900000006</v>
      </c>
      <c r="M41" s="149">
        <v>1317400.7913799998</v>
      </c>
    </row>
    <row r="42" spans="1:13" x14ac:dyDescent="0.2">
      <c r="A42" s="143" t="s">
        <v>132</v>
      </c>
      <c r="B42" s="138">
        <f>SUM(B43:B54)</f>
        <v>3168567.8053599992</v>
      </c>
      <c r="C42" s="138">
        <f t="shared" ref="C42:M42" si="3">SUM(C43:C54)</f>
        <v>889375.67819000001</v>
      </c>
      <c r="D42" s="138">
        <f t="shared" si="3"/>
        <v>1130533.6272499999</v>
      </c>
      <c r="E42" s="138">
        <f t="shared" si="3"/>
        <v>117520.26505</v>
      </c>
      <c r="F42" s="138">
        <f t="shared" si="3"/>
        <v>411701.25734000001</v>
      </c>
      <c r="G42" s="138">
        <f t="shared" si="3"/>
        <v>8362356.2459000014</v>
      </c>
      <c r="H42" s="138">
        <f t="shared" si="3"/>
        <v>1872080.3545199998</v>
      </c>
      <c r="I42" s="138">
        <f t="shared" si="3"/>
        <v>23043.299089999993</v>
      </c>
      <c r="J42" s="138">
        <f t="shared" si="3"/>
        <v>349237.26761000004</v>
      </c>
      <c r="K42" s="138">
        <f t="shared" si="3"/>
        <v>176285.35433999999</v>
      </c>
      <c r="L42" s="138">
        <f t="shared" si="3"/>
        <v>172951.91327000002</v>
      </c>
      <c r="M42" s="138">
        <f t="shared" si="3"/>
        <v>16324415.800310001</v>
      </c>
    </row>
    <row r="43" spans="1:13" x14ac:dyDescent="0.2">
      <c r="A43" s="144" t="s">
        <v>114</v>
      </c>
      <c r="B43" s="139">
        <v>220869.32225999999</v>
      </c>
      <c r="C43" s="139">
        <v>25249.773459999997</v>
      </c>
      <c r="D43" s="139">
        <v>88713.37242</v>
      </c>
      <c r="E43" s="139">
        <v>8503.18217</v>
      </c>
      <c r="F43" s="139">
        <v>24545.658800000001</v>
      </c>
      <c r="G43" s="139">
        <v>741021.40118999977</v>
      </c>
      <c r="H43" s="139">
        <v>152504.53563999999</v>
      </c>
      <c r="I43" s="139">
        <v>445.77228000000002</v>
      </c>
      <c r="J43" s="139">
        <v>19578.443470000002</v>
      </c>
      <c r="K43" s="140">
        <v>7174.6361999999999</v>
      </c>
      <c r="L43" s="141">
        <v>12403.807270000001</v>
      </c>
      <c r="M43" s="149">
        <v>1281431.4616899996</v>
      </c>
    </row>
    <row r="44" spans="1:13" x14ac:dyDescent="0.2">
      <c r="A44" s="144" t="s">
        <v>77</v>
      </c>
      <c r="B44" s="139">
        <v>236429.89621000001</v>
      </c>
      <c r="C44" s="139">
        <v>13855.64567</v>
      </c>
      <c r="D44" s="139">
        <v>360204.32284999994</v>
      </c>
      <c r="E44" s="139">
        <v>6704.8975799999998</v>
      </c>
      <c r="F44" s="139">
        <v>26436.369030000002</v>
      </c>
      <c r="G44" s="139">
        <v>664738.44275000016</v>
      </c>
      <c r="H44" s="139">
        <v>114884.33433999999</v>
      </c>
      <c r="I44" s="139">
        <v>695.07619999999997</v>
      </c>
      <c r="J44" s="139">
        <v>26271.240119999999</v>
      </c>
      <c r="K44" s="140">
        <v>3225.21533</v>
      </c>
      <c r="L44" s="141">
        <v>23046.024789999999</v>
      </c>
      <c r="M44" s="149">
        <v>1450220.2247500001</v>
      </c>
    </row>
    <row r="45" spans="1:13" x14ac:dyDescent="0.2">
      <c r="A45" s="144" t="s">
        <v>115</v>
      </c>
      <c r="B45" s="139">
        <v>243931.08703999998</v>
      </c>
      <c r="C45" s="139">
        <v>15709.181760000001</v>
      </c>
      <c r="D45" s="139">
        <v>146647.39171999999</v>
      </c>
      <c r="E45" s="139">
        <v>9729.5573099999983</v>
      </c>
      <c r="F45" s="139">
        <v>33346.837789999998</v>
      </c>
      <c r="G45" s="139">
        <v>624179.76016000006</v>
      </c>
      <c r="H45" s="139">
        <v>139599.78327000004</v>
      </c>
      <c r="I45" s="139">
        <v>998.55723999999998</v>
      </c>
      <c r="J45" s="139">
        <v>15138.062240000003</v>
      </c>
      <c r="K45" s="140">
        <v>3173.55791</v>
      </c>
      <c r="L45" s="141">
        <v>11964.504330000003</v>
      </c>
      <c r="M45" s="149">
        <v>1229280.2185300002</v>
      </c>
    </row>
    <row r="46" spans="1:13" x14ac:dyDescent="0.2">
      <c r="A46" s="144" t="s">
        <v>116</v>
      </c>
      <c r="B46" s="139">
        <v>242555.36886000002</v>
      </c>
      <c r="C46" s="139">
        <v>19382.574710000001</v>
      </c>
      <c r="D46" s="139">
        <v>135572.25474</v>
      </c>
      <c r="E46" s="139">
        <v>9585.3816400000014</v>
      </c>
      <c r="F46" s="139">
        <v>36724.370200000005</v>
      </c>
      <c r="G46" s="139">
        <v>694147.77836000011</v>
      </c>
      <c r="H46" s="139">
        <v>152668.57012000002</v>
      </c>
      <c r="I46" s="141">
        <v>385.03651000000002</v>
      </c>
      <c r="J46" s="141">
        <v>14362.519699999999</v>
      </c>
      <c r="K46" s="140">
        <v>3696.6473599999999</v>
      </c>
      <c r="L46" s="141">
        <v>10665.872339999998</v>
      </c>
      <c r="M46" s="149">
        <v>1305383.8548400002</v>
      </c>
    </row>
    <row r="47" spans="1:13" x14ac:dyDescent="0.2">
      <c r="A47" s="144" t="s">
        <v>117</v>
      </c>
      <c r="B47" s="139">
        <v>275311.20028999989</v>
      </c>
      <c r="C47" s="139">
        <v>43681.445489999998</v>
      </c>
      <c r="D47" s="139">
        <v>127938.03305000001</v>
      </c>
      <c r="E47" s="139">
        <v>10337.435789999998</v>
      </c>
      <c r="F47" s="139">
        <v>32509.584979999996</v>
      </c>
      <c r="G47" s="139">
        <v>638241.14172000031</v>
      </c>
      <c r="H47" s="139">
        <v>156787.95577</v>
      </c>
      <c r="I47" s="141">
        <v>1227.6443400000001</v>
      </c>
      <c r="J47" s="141">
        <v>42973.990730000005</v>
      </c>
      <c r="K47" s="140">
        <v>9543.9196999999986</v>
      </c>
      <c r="L47" s="141">
        <v>33430.071030000006</v>
      </c>
      <c r="M47" s="149">
        <v>1329008.4321600001</v>
      </c>
    </row>
    <row r="48" spans="1:13" x14ac:dyDescent="0.2">
      <c r="A48" s="144" t="s">
        <v>118</v>
      </c>
      <c r="B48" s="139">
        <v>231506.88235999999</v>
      </c>
      <c r="C48" s="139">
        <v>317659.44413000002</v>
      </c>
      <c r="D48" s="139">
        <v>37233.896159999997</v>
      </c>
      <c r="E48" s="139">
        <v>7945.5029800000002</v>
      </c>
      <c r="F48" s="139">
        <v>35075.978940000008</v>
      </c>
      <c r="G48" s="139">
        <v>659959.51657999994</v>
      </c>
      <c r="H48" s="139">
        <v>135179.73243</v>
      </c>
      <c r="I48" s="141">
        <v>517.02705000000003</v>
      </c>
      <c r="J48" s="141">
        <v>66796.842329999999</v>
      </c>
      <c r="K48" s="140">
        <v>55449.236549999994</v>
      </c>
      <c r="L48" s="141">
        <v>11347.605780000005</v>
      </c>
      <c r="M48" s="149">
        <v>1491874.82296</v>
      </c>
    </row>
    <row r="49" spans="1:13" x14ac:dyDescent="0.2">
      <c r="A49" s="144" t="s">
        <v>119</v>
      </c>
      <c r="B49" s="139">
        <v>251811.32259999998</v>
      </c>
      <c r="C49" s="139">
        <v>90667.838799999998</v>
      </c>
      <c r="D49" s="139">
        <v>50402.48982000001</v>
      </c>
      <c r="E49" s="139">
        <v>14320.802470000001</v>
      </c>
      <c r="F49" s="139">
        <v>41433.666010000015</v>
      </c>
      <c r="G49" s="139">
        <v>726354.61884999997</v>
      </c>
      <c r="H49" s="139">
        <v>180880.71862</v>
      </c>
      <c r="I49" s="141">
        <v>15171.090199999997</v>
      </c>
      <c r="J49" s="141">
        <v>33153.208680000003</v>
      </c>
      <c r="K49" s="140">
        <v>18564.087940000001</v>
      </c>
      <c r="L49" s="141">
        <v>14589.120740000002</v>
      </c>
      <c r="M49" s="149">
        <v>1404195.7560499997</v>
      </c>
    </row>
    <row r="50" spans="1:13" x14ac:dyDescent="0.2">
      <c r="A50" s="144" t="s">
        <v>120</v>
      </c>
      <c r="B50" s="139">
        <v>274454.90243999998</v>
      </c>
      <c r="C50" s="139">
        <v>88301.507060000004</v>
      </c>
      <c r="D50" s="139">
        <v>44484.586560000011</v>
      </c>
      <c r="E50" s="139">
        <v>9409.9937900000004</v>
      </c>
      <c r="F50" s="139">
        <v>39047.356550000004</v>
      </c>
      <c r="G50" s="139">
        <v>696784.59584000008</v>
      </c>
      <c r="H50" s="139">
        <v>149182.94005999999</v>
      </c>
      <c r="I50" s="141">
        <v>878.25002000000006</v>
      </c>
      <c r="J50" s="141">
        <v>31688.509040000001</v>
      </c>
      <c r="K50" s="140">
        <v>18856.41576</v>
      </c>
      <c r="L50" s="141">
        <v>12832.093280000001</v>
      </c>
      <c r="M50" s="149">
        <v>1334232.6413599998</v>
      </c>
    </row>
    <row r="51" spans="1:13" x14ac:dyDescent="0.2">
      <c r="A51" s="144" t="s">
        <v>121</v>
      </c>
      <c r="B51" s="139">
        <v>274143.17212999996</v>
      </c>
      <c r="C51" s="139">
        <v>84548.972980000006</v>
      </c>
      <c r="D51" s="139">
        <v>39554.369019999998</v>
      </c>
      <c r="E51" s="139">
        <v>8822.8908499999998</v>
      </c>
      <c r="F51" s="139">
        <v>27727.817560000003</v>
      </c>
      <c r="G51" s="139">
        <v>730896.85731999984</v>
      </c>
      <c r="H51" s="139">
        <v>168062.59901000003</v>
      </c>
      <c r="I51" s="141">
        <v>556.25914</v>
      </c>
      <c r="J51" s="141">
        <v>29630.947829999997</v>
      </c>
      <c r="K51" s="140">
        <v>17119.494750000002</v>
      </c>
      <c r="L51" s="141">
        <v>12511.453079999996</v>
      </c>
      <c r="M51" s="149">
        <v>1363943.8858399999</v>
      </c>
    </row>
    <row r="52" spans="1:13" x14ac:dyDescent="0.2">
      <c r="A52" s="144" t="s">
        <v>122</v>
      </c>
      <c r="B52" s="139">
        <v>214661.05697000001</v>
      </c>
      <c r="C52" s="139">
        <v>89377.437310000008</v>
      </c>
      <c r="D52" s="139">
        <v>33467.751750000003</v>
      </c>
      <c r="E52" s="139">
        <v>10907.846600000001</v>
      </c>
      <c r="F52" s="139">
        <v>38698.628429999997</v>
      </c>
      <c r="G52" s="139">
        <v>695314.61953999999</v>
      </c>
      <c r="H52" s="139">
        <v>156239.64539000002</v>
      </c>
      <c r="I52" s="141">
        <v>1461.1508999999999</v>
      </c>
      <c r="J52" s="141">
        <v>28978.226079999997</v>
      </c>
      <c r="K52" s="140">
        <v>18257.279829999999</v>
      </c>
      <c r="L52" s="141">
        <v>10720.946249999997</v>
      </c>
      <c r="M52" s="149">
        <v>1269106.3629699999</v>
      </c>
    </row>
    <row r="53" spans="1:13" x14ac:dyDescent="0.2">
      <c r="A53" s="144" t="s">
        <v>123</v>
      </c>
      <c r="B53" s="139">
        <v>302851.17984</v>
      </c>
      <c r="C53" s="139">
        <v>77016.74374999998</v>
      </c>
      <c r="D53" s="139">
        <v>26333.24739</v>
      </c>
      <c r="E53" s="139">
        <v>12438.480229999999</v>
      </c>
      <c r="F53" s="139">
        <v>43087.763469999998</v>
      </c>
      <c r="G53" s="139">
        <v>741902.48518999992</v>
      </c>
      <c r="H53" s="139">
        <v>169441.79377999998</v>
      </c>
      <c r="I53" s="141">
        <v>339.68113999999997</v>
      </c>
      <c r="J53" s="141">
        <v>24395.428109999997</v>
      </c>
      <c r="K53" s="140">
        <v>15478.710590000001</v>
      </c>
      <c r="L53" s="141">
        <v>8916.7175199999965</v>
      </c>
      <c r="M53" s="149">
        <v>1397806.8028999998</v>
      </c>
    </row>
    <row r="54" spans="1:13" x14ac:dyDescent="0.2">
      <c r="A54" s="144" t="s">
        <v>124</v>
      </c>
      <c r="B54" s="139">
        <v>400042.41436</v>
      </c>
      <c r="C54" s="139">
        <v>23925.113070000003</v>
      </c>
      <c r="D54" s="139">
        <v>39981.911770000021</v>
      </c>
      <c r="E54" s="139">
        <v>8814.293639999998</v>
      </c>
      <c r="F54" s="139">
        <v>33067.225579999998</v>
      </c>
      <c r="G54" s="139">
        <v>748815.02839999995</v>
      </c>
      <c r="H54" s="139">
        <v>196647.74609</v>
      </c>
      <c r="I54" s="141">
        <v>367.75407000000001</v>
      </c>
      <c r="J54" s="141">
        <v>16269.849279999999</v>
      </c>
      <c r="K54" s="140">
        <v>5746.1524200000003</v>
      </c>
      <c r="L54" s="141">
        <v>10523.696859999998</v>
      </c>
      <c r="M54" s="149">
        <v>1467931.33626</v>
      </c>
    </row>
    <row r="55" spans="1:13" x14ac:dyDescent="0.2">
      <c r="A55" s="143">
        <v>2019</v>
      </c>
      <c r="B55" s="138">
        <f>SUM(B56:B67)</f>
        <v>3080033.6664499999</v>
      </c>
      <c r="C55" s="138">
        <f t="shared" ref="C55:M55" si="4">SUM(C56:C67)</f>
        <v>994837.91120999982</v>
      </c>
      <c r="D55" s="138">
        <f t="shared" si="4"/>
        <v>1247198.63659</v>
      </c>
      <c r="E55" s="138">
        <f t="shared" si="4"/>
        <v>137657.98275</v>
      </c>
      <c r="F55" s="138">
        <f t="shared" si="4"/>
        <v>414299.39750000008</v>
      </c>
      <c r="G55" s="138">
        <f t="shared" si="4"/>
        <v>8173794.5116400011</v>
      </c>
      <c r="H55" s="138">
        <f t="shared" si="4"/>
        <v>1990723.1065800001</v>
      </c>
      <c r="I55" s="138">
        <f t="shared" si="4"/>
        <v>18123.061469999993</v>
      </c>
      <c r="J55" s="138">
        <f t="shared" si="4"/>
        <v>378612.65321999998</v>
      </c>
      <c r="K55" s="138">
        <f t="shared" si="4"/>
        <v>188637.46059</v>
      </c>
      <c r="L55" s="138">
        <f t="shared" si="4"/>
        <v>189975.19263000003</v>
      </c>
      <c r="M55" s="138">
        <f t="shared" si="4"/>
        <v>16435280.927409999</v>
      </c>
    </row>
    <row r="56" spans="1:13" x14ac:dyDescent="0.2">
      <c r="A56" s="144" t="s">
        <v>114</v>
      </c>
      <c r="B56" s="139">
        <v>150683.57614000002</v>
      </c>
      <c r="C56" s="139">
        <v>27460.046589999998</v>
      </c>
      <c r="D56" s="139">
        <v>106512.48701000001</v>
      </c>
      <c r="E56" s="139">
        <v>8665.4037100000005</v>
      </c>
      <c r="F56" s="139">
        <v>26766.69255</v>
      </c>
      <c r="G56" s="139">
        <v>700584.24115000013</v>
      </c>
      <c r="H56" s="139">
        <v>243511.61663000003</v>
      </c>
      <c r="I56" s="140">
        <v>181.33239</v>
      </c>
      <c r="J56" s="140">
        <v>11189.599179999997</v>
      </c>
      <c r="K56" s="140">
        <v>7024.6777000000002</v>
      </c>
      <c r="L56" s="141">
        <v>4164.9214799999972</v>
      </c>
      <c r="M56" s="149">
        <v>1275554.9953500002</v>
      </c>
    </row>
    <row r="57" spans="1:13" x14ac:dyDescent="0.2">
      <c r="A57" s="144" t="s">
        <v>77</v>
      </c>
      <c r="B57" s="139">
        <v>268021.74056999997</v>
      </c>
      <c r="C57" s="139">
        <v>9851.3544599999987</v>
      </c>
      <c r="D57" s="139">
        <v>396999.1298</v>
      </c>
      <c r="E57" s="139">
        <v>9156.8170399999999</v>
      </c>
      <c r="F57" s="139">
        <v>29930.387849999999</v>
      </c>
      <c r="G57" s="139">
        <v>640137.66310000001</v>
      </c>
      <c r="H57" s="139">
        <v>57266.534160000003</v>
      </c>
      <c r="I57" s="141">
        <v>-73.413610000000006</v>
      </c>
      <c r="J57" s="140">
        <v>12045.03247</v>
      </c>
      <c r="K57" s="140">
        <v>4146.2428099999997</v>
      </c>
      <c r="L57" s="141">
        <v>7898.7896600000004</v>
      </c>
      <c r="M57" s="149">
        <v>1423335.24584</v>
      </c>
    </row>
    <row r="58" spans="1:13" x14ac:dyDescent="0.2">
      <c r="A58" s="144" t="s">
        <v>115</v>
      </c>
      <c r="B58" s="139">
        <v>225573.02137999999</v>
      </c>
      <c r="C58" s="139">
        <v>22846.561300000001</v>
      </c>
      <c r="D58" s="139">
        <v>149009.8677</v>
      </c>
      <c r="E58" s="139">
        <v>10079.31848</v>
      </c>
      <c r="F58" s="139">
        <v>28314.109390000001</v>
      </c>
      <c r="G58" s="139">
        <v>638403.29921000008</v>
      </c>
      <c r="H58" s="139">
        <v>159623.24557</v>
      </c>
      <c r="I58" s="141">
        <v>-34.846249999999998</v>
      </c>
      <c r="J58" s="140">
        <v>49123.62025</v>
      </c>
      <c r="K58" s="140">
        <v>7100.7622699999993</v>
      </c>
      <c r="L58" s="141">
        <v>42022.857980000001</v>
      </c>
      <c r="M58" s="149">
        <v>1282938.1970300002</v>
      </c>
    </row>
    <row r="59" spans="1:13" x14ac:dyDescent="0.2">
      <c r="A59" s="144" t="s">
        <v>116</v>
      </c>
      <c r="B59" s="139">
        <v>255664.94514</v>
      </c>
      <c r="C59" s="139">
        <v>34988.33653</v>
      </c>
      <c r="D59" s="139">
        <v>156098.15015</v>
      </c>
      <c r="E59" s="139">
        <v>10614.360530000002</v>
      </c>
      <c r="F59" s="139">
        <v>33662.5573</v>
      </c>
      <c r="G59" s="139">
        <v>628750.02574000019</v>
      </c>
      <c r="H59" s="139">
        <v>150744.56960000002</v>
      </c>
      <c r="I59" s="141">
        <v>48759.509789999996</v>
      </c>
      <c r="J59" s="140">
        <v>20078.998879999999</v>
      </c>
      <c r="K59" s="140">
        <v>7568.2994200000003</v>
      </c>
      <c r="L59" s="141">
        <v>12510.69946</v>
      </c>
      <c r="M59" s="149">
        <v>1339361.4536600003</v>
      </c>
    </row>
    <row r="60" spans="1:13" x14ac:dyDescent="0.2">
      <c r="A60" s="144" t="s">
        <v>117</v>
      </c>
      <c r="B60" s="139">
        <v>226052.84773000001</v>
      </c>
      <c r="C60" s="139">
        <v>43757.470030000004</v>
      </c>
      <c r="D60" s="139">
        <v>137443.10763999997</v>
      </c>
      <c r="E60" s="139">
        <v>11307.246120000002</v>
      </c>
      <c r="F60" s="139">
        <v>32798.268810000001</v>
      </c>
      <c r="G60" s="139">
        <v>670491.21626999998</v>
      </c>
      <c r="H60" s="139">
        <v>163366.73989000003</v>
      </c>
      <c r="I60" s="141">
        <v>196.98928000000001</v>
      </c>
      <c r="J60" s="140">
        <v>40083.512320000002</v>
      </c>
      <c r="K60" s="140">
        <v>8976.5689499999989</v>
      </c>
      <c r="L60" s="141">
        <v>31106.943370000001</v>
      </c>
      <c r="M60" s="149">
        <v>1325497.39809</v>
      </c>
    </row>
    <row r="61" spans="1:13" x14ac:dyDescent="0.2">
      <c r="A61" s="146" t="s">
        <v>118</v>
      </c>
      <c r="B61" s="139">
        <v>315459.70523000002</v>
      </c>
      <c r="C61" s="139">
        <v>331898.08214999997</v>
      </c>
      <c r="D61" s="139">
        <v>52771.144770000006</v>
      </c>
      <c r="E61" s="139">
        <v>13209.0941</v>
      </c>
      <c r="F61" s="139">
        <v>30057.96587</v>
      </c>
      <c r="G61" s="139">
        <v>701943.84195000003</v>
      </c>
      <c r="H61" s="139">
        <v>170049.62748000002</v>
      </c>
      <c r="I61" s="141">
        <v>-48010.453609999997</v>
      </c>
      <c r="J61" s="147">
        <v>64167.434070000003</v>
      </c>
      <c r="K61" s="147">
        <v>51735.58</v>
      </c>
      <c r="L61" s="141">
        <v>12431.854070000001</v>
      </c>
      <c r="M61" s="149">
        <v>1631546.4420099999</v>
      </c>
    </row>
    <row r="62" spans="1:13" x14ac:dyDescent="0.2">
      <c r="A62" s="144" t="s">
        <v>119</v>
      </c>
      <c r="B62" s="139">
        <v>225005.79934999999</v>
      </c>
      <c r="C62" s="139">
        <v>108488.37232000001</v>
      </c>
      <c r="D62" s="139">
        <v>47971.818020000006</v>
      </c>
      <c r="E62" s="139">
        <v>12639.188049999999</v>
      </c>
      <c r="F62" s="139">
        <v>41710.33728</v>
      </c>
      <c r="G62" s="139">
        <v>702529.90332999988</v>
      </c>
      <c r="H62" s="139">
        <v>170711.38641000001</v>
      </c>
      <c r="I62" s="141">
        <v>250.30579</v>
      </c>
      <c r="J62" s="147">
        <v>35149.521660000006</v>
      </c>
      <c r="K62" s="147">
        <v>22023.66963</v>
      </c>
      <c r="L62" s="141">
        <v>13125.852030000005</v>
      </c>
      <c r="M62" s="149">
        <v>1344456.63221</v>
      </c>
    </row>
    <row r="63" spans="1:13" x14ac:dyDescent="0.2">
      <c r="A63" s="146" t="s">
        <v>120</v>
      </c>
      <c r="B63" s="139">
        <v>286884.19396999996</v>
      </c>
      <c r="C63" s="139">
        <v>95462.411640000006</v>
      </c>
      <c r="D63" s="139">
        <v>43632.14817</v>
      </c>
      <c r="E63" s="139">
        <v>13902.25627</v>
      </c>
      <c r="F63" s="139">
        <v>47981.568149999999</v>
      </c>
      <c r="G63" s="139">
        <v>631758.30932000012</v>
      </c>
      <c r="H63" s="139">
        <v>147318.62998</v>
      </c>
      <c r="I63" s="141">
        <v>55.925199999999997</v>
      </c>
      <c r="J63" s="147">
        <v>32346.147820000002</v>
      </c>
      <c r="K63" s="147">
        <v>19827.475019999998</v>
      </c>
      <c r="L63" s="141">
        <v>12518.672800000004</v>
      </c>
      <c r="M63" s="141">
        <v>1299341.5905200001</v>
      </c>
    </row>
    <row r="64" spans="1:13" x14ac:dyDescent="0.2">
      <c r="A64" s="146" t="s">
        <v>121</v>
      </c>
      <c r="B64" s="139">
        <v>256891.16730999999</v>
      </c>
      <c r="C64" s="139">
        <v>94681.205899999986</v>
      </c>
      <c r="D64" s="139">
        <v>53266.934679999998</v>
      </c>
      <c r="E64" s="139">
        <v>14233.191919999999</v>
      </c>
      <c r="F64" s="139">
        <v>31685.949519999998</v>
      </c>
      <c r="G64" s="139">
        <v>697135.44237000006</v>
      </c>
      <c r="H64" s="139">
        <v>168910.59953000001</v>
      </c>
      <c r="I64" s="141">
        <v>16205.075650000001</v>
      </c>
      <c r="J64" s="147">
        <v>36637.02923</v>
      </c>
      <c r="K64" s="147">
        <v>19013.507089999996</v>
      </c>
      <c r="L64" s="141">
        <v>17623.522140000005</v>
      </c>
      <c r="M64" s="141">
        <v>1369646.59611</v>
      </c>
    </row>
    <row r="65" spans="1:14" x14ac:dyDescent="0.2">
      <c r="A65" s="146" t="s">
        <v>122</v>
      </c>
      <c r="B65" s="139">
        <v>215413.01527999999</v>
      </c>
      <c r="C65" s="139">
        <v>95761.331160000002</v>
      </c>
      <c r="D65" s="139">
        <v>39877.62167</v>
      </c>
      <c r="E65" s="139">
        <v>12054.182919999999</v>
      </c>
      <c r="F65" s="139">
        <v>39537.047460000002</v>
      </c>
      <c r="G65" s="139">
        <v>696912.92637999984</v>
      </c>
      <c r="H65" s="139">
        <v>162352.95617000002</v>
      </c>
      <c r="I65" s="141">
        <v>207.17287999999999</v>
      </c>
      <c r="J65" s="147">
        <v>31153.080679999999</v>
      </c>
      <c r="K65" s="147">
        <v>17892.788949999995</v>
      </c>
      <c r="L65" s="141">
        <v>13260.291730000004</v>
      </c>
      <c r="M65" s="141">
        <v>1293269.3345999999</v>
      </c>
    </row>
    <row r="66" spans="1:14" x14ac:dyDescent="0.2">
      <c r="A66" s="146" t="s">
        <v>123</v>
      </c>
      <c r="B66" s="139">
        <v>257740.14670000001</v>
      </c>
      <c r="C66" s="139">
        <v>95880.135970000003</v>
      </c>
      <c r="D66" s="139">
        <v>28672.086500000001</v>
      </c>
      <c r="E66" s="139">
        <v>10123.340689999999</v>
      </c>
      <c r="F66" s="139">
        <v>31167.926420000003</v>
      </c>
      <c r="G66" s="139">
        <v>724575.29519000009</v>
      </c>
      <c r="H66" s="139">
        <v>177267.13869000002</v>
      </c>
      <c r="I66" s="141">
        <v>180.13470999999998</v>
      </c>
      <c r="J66" s="147">
        <v>29216.42412</v>
      </c>
      <c r="K66" s="147">
        <v>16923.400690000002</v>
      </c>
      <c r="L66" s="141">
        <v>12293.023429999997</v>
      </c>
      <c r="M66" s="141">
        <v>1354822.6289900001</v>
      </c>
    </row>
    <row r="67" spans="1:14" x14ac:dyDescent="0.2">
      <c r="A67" s="146" t="s">
        <v>124</v>
      </c>
      <c r="B67" s="139">
        <v>396643.50764999999</v>
      </c>
      <c r="C67" s="139">
        <v>33762.603159999999</v>
      </c>
      <c r="D67" s="139">
        <v>34944.140479999995</v>
      </c>
      <c r="E67" s="139">
        <v>11673.582920000001</v>
      </c>
      <c r="F67" s="139">
        <v>40686.586900000002</v>
      </c>
      <c r="G67" s="139">
        <v>740572.34762999986</v>
      </c>
      <c r="H67" s="139">
        <v>219600.06247</v>
      </c>
      <c r="I67" s="141">
        <v>205.32925</v>
      </c>
      <c r="J67" s="147">
        <v>17422.252540000001</v>
      </c>
      <c r="K67" s="147">
        <v>6404.4880600000006</v>
      </c>
      <c r="L67" s="141">
        <v>11017.764480000002</v>
      </c>
      <c r="M67" s="141">
        <v>1495510.4129999997</v>
      </c>
    </row>
    <row r="68" spans="1:14" x14ac:dyDescent="0.2">
      <c r="A68" s="143">
        <v>2020</v>
      </c>
      <c r="B68" s="138">
        <f>SUM(B69:B80)</f>
        <v>3290952.04947</v>
      </c>
      <c r="C68" s="138">
        <f t="shared" ref="C68:M68" si="5">SUM(C69:C80)</f>
        <v>1104688.06831</v>
      </c>
      <c r="D68" s="138">
        <f t="shared" si="5"/>
        <v>1181891.7291999999</v>
      </c>
      <c r="E68" s="138">
        <f t="shared" si="5"/>
        <v>150285.29715999999</v>
      </c>
      <c r="F68" s="138">
        <f t="shared" si="5"/>
        <v>527802.07386</v>
      </c>
      <c r="G68" s="138">
        <f t="shared" si="5"/>
        <v>8651619.3880800009</v>
      </c>
      <c r="H68" s="138">
        <f t="shared" si="5"/>
        <v>1887512.4633999998</v>
      </c>
      <c r="I68" s="138">
        <f t="shared" si="5"/>
        <v>2061.9254799999999</v>
      </c>
      <c r="J68" s="138">
        <f t="shared" si="5"/>
        <v>390748.92606999993</v>
      </c>
      <c r="K68" s="138">
        <f t="shared" si="5"/>
        <v>193917.05806000001</v>
      </c>
      <c r="L68" s="138">
        <f t="shared" si="5"/>
        <v>196831.86801000001</v>
      </c>
      <c r="M68" s="138">
        <f t="shared" si="5"/>
        <v>17187561.921029996</v>
      </c>
      <c r="N68" s="138"/>
    </row>
    <row r="69" spans="1:14" x14ac:dyDescent="0.2">
      <c r="A69" s="146" t="s">
        <v>114</v>
      </c>
      <c r="B69" s="139">
        <v>185884.46638000003</v>
      </c>
      <c r="C69" s="139">
        <v>27610.368870000002</v>
      </c>
      <c r="D69" s="139">
        <v>101128.53484000001</v>
      </c>
      <c r="E69" s="139">
        <v>12023.646570000001</v>
      </c>
      <c r="F69" s="139">
        <v>32534.318620000002</v>
      </c>
      <c r="G69" s="139">
        <v>803964.5191899999</v>
      </c>
      <c r="H69" s="139">
        <v>169772.44759</v>
      </c>
      <c r="I69" s="141">
        <v>165.14699999999999</v>
      </c>
      <c r="J69" s="147">
        <v>24569.091349999999</v>
      </c>
      <c r="K69" s="147">
        <v>6536.22991</v>
      </c>
      <c r="L69" s="141">
        <v>18032.861440000001</v>
      </c>
      <c r="M69" s="141">
        <v>1357652.5404099999</v>
      </c>
    </row>
    <row r="70" spans="1:14" x14ac:dyDescent="0.2">
      <c r="A70" s="146" t="s">
        <v>77</v>
      </c>
      <c r="B70" s="139">
        <v>310820.13089999999</v>
      </c>
      <c r="C70" s="139">
        <v>29260.468969999998</v>
      </c>
      <c r="D70" s="139">
        <v>424138.33038</v>
      </c>
      <c r="E70" s="139">
        <v>8778.4004499999992</v>
      </c>
      <c r="F70" s="139">
        <v>38499.675969999997</v>
      </c>
      <c r="G70" s="139">
        <v>729790.60244999989</v>
      </c>
      <c r="H70" s="139">
        <v>141032.72494999997</v>
      </c>
      <c r="I70" s="141">
        <v>325.97953999999999</v>
      </c>
      <c r="J70" s="147">
        <v>45416.036680000005</v>
      </c>
      <c r="K70" s="147">
        <v>4770.9031699999996</v>
      </c>
      <c r="L70" s="141">
        <v>40645.133510000007</v>
      </c>
      <c r="M70" s="141">
        <v>1728062.3502899995</v>
      </c>
    </row>
    <row r="71" spans="1:14" x14ac:dyDescent="0.2">
      <c r="A71" s="146" t="s">
        <v>115</v>
      </c>
      <c r="B71" s="139">
        <v>251312.86546999999</v>
      </c>
      <c r="C71" s="139">
        <v>26559.499219999998</v>
      </c>
      <c r="D71" s="139">
        <v>168479.84896</v>
      </c>
      <c r="E71" s="139">
        <v>7696.5934000000007</v>
      </c>
      <c r="F71" s="139">
        <v>30061.773000000001</v>
      </c>
      <c r="G71" s="139">
        <v>717143.45103999996</v>
      </c>
      <c r="H71" s="139">
        <v>160871.07461999997</v>
      </c>
      <c r="I71" s="141">
        <v>221.64289000000002</v>
      </c>
      <c r="J71" s="147">
        <v>23378.633800000003</v>
      </c>
      <c r="K71" s="147">
        <v>3944.32843</v>
      </c>
      <c r="L71" s="141">
        <v>19434.305370000002</v>
      </c>
      <c r="M71" s="141">
        <v>1385725.3823999998</v>
      </c>
    </row>
    <row r="72" spans="1:14" x14ac:dyDescent="0.2">
      <c r="A72" s="146" t="s">
        <v>116</v>
      </c>
      <c r="B72" s="139">
        <v>235650.00131999998</v>
      </c>
      <c r="C72" s="139">
        <v>54686.792400000006</v>
      </c>
      <c r="D72" s="139">
        <v>165479.50150000001</v>
      </c>
      <c r="E72" s="139">
        <v>6253.9852599999995</v>
      </c>
      <c r="F72" s="139">
        <v>24164.004149999997</v>
      </c>
      <c r="G72" s="139">
        <v>555825.04447000008</v>
      </c>
      <c r="H72" s="139">
        <v>144966.72208000001</v>
      </c>
      <c r="I72" s="139">
        <v>443.09777000000003</v>
      </c>
      <c r="J72" s="139">
        <v>20755.263170000002</v>
      </c>
      <c r="K72" s="139">
        <v>9971.1977199999983</v>
      </c>
      <c r="L72" s="139">
        <v>10784.065450000004</v>
      </c>
      <c r="M72" s="141">
        <v>1208224.41212</v>
      </c>
    </row>
    <row r="73" spans="1:14" x14ac:dyDescent="0.2">
      <c r="A73" s="146" t="s">
        <v>117</v>
      </c>
      <c r="B73" s="139">
        <v>259086.35788</v>
      </c>
      <c r="C73" s="139">
        <v>401677.77711000002</v>
      </c>
      <c r="D73" s="139">
        <v>41978.268710000004</v>
      </c>
      <c r="E73" s="139">
        <v>9375.2704300000005</v>
      </c>
      <c r="F73" s="139">
        <v>29045.04738</v>
      </c>
      <c r="G73" s="139">
        <v>545432.78449999983</v>
      </c>
      <c r="H73" s="139">
        <v>129613.22331</v>
      </c>
      <c r="I73" s="139">
        <v>142.37663000000001</v>
      </c>
      <c r="J73" s="139">
        <v>78153.937570000009</v>
      </c>
      <c r="K73" s="139">
        <v>64387.69788</v>
      </c>
      <c r="L73" s="139">
        <v>13766.239690000009</v>
      </c>
      <c r="M73" s="141">
        <v>1494505.0435200001</v>
      </c>
    </row>
    <row r="74" spans="1:14" x14ac:dyDescent="0.2">
      <c r="A74" s="146" t="s">
        <v>118</v>
      </c>
      <c r="B74" s="139">
        <v>311434.88162</v>
      </c>
      <c r="C74" s="139">
        <v>146068.78015999999</v>
      </c>
      <c r="D74" s="139">
        <v>47646.644209999999</v>
      </c>
      <c r="E74" s="139">
        <v>11967.980939999999</v>
      </c>
      <c r="F74" s="139">
        <v>44253.955020000001</v>
      </c>
      <c r="G74" s="139">
        <v>625573.87512999994</v>
      </c>
      <c r="H74" s="139">
        <v>131108.97219999999</v>
      </c>
      <c r="I74" s="139">
        <v>-251.1054</v>
      </c>
      <c r="J74" s="139">
        <v>41529.186549999999</v>
      </c>
      <c r="K74" s="139">
        <v>29061.924030000002</v>
      </c>
      <c r="L74" s="139">
        <v>12467.262519999997</v>
      </c>
      <c r="M74" s="141">
        <v>1359333.1704299997</v>
      </c>
    </row>
    <row r="75" spans="1:14" x14ac:dyDescent="0.2">
      <c r="A75" s="146" t="s">
        <v>119</v>
      </c>
      <c r="B75" s="139">
        <v>331924.48875000002</v>
      </c>
      <c r="C75" s="139">
        <v>138523.81063999998</v>
      </c>
      <c r="D75" s="139">
        <v>45130.032780000001</v>
      </c>
      <c r="E75" s="139">
        <v>16882.33598</v>
      </c>
      <c r="F75" s="139">
        <v>46927.182390000002</v>
      </c>
      <c r="G75" s="139">
        <v>689810.22626999998</v>
      </c>
      <c r="H75" s="139">
        <v>164308.08645</v>
      </c>
      <c r="I75" s="139">
        <v>100.85459</v>
      </c>
      <c r="J75" s="139">
        <v>45024.885019999994</v>
      </c>
      <c r="K75" s="139">
        <v>26968.406910000002</v>
      </c>
      <c r="L75" s="139">
        <v>18056.478109999993</v>
      </c>
      <c r="M75" s="141">
        <v>1478631.9028699999</v>
      </c>
    </row>
    <row r="76" spans="1:14" x14ac:dyDescent="0.2">
      <c r="A76" s="146" t="s">
        <v>120</v>
      </c>
      <c r="B76" s="139">
        <v>261315.34148</v>
      </c>
      <c r="C76" s="139">
        <v>132392.45762</v>
      </c>
      <c r="D76" s="139">
        <v>40089.848250000003</v>
      </c>
      <c r="E76" s="139">
        <v>12240.77354</v>
      </c>
      <c r="F76" s="139">
        <v>48510.791490000003</v>
      </c>
      <c r="G76" s="139">
        <v>718330.37711999996</v>
      </c>
      <c r="H76" s="139">
        <v>150692.26915000001</v>
      </c>
      <c r="I76" s="139">
        <v>112.82397</v>
      </c>
      <c r="J76" s="139">
        <v>38487.537859999997</v>
      </c>
      <c r="K76" s="139">
        <v>23898.729620000002</v>
      </c>
      <c r="L76" s="139">
        <v>14588.808239999995</v>
      </c>
      <c r="M76" s="141">
        <v>1402172.2204800001</v>
      </c>
    </row>
    <row r="77" spans="1:14" x14ac:dyDescent="0.2">
      <c r="A77" s="146" t="s">
        <v>121</v>
      </c>
      <c r="B77" s="139">
        <v>268765.25117</v>
      </c>
      <c r="C77" s="139">
        <v>33355.581840000006</v>
      </c>
      <c r="D77" s="139">
        <v>39914.161630000002</v>
      </c>
      <c r="E77" s="139">
        <v>13388.217379999998</v>
      </c>
      <c r="F77" s="139">
        <v>53077.792430000009</v>
      </c>
      <c r="G77" s="139">
        <v>720119.53915000008</v>
      </c>
      <c r="H77" s="139">
        <v>162629.23681</v>
      </c>
      <c r="I77" s="139">
        <v>436.10395</v>
      </c>
      <c r="J77" s="139">
        <v>20676.184860000005</v>
      </c>
      <c r="K77" s="139">
        <v>6720.5679199999995</v>
      </c>
      <c r="L77" s="139">
        <v>13955.616940000005</v>
      </c>
      <c r="M77" s="141">
        <v>1312362.0692199997</v>
      </c>
    </row>
    <row r="78" spans="1:14" x14ac:dyDescent="0.2">
      <c r="A78" s="146" t="s">
        <v>122</v>
      </c>
      <c r="B78" s="139">
        <v>279193.20746000001</v>
      </c>
      <c r="C78" s="139">
        <v>27356.695110000001</v>
      </c>
      <c r="D78" s="139">
        <v>40141.939079999996</v>
      </c>
      <c r="E78" s="139">
        <v>15689.662010000002</v>
      </c>
      <c r="F78" s="139">
        <v>67489.116469999994</v>
      </c>
      <c r="G78" s="139">
        <v>882560.35744000005</v>
      </c>
      <c r="H78" s="139">
        <v>149624.36084000001</v>
      </c>
      <c r="I78" s="139">
        <v>75.487580000000008</v>
      </c>
      <c r="J78" s="139">
        <v>19914.933949999999</v>
      </c>
      <c r="K78" s="139">
        <v>4912.13969</v>
      </c>
      <c r="L78" s="139">
        <v>15002.794259999999</v>
      </c>
      <c r="M78" s="141">
        <v>1482045.75994</v>
      </c>
    </row>
    <row r="79" spans="1:14" x14ac:dyDescent="0.2">
      <c r="A79" s="146" t="s">
        <v>123</v>
      </c>
      <c r="B79" s="139">
        <v>264388.32705999998</v>
      </c>
      <c r="C79" s="139">
        <v>38182.900010000005</v>
      </c>
      <c r="D79" s="139">
        <v>28953.61318</v>
      </c>
      <c r="E79" s="139">
        <v>20314.439380000003</v>
      </c>
      <c r="F79" s="139">
        <v>56557.225589999995</v>
      </c>
      <c r="G79" s="139">
        <v>883803.16084999999</v>
      </c>
      <c r="H79" s="139">
        <v>146997.34933</v>
      </c>
      <c r="I79" s="139">
        <v>204.66929999999999</v>
      </c>
      <c r="J79" s="139">
        <v>17911.118290000002</v>
      </c>
      <c r="K79" s="139">
        <v>4881.8224</v>
      </c>
      <c r="L79" s="139">
        <v>13029.295890000001</v>
      </c>
      <c r="M79" s="141">
        <v>1457312.8029899998</v>
      </c>
    </row>
    <row r="80" spans="1:14" x14ac:dyDescent="0.2">
      <c r="A80" s="146" t="s">
        <v>124</v>
      </c>
      <c r="B80" s="139">
        <v>331176.72997999995</v>
      </c>
      <c r="C80" s="139">
        <v>49012.93636</v>
      </c>
      <c r="D80" s="139">
        <v>38811.005680000002</v>
      </c>
      <c r="E80" s="139">
        <v>15673.991820000001</v>
      </c>
      <c r="F80" s="139">
        <v>56681.191350000001</v>
      </c>
      <c r="G80" s="139">
        <v>779265.45047000004</v>
      </c>
      <c r="H80" s="139">
        <v>235895.99606999999</v>
      </c>
      <c r="I80" s="139">
        <v>84.847660000000005</v>
      </c>
      <c r="J80" s="139">
        <v>14932.116969999999</v>
      </c>
      <c r="K80" s="139">
        <v>7863.1103800000001</v>
      </c>
      <c r="L80" s="139">
        <v>7069.0065899999991</v>
      </c>
      <c r="M80" s="141">
        <v>1521534.26636</v>
      </c>
    </row>
    <row r="81" spans="1:13" x14ac:dyDescent="0.2">
      <c r="A81" s="143">
        <v>2021</v>
      </c>
      <c r="B81" s="138">
        <f>SUM(B82:B93)</f>
        <v>3410857.0894199996</v>
      </c>
      <c r="C81" s="138">
        <f t="shared" ref="C81:M81" si="6">SUM(C82:C93)</f>
        <v>1266385.9253600002</v>
      </c>
      <c r="D81" s="138">
        <f t="shared" si="6"/>
        <v>1285119.54128</v>
      </c>
      <c r="E81" s="138">
        <f t="shared" si="6"/>
        <v>246124.08566999997</v>
      </c>
      <c r="F81" s="138">
        <f t="shared" si="6"/>
        <v>649026.27943999984</v>
      </c>
      <c r="G81" s="138">
        <f t="shared" si="6"/>
        <v>9893448.9111599997</v>
      </c>
      <c r="H81" s="138">
        <f t="shared" si="6"/>
        <v>2220492.7328599999</v>
      </c>
      <c r="I81" s="138">
        <f t="shared" si="6"/>
        <v>12917.2346</v>
      </c>
      <c r="J81" s="138">
        <f t="shared" si="6"/>
        <v>442644.10133999999</v>
      </c>
      <c r="K81" s="138">
        <f t="shared" si="6"/>
        <v>206883.79252999998</v>
      </c>
      <c r="L81" s="138">
        <f t="shared" si="6"/>
        <v>235760.30880999999</v>
      </c>
      <c r="M81" s="138">
        <f t="shared" si="6"/>
        <v>19427015.901129998</v>
      </c>
    </row>
    <row r="82" spans="1:13" x14ac:dyDescent="0.2">
      <c r="A82" s="146" t="s">
        <v>114</v>
      </c>
      <c r="B82" s="139">
        <v>288660.52307999996</v>
      </c>
      <c r="C82" s="139">
        <v>31014.691680000004</v>
      </c>
      <c r="D82" s="139">
        <v>100554.18124999998</v>
      </c>
      <c r="E82" s="139">
        <v>15357.3766</v>
      </c>
      <c r="F82" s="139">
        <v>47877.197369999987</v>
      </c>
      <c r="G82" s="139">
        <v>876690.55045999994</v>
      </c>
      <c r="H82" s="139">
        <v>177276.45523999998</v>
      </c>
      <c r="I82" s="139">
        <v>579.39370000000008</v>
      </c>
      <c r="J82" s="139">
        <v>20562.630370000003</v>
      </c>
      <c r="K82" s="139">
        <v>5780.1146799999997</v>
      </c>
      <c r="L82" s="139">
        <v>14782.515690000004</v>
      </c>
      <c r="M82" s="139">
        <v>1558572.9997499997</v>
      </c>
    </row>
    <row r="83" spans="1:13" x14ac:dyDescent="0.2">
      <c r="A83" s="146" t="s">
        <v>77</v>
      </c>
      <c r="B83" s="139">
        <v>268288.13523000001</v>
      </c>
      <c r="C83" s="139">
        <v>55398.453200000004</v>
      </c>
      <c r="D83" s="139">
        <v>462874.57169000001</v>
      </c>
      <c r="E83" s="139">
        <v>12298.393610000001</v>
      </c>
      <c r="F83" s="139">
        <v>48021.518299999996</v>
      </c>
      <c r="G83" s="139">
        <v>762337.27256000007</v>
      </c>
      <c r="H83" s="139">
        <v>161801.01225</v>
      </c>
      <c r="I83" s="139">
        <v>380.56810999999999</v>
      </c>
      <c r="J83" s="139">
        <v>41440.898000000016</v>
      </c>
      <c r="K83" s="139">
        <v>6046.6392400000004</v>
      </c>
      <c r="L83" s="139">
        <v>35394.258760000012</v>
      </c>
      <c r="M83" s="139">
        <v>1812840.8229500002</v>
      </c>
    </row>
    <row r="84" spans="1:13" x14ac:dyDescent="0.2">
      <c r="A84" s="146" t="s">
        <v>115</v>
      </c>
      <c r="B84" s="139">
        <v>279231.83856</v>
      </c>
      <c r="C84" s="139">
        <v>52768.816409999992</v>
      </c>
      <c r="D84" s="139">
        <v>189821.64014</v>
      </c>
      <c r="E84" s="139">
        <v>23809.850930000001</v>
      </c>
      <c r="F84" s="139">
        <v>64156.272339999996</v>
      </c>
      <c r="G84" s="139">
        <v>717055.54032999987</v>
      </c>
      <c r="H84" s="139">
        <v>191048.29425000001</v>
      </c>
      <c r="I84" s="139">
        <v>244.38632999999999</v>
      </c>
      <c r="J84" s="139">
        <v>35508.33685</v>
      </c>
      <c r="K84" s="139">
        <v>6711.02592</v>
      </c>
      <c r="L84" s="139">
        <v>28797.31093</v>
      </c>
      <c r="M84" s="139">
        <v>1553644.9761399999</v>
      </c>
    </row>
    <row r="85" spans="1:13" x14ac:dyDescent="0.2">
      <c r="A85" s="146" t="s">
        <v>116</v>
      </c>
      <c r="B85" s="139">
        <v>251671.62616000001</v>
      </c>
      <c r="C85" s="139">
        <v>52281.169350000011</v>
      </c>
      <c r="D85" s="139">
        <v>163216.06966000001</v>
      </c>
      <c r="E85" s="139">
        <v>15597.22064</v>
      </c>
      <c r="F85" s="139">
        <v>58717.840290000007</v>
      </c>
      <c r="G85" s="139">
        <v>730514.0955099999</v>
      </c>
      <c r="H85" s="139">
        <v>166700.76368999999</v>
      </c>
      <c r="I85" s="139">
        <v>1274.5898399999999</v>
      </c>
      <c r="J85" s="139">
        <v>21038.779390000003</v>
      </c>
      <c r="K85" s="139">
        <v>8371.7216100000005</v>
      </c>
      <c r="L85" s="139">
        <v>12667.057780000003</v>
      </c>
      <c r="M85" s="139">
        <v>1461012.1545299999</v>
      </c>
    </row>
    <row r="86" spans="1:13" x14ac:dyDescent="0.2">
      <c r="A86" s="146" t="s">
        <v>117</v>
      </c>
      <c r="B86" s="139">
        <v>268183.05426</v>
      </c>
      <c r="C86" s="139">
        <v>483068.93142000004</v>
      </c>
      <c r="D86" s="139">
        <v>66579.026240000007</v>
      </c>
      <c r="E86" s="139">
        <v>16999.022940000003</v>
      </c>
      <c r="F86" s="139">
        <v>61027.834179999998</v>
      </c>
      <c r="G86" s="139">
        <v>763122.09380999999</v>
      </c>
      <c r="H86" s="139">
        <v>173680.71892000001</v>
      </c>
      <c r="I86" s="139">
        <v>936.34316999999987</v>
      </c>
      <c r="J86" s="139">
        <v>89462.074500000002</v>
      </c>
      <c r="K86" s="139">
        <v>75838.816829999996</v>
      </c>
      <c r="L86" s="139">
        <v>13623.257670000006</v>
      </c>
      <c r="M86" s="139">
        <v>1923059.0994400003</v>
      </c>
    </row>
    <row r="87" spans="1:13" x14ac:dyDescent="0.2">
      <c r="A87" s="146" t="s">
        <v>118</v>
      </c>
      <c r="B87" s="139">
        <v>268158.45324999996</v>
      </c>
      <c r="C87" s="139">
        <v>136641.00253999996</v>
      </c>
      <c r="D87" s="139">
        <v>54228.735519999995</v>
      </c>
      <c r="E87" s="139">
        <v>21173.425219999997</v>
      </c>
      <c r="F87" s="139">
        <v>60491.02</v>
      </c>
      <c r="G87" s="139">
        <v>759369.35589000012</v>
      </c>
      <c r="H87" s="139">
        <v>173448.96698</v>
      </c>
      <c r="I87" s="139">
        <v>1285.82512</v>
      </c>
      <c r="J87" s="139">
        <v>38950.844710000005</v>
      </c>
      <c r="K87" s="139">
        <v>28435.662760000003</v>
      </c>
      <c r="L87" s="139">
        <v>10515.181950000002</v>
      </c>
      <c r="M87" s="139">
        <v>1513747.6292300001</v>
      </c>
    </row>
    <row r="88" spans="1:13" x14ac:dyDescent="0.2">
      <c r="A88" s="146" t="s">
        <v>119</v>
      </c>
      <c r="B88" s="139">
        <v>284760.36495000008</v>
      </c>
      <c r="C88" s="139">
        <v>131283.72035000002</v>
      </c>
      <c r="D88" s="139">
        <v>50275.017540000001</v>
      </c>
      <c r="E88" s="139">
        <v>19127.552849999996</v>
      </c>
      <c r="F88" s="139">
        <v>55804.177949999998</v>
      </c>
      <c r="G88" s="139">
        <v>869728.61333000008</v>
      </c>
      <c r="H88" s="139">
        <v>187065.82857999997</v>
      </c>
      <c r="I88" s="139">
        <v>1049.06008</v>
      </c>
      <c r="J88" s="139">
        <v>37624.732580000004</v>
      </c>
      <c r="K88" s="139">
        <v>27412.171440000002</v>
      </c>
      <c r="L88" s="139">
        <v>10212.561140000002</v>
      </c>
      <c r="M88" s="139">
        <v>1636719.0682100002</v>
      </c>
    </row>
    <row r="89" spans="1:13" x14ac:dyDescent="0.2">
      <c r="A89" s="146" t="s">
        <v>120</v>
      </c>
      <c r="B89" s="139">
        <v>291688.81603000005</v>
      </c>
      <c r="C89" s="139">
        <v>120917.23518</v>
      </c>
      <c r="D89" s="139">
        <v>44732.23042</v>
      </c>
      <c r="E89" s="139">
        <v>20388.602219999997</v>
      </c>
      <c r="F89" s="139">
        <v>57419.022889999993</v>
      </c>
      <c r="G89" s="139">
        <v>845979.61750000005</v>
      </c>
      <c r="H89" s="139">
        <v>188817.91288000005</v>
      </c>
      <c r="I89" s="139">
        <v>182.17611000000002</v>
      </c>
      <c r="J89" s="139">
        <v>37150.537469999996</v>
      </c>
      <c r="K89" s="139">
        <v>23472.34231</v>
      </c>
      <c r="L89" s="139">
        <v>13678.195159999996</v>
      </c>
      <c r="M89" s="139">
        <v>1607276.1507000001</v>
      </c>
    </row>
    <row r="90" spans="1:13" x14ac:dyDescent="0.2">
      <c r="A90" s="146" t="s">
        <v>121</v>
      </c>
      <c r="B90" s="139">
        <v>273698.64308000007</v>
      </c>
      <c r="C90" s="139">
        <v>51066.210720000003</v>
      </c>
      <c r="D90" s="139">
        <v>39527.051100000004</v>
      </c>
      <c r="E90" s="139">
        <v>44207.069280000003</v>
      </c>
      <c r="F90" s="139">
        <v>57449.197539999994</v>
      </c>
      <c r="G90" s="139">
        <v>851507.54802999995</v>
      </c>
      <c r="H90" s="139">
        <v>194202.61655999999</v>
      </c>
      <c r="I90" s="139">
        <v>539.08744000000002</v>
      </c>
      <c r="J90" s="139">
        <v>17065.974600000001</v>
      </c>
      <c r="K90" s="139">
        <v>6965.9105899999986</v>
      </c>
      <c r="L90" s="139">
        <v>10100.064010000002</v>
      </c>
      <c r="M90" s="139">
        <v>1529263.3983499999</v>
      </c>
    </row>
    <row r="91" spans="1:13" x14ac:dyDescent="0.2">
      <c r="A91" s="146" t="s">
        <v>122</v>
      </c>
      <c r="B91" s="139">
        <v>296140.03943000006</v>
      </c>
      <c r="C91" s="139">
        <v>61475.244330000001</v>
      </c>
      <c r="D91" s="139">
        <v>41490.781450000002</v>
      </c>
      <c r="E91" s="139">
        <v>17391.114089999999</v>
      </c>
      <c r="F91" s="139">
        <v>60885.391029999999</v>
      </c>
      <c r="G91" s="139">
        <v>886709.73282000003</v>
      </c>
      <c r="H91" s="139">
        <v>183917.98443000001</v>
      </c>
      <c r="I91" s="139">
        <v>395.78561999999999</v>
      </c>
      <c r="J91" s="139">
        <v>64449.47683</v>
      </c>
      <c r="K91" s="139">
        <v>6197.2688799999996</v>
      </c>
      <c r="L91" s="139">
        <v>58252.207949999996</v>
      </c>
      <c r="M91" s="139">
        <v>1612855.55003</v>
      </c>
    </row>
    <row r="92" spans="1:13" x14ac:dyDescent="0.2">
      <c r="A92" s="146" t="s">
        <v>123</v>
      </c>
      <c r="B92" s="139">
        <v>280852.41548000003</v>
      </c>
      <c r="C92" s="139">
        <v>45212.497080000001</v>
      </c>
      <c r="D92" s="139">
        <v>32441.246950000004</v>
      </c>
      <c r="E92" s="139">
        <v>16864.666109999998</v>
      </c>
      <c r="F92" s="139">
        <v>45841.095579999994</v>
      </c>
      <c r="G92" s="139">
        <v>898080.39142999996</v>
      </c>
      <c r="H92" s="139">
        <v>205031.19615999999</v>
      </c>
      <c r="I92" s="139">
        <v>315.56928999999997</v>
      </c>
      <c r="J92" s="139">
        <v>19472.532400000007</v>
      </c>
      <c r="K92" s="139">
        <v>5387.3415599999998</v>
      </c>
      <c r="L92" s="139">
        <v>14085.190840000007</v>
      </c>
      <c r="M92" s="139">
        <v>1544111.61048</v>
      </c>
    </row>
    <row r="93" spans="1:13" x14ac:dyDescent="0.2">
      <c r="A93" s="146" t="s">
        <v>124</v>
      </c>
      <c r="B93" s="139">
        <v>359523.17990999995</v>
      </c>
      <c r="C93" s="139">
        <v>45257.953099999992</v>
      </c>
      <c r="D93" s="139">
        <v>39378.989320000008</v>
      </c>
      <c r="E93" s="139">
        <v>22909.791180000004</v>
      </c>
      <c r="F93" s="139">
        <v>31335.71197</v>
      </c>
      <c r="G93" s="139">
        <v>932354.09948999994</v>
      </c>
      <c r="H93" s="139">
        <v>217500.98291999998</v>
      </c>
      <c r="I93" s="139">
        <v>5734.4497899999997</v>
      </c>
      <c r="J93" s="139">
        <v>19917.283639999998</v>
      </c>
      <c r="K93" s="139">
        <v>6264.7767100000001</v>
      </c>
      <c r="L93" s="139">
        <v>13652.506929999998</v>
      </c>
      <c r="M93" s="139">
        <v>1673912.4413199998</v>
      </c>
    </row>
    <row r="94" spans="1:13" x14ac:dyDescent="0.2">
      <c r="A94" s="143">
        <v>2022</v>
      </c>
      <c r="B94" s="138">
        <f>SUM(B95:B106)</f>
        <v>3791054.4540300006</v>
      </c>
      <c r="C94" s="138">
        <f t="shared" ref="C94:M94" si="7">SUM(C95:C106)</f>
        <v>1259591.3942599997</v>
      </c>
      <c r="D94" s="138">
        <f t="shared" si="7"/>
        <v>1445468.8086900003</v>
      </c>
      <c r="E94" s="138">
        <f t="shared" si="7"/>
        <v>270675.13246000005</v>
      </c>
      <c r="F94" s="138">
        <f t="shared" si="7"/>
        <v>517785.92732000002</v>
      </c>
      <c r="G94" s="138">
        <f t="shared" si="7"/>
        <v>10107743.641309999</v>
      </c>
      <c r="H94" s="138">
        <f t="shared" si="7"/>
        <v>2649356.7264899998</v>
      </c>
      <c r="I94" s="138">
        <f t="shared" si="7"/>
        <v>30309.15655</v>
      </c>
      <c r="J94" s="138">
        <f t="shared" si="7"/>
        <v>484522.00086000003</v>
      </c>
      <c r="K94" s="138">
        <f t="shared" si="7"/>
        <v>228051.42750999998</v>
      </c>
      <c r="L94" s="138">
        <f t="shared" si="7"/>
        <v>256470.57334999999</v>
      </c>
      <c r="M94" s="138">
        <f t="shared" si="7"/>
        <v>20556507.241969999</v>
      </c>
    </row>
    <row r="95" spans="1:13" x14ac:dyDescent="0.2">
      <c r="A95" s="146" t="s">
        <v>114</v>
      </c>
      <c r="B95" s="139">
        <v>270513.70325000002</v>
      </c>
      <c r="C95" s="139">
        <v>65033.920570000002</v>
      </c>
      <c r="D95" s="139">
        <v>105340.97302</v>
      </c>
      <c r="E95" s="139">
        <v>20537.613790000003</v>
      </c>
      <c r="F95" s="139">
        <v>31684.441190000001</v>
      </c>
      <c r="G95" s="139">
        <v>950318.87707000016</v>
      </c>
      <c r="H95" s="139">
        <v>207567.69747000004</v>
      </c>
      <c r="I95" s="139">
        <v>171.43543000000003</v>
      </c>
      <c r="J95" s="139">
        <v>27122.45967</v>
      </c>
      <c r="K95" s="139">
        <v>6580.11096</v>
      </c>
      <c r="L95" s="139">
        <v>20542.348709999998</v>
      </c>
      <c r="M95" s="139">
        <v>1678291.1214600003</v>
      </c>
    </row>
    <row r="96" spans="1:13" x14ac:dyDescent="0.2">
      <c r="A96" s="150" t="s">
        <v>77</v>
      </c>
      <c r="B96" s="139">
        <v>273272.26308</v>
      </c>
      <c r="C96" s="139">
        <v>28382.011320000001</v>
      </c>
      <c r="D96" s="139">
        <v>468074.42035000003</v>
      </c>
      <c r="E96" s="139">
        <v>19305.370740000002</v>
      </c>
      <c r="F96" s="139">
        <v>38620.251410000012</v>
      </c>
      <c r="G96" s="139">
        <v>810517.02486</v>
      </c>
      <c r="H96" s="139">
        <v>205730.64502999996</v>
      </c>
      <c r="I96" s="139">
        <v>360.10380000000004</v>
      </c>
      <c r="J96" s="139">
        <v>53723.559180000004</v>
      </c>
      <c r="K96" s="139">
        <v>5567.70633</v>
      </c>
      <c r="L96" s="139">
        <v>48155.852850000003</v>
      </c>
      <c r="M96" s="139">
        <v>1897985.6497700003</v>
      </c>
    </row>
    <row r="97" spans="1:13" x14ac:dyDescent="0.2">
      <c r="A97" s="150" t="s">
        <v>115</v>
      </c>
      <c r="B97" s="139">
        <v>276761.38974000001</v>
      </c>
      <c r="C97" s="139">
        <v>44320.612529999999</v>
      </c>
      <c r="D97" s="139">
        <v>181896.65998</v>
      </c>
      <c r="E97" s="139">
        <v>33825.070509999998</v>
      </c>
      <c r="F97" s="139">
        <v>88492.718670000017</v>
      </c>
      <c r="G97" s="139">
        <v>804520.66826000006</v>
      </c>
      <c r="H97" s="139">
        <v>195655.51157999999</v>
      </c>
      <c r="I97" s="139">
        <v>572.68020999999999</v>
      </c>
      <c r="J97" s="139">
        <v>39371.354100000011</v>
      </c>
      <c r="K97" s="139">
        <v>6506.3177100000003</v>
      </c>
      <c r="L97" s="139">
        <v>32865.036390000008</v>
      </c>
      <c r="M97" s="139">
        <v>1665416.66558</v>
      </c>
    </row>
    <row r="98" spans="1:13" x14ac:dyDescent="0.2">
      <c r="A98" s="150" t="s">
        <v>116</v>
      </c>
      <c r="B98" s="139">
        <v>284248.19806000008</v>
      </c>
      <c r="C98" s="139">
        <v>45883.765439999996</v>
      </c>
      <c r="D98" s="139">
        <v>113550.44645</v>
      </c>
      <c r="E98" s="139">
        <v>20499.311619999997</v>
      </c>
      <c r="F98" s="139">
        <v>28066.656930000005</v>
      </c>
      <c r="G98" s="139">
        <v>892547.13565000007</v>
      </c>
      <c r="H98" s="139">
        <v>209814.35069000002</v>
      </c>
      <c r="I98" s="139">
        <v>897.81124</v>
      </c>
      <c r="J98" s="139">
        <v>25794.451940000003</v>
      </c>
      <c r="K98" s="139">
        <v>8223.9346500000011</v>
      </c>
      <c r="L98" s="139">
        <v>17570.517290000003</v>
      </c>
      <c r="M98" s="139">
        <v>1621302.1280200002</v>
      </c>
    </row>
    <row r="99" spans="1:13" x14ac:dyDescent="0.2">
      <c r="A99" s="150" t="s">
        <v>117</v>
      </c>
      <c r="B99" s="139">
        <v>311360.73368999996</v>
      </c>
      <c r="C99" s="139">
        <v>526002.30596000003</v>
      </c>
      <c r="D99" s="139">
        <v>120173.11749999999</v>
      </c>
      <c r="E99" s="139">
        <v>26486.696170000003</v>
      </c>
      <c r="F99" s="139">
        <v>40686.213280000011</v>
      </c>
      <c r="G99" s="139">
        <v>872271.61830999982</v>
      </c>
      <c r="H99" s="139">
        <v>206533.83820999999</v>
      </c>
      <c r="I99" s="139">
        <v>4862.0346399999999</v>
      </c>
      <c r="J99" s="139">
        <v>110211.00378</v>
      </c>
      <c r="K99" s="139">
        <v>87299.191250000003</v>
      </c>
      <c r="L99" s="139">
        <v>22911.812529999996</v>
      </c>
      <c r="M99" s="139">
        <v>2218587.5615400001</v>
      </c>
    </row>
    <row r="100" spans="1:13" x14ac:dyDescent="0.2">
      <c r="A100" s="150" t="s">
        <v>118</v>
      </c>
      <c r="B100" s="139">
        <v>348531.95660999999</v>
      </c>
      <c r="C100" s="139">
        <v>102811.58809000002</v>
      </c>
      <c r="D100" s="139">
        <v>108461.62675</v>
      </c>
      <c r="E100" s="139">
        <v>32183.764190000002</v>
      </c>
      <c r="F100" s="139">
        <v>43225.561079999999</v>
      </c>
      <c r="G100" s="139">
        <v>916129.54374999995</v>
      </c>
      <c r="H100" s="139">
        <v>199875.73793</v>
      </c>
      <c r="I100" s="139">
        <v>6836.2900499999996</v>
      </c>
      <c r="J100" s="139">
        <v>38996.537729999996</v>
      </c>
      <c r="K100" s="139">
        <v>22179.185420000002</v>
      </c>
      <c r="L100" s="139">
        <v>16817.352309999995</v>
      </c>
      <c r="M100" s="139">
        <v>1797052.6061799999</v>
      </c>
    </row>
    <row r="101" spans="1:13" x14ac:dyDescent="0.2">
      <c r="A101" s="150" t="s">
        <v>119</v>
      </c>
      <c r="B101" s="139">
        <v>315925.75932999997</v>
      </c>
      <c r="C101" s="139">
        <v>101900.43536</v>
      </c>
      <c r="D101" s="139">
        <v>99476.240649999992</v>
      </c>
      <c r="E101" s="139">
        <v>19062.873999999996</v>
      </c>
      <c r="F101" s="139">
        <v>44248.749609999992</v>
      </c>
      <c r="G101" s="139">
        <v>934245.67046000005</v>
      </c>
      <c r="H101" s="139">
        <v>232902.38962999999</v>
      </c>
      <c r="I101" s="139">
        <v>7218.4787399999996</v>
      </c>
      <c r="J101" s="139">
        <v>37244.363920000003</v>
      </c>
      <c r="K101" s="139">
        <v>21283.855050000002</v>
      </c>
      <c r="L101" s="139">
        <v>15960.508870000001</v>
      </c>
      <c r="M101" s="139">
        <v>1792224.9616999996</v>
      </c>
    </row>
    <row r="102" spans="1:13" x14ac:dyDescent="0.2">
      <c r="A102" s="150" t="s">
        <v>120</v>
      </c>
      <c r="B102" s="139">
        <v>287849.94250000006</v>
      </c>
      <c r="C102" s="139">
        <v>103177.36165000001</v>
      </c>
      <c r="D102" s="139">
        <v>54959.873940000005</v>
      </c>
      <c r="E102" s="139">
        <v>17790.0861</v>
      </c>
      <c r="F102" s="139">
        <v>44818.859250000009</v>
      </c>
      <c r="G102" s="139">
        <v>789450.21710000001</v>
      </c>
      <c r="H102" s="139">
        <v>228210.51205000002</v>
      </c>
      <c r="I102" s="139">
        <v>1883.3291600000002</v>
      </c>
      <c r="J102" s="139">
        <v>37160.228720000006</v>
      </c>
      <c r="K102" s="139">
        <v>20974.20769000001</v>
      </c>
      <c r="L102" s="139">
        <v>16186.021029999996</v>
      </c>
      <c r="M102" s="139">
        <v>1565300.4104700002</v>
      </c>
    </row>
    <row r="103" spans="1:13" x14ac:dyDescent="0.2">
      <c r="A103" s="150" t="s">
        <v>121</v>
      </c>
      <c r="B103" s="139">
        <v>318299.54515000002</v>
      </c>
      <c r="C103" s="139">
        <v>95321.921649999989</v>
      </c>
      <c r="D103" s="139">
        <v>49894.868769999994</v>
      </c>
      <c r="E103" s="139">
        <v>18456.487660000003</v>
      </c>
      <c r="F103" s="139">
        <v>45797.467750000003</v>
      </c>
      <c r="G103" s="139">
        <v>791150.25022999989</v>
      </c>
      <c r="H103" s="139">
        <v>241607.92730999997</v>
      </c>
      <c r="I103" s="139">
        <v>1713.6817499999997</v>
      </c>
      <c r="J103" s="139">
        <v>38791.10302000001</v>
      </c>
      <c r="K103" s="139">
        <v>19243.444300000003</v>
      </c>
      <c r="L103" s="139">
        <v>19547.658720000007</v>
      </c>
      <c r="M103" s="139">
        <v>1601033.2532899999</v>
      </c>
    </row>
    <row r="104" spans="1:13" x14ac:dyDescent="0.2">
      <c r="A104" s="150" t="s">
        <v>122</v>
      </c>
      <c r="B104" s="139">
        <v>318456.68232000002</v>
      </c>
      <c r="C104" s="139">
        <v>90583.562819999977</v>
      </c>
      <c r="D104" s="139">
        <v>48351.148550000013</v>
      </c>
      <c r="E104" s="139">
        <v>16000.264810000002</v>
      </c>
      <c r="F104" s="139">
        <v>36042.35459000001</v>
      </c>
      <c r="G104" s="139">
        <v>773813.50136999995</v>
      </c>
      <c r="H104" s="139">
        <v>244838.39650999996</v>
      </c>
      <c r="I104" s="139">
        <v>2027.7866100000001</v>
      </c>
      <c r="J104" s="139">
        <v>33228.903849999995</v>
      </c>
      <c r="K104" s="139">
        <v>17330.998080000001</v>
      </c>
      <c r="L104" s="139">
        <v>15897.905769999994</v>
      </c>
      <c r="M104" s="139">
        <v>1563342.6014299998</v>
      </c>
    </row>
    <row r="105" spans="1:13" x14ac:dyDescent="0.2">
      <c r="A105" s="150" t="s">
        <v>123</v>
      </c>
      <c r="B105" s="139">
        <v>325328.69422</v>
      </c>
      <c r="C105" s="139">
        <v>25992.992229999996</v>
      </c>
      <c r="D105" s="139">
        <v>40531.668070000007</v>
      </c>
      <c r="E105" s="139">
        <v>18382.983339999999</v>
      </c>
      <c r="F105" s="139">
        <v>34151.134559999991</v>
      </c>
      <c r="G105" s="139">
        <v>775478.14532000001</v>
      </c>
      <c r="H105" s="139">
        <v>227558.53899</v>
      </c>
      <c r="I105" s="139">
        <v>1059.7466299999999</v>
      </c>
      <c r="J105" s="139">
        <v>20284.536879999996</v>
      </c>
      <c r="K105" s="139">
        <v>5921.6625699999995</v>
      </c>
      <c r="L105" s="139">
        <v>14362.874309999996</v>
      </c>
      <c r="M105" s="139">
        <v>1468768.4402399999</v>
      </c>
    </row>
    <row r="106" spans="1:13" x14ac:dyDescent="0.2">
      <c r="A106" s="150" t="s">
        <v>124</v>
      </c>
      <c r="B106" s="139">
        <v>460505.58608000004</v>
      </c>
      <c r="C106" s="139">
        <v>30180.916639999999</v>
      </c>
      <c r="D106" s="139">
        <v>54757.764660000001</v>
      </c>
      <c r="E106" s="139">
        <v>28144.609530000002</v>
      </c>
      <c r="F106" s="139">
        <v>41951.519</v>
      </c>
      <c r="G106" s="139">
        <v>797300.98893000011</v>
      </c>
      <c r="H106" s="139">
        <v>249061.18108999997</v>
      </c>
      <c r="I106" s="139">
        <v>2705.7782900000002</v>
      </c>
      <c r="J106" s="139">
        <v>22593.498070000001</v>
      </c>
      <c r="K106" s="139">
        <v>6940.8135000000002</v>
      </c>
      <c r="L106" s="139">
        <v>15652.684570000001</v>
      </c>
      <c r="M106" s="139">
        <v>1687201.8422900001</v>
      </c>
    </row>
    <row r="107" spans="1:13" x14ac:dyDescent="0.2">
      <c r="A107" s="143" t="s">
        <v>176</v>
      </c>
      <c r="B107" s="138">
        <f>SUM(B108:B123)</f>
        <v>2970090.5607500002</v>
      </c>
      <c r="C107" s="138">
        <f t="shared" ref="C107:M107" si="8">SUM(C108:C123)</f>
        <v>1069009.56981</v>
      </c>
      <c r="D107" s="138">
        <f t="shared" si="8"/>
        <v>1530376.20438</v>
      </c>
      <c r="E107" s="138">
        <f t="shared" si="8"/>
        <v>176159.42306</v>
      </c>
      <c r="F107" s="138">
        <f t="shared" si="8"/>
        <v>405442.90434000001</v>
      </c>
      <c r="G107" s="138">
        <f t="shared" si="8"/>
        <v>7302562.9651899999</v>
      </c>
      <c r="H107" s="138">
        <f t="shared" si="8"/>
        <v>2234365.3933800003</v>
      </c>
      <c r="I107" s="138">
        <f t="shared" si="8"/>
        <v>27493.735670000002</v>
      </c>
      <c r="J107" s="138">
        <f t="shared" si="8"/>
        <v>451247.08422000008</v>
      </c>
      <c r="K107" s="138">
        <f t="shared" si="8"/>
        <v>205197.76171999998</v>
      </c>
      <c r="L107" s="138">
        <f t="shared" si="8"/>
        <v>246049.32250000004</v>
      </c>
      <c r="M107" s="138">
        <f t="shared" si="8"/>
        <v>16166747.840799998</v>
      </c>
    </row>
    <row r="108" spans="1:13" x14ac:dyDescent="0.2">
      <c r="A108" s="150" t="s">
        <v>114</v>
      </c>
      <c r="B108" s="139">
        <v>273398.56757999997</v>
      </c>
      <c r="C108" s="139">
        <v>33933.868040000001</v>
      </c>
      <c r="D108" s="139">
        <v>176079.99162000002</v>
      </c>
      <c r="E108" s="139">
        <v>19646.545449999994</v>
      </c>
      <c r="F108" s="139">
        <v>39174.912529999994</v>
      </c>
      <c r="G108" s="139">
        <v>849220.39442999999</v>
      </c>
      <c r="H108" s="139">
        <v>261906.79171000005</v>
      </c>
      <c r="I108" s="139">
        <v>3163.8862300000005</v>
      </c>
      <c r="J108" s="139">
        <v>36485.431169999996</v>
      </c>
      <c r="K108" s="139">
        <v>8158.5096700000004</v>
      </c>
      <c r="L108" s="139">
        <v>28326.921499999997</v>
      </c>
      <c r="M108" s="139">
        <f t="shared" ref="M108:M114" si="9">SUM(B108:J108)</f>
        <v>1693010.38876</v>
      </c>
    </row>
    <row r="109" spans="1:13" x14ac:dyDescent="0.2">
      <c r="A109" s="146" t="s">
        <v>77</v>
      </c>
      <c r="B109" s="139">
        <v>319029.4920400001</v>
      </c>
      <c r="C109" s="139">
        <v>25520.71184</v>
      </c>
      <c r="D109" s="139">
        <v>504713.33786000003</v>
      </c>
      <c r="E109" s="139">
        <v>14547.8614</v>
      </c>
      <c r="F109" s="139">
        <v>35967.285700000008</v>
      </c>
      <c r="G109" s="139">
        <v>730493.02055999998</v>
      </c>
      <c r="H109" s="139">
        <v>222693.49479000003</v>
      </c>
      <c r="I109" s="139">
        <v>1921.8866300000004</v>
      </c>
      <c r="J109" s="139">
        <v>70192.795300000013</v>
      </c>
      <c r="K109" s="139">
        <v>6014.3152399999999</v>
      </c>
      <c r="L109" s="139">
        <v>64178.480060000016</v>
      </c>
      <c r="M109" s="139">
        <f t="shared" si="9"/>
        <v>1925079.8861200002</v>
      </c>
    </row>
    <row r="110" spans="1:13" x14ac:dyDescent="0.2">
      <c r="A110" s="146" t="s">
        <v>115</v>
      </c>
      <c r="B110" s="139">
        <v>323687.24883000006</v>
      </c>
      <c r="C110" s="139">
        <v>33362.075800000006</v>
      </c>
      <c r="D110" s="139">
        <v>168727.46059</v>
      </c>
      <c r="E110" s="139">
        <v>19998.879780000003</v>
      </c>
      <c r="F110" s="139">
        <v>46649.224930000004</v>
      </c>
      <c r="G110" s="139">
        <v>717678.92530000012</v>
      </c>
      <c r="H110" s="139">
        <v>247059.34438999998</v>
      </c>
      <c r="I110" s="139">
        <v>3283.35988</v>
      </c>
      <c r="J110" s="139">
        <v>36341.907590000003</v>
      </c>
      <c r="K110" s="139">
        <v>7109.2911099999992</v>
      </c>
      <c r="L110" s="139">
        <v>29232.616480000004</v>
      </c>
      <c r="M110" s="139">
        <f t="shared" si="9"/>
        <v>1596788.4270900001</v>
      </c>
    </row>
    <row r="111" spans="1:13" x14ac:dyDescent="0.2">
      <c r="A111" s="150" t="s">
        <v>116</v>
      </c>
      <c r="B111" s="139">
        <v>323870.59794999997</v>
      </c>
      <c r="C111" s="139">
        <v>44123.75937</v>
      </c>
      <c r="D111" s="139">
        <v>141558.63994999998</v>
      </c>
      <c r="E111" s="139">
        <v>16986.069470000002</v>
      </c>
      <c r="F111" s="139">
        <v>39247.694530000008</v>
      </c>
      <c r="G111" s="139">
        <v>835654.88568999991</v>
      </c>
      <c r="H111" s="139">
        <v>239644.33698999998</v>
      </c>
      <c r="I111" s="139">
        <v>1154.31927</v>
      </c>
      <c r="J111" s="139">
        <v>28779.113560000002</v>
      </c>
      <c r="K111" s="139">
        <v>9570.8342600000014</v>
      </c>
      <c r="L111" s="139">
        <v>19208.279300000002</v>
      </c>
      <c r="M111" s="139">
        <f t="shared" si="9"/>
        <v>1671019.4167799999</v>
      </c>
    </row>
    <row r="112" spans="1:13" x14ac:dyDescent="0.2">
      <c r="A112" s="146" t="s">
        <v>117</v>
      </c>
      <c r="B112" s="139">
        <v>340696.10582999996</v>
      </c>
      <c r="C112" s="139">
        <v>525253.07877999998</v>
      </c>
      <c r="D112" s="139">
        <v>147742.59805999996</v>
      </c>
      <c r="E112" s="139">
        <v>19458.811400000002</v>
      </c>
      <c r="F112" s="139">
        <v>44635.294130000002</v>
      </c>
      <c r="G112" s="139">
        <v>798711.05530000001</v>
      </c>
      <c r="H112" s="139">
        <v>244303.04463000002</v>
      </c>
      <c r="I112" s="139">
        <v>3670.3428100000001</v>
      </c>
      <c r="J112" s="139">
        <v>113522.43606000002</v>
      </c>
      <c r="K112" s="139">
        <v>88892.868249999985</v>
      </c>
      <c r="L112" s="139">
        <v>24629.567810000037</v>
      </c>
      <c r="M112" s="139">
        <f t="shared" si="9"/>
        <v>2237992.767</v>
      </c>
    </row>
    <row r="113" spans="1:13" x14ac:dyDescent="0.2">
      <c r="A113" s="150" t="s">
        <v>118</v>
      </c>
      <c r="B113" s="139">
        <v>327369.97243999998</v>
      </c>
      <c r="C113" s="139">
        <v>102750.38166</v>
      </c>
      <c r="D113" s="139">
        <v>135474.97931999998</v>
      </c>
      <c r="E113" s="139">
        <v>20512.417940000003</v>
      </c>
      <c r="F113" s="139">
        <v>46807.62844</v>
      </c>
      <c r="G113" s="139">
        <v>823754.98271999997</v>
      </c>
      <c r="H113" s="139">
        <v>247963.34659999999</v>
      </c>
      <c r="I113" s="139">
        <v>1086.49171</v>
      </c>
      <c r="J113" s="139">
        <v>39374.167489999993</v>
      </c>
      <c r="K113" s="139">
        <v>21924.46255</v>
      </c>
      <c r="L113" s="139">
        <v>17449.704939999992</v>
      </c>
      <c r="M113" s="139">
        <f t="shared" si="9"/>
        <v>1745094.3683199999</v>
      </c>
    </row>
    <row r="114" spans="1:13" x14ac:dyDescent="0.2">
      <c r="A114" s="146" t="s">
        <v>119</v>
      </c>
      <c r="B114" s="139">
        <v>352839.67516000004</v>
      </c>
      <c r="C114" s="139">
        <v>100600.05151999999</v>
      </c>
      <c r="D114" s="139">
        <v>125442.42793000002</v>
      </c>
      <c r="E114" s="139">
        <v>20520.171620000001</v>
      </c>
      <c r="F114" s="139">
        <v>61654.843860000008</v>
      </c>
      <c r="G114" s="139">
        <v>821062.34427999996</v>
      </c>
      <c r="H114" s="139">
        <v>250502.06682000001</v>
      </c>
      <c r="I114" s="139">
        <v>1877.9572400000002</v>
      </c>
      <c r="J114" s="139">
        <v>40361.778810000003</v>
      </c>
      <c r="K114" s="139">
        <v>21650.837160000003</v>
      </c>
      <c r="L114" s="139">
        <v>18710.941650000001</v>
      </c>
      <c r="M114" s="139">
        <f t="shared" si="9"/>
        <v>1774861.31724</v>
      </c>
    </row>
    <row r="115" spans="1:13" x14ac:dyDescent="0.2">
      <c r="A115" s="146" t="s">
        <v>120</v>
      </c>
      <c r="B115" s="139">
        <v>389940.18511000002</v>
      </c>
      <c r="C115" s="139">
        <v>102722.63463000002</v>
      </c>
      <c r="D115" s="139">
        <v>71669.554610000007</v>
      </c>
      <c r="E115" s="139">
        <v>21852.941070000004</v>
      </c>
      <c r="F115" s="139">
        <v>48332.547330000009</v>
      </c>
      <c r="G115" s="139">
        <v>867033.64574000007</v>
      </c>
      <c r="H115" s="139">
        <v>267820.93419999996</v>
      </c>
      <c r="I115" s="139">
        <v>7820.4342900000001</v>
      </c>
      <c r="J115" s="139">
        <v>47781.089740000003</v>
      </c>
      <c r="K115" s="139">
        <v>21692.412239999998</v>
      </c>
      <c r="L115" s="139">
        <v>26088.677500000005</v>
      </c>
      <c r="M115" s="139">
        <f t="shared" ref="M115" si="10">SUM(B115:J115)</f>
        <v>1824973.9667200001</v>
      </c>
    </row>
    <row r="116" spans="1:13" ht="13.5" thickBot="1" x14ac:dyDescent="0.25">
      <c r="A116" s="168" t="s">
        <v>121</v>
      </c>
      <c r="B116" s="169">
        <v>319258.71581000002</v>
      </c>
      <c r="C116" s="169">
        <v>100743.00817</v>
      </c>
      <c r="D116" s="169">
        <v>58967.214439999996</v>
      </c>
      <c r="E116" s="169">
        <v>22635.724930000004</v>
      </c>
      <c r="F116" s="169">
        <v>42973.472889999997</v>
      </c>
      <c r="G116" s="169">
        <v>858953.71116999991</v>
      </c>
      <c r="H116" s="169">
        <v>252472.03324999998</v>
      </c>
      <c r="I116" s="169">
        <v>3515.0576099999994</v>
      </c>
      <c r="J116" s="169">
        <v>38408.364499999996</v>
      </c>
      <c r="K116" s="169">
        <v>20184.231240000001</v>
      </c>
      <c r="L116" s="169">
        <v>18224.133259999995</v>
      </c>
      <c r="M116" s="169">
        <f>SUM(B116:J116)</f>
        <v>1697927.3027699997</v>
      </c>
    </row>
    <row r="117" spans="1:13" x14ac:dyDescent="0.2">
      <c r="A117" s="71" t="s">
        <v>85</v>
      </c>
      <c r="B117"/>
      <c r="C117"/>
      <c r="D117"/>
      <c r="E117" s="137"/>
      <c r="F117"/>
      <c r="G117"/>
      <c r="H117"/>
      <c r="I117"/>
      <c r="J117"/>
      <c r="K117"/>
      <c r="L117"/>
      <c r="M117"/>
    </row>
    <row r="118" spans="1:13" x14ac:dyDescent="0.2">
      <c r="A118" s="71" t="s">
        <v>139</v>
      </c>
      <c r="B118"/>
      <c r="C118"/>
      <c r="D118"/>
      <c r="E118" s="137"/>
      <c r="F118"/>
      <c r="G118"/>
      <c r="H118"/>
      <c r="I118"/>
      <c r="J118"/>
      <c r="K118"/>
      <c r="L118"/>
      <c r="M118"/>
    </row>
    <row r="119" spans="1:13" x14ac:dyDescent="0.2">
      <c r="A119" s="71" t="s">
        <v>140</v>
      </c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">
      <c r="A120" s="76" t="s">
        <v>172</v>
      </c>
      <c r="B120"/>
      <c r="C120"/>
      <c r="D120"/>
      <c r="E120"/>
      <c r="F120"/>
      <c r="G120"/>
      <c r="H120"/>
      <c r="I120"/>
      <c r="J120" s="108" t="s">
        <v>113</v>
      </c>
      <c r="K120"/>
      <c r="L120"/>
      <c r="M120"/>
    </row>
    <row r="129" spans="1:1" x14ac:dyDescent="0.2">
      <c r="A129" s="108" t="s">
        <v>113</v>
      </c>
    </row>
  </sheetData>
  <mergeCells count="1">
    <mergeCell ref="K1:M1"/>
  </mergeCells>
  <phoneticPr fontId="46" type="noConversion"/>
  <pageMargins left="0.11811023622047245" right="0.11811023622047245" top="0.19685039370078741" bottom="0.19685039370078741" header="0.31496062992125984" footer="0.31496062992125984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123"/>
  <sheetViews>
    <sheetView showGridLines="0" zoomScaleNormal="100" workbookViewId="0"/>
  </sheetViews>
  <sheetFormatPr defaultRowHeight="12.75" x14ac:dyDescent="0.2"/>
  <cols>
    <col min="1" max="1" width="43.7109375" customWidth="1"/>
    <col min="2" max="2" width="11.85546875" bestFit="1" customWidth="1"/>
    <col min="3" max="13" width="10.28515625" bestFit="1" customWidth="1"/>
    <col min="14" max="14" width="15.5703125" bestFit="1" customWidth="1"/>
  </cols>
  <sheetData>
    <row r="1" spans="1:14" x14ac:dyDescent="0.2">
      <c r="A1" s="94" t="s">
        <v>180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69"/>
    </row>
    <row r="2" spans="1:14" x14ac:dyDescent="0.2">
      <c r="A2" s="7"/>
      <c r="B2" s="71"/>
      <c r="C2" s="71"/>
      <c r="D2" s="71"/>
      <c r="E2" s="71"/>
      <c r="F2" s="71"/>
      <c r="G2" s="71"/>
      <c r="H2" s="71"/>
      <c r="I2" s="71"/>
      <c r="J2" s="71"/>
      <c r="K2" s="71" t="s">
        <v>113</v>
      </c>
      <c r="L2" s="181" t="s">
        <v>162</v>
      </c>
      <c r="M2" s="181"/>
      <c r="N2" s="181"/>
    </row>
    <row r="3" spans="1:14" ht="13.5" thickBot="1" x14ac:dyDescent="0.25">
      <c r="A3" s="42" t="s">
        <v>34</v>
      </c>
      <c r="B3" s="92" t="s">
        <v>35</v>
      </c>
      <c r="C3" s="92" t="s">
        <v>36</v>
      </c>
      <c r="D3" s="92" t="s">
        <v>37</v>
      </c>
      <c r="E3" s="92" t="s">
        <v>38</v>
      </c>
      <c r="F3" s="92" t="s">
        <v>39</v>
      </c>
      <c r="G3" s="92" t="s">
        <v>40</v>
      </c>
      <c r="H3" s="92" t="s">
        <v>41</v>
      </c>
      <c r="I3" s="92" t="s">
        <v>42</v>
      </c>
      <c r="J3" s="92" t="s">
        <v>43</v>
      </c>
      <c r="K3" s="92" t="s">
        <v>44</v>
      </c>
      <c r="L3" s="92" t="s">
        <v>45</v>
      </c>
      <c r="M3" s="92" t="s">
        <v>46</v>
      </c>
      <c r="N3" s="92" t="s">
        <v>33</v>
      </c>
    </row>
    <row r="4" spans="1:14" ht="13.5" thickTop="1" x14ac:dyDescent="0.2">
      <c r="A4" s="94" t="s">
        <v>92</v>
      </c>
      <c r="B4" s="97">
        <v>187838.42796</v>
      </c>
      <c r="C4" s="97">
        <v>175459.65622</v>
      </c>
      <c r="D4" s="97">
        <v>175986.33984</v>
      </c>
      <c r="E4" s="98">
        <v>199616.30605000001</v>
      </c>
      <c r="F4" s="98">
        <v>178689.54647999999</v>
      </c>
      <c r="G4" s="98">
        <v>196366.75302</v>
      </c>
      <c r="H4" s="98">
        <v>190432.91686000003</v>
      </c>
      <c r="I4" s="98">
        <v>109340.55003</v>
      </c>
      <c r="J4" s="98">
        <v>121957.64349000002</v>
      </c>
      <c r="K4" s="98">
        <v>108355.0815</v>
      </c>
      <c r="L4" s="98">
        <v>120173.81873</v>
      </c>
      <c r="M4" s="98">
        <v>111451.74649</v>
      </c>
      <c r="N4" s="99">
        <f>SUM(B4:M4)</f>
        <v>1875668.7866700001</v>
      </c>
    </row>
    <row r="5" spans="1:14" ht="13.9" customHeight="1" x14ac:dyDescent="0.2">
      <c r="A5" s="94" t="s">
        <v>93</v>
      </c>
      <c r="B5" s="97">
        <v>70636.228629999998</v>
      </c>
      <c r="C5" s="97">
        <v>62841.015079999997</v>
      </c>
      <c r="D5" s="97">
        <v>53919.166499999999</v>
      </c>
      <c r="E5" s="98">
        <v>68537.996570000003</v>
      </c>
      <c r="F5" s="98">
        <v>60471.156980000007</v>
      </c>
      <c r="G5" s="98">
        <v>68553.70766</v>
      </c>
      <c r="H5" s="98">
        <v>65552.80545</v>
      </c>
      <c r="I5" s="98">
        <v>55895.265270000004</v>
      </c>
      <c r="J5" s="98">
        <v>41984.811840000002</v>
      </c>
      <c r="K5" s="98">
        <v>41272.301780000002</v>
      </c>
      <c r="L5" s="98">
        <v>32910.52072</v>
      </c>
      <c r="M5" s="98">
        <v>36298.515310000003</v>
      </c>
      <c r="N5" s="99">
        <f t="shared" ref="N5:N46" si="0">SUM(B5:M5)</f>
        <v>658873.49179000012</v>
      </c>
    </row>
    <row r="6" spans="1:14" ht="15" customHeight="1" x14ac:dyDescent="0.2">
      <c r="A6" s="94" t="s">
        <v>94</v>
      </c>
      <c r="B6" s="97">
        <v>88799.506150000001</v>
      </c>
      <c r="C6" s="97">
        <v>83137.585370000001</v>
      </c>
      <c r="D6" s="97">
        <v>77592.615040000004</v>
      </c>
      <c r="E6" s="98">
        <v>79658.139880000002</v>
      </c>
      <c r="F6" s="98">
        <v>85297.223079999996</v>
      </c>
      <c r="G6" s="98">
        <v>68836.672129999992</v>
      </c>
      <c r="H6" s="98">
        <v>66407.512960000007</v>
      </c>
      <c r="I6" s="98">
        <v>54625.533840000004</v>
      </c>
      <c r="J6" s="98">
        <v>54106.663039999999</v>
      </c>
      <c r="K6" s="98">
        <v>59250.971270000002</v>
      </c>
      <c r="L6" s="98">
        <v>58911.127350000002</v>
      </c>
      <c r="M6" s="98">
        <v>34983.051920000005</v>
      </c>
      <c r="N6" s="99">
        <f t="shared" si="0"/>
        <v>811606.60202999995</v>
      </c>
    </row>
    <row r="7" spans="1:14" x14ac:dyDescent="0.2">
      <c r="A7" s="94" t="s">
        <v>95</v>
      </c>
      <c r="B7" s="97">
        <v>63732.568930000001</v>
      </c>
      <c r="C7" s="97">
        <v>40905.828170000001</v>
      </c>
      <c r="D7" s="97">
        <v>46825.813969999996</v>
      </c>
      <c r="E7" s="98">
        <v>59845.91994</v>
      </c>
      <c r="F7" s="98">
        <v>45350.186110000002</v>
      </c>
      <c r="G7" s="98">
        <v>62123.578320000001</v>
      </c>
      <c r="H7" s="98">
        <v>53574.725020000005</v>
      </c>
      <c r="I7" s="98">
        <v>52036.993350000004</v>
      </c>
      <c r="J7" s="98">
        <v>61074.68204</v>
      </c>
      <c r="K7" s="98">
        <v>59091.786489999999</v>
      </c>
      <c r="L7" s="98">
        <v>60299.535579999996</v>
      </c>
      <c r="M7" s="98">
        <v>62209.302329999999</v>
      </c>
      <c r="N7" s="99">
        <f t="shared" si="0"/>
        <v>667070.92024999997</v>
      </c>
    </row>
    <row r="8" spans="1:14" ht="13.9" customHeight="1" x14ac:dyDescent="0.2">
      <c r="A8" s="94" t="s">
        <v>51</v>
      </c>
      <c r="B8" s="97">
        <v>1895.8512900000001</v>
      </c>
      <c r="C8" s="97">
        <v>4313.0462099999995</v>
      </c>
      <c r="D8" s="97">
        <v>3960.89624</v>
      </c>
      <c r="E8" s="98">
        <v>2227.8783699999999</v>
      </c>
      <c r="F8" s="98">
        <v>2032.4849200000001</v>
      </c>
      <c r="G8" s="98">
        <v>1430.2165299999999</v>
      </c>
      <c r="H8" s="98">
        <v>1828.0824000000002</v>
      </c>
      <c r="I8" s="98">
        <v>2572.3990699999999</v>
      </c>
      <c r="J8" s="98">
        <v>3888.9828600000001</v>
      </c>
      <c r="K8" s="98">
        <v>5099.9414200000001</v>
      </c>
      <c r="L8" s="98">
        <v>2699.96801</v>
      </c>
      <c r="M8" s="98">
        <v>2269.3637699999999</v>
      </c>
      <c r="N8" s="99">
        <f t="shared" si="0"/>
        <v>34219.111089999999</v>
      </c>
    </row>
    <row r="9" spans="1:14" x14ac:dyDescent="0.2">
      <c r="A9" s="94" t="s">
        <v>52</v>
      </c>
      <c r="B9" s="97">
        <v>98957.337050000002</v>
      </c>
      <c r="C9" s="97">
        <v>75470.387019999995</v>
      </c>
      <c r="D9" s="97">
        <v>79062.55042</v>
      </c>
      <c r="E9" s="98">
        <v>99040.919259999995</v>
      </c>
      <c r="F9" s="98">
        <v>102304.53975000001</v>
      </c>
      <c r="G9" s="98">
        <v>98866.606759999981</v>
      </c>
      <c r="H9" s="98">
        <v>101662.07932</v>
      </c>
      <c r="I9" s="98">
        <v>105132.89193000001</v>
      </c>
      <c r="J9" s="98">
        <v>104805.27415</v>
      </c>
      <c r="K9" s="98">
        <v>107278.89350999999</v>
      </c>
      <c r="L9" s="98">
        <v>108526.67484999998</v>
      </c>
      <c r="M9" s="98">
        <v>103776.85017000001</v>
      </c>
      <c r="N9" s="99">
        <f t="shared" si="0"/>
        <v>1184885.00419</v>
      </c>
    </row>
    <row r="10" spans="1:14" x14ac:dyDescent="0.2">
      <c r="A10" s="88" t="s">
        <v>55</v>
      </c>
      <c r="B10" s="100">
        <v>11076.812120000001</v>
      </c>
      <c r="C10" s="100">
        <v>10197.238150000001</v>
      </c>
      <c r="D10" s="100">
        <v>13512.96189</v>
      </c>
      <c r="E10" s="101">
        <v>12432.46134</v>
      </c>
      <c r="F10" s="101">
        <v>12449.601939999999</v>
      </c>
      <c r="G10" s="101">
        <v>13971.946599999999</v>
      </c>
      <c r="H10" s="101">
        <v>13069.206120000001</v>
      </c>
      <c r="I10" s="101">
        <v>13945.46802</v>
      </c>
      <c r="J10" s="101">
        <v>13098.539359999999</v>
      </c>
      <c r="K10" s="101">
        <v>11068.024099999999</v>
      </c>
      <c r="L10" s="101">
        <v>12227.504000000001</v>
      </c>
      <c r="M10" s="101">
        <v>12709.028490000001</v>
      </c>
      <c r="N10" s="99">
        <f t="shared" si="0"/>
        <v>149758.79212999999</v>
      </c>
    </row>
    <row r="11" spans="1:14" x14ac:dyDescent="0.2">
      <c r="A11" s="88" t="s">
        <v>53</v>
      </c>
      <c r="B11" s="100">
        <v>44321.55975</v>
      </c>
      <c r="C11" s="100">
        <v>29929.385129999999</v>
      </c>
      <c r="D11" s="100">
        <v>29260.575949999999</v>
      </c>
      <c r="E11" s="101">
        <v>36331.307150000001</v>
      </c>
      <c r="F11" s="101">
        <v>42992.680140000004</v>
      </c>
      <c r="G11" s="101">
        <v>43925.459900000002</v>
      </c>
      <c r="H11" s="101">
        <v>43959.900350000004</v>
      </c>
      <c r="I11" s="101">
        <v>46169.45996</v>
      </c>
      <c r="J11" s="101">
        <v>44900.664490000003</v>
      </c>
      <c r="K11" s="101">
        <v>50558.106950000001</v>
      </c>
      <c r="L11" s="101">
        <v>47576.240180000001</v>
      </c>
      <c r="M11" s="101">
        <v>49426.34476</v>
      </c>
      <c r="N11" s="99">
        <f t="shared" si="0"/>
        <v>509351.68471000006</v>
      </c>
    </row>
    <row r="12" spans="1:14" x14ac:dyDescent="0.2">
      <c r="A12" s="88" t="s">
        <v>54</v>
      </c>
      <c r="B12" s="100">
        <v>7553.5630899999996</v>
      </c>
      <c r="C12" s="100">
        <v>11103.73374</v>
      </c>
      <c r="D12" s="100">
        <v>6435.5738700000002</v>
      </c>
      <c r="E12" s="101">
        <v>12930.241050000001</v>
      </c>
      <c r="F12" s="101">
        <v>14085.668820000001</v>
      </c>
      <c r="G12" s="101">
        <v>9357.9637900000016</v>
      </c>
      <c r="H12" s="101">
        <v>12551.12628</v>
      </c>
      <c r="I12" s="101">
        <v>14511.400089999999</v>
      </c>
      <c r="J12" s="101">
        <v>11939.472820000001</v>
      </c>
      <c r="K12" s="101">
        <v>13949.646710000001</v>
      </c>
      <c r="L12" s="101">
        <v>15874.68123</v>
      </c>
      <c r="M12" s="101">
        <v>9706.1385200000004</v>
      </c>
      <c r="N12" s="99">
        <f t="shared" si="0"/>
        <v>139999.21000999998</v>
      </c>
    </row>
    <row r="13" spans="1:14" x14ac:dyDescent="0.2">
      <c r="A13" s="88" t="s">
        <v>63</v>
      </c>
      <c r="B13" s="100">
        <v>464.38999000000001</v>
      </c>
      <c r="C13" s="100">
        <v>281.93126000000001</v>
      </c>
      <c r="D13" s="100">
        <v>411.23957999999999</v>
      </c>
      <c r="E13" s="101">
        <v>458.82765000000001</v>
      </c>
      <c r="F13" s="101">
        <v>450.12405000000001</v>
      </c>
      <c r="G13" s="101">
        <v>526.49616000000003</v>
      </c>
      <c r="H13" s="101">
        <v>623.12082999999996</v>
      </c>
      <c r="I13" s="101">
        <v>513.29849000000002</v>
      </c>
      <c r="J13" s="101">
        <v>632.22132000000011</v>
      </c>
      <c r="K13" s="101">
        <v>695.86886000000004</v>
      </c>
      <c r="L13" s="101">
        <v>416.30887999999999</v>
      </c>
      <c r="M13" s="101">
        <v>528.87934999999993</v>
      </c>
      <c r="N13" s="99">
        <f t="shared" si="0"/>
        <v>6002.7064200000004</v>
      </c>
    </row>
    <row r="14" spans="1:14" x14ac:dyDescent="0.2">
      <c r="A14" s="88" t="s">
        <v>57</v>
      </c>
      <c r="B14" s="100">
        <v>6678.9409599999999</v>
      </c>
      <c r="C14" s="100">
        <v>4841.0832900000005</v>
      </c>
      <c r="D14" s="100">
        <v>5122.5664200000001</v>
      </c>
      <c r="E14" s="101">
        <v>6513.7759699999997</v>
      </c>
      <c r="F14" s="101">
        <v>4593.2828600000003</v>
      </c>
      <c r="G14" s="101">
        <v>4577.0958899999996</v>
      </c>
      <c r="H14" s="101">
        <v>3922.9455700000003</v>
      </c>
      <c r="I14" s="101">
        <v>4085.8652400000001</v>
      </c>
      <c r="J14" s="101">
        <v>5117.4987199999996</v>
      </c>
      <c r="K14" s="101">
        <v>4309.9291600000006</v>
      </c>
      <c r="L14" s="101">
        <v>4406.33428</v>
      </c>
      <c r="M14" s="101">
        <v>5048.19769</v>
      </c>
      <c r="N14" s="99">
        <f t="shared" si="0"/>
        <v>59217.516049999998</v>
      </c>
    </row>
    <row r="15" spans="1:14" x14ac:dyDescent="0.2">
      <c r="A15" s="88" t="s">
        <v>69</v>
      </c>
      <c r="B15" s="100">
        <v>871.63081000000011</v>
      </c>
      <c r="C15" s="100">
        <v>526.79723999999999</v>
      </c>
      <c r="D15" s="100">
        <v>487.53628000000003</v>
      </c>
      <c r="E15" s="101">
        <v>579.89907999999991</v>
      </c>
      <c r="F15" s="101">
        <v>578.11959000000002</v>
      </c>
      <c r="G15" s="101">
        <v>631.13750000000005</v>
      </c>
      <c r="H15" s="101">
        <v>543.21518000000003</v>
      </c>
      <c r="I15" s="101">
        <v>878.50017000000003</v>
      </c>
      <c r="J15" s="101">
        <v>597.01116000000002</v>
      </c>
      <c r="K15" s="101">
        <v>744.97683999999992</v>
      </c>
      <c r="L15" s="101">
        <v>921.08307000000002</v>
      </c>
      <c r="M15" s="101">
        <v>699.13486999999998</v>
      </c>
      <c r="N15" s="99">
        <f t="shared" si="0"/>
        <v>8059.0417900000002</v>
      </c>
    </row>
    <row r="16" spans="1:14" x14ac:dyDescent="0.2">
      <c r="A16" s="88" t="s">
        <v>58</v>
      </c>
      <c r="B16" s="100">
        <v>23955.845890000001</v>
      </c>
      <c r="C16" s="100">
        <v>15908.269609999999</v>
      </c>
      <c r="D16" s="100">
        <v>20842.945299999999</v>
      </c>
      <c r="E16" s="101">
        <v>25957.117409999999</v>
      </c>
      <c r="F16" s="101">
        <v>22827.94109</v>
      </c>
      <c r="G16" s="101">
        <v>21619.299190000002</v>
      </c>
      <c r="H16" s="101">
        <v>23031.860089999998</v>
      </c>
      <c r="I16" s="101">
        <v>21712.915900000004</v>
      </c>
      <c r="J16" s="101">
        <v>24492.810430000001</v>
      </c>
      <c r="K16" s="101">
        <v>22631.435719999998</v>
      </c>
      <c r="L16" s="101">
        <v>24559.760589999998</v>
      </c>
      <c r="M16" s="101">
        <v>23028.665730000001</v>
      </c>
      <c r="N16" s="99">
        <f t="shared" si="0"/>
        <v>270568.86695</v>
      </c>
    </row>
    <row r="17" spans="1:14" x14ac:dyDescent="0.2">
      <c r="A17" s="88" t="s">
        <v>56</v>
      </c>
      <c r="B17" s="100">
        <v>4034.5944399999998</v>
      </c>
      <c r="C17" s="100">
        <v>2681.9486000000002</v>
      </c>
      <c r="D17" s="100">
        <v>2989.1511299999997</v>
      </c>
      <c r="E17" s="101">
        <v>3837.2896099999998</v>
      </c>
      <c r="F17" s="101">
        <v>4327.1212599999999</v>
      </c>
      <c r="G17" s="101">
        <v>4257.2077300000001</v>
      </c>
      <c r="H17" s="101">
        <v>3960.7048999999997</v>
      </c>
      <c r="I17" s="101">
        <v>3315.9840600000002</v>
      </c>
      <c r="J17" s="101">
        <v>4027.0558500000002</v>
      </c>
      <c r="K17" s="101">
        <v>3320.90517</v>
      </c>
      <c r="L17" s="101">
        <v>2544.76262</v>
      </c>
      <c r="M17" s="101">
        <v>2630.4607600000004</v>
      </c>
      <c r="N17" s="99">
        <f t="shared" si="0"/>
        <v>41927.186130000002</v>
      </c>
    </row>
    <row r="18" spans="1:14" x14ac:dyDescent="0.2">
      <c r="A18" s="94" t="s">
        <v>59</v>
      </c>
      <c r="B18" s="97">
        <v>210962.71208999999</v>
      </c>
      <c r="C18" s="97">
        <v>176046.9411</v>
      </c>
      <c r="D18" s="97">
        <v>184781.92038</v>
      </c>
      <c r="E18" s="98">
        <v>205640.48308000001</v>
      </c>
      <c r="F18" s="98">
        <v>185393.78305</v>
      </c>
      <c r="G18" s="98">
        <v>195459.03082000001</v>
      </c>
      <c r="H18" s="98">
        <v>198614.55176999999</v>
      </c>
      <c r="I18" s="98">
        <v>190950.04461999997</v>
      </c>
      <c r="J18" s="98">
        <v>216709.91115000006</v>
      </c>
      <c r="K18" s="98">
        <v>207247.66720000003</v>
      </c>
      <c r="L18" s="98">
        <v>200262.04678</v>
      </c>
      <c r="M18" s="98">
        <v>222138.98954000001</v>
      </c>
      <c r="N18" s="99">
        <f t="shared" si="0"/>
        <v>2394208.0815800005</v>
      </c>
    </row>
    <row r="19" spans="1:14" x14ac:dyDescent="0.2">
      <c r="A19" s="88" t="s">
        <v>55</v>
      </c>
      <c r="B19" s="100">
        <v>53585.399770000004</v>
      </c>
      <c r="C19" s="100">
        <v>40448.237460000004</v>
      </c>
      <c r="D19" s="100">
        <v>48249.738869999994</v>
      </c>
      <c r="E19" s="101">
        <v>46651.467250000002</v>
      </c>
      <c r="F19" s="101">
        <v>45007.733829999997</v>
      </c>
      <c r="G19" s="101">
        <v>47833.99439</v>
      </c>
      <c r="H19" s="101">
        <v>46227.889170000002</v>
      </c>
      <c r="I19" s="101">
        <v>50931.978840000003</v>
      </c>
      <c r="J19" s="101">
        <v>53022.999090000005</v>
      </c>
      <c r="K19" s="101">
        <v>50356.003870000008</v>
      </c>
      <c r="L19" s="101">
        <v>52392.369910000001</v>
      </c>
      <c r="M19" s="101">
        <v>55357.180079999998</v>
      </c>
      <c r="N19" s="99">
        <f t="shared" si="0"/>
        <v>590064.99252999993</v>
      </c>
    </row>
    <row r="20" spans="1:14" x14ac:dyDescent="0.2">
      <c r="A20" s="88" t="s">
        <v>61</v>
      </c>
      <c r="B20" s="100">
        <v>12199.212939999999</v>
      </c>
      <c r="C20" s="100">
        <v>10274.693240000001</v>
      </c>
      <c r="D20" s="100">
        <v>10260.625040000001</v>
      </c>
      <c r="E20" s="101">
        <v>12174.340470000001</v>
      </c>
      <c r="F20" s="101">
        <v>11247.74351</v>
      </c>
      <c r="G20" s="101">
        <v>11297.16618</v>
      </c>
      <c r="H20" s="101">
        <v>11958.006790000001</v>
      </c>
      <c r="I20" s="101">
        <v>12170.962890000001</v>
      </c>
      <c r="J20" s="101">
        <v>14110.192140000001</v>
      </c>
      <c r="K20" s="101">
        <v>13062.17116</v>
      </c>
      <c r="L20" s="101">
        <v>11396.56416</v>
      </c>
      <c r="M20" s="101">
        <v>12491.075859999999</v>
      </c>
      <c r="N20" s="99">
        <f t="shared" si="0"/>
        <v>142642.75438</v>
      </c>
    </row>
    <row r="21" spans="1:14" x14ac:dyDescent="0.2">
      <c r="A21" s="88" t="s">
        <v>53</v>
      </c>
      <c r="B21" s="100">
        <v>39314.869290000002</v>
      </c>
      <c r="C21" s="100">
        <v>29483.123449999999</v>
      </c>
      <c r="D21" s="100">
        <v>34581.336340000002</v>
      </c>
      <c r="E21" s="101">
        <v>35602.227359999997</v>
      </c>
      <c r="F21" s="101">
        <v>35409.728430000003</v>
      </c>
      <c r="G21" s="101">
        <v>34270.128290000001</v>
      </c>
      <c r="H21" s="101">
        <v>32618.290840000001</v>
      </c>
      <c r="I21" s="101">
        <v>33826.450280000005</v>
      </c>
      <c r="J21" s="101">
        <v>35567.426350000002</v>
      </c>
      <c r="K21" s="101">
        <v>38465.839780000002</v>
      </c>
      <c r="L21" s="101">
        <v>36750.907410000007</v>
      </c>
      <c r="M21" s="101">
        <v>39015.360090000002</v>
      </c>
      <c r="N21" s="99">
        <f t="shared" si="0"/>
        <v>424905.68790999998</v>
      </c>
    </row>
    <row r="22" spans="1:14" x14ac:dyDescent="0.2">
      <c r="A22" s="88" t="s">
        <v>62</v>
      </c>
      <c r="B22" s="100">
        <v>10699.98136</v>
      </c>
      <c r="C22" s="100">
        <v>8990.0781700000007</v>
      </c>
      <c r="D22" s="100">
        <v>9149.8842599999989</v>
      </c>
      <c r="E22" s="101">
        <v>8627.2869600000013</v>
      </c>
      <c r="F22" s="101">
        <v>8659.2175500000012</v>
      </c>
      <c r="G22" s="101">
        <v>9003.0845300000001</v>
      </c>
      <c r="H22" s="101">
        <v>9918.2263700000003</v>
      </c>
      <c r="I22" s="101">
        <v>8556.3056099999994</v>
      </c>
      <c r="J22" s="101">
        <v>10059.02189</v>
      </c>
      <c r="K22" s="101">
        <v>8340.9840199999999</v>
      </c>
      <c r="L22" s="101">
        <v>10607.976200000001</v>
      </c>
      <c r="M22" s="101">
        <v>9158.715189999999</v>
      </c>
      <c r="N22" s="99">
        <f t="shared" si="0"/>
        <v>111770.76211000001</v>
      </c>
    </row>
    <row r="23" spans="1:14" x14ac:dyDescent="0.2">
      <c r="A23" s="88" t="s">
        <v>63</v>
      </c>
      <c r="B23" s="100">
        <v>9137.4112699999987</v>
      </c>
      <c r="C23" s="100">
        <v>6168.1403399999999</v>
      </c>
      <c r="D23" s="100">
        <v>6506.47379</v>
      </c>
      <c r="E23" s="101">
        <v>9012.6076699999994</v>
      </c>
      <c r="F23" s="101">
        <v>8270.8585600000006</v>
      </c>
      <c r="G23" s="101">
        <v>8176.6941800000004</v>
      </c>
      <c r="H23" s="101">
        <v>9526.3088599999992</v>
      </c>
      <c r="I23" s="101">
        <v>7502.3961500000005</v>
      </c>
      <c r="J23" s="101">
        <v>9365.2814799999996</v>
      </c>
      <c r="K23" s="101">
        <v>9591.5721099999992</v>
      </c>
      <c r="L23" s="101">
        <v>10353.10427</v>
      </c>
      <c r="M23" s="101">
        <v>10337.77655</v>
      </c>
      <c r="N23" s="99">
        <f t="shared" si="0"/>
        <v>103948.62522999998</v>
      </c>
    </row>
    <row r="24" spans="1:14" x14ac:dyDescent="0.2">
      <c r="A24" s="88" t="s">
        <v>64</v>
      </c>
      <c r="B24" s="100">
        <v>14248.33532</v>
      </c>
      <c r="C24" s="100">
        <v>17798.028149999998</v>
      </c>
      <c r="D24" s="100">
        <v>18328.205289999998</v>
      </c>
      <c r="E24" s="101">
        <v>23060.533780000002</v>
      </c>
      <c r="F24" s="101">
        <v>17274.96502</v>
      </c>
      <c r="G24" s="101">
        <v>19065.723740000001</v>
      </c>
      <c r="H24" s="101">
        <v>15935.11397</v>
      </c>
      <c r="I24" s="101">
        <v>17615.309699999998</v>
      </c>
      <c r="J24" s="101">
        <v>19909.96111</v>
      </c>
      <c r="K24" s="101">
        <v>16697.128769999999</v>
      </c>
      <c r="L24" s="101">
        <v>14338.522790000001</v>
      </c>
      <c r="M24" s="101">
        <v>15412.05292</v>
      </c>
      <c r="N24" s="99">
        <f t="shared" si="0"/>
        <v>209683.88055999999</v>
      </c>
    </row>
    <row r="25" spans="1:14" x14ac:dyDescent="0.2">
      <c r="A25" s="88" t="s">
        <v>57</v>
      </c>
      <c r="B25" s="100">
        <v>37627.693899999998</v>
      </c>
      <c r="C25" s="100">
        <v>39111.061609999997</v>
      </c>
      <c r="D25" s="100">
        <v>36285.805100000005</v>
      </c>
      <c r="E25" s="101">
        <v>43667.358660000005</v>
      </c>
      <c r="F25" s="101">
        <v>33468.726780000005</v>
      </c>
      <c r="G25" s="101">
        <v>42329.4234</v>
      </c>
      <c r="H25" s="101">
        <v>47220.081890000001</v>
      </c>
      <c r="I25" s="101">
        <v>35718.06265</v>
      </c>
      <c r="J25" s="101">
        <v>40829.887889999998</v>
      </c>
      <c r="K25" s="101">
        <v>44268.114020000001</v>
      </c>
      <c r="L25" s="101">
        <v>37006.0959</v>
      </c>
      <c r="M25" s="101">
        <v>49264.152820000003</v>
      </c>
      <c r="N25" s="99">
        <f t="shared" si="0"/>
        <v>486796.46461999998</v>
      </c>
    </row>
    <row r="26" spans="1:14" x14ac:dyDescent="0.2">
      <c r="A26" s="88" t="s">
        <v>69</v>
      </c>
      <c r="B26" s="100">
        <v>277.51389</v>
      </c>
      <c r="C26" s="100">
        <v>338.82657</v>
      </c>
      <c r="D26" s="100">
        <v>88.065160000000006</v>
      </c>
      <c r="E26" s="101">
        <v>318.02929</v>
      </c>
      <c r="F26" s="101">
        <v>405.73597999999998</v>
      </c>
      <c r="G26" s="101">
        <v>553.93830000000003</v>
      </c>
      <c r="H26" s="101">
        <v>150.58076</v>
      </c>
      <c r="I26" s="101">
        <v>86.462140000000005</v>
      </c>
      <c r="J26" s="101">
        <v>53.712650000000004</v>
      </c>
      <c r="K26" s="101">
        <v>226.87467000000001</v>
      </c>
      <c r="L26" s="101">
        <v>264.04134000000005</v>
      </c>
      <c r="M26" s="101">
        <v>264.49945000000002</v>
      </c>
      <c r="N26" s="99">
        <f t="shared" si="0"/>
        <v>3028.2802000000001</v>
      </c>
    </row>
    <row r="27" spans="1:14" x14ac:dyDescent="0.2">
      <c r="A27" s="88" t="s">
        <v>58</v>
      </c>
      <c r="B27" s="100">
        <v>25665.302039999999</v>
      </c>
      <c r="C27" s="100">
        <v>19329.569760000002</v>
      </c>
      <c r="D27" s="100">
        <v>17354.295890000001</v>
      </c>
      <c r="E27" s="101">
        <v>21782.395969999998</v>
      </c>
      <c r="F27" s="101">
        <v>19933.474449999998</v>
      </c>
      <c r="G27" s="101">
        <v>18112.991280000002</v>
      </c>
      <c r="H27" s="101">
        <v>19409.666269999998</v>
      </c>
      <c r="I27" s="101">
        <v>20984.898929999999</v>
      </c>
      <c r="J27" s="101">
        <v>29220.231310000003</v>
      </c>
      <c r="K27" s="101">
        <v>21553.504760000003</v>
      </c>
      <c r="L27" s="101">
        <v>21761.961150000003</v>
      </c>
      <c r="M27" s="101">
        <v>25023.54278</v>
      </c>
      <c r="N27" s="99">
        <f t="shared" si="0"/>
        <v>260131.83459000001</v>
      </c>
    </row>
    <row r="28" spans="1:14" x14ac:dyDescent="0.2">
      <c r="A28" s="88" t="s">
        <v>60</v>
      </c>
      <c r="B28" s="100">
        <v>7053.8239800000001</v>
      </c>
      <c r="C28" s="100">
        <v>3175.5890100000001</v>
      </c>
      <c r="D28" s="100">
        <v>2746.3540899999998</v>
      </c>
      <c r="E28" s="101">
        <v>3292.5170700000003</v>
      </c>
      <c r="F28" s="101">
        <v>4406.81592</v>
      </c>
      <c r="G28" s="101">
        <v>3406.6734900000001</v>
      </c>
      <c r="H28" s="101">
        <v>4194.7051300000003</v>
      </c>
      <c r="I28" s="101">
        <v>2128.90344</v>
      </c>
      <c r="J28" s="101">
        <v>3118.5042400000002</v>
      </c>
      <c r="K28" s="101">
        <v>3224.3564000000001</v>
      </c>
      <c r="L28" s="101">
        <v>3917.8802099999998</v>
      </c>
      <c r="M28" s="101">
        <v>3153.4091200000003</v>
      </c>
      <c r="N28" s="99">
        <f t="shared" si="0"/>
        <v>43819.532100000011</v>
      </c>
    </row>
    <row r="29" spans="1:14" x14ac:dyDescent="0.2">
      <c r="A29" s="88" t="s">
        <v>66</v>
      </c>
      <c r="B29" s="100">
        <v>1153.16833</v>
      </c>
      <c r="C29" s="100">
        <v>929.59334000000001</v>
      </c>
      <c r="D29" s="100">
        <v>1231.1365499999999</v>
      </c>
      <c r="E29" s="101">
        <v>1451.7186000000002</v>
      </c>
      <c r="F29" s="101">
        <v>1308.7830200000001</v>
      </c>
      <c r="G29" s="101">
        <v>1409.2130400000001</v>
      </c>
      <c r="H29" s="101">
        <v>1455.68172</v>
      </c>
      <c r="I29" s="101">
        <v>1428.3139900000001</v>
      </c>
      <c r="J29" s="101">
        <v>1452.693</v>
      </c>
      <c r="K29" s="101">
        <v>1461.1176400000002</v>
      </c>
      <c r="L29" s="101">
        <v>1472.6234399999998</v>
      </c>
      <c r="M29" s="101">
        <v>2661.2246800000003</v>
      </c>
      <c r="N29" s="99">
        <f t="shared" si="0"/>
        <v>17415.267350000002</v>
      </c>
    </row>
    <row r="30" spans="1:14" x14ac:dyDescent="0.2">
      <c r="A30" s="94" t="s">
        <v>65</v>
      </c>
      <c r="B30" s="97">
        <v>152765.44464</v>
      </c>
      <c r="C30" s="97">
        <v>101505.79736999999</v>
      </c>
      <c r="D30" s="97">
        <v>91540.768829999986</v>
      </c>
      <c r="E30" s="98">
        <v>102431.65788000001</v>
      </c>
      <c r="F30" s="98">
        <v>105168.22200000001</v>
      </c>
      <c r="G30" s="98">
        <v>118137.17116</v>
      </c>
      <c r="H30" s="98">
        <v>135400.22787</v>
      </c>
      <c r="I30" s="98">
        <v>133574.53555999999</v>
      </c>
      <c r="J30" s="98">
        <v>111588.35475</v>
      </c>
      <c r="K30" s="98">
        <v>112181.64753999999</v>
      </c>
      <c r="L30" s="98">
        <v>108090.67697</v>
      </c>
      <c r="M30" s="98">
        <v>127437.90084999998</v>
      </c>
      <c r="N30" s="99">
        <f t="shared" si="0"/>
        <v>1399822.4054199997</v>
      </c>
    </row>
    <row r="31" spans="1:14" x14ac:dyDescent="0.2">
      <c r="A31" s="88" t="s">
        <v>61</v>
      </c>
      <c r="B31" s="100">
        <v>1536.5727099999999</v>
      </c>
      <c r="C31" s="100">
        <v>1203.9198600000002</v>
      </c>
      <c r="D31" s="100">
        <v>1146.44496</v>
      </c>
      <c r="E31" s="101">
        <v>1364.1710500000002</v>
      </c>
      <c r="F31" s="101">
        <v>1431.4140400000001</v>
      </c>
      <c r="G31" s="101">
        <v>1506.8603700000001</v>
      </c>
      <c r="H31" s="101">
        <v>1490.4211599999999</v>
      </c>
      <c r="I31" s="101">
        <v>1581.46478</v>
      </c>
      <c r="J31" s="101">
        <v>1676.49208</v>
      </c>
      <c r="K31" s="101">
        <v>1772.4581899999998</v>
      </c>
      <c r="L31" s="101">
        <v>1546.0480400000001</v>
      </c>
      <c r="M31" s="101">
        <v>1597.8391200000001</v>
      </c>
      <c r="N31" s="99">
        <f t="shared" si="0"/>
        <v>17854.106359999998</v>
      </c>
    </row>
    <row r="32" spans="1:14" x14ac:dyDescent="0.2">
      <c r="A32" s="88" t="s">
        <v>53</v>
      </c>
      <c r="B32" s="100">
        <v>776.93127000000004</v>
      </c>
      <c r="C32" s="100">
        <v>499.75349</v>
      </c>
      <c r="D32" s="100">
        <v>522.04760999999996</v>
      </c>
      <c r="E32" s="101">
        <v>467.14516000000003</v>
      </c>
      <c r="F32" s="101">
        <v>657.96673999999996</v>
      </c>
      <c r="G32" s="101">
        <v>793.84481000000005</v>
      </c>
      <c r="H32" s="101">
        <v>590.47627999999997</v>
      </c>
      <c r="I32" s="101">
        <v>600.49297000000001</v>
      </c>
      <c r="J32" s="101">
        <v>587.25445999999999</v>
      </c>
      <c r="K32" s="101">
        <v>646.31545999999992</v>
      </c>
      <c r="L32" s="101">
        <v>696.11482000000001</v>
      </c>
      <c r="M32" s="101">
        <v>719.72817000000009</v>
      </c>
      <c r="N32" s="99">
        <f t="shared" si="0"/>
        <v>7558.0712400000002</v>
      </c>
    </row>
    <row r="33" spans="1:14" x14ac:dyDescent="0.2">
      <c r="A33" s="88" t="s">
        <v>63</v>
      </c>
      <c r="B33" s="100">
        <v>3159.2537800000005</v>
      </c>
      <c r="C33" s="100">
        <v>1612.20892</v>
      </c>
      <c r="D33" s="100">
        <v>1667.21579</v>
      </c>
      <c r="E33" s="101">
        <v>2204.4201600000001</v>
      </c>
      <c r="F33" s="101">
        <v>2174.7157099999999</v>
      </c>
      <c r="G33" s="101">
        <v>2513.7587200000003</v>
      </c>
      <c r="H33" s="101">
        <v>2181.8487800000003</v>
      </c>
      <c r="I33" s="101">
        <v>2422.5357300000001</v>
      </c>
      <c r="J33" s="101">
        <v>2483.4353799999999</v>
      </c>
      <c r="K33" s="101">
        <v>2416.8655699999999</v>
      </c>
      <c r="L33" s="101">
        <v>2560.2134000000001</v>
      </c>
      <c r="M33" s="101">
        <v>3305.42544</v>
      </c>
      <c r="N33" s="99">
        <f t="shared" si="0"/>
        <v>28701.897380000002</v>
      </c>
    </row>
    <row r="34" spans="1:14" x14ac:dyDescent="0.2">
      <c r="A34" s="88" t="s">
        <v>67</v>
      </c>
      <c r="B34" s="100">
        <v>24403.636549999999</v>
      </c>
      <c r="C34" s="100">
        <v>18422.199769999999</v>
      </c>
      <c r="D34" s="100">
        <v>15887.906030000002</v>
      </c>
      <c r="E34" s="101">
        <v>13817.127470000001</v>
      </c>
      <c r="F34" s="101">
        <v>17641.97582</v>
      </c>
      <c r="G34" s="101">
        <v>16530.129649999999</v>
      </c>
      <c r="H34" s="101">
        <v>18117.9653</v>
      </c>
      <c r="I34" s="101">
        <v>19249.83669</v>
      </c>
      <c r="J34" s="101">
        <v>19454.725760000001</v>
      </c>
      <c r="K34" s="101">
        <v>15984.170609999999</v>
      </c>
      <c r="L34" s="101">
        <v>19106.4005</v>
      </c>
      <c r="M34" s="101">
        <v>23846.292679999999</v>
      </c>
      <c r="N34" s="99">
        <f t="shared" si="0"/>
        <v>222462.36683000001</v>
      </c>
    </row>
    <row r="35" spans="1:14" x14ac:dyDescent="0.2">
      <c r="A35" s="88" t="s">
        <v>68</v>
      </c>
      <c r="B35" s="100">
        <v>6475.7457899999999</v>
      </c>
      <c r="C35" s="100">
        <v>3288.25513</v>
      </c>
      <c r="D35" s="100">
        <v>2392.0410100000004</v>
      </c>
      <c r="E35" s="101">
        <v>2988.9719300000002</v>
      </c>
      <c r="F35" s="101">
        <v>2529.8045500000003</v>
      </c>
      <c r="G35" s="101">
        <v>3430.91671</v>
      </c>
      <c r="H35" s="101">
        <v>2690.6548000000003</v>
      </c>
      <c r="I35" s="101">
        <v>2763.75929</v>
      </c>
      <c r="J35" s="101">
        <v>2352.5455999999999</v>
      </c>
      <c r="K35" s="101">
        <v>2451.71994</v>
      </c>
      <c r="L35" s="101">
        <v>2537.5245</v>
      </c>
      <c r="M35" s="101">
        <v>2913.6728599999997</v>
      </c>
      <c r="N35" s="99">
        <f t="shared" si="0"/>
        <v>36815.612110000002</v>
      </c>
    </row>
    <row r="36" spans="1:14" x14ac:dyDescent="0.2">
      <c r="A36" s="88" t="s">
        <v>64</v>
      </c>
      <c r="B36" s="100">
        <v>10571.879489999999</v>
      </c>
      <c r="C36" s="100">
        <v>9810.2850400000007</v>
      </c>
      <c r="D36" s="100">
        <v>9465.8674100000007</v>
      </c>
      <c r="E36" s="101">
        <v>10918.971970000001</v>
      </c>
      <c r="F36" s="101">
        <v>10982.787460000001</v>
      </c>
      <c r="G36" s="101">
        <v>10261.373730000001</v>
      </c>
      <c r="H36" s="101">
        <v>10675.089120000001</v>
      </c>
      <c r="I36" s="101">
        <v>11769.795380000001</v>
      </c>
      <c r="J36" s="101">
        <v>11428.668170000001</v>
      </c>
      <c r="K36" s="101">
        <v>11716.206109999999</v>
      </c>
      <c r="L36" s="101">
        <v>9627.5091699999994</v>
      </c>
      <c r="M36" s="101">
        <v>10249.194450000001</v>
      </c>
      <c r="N36" s="99">
        <f t="shared" si="0"/>
        <v>127477.6275</v>
      </c>
    </row>
    <row r="37" spans="1:14" x14ac:dyDescent="0.2">
      <c r="A37" s="88" t="s">
        <v>57</v>
      </c>
      <c r="B37" s="100">
        <v>6264.6426700000002</v>
      </c>
      <c r="C37" s="100">
        <v>6177.6885700000003</v>
      </c>
      <c r="D37" s="100">
        <v>4812.9542999999994</v>
      </c>
      <c r="E37" s="101">
        <v>5271.2837300000001</v>
      </c>
      <c r="F37" s="101">
        <v>5177.8945200000007</v>
      </c>
      <c r="G37" s="101">
        <v>5225.6221799999994</v>
      </c>
      <c r="H37" s="101">
        <v>4493.7321199999997</v>
      </c>
      <c r="I37" s="101">
        <v>4519.1665800000001</v>
      </c>
      <c r="J37" s="101">
        <v>4723.2506000000003</v>
      </c>
      <c r="K37" s="101">
        <v>4205.4817000000003</v>
      </c>
      <c r="L37" s="101">
        <v>4410.6117800000002</v>
      </c>
      <c r="M37" s="101">
        <v>4243.4798300000002</v>
      </c>
      <c r="N37" s="99">
        <f t="shared" si="0"/>
        <v>59525.808579999997</v>
      </c>
    </row>
    <row r="38" spans="1:14" x14ac:dyDescent="0.2">
      <c r="A38" s="88" t="s">
        <v>69</v>
      </c>
      <c r="B38" s="100">
        <v>4054.9036700000001</v>
      </c>
      <c r="C38" s="100">
        <v>3453.0532699999999</v>
      </c>
      <c r="D38" s="100">
        <v>3250.9047300000002</v>
      </c>
      <c r="E38" s="101">
        <v>3611.9946</v>
      </c>
      <c r="F38" s="101">
        <v>3219.2346899999998</v>
      </c>
      <c r="G38" s="101">
        <v>3522.2794599999997</v>
      </c>
      <c r="H38" s="101">
        <v>3685.5349100000003</v>
      </c>
      <c r="I38" s="101">
        <v>3421.1666099999998</v>
      </c>
      <c r="J38" s="101">
        <v>3426.6223599999998</v>
      </c>
      <c r="K38" s="101">
        <v>3369.1014100000002</v>
      </c>
      <c r="L38" s="101">
        <v>3270.4490000000001</v>
      </c>
      <c r="M38" s="101">
        <v>3777.1442900000002</v>
      </c>
      <c r="N38" s="99">
        <f t="shared" si="0"/>
        <v>42062.38900000001</v>
      </c>
    </row>
    <row r="39" spans="1:14" ht="12.6" customHeight="1" x14ac:dyDescent="0.2">
      <c r="A39" s="88" t="s">
        <v>58</v>
      </c>
      <c r="B39" s="100">
        <v>31645.190900000001</v>
      </c>
      <c r="C39" s="100">
        <v>23435.69916</v>
      </c>
      <c r="D39" s="100">
        <v>20555.131740000001</v>
      </c>
      <c r="E39" s="101">
        <v>26011.444510000001</v>
      </c>
      <c r="F39" s="101">
        <v>23545.17697</v>
      </c>
      <c r="G39" s="101">
        <v>23943.390090000001</v>
      </c>
      <c r="H39" s="101">
        <v>26429.128789999999</v>
      </c>
      <c r="I39" s="101">
        <v>24879.786210000002</v>
      </c>
      <c r="J39" s="101">
        <v>25112.12068</v>
      </c>
      <c r="K39" s="101">
        <v>25548.883850000002</v>
      </c>
      <c r="L39" s="101">
        <v>23632.564400000003</v>
      </c>
      <c r="M39" s="101">
        <v>29903.255519999999</v>
      </c>
      <c r="N39" s="99">
        <f t="shared" si="0"/>
        <v>304641.77282000001</v>
      </c>
    </row>
    <row r="40" spans="1:14" x14ac:dyDescent="0.2">
      <c r="A40" s="88" t="s">
        <v>60</v>
      </c>
      <c r="B40" s="100">
        <v>18355.236940000003</v>
      </c>
      <c r="C40" s="100">
        <v>8286.4285400000008</v>
      </c>
      <c r="D40" s="100">
        <v>8257.0184699999991</v>
      </c>
      <c r="E40" s="101">
        <v>9091.9940999999999</v>
      </c>
      <c r="F40" s="101">
        <v>7228.5540499999997</v>
      </c>
      <c r="G40" s="101">
        <v>10541.33539</v>
      </c>
      <c r="H40" s="101">
        <v>30147.29925</v>
      </c>
      <c r="I40" s="101">
        <v>26513.616480000001</v>
      </c>
      <c r="J40" s="101">
        <v>8715.7088100000001</v>
      </c>
      <c r="K40" s="101">
        <v>13241.807409999999</v>
      </c>
      <c r="L40" s="101">
        <v>8582.2170299999998</v>
      </c>
      <c r="M40" s="101">
        <v>11867.317939999999</v>
      </c>
      <c r="N40" s="99">
        <f t="shared" si="0"/>
        <v>160828.53440999999</v>
      </c>
    </row>
    <row r="41" spans="1:14" x14ac:dyDescent="0.2">
      <c r="A41" s="88" t="s">
        <v>96</v>
      </c>
      <c r="B41" s="100">
        <v>9147.4394400000001</v>
      </c>
      <c r="C41" s="100">
        <v>7461.5269600000001</v>
      </c>
      <c r="D41" s="100">
        <v>7722.3950300000006</v>
      </c>
      <c r="E41" s="101">
        <v>8399.0656899999994</v>
      </c>
      <c r="F41" s="101">
        <v>9366.3032400000011</v>
      </c>
      <c r="G41" s="101">
        <v>9656.1115500000014</v>
      </c>
      <c r="H41" s="101">
        <v>9438.9494700000014</v>
      </c>
      <c r="I41" s="101">
        <v>10601.213970000001</v>
      </c>
      <c r="J41" s="101">
        <v>10296.22215</v>
      </c>
      <c r="K41" s="101">
        <v>10060.18813</v>
      </c>
      <c r="L41" s="101">
        <v>11826.470700000002</v>
      </c>
      <c r="M41" s="101">
        <v>11277.465970000001</v>
      </c>
      <c r="N41" s="99">
        <f t="shared" si="0"/>
        <v>115253.35230000001</v>
      </c>
    </row>
    <row r="42" spans="1:14" x14ac:dyDescent="0.2">
      <c r="A42" s="88" t="s">
        <v>66</v>
      </c>
      <c r="B42" s="100">
        <v>36374.011429999999</v>
      </c>
      <c r="C42" s="100">
        <v>17854.77866</v>
      </c>
      <c r="D42" s="100">
        <v>15860.84175</v>
      </c>
      <c r="E42" s="101">
        <v>18285.067510000001</v>
      </c>
      <c r="F42" s="101">
        <v>21212.394210000002</v>
      </c>
      <c r="G42" s="101">
        <v>30211.548500000001</v>
      </c>
      <c r="H42" s="101">
        <v>25459.12789</v>
      </c>
      <c r="I42" s="101">
        <v>25251.700870000001</v>
      </c>
      <c r="J42" s="101">
        <v>21331.308699999998</v>
      </c>
      <c r="K42" s="101">
        <v>20768.44916</v>
      </c>
      <c r="L42" s="101">
        <v>20294.553629999999</v>
      </c>
      <c r="M42" s="101">
        <v>23737.084580000002</v>
      </c>
      <c r="N42" s="99">
        <f t="shared" si="0"/>
        <v>276640.86689</v>
      </c>
    </row>
    <row r="43" spans="1:14" x14ac:dyDescent="0.2">
      <c r="A43" s="94" t="s">
        <v>70</v>
      </c>
      <c r="B43" s="97">
        <v>10095.951510000001</v>
      </c>
      <c r="C43" s="97">
        <v>8498.6064800000004</v>
      </c>
      <c r="D43" s="97">
        <v>7711.3736500000005</v>
      </c>
      <c r="E43" s="98">
        <v>9920.0296500000004</v>
      </c>
      <c r="F43" s="98">
        <v>10114.82935</v>
      </c>
      <c r="G43" s="98">
        <v>10821.609139999999</v>
      </c>
      <c r="H43" s="98">
        <v>10530.88171</v>
      </c>
      <c r="I43" s="98">
        <v>12266.378700000001</v>
      </c>
      <c r="J43" s="98">
        <v>11383.433569999999</v>
      </c>
      <c r="K43" s="98">
        <v>11452.80154</v>
      </c>
      <c r="L43" s="98">
        <v>11143.981599999999</v>
      </c>
      <c r="M43" s="98">
        <v>12813.203969999999</v>
      </c>
      <c r="N43" s="99">
        <f t="shared" si="0"/>
        <v>126753.08087000001</v>
      </c>
    </row>
    <row r="44" spans="1:14" x14ac:dyDescent="0.2">
      <c r="A44" s="88" t="s">
        <v>58</v>
      </c>
      <c r="B44" s="100">
        <v>1247.1998600000002</v>
      </c>
      <c r="C44" s="100">
        <v>900.29717000000005</v>
      </c>
      <c r="D44" s="100">
        <v>964.42277000000001</v>
      </c>
      <c r="E44" s="101">
        <v>1443.0901100000001</v>
      </c>
      <c r="F44" s="101">
        <v>1349.1501899999998</v>
      </c>
      <c r="G44" s="101">
        <v>1385.16886</v>
      </c>
      <c r="H44" s="101">
        <v>1235.6747800000001</v>
      </c>
      <c r="I44" s="101">
        <v>1326.5805399999999</v>
      </c>
      <c r="J44" s="101">
        <v>1378.2686699999999</v>
      </c>
      <c r="K44" s="101">
        <v>1267.1079299999999</v>
      </c>
      <c r="L44" s="101">
        <v>1406.35482</v>
      </c>
      <c r="M44" s="101">
        <v>2276.34944</v>
      </c>
      <c r="N44" s="99">
        <f t="shared" si="0"/>
        <v>16179.665139999999</v>
      </c>
    </row>
    <row r="45" spans="1:14" ht="13.15" customHeight="1" x14ac:dyDescent="0.2">
      <c r="A45" s="88" t="s">
        <v>71</v>
      </c>
      <c r="B45" s="100">
        <v>8848.7516500000002</v>
      </c>
      <c r="C45" s="100">
        <v>7598.3093100000006</v>
      </c>
      <c r="D45" s="100">
        <v>6746.9508800000003</v>
      </c>
      <c r="E45" s="101">
        <v>8476.9395400000012</v>
      </c>
      <c r="F45" s="101">
        <v>8765.6791599999997</v>
      </c>
      <c r="G45" s="101">
        <v>9436.4402799999989</v>
      </c>
      <c r="H45" s="101">
        <v>9295.2069300000003</v>
      </c>
      <c r="I45" s="101">
        <v>10939.79816</v>
      </c>
      <c r="J45" s="101">
        <v>10005.1649</v>
      </c>
      <c r="K45" s="101">
        <v>10185.69361</v>
      </c>
      <c r="L45" s="101">
        <v>9737.6267799999987</v>
      </c>
      <c r="M45" s="101">
        <v>10536.854529999999</v>
      </c>
      <c r="N45" s="99">
        <f t="shared" si="0"/>
        <v>110573.41573000002</v>
      </c>
    </row>
    <row r="46" spans="1:14" ht="13.5" thickBot="1" x14ac:dyDescent="0.25">
      <c r="A46" s="42" t="s">
        <v>33</v>
      </c>
      <c r="B46" s="49">
        <f t="shared" ref="B46:K46" si="1">B4+B5+B6+B7+B8+B9+B30+B18+B43</f>
        <v>885684.02824999997</v>
      </c>
      <c r="C46" s="49">
        <f t="shared" si="1"/>
        <v>728178.86301999993</v>
      </c>
      <c r="D46" s="49">
        <f t="shared" si="1"/>
        <v>721381.44487000001</v>
      </c>
      <c r="E46" s="49">
        <f t="shared" si="1"/>
        <v>826919.33068000013</v>
      </c>
      <c r="F46" s="49">
        <f t="shared" si="1"/>
        <v>774821.97172000003</v>
      </c>
      <c r="G46" s="49">
        <f t="shared" si="1"/>
        <v>820595.34553999989</v>
      </c>
      <c r="H46" s="49">
        <f t="shared" si="1"/>
        <v>824003.78336000012</v>
      </c>
      <c r="I46" s="49">
        <f t="shared" si="1"/>
        <v>716394.59236999997</v>
      </c>
      <c r="J46" s="49">
        <f t="shared" si="1"/>
        <v>727499.75689000008</v>
      </c>
      <c r="K46" s="49">
        <f t="shared" si="1"/>
        <v>711231.0922500001</v>
      </c>
      <c r="L46" s="49">
        <f t="shared" ref="L46:M46" si="2">L4+L5+L6+L7+L8+L9+L30+L18+L43</f>
        <v>703018.35058999993</v>
      </c>
      <c r="M46" s="49">
        <f t="shared" si="2"/>
        <v>713378.92434999999</v>
      </c>
      <c r="N46" s="49">
        <f t="shared" si="0"/>
        <v>9153107.4838900007</v>
      </c>
    </row>
    <row r="47" spans="1:14" s="73" customFormat="1" ht="13.5" thickTop="1" x14ac:dyDescent="0.2">
      <c r="A47" s="74" t="s">
        <v>72</v>
      </c>
      <c r="B47"/>
      <c r="C47"/>
      <c r="D47"/>
      <c r="E47" s="75"/>
      <c r="F47" s="75"/>
      <c r="G47" s="75"/>
      <c r="H47" s="75"/>
      <c r="I47" s="75"/>
      <c r="J47" s="75"/>
      <c r="K47" s="75"/>
      <c r="L47" s="75"/>
      <c r="M47" s="75"/>
      <c r="N47" s="74"/>
    </row>
    <row r="48" spans="1:14" s="73" customFormat="1" ht="10.9" customHeight="1" x14ac:dyDescent="0.2">
      <c r="A48" s="182" t="s">
        <v>163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</row>
    <row r="49" spans="1:14" s="73" customFormat="1" x14ac:dyDescent="0.2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</row>
    <row r="50" spans="1:14" s="73" customFormat="1" ht="12.75" customHeight="1" x14ac:dyDescent="0.2">
      <c r="A50" s="74" t="s">
        <v>172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</row>
    <row r="51" spans="1:14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</row>
    <row r="52" spans="1:14" x14ac:dyDescent="0.2">
      <c r="B52" s="96"/>
      <c r="C52" s="96"/>
      <c r="D52" s="96"/>
      <c r="E52" s="96"/>
      <c r="F52" s="96"/>
      <c r="G52" s="96"/>
      <c r="H52" s="96"/>
      <c r="I52" s="96"/>
    </row>
    <row r="53" spans="1:14" x14ac:dyDescent="0.2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1:14" x14ac:dyDescent="0.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</row>
    <row r="55" spans="1:14" x14ac:dyDescent="0.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</row>
    <row r="56" spans="1:14" x14ac:dyDescent="0.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</row>
    <row r="57" spans="1:14" x14ac:dyDescent="0.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</row>
    <row r="58" spans="1:14" x14ac:dyDescent="0.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x14ac:dyDescent="0.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</row>
    <row r="60" spans="1:14" x14ac:dyDescent="0.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</row>
    <row r="61" spans="1:14" x14ac:dyDescent="0.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</row>
    <row r="62" spans="1:14" x14ac:dyDescent="0.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</row>
    <row r="63" spans="1:14" x14ac:dyDescent="0.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</row>
    <row r="64" spans="1:14" x14ac:dyDescent="0.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</row>
    <row r="65" spans="2:14" x14ac:dyDescent="0.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</row>
    <row r="66" spans="2:14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</row>
    <row r="67" spans="2:14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</row>
    <row r="68" spans="2:14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</row>
    <row r="69" spans="2:14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</row>
    <row r="70" spans="2:14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</row>
    <row r="71" spans="2:14" x14ac:dyDescent="0.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</row>
    <row r="72" spans="2:14" x14ac:dyDescent="0.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</row>
    <row r="73" spans="2:14" x14ac:dyDescent="0.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</row>
    <row r="74" spans="2:14" x14ac:dyDescent="0.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</row>
    <row r="75" spans="2:14" x14ac:dyDescent="0.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</row>
    <row r="76" spans="2:14" x14ac:dyDescent="0.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</row>
    <row r="77" spans="2:14" x14ac:dyDescent="0.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</row>
    <row r="78" spans="2:14" x14ac:dyDescent="0.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</row>
    <row r="79" spans="2:14" x14ac:dyDescent="0.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</row>
    <row r="80" spans="2:14" x14ac:dyDescent="0.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</row>
    <row r="81" spans="2:14" x14ac:dyDescent="0.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</row>
    <row r="82" spans="2:14" x14ac:dyDescent="0.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</row>
    <row r="83" spans="2:14" x14ac:dyDescent="0.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</row>
    <row r="84" spans="2:14" x14ac:dyDescent="0.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</row>
    <row r="85" spans="2:14" x14ac:dyDescent="0.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</row>
    <row r="86" spans="2:14" x14ac:dyDescent="0.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</row>
    <row r="87" spans="2:14" x14ac:dyDescent="0.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</row>
    <row r="88" spans="2:14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</row>
    <row r="89" spans="2:14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</row>
    <row r="90" spans="2:14" x14ac:dyDescent="0.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</row>
    <row r="91" spans="2:14" x14ac:dyDescent="0.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</row>
    <row r="92" spans="2:14" x14ac:dyDescent="0.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</row>
    <row r="93" spans="2:14" x14ac:dyDescent="0.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</row>
    <row r="94" spans="2:14" x14ac:dyDescent="0.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</row>
    <row r="95" spans="2:14" x14ac:dyDescent="0.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</row>
    <row r="96" spans="2:14" x14ac:dyDescent="0.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</row>
    <row r="97" spans="2:14" x14ac:dyDescent="0.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</row>
    <row r="98" spans="2:14" x14ac:dyDescent="0.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2:14" x14ac:dyDescent="0.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</row>
    <row r="100" spans="2:14" x14ac:dyDescent="0.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</row>
    <row r="101" spans="2:14" x14ac:dyDescent="0.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</row>
    <row r="102" spans="2:14" x14ac:dyDescent="0.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</row>
    <row r="103" spans="2:14" x14ac:dyDescent="0.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</row>
    <row r="104" spans="2:14" x14ac:dyDescent="0.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</row>
    <row r="105" spans="2:14" x14ac:dyDescent="0.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</row>
    <row r="106" spans="2:14" x14ac:dyDescent="0.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</row>
    <row r="107" spans="2:14" x14ac:dyDescent="0.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</row>
    <row r="108" spans="2:14" x14ac:dyDescent="0.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</row>
    <row r="109" spans="2:14" x14ac:dyDescent="0.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</row>
    <row r="110" spans="2:14" x14ac:dyDescent="0.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</row>
    <row r="111" spans="2:14" x14ac:dyDescent="0.2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</row>
    <row r="112" spans="2:14" x14ac:dyDescent="0.2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</row>
    <row r="113" spans="2:14" x14ac:dyDescent="0.2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</row>
    <row r="114" spans="2:14" x14ac:dyDescent="0.2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</row>
    <row r="115" spans="2:14" x14ac:dyDescent="0.2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</row>
    <row r="116" spans="2:14" x14ac:dyDescent="0.2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</row>
    <row r="117" spans="2:14" x14ac:dyDescent="0.2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</row>
    <row r="118" spans="2:14" x14ac:dyDescent="0.2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</row>
    <row r="119" spans="2:14" x14ac:dyDescent="0.2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</row>
    <row r="120" spans="2:14" x14ac:dyDescent="0.2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</row>
    <row r="121" spans="2:14" x14ac:dyDescent="0.2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</row>
    <row r="122" spans="2:14" x14ac:dyDescent="0.2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</row>
    <row r="123" spans="2:14" x14ac:dyDescent="0.2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</row>
  </sheetData>
  <mergeCells count="2">
    <mergeCell ref="L2:N2"/>
    <mergeCell ref="A48:N49"/>
  </mergeCells>
  <pageMargins left="0.11811023622047245" right="0.11811023622047245" top="0.19685039370078741" bottom="0.19685039370078741" header="0.31496062992125984" footer="0.31496062992125984"/>
  <pageSetup paperSize="9" scale="77" orientation="landscape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3"/>
  <sheetViews>
    <sheetView showGridLines="0" workbookViewId="0"/>
  </sheetViews>
  <sheetFormatPr defaultRowHeight="12.75" x14ac:dyDescent="0.2"/>
  <cols>
    <col min="1" max="1" width="43.7109375" customWidth="1"/>
    <col min="2" max="2" width="11.85546875" bestFit="1" customWidth="1"/>
    <col min="3" max="13" width="10.28515625" bestFit="1" customWidth="1"/>
    <col min="14" max="14" width="15.5703125" bestFit="1" customWidth="1"/>
  </cols>
  <sheetData>
    <row r="1" spans="1:14" x14ac:dyDescent="0.2">
      <c r="A1" s="94" t="s">
        <v>171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69"/>
    </row>
    <row r="2" spans="1:14" x14ac:dyDescent="0.2">
      <c r="A2" s="7"/>
      <c r="B2" s="71"/>
      <c r="C2" s="71"/>
      <c r="D2" s="71"/>
      <c r="E2" s="71"/>
      <c r="F2" s="71"/>
      <c r="G2" s="71"/>
      <c r="H2" s="71"/>
      <c r="I2" s="71"/>
      <c r="J2" s="71"/>
      <c r="K2" s="71" t="s">
        <v>113</v>
      </c>
      <c r="L2" s="181" t="s">
        <v>162</v>
      </c>
      <c r="M2" s="181"/>
      <c r="N2" s="181"/>
    </row>
    <row r="3" spans="1:14" ht="13.5" thickBot="1" x14ac:dyDescent="0.25">
      <c r="A3" s="42" t="s">
        <v>34</v>
      </c>
      <c r="B3" s="92" t="s">
        <v>35</v>
      </c>
      <c r="C3" s="92" t="s">
        <v>36</v>
      </c>
      <c r="D3" s="92" t="s">
        <v>37</v>
      </c>
      <c r="E3" s="92" t="s">
        <v>38</v>
      </c>
      <c r="F3" s="92" t="s">
        <v>39</v>
      </c>
      <c r="G3" s="92" t="s">
        <v>40</v>
      </c>
      <c r="H3" s="92" t="s">
        <v>41</v>
      </c>
      <c r="I3" s="92" t="s">
        <v>42</v>
      </c>
      <c r="J3" s="92" t="s">
        <v>43</v>
      </c>
      <c r="K3" s="92" t="s">
        <v>44</v>
      </c>
      <c r="L3" s="92" t="s">
        <v>45</v>
      </c>
      <c r="M3" s="92" t="s">
        <v>46</v>
      </c>
      <c r="N3" s="92" t="s">
        <v>33</v>
      </c>
    </row>
    <row r="4" spans="1:14" ht="13.5" thickTop="1" x14ac:dyDescent="0.2">
      <c r="A4" s="94" t="s">
        <v>92</v>
      </c>
      <c r="B4" s="173">
        <v>119416.75973000001</v>
      </c>
      <c r="C4" s="173">
        <v>111510.25254</v>
      </c>
      <c r="D4" s="173">
        <v>103524.41884</v>
      </c>
      <c r="E4" s="173">
        <v>125235.40606000001</v>
      </c>
      <c r="F4" s="173">
        <v>129858.27052999999</v>
      </c>
      <c r="G4" s="173">
        <v>128354.84762999999</v>
      </c>
      <c r="H4" s="173">
        <v>137230.73600999999</v>
      </c>
      <c r="I4" s="173">
        <v>134024.74768999999</v>
      </c>
      <c r="J4" s="173">
        <v>131912.96325</v>
      </c>
      <c r="K4" s="98"/>
      <c r="L4" s="98"/>
      <c r="M4" s="98"/>
      <c r="N4" s="99">
        <f>SUM(B4:M4)</f>
        <v>1121068.40228</v>
      </c>
    </row>
    <row r="5" spans="1:14" ht="13.9" customHeight="1" x14ac:dyDescent="0.2">
      <c r="A5" s="94" t="s">
        <v>93</v>
      </c>
      <c r="B5" s="173">
        <v>49125.907180000002</v>
      </c>
      <c r="C5" s="173">
        <v>33464.917090000003</v>
      </c>
      <c r="D5" s="173">
        <v>29088.69269</v>
      </c>
      <c r="E5" s="173">
        <v>39664.506980000006</v>
      </c>
      <c r="F5" s="173">
        <v>36575.466619999999</v>
      </c>
      <c r="G5" s="173">
        <v>37643.735410000001</v>
      </c>
      <c r="H5" s="173">
        <v>34470.930319999999</v>
      </c>
      <c r="I5" s="173">
        <v>39074.67424</v>
      </c>
      <c r="J5" s="173">
        <v>32992.185870000001</v>
      </c>
      <c r="K5" s="98"/>
      <c r="L5" s="98"/>
      <c r="M5" s="98"/>
      <c r="N5" s="99">
        <f t="shared" ref="N5:N46" si="0">SUM(B5:M5)</f>
        <v>332101.01640000002</v>
      </c>
    </row>
    <row r="6" spans="1:14" ht="15" customHeight="1" x14ac:dyDescent="0.2">
      <c r="A6" s="94" t="s">
        <v>94</v>
      </c>
      <c r="B6" s="173">
        <v>43288.238079999996</v>
      </c>
      <c r="C6" s="173">
        <v>39828.710859999999</v>
      </c>
      <c r="D6" s="173">
        <v>38287.0769</v>
      </c>
      <c r="E6" s="173">
        <v>55068.947209999998</v>
      </c>
      <c r="F6" s="173">
        <v>68166.025849999991</v>
      </c>
      <c r="G6" s="173">
        <v>64741.936460000004</v>
      </c>
      <c r="H6" s="173">
        <v>66893.373250000004</v>
      </c>
      <c r="I6" s="173">
        <v>64067.440029999998</v>
      </c>
      <c r="J6" s="173">
        <v>64115.642260000001</v>
      </c>
      <c r="K6" s="98"/>
      <c r="L6" s="98"/>
      <c r="M6" s="98"/>
      <c r="N6" s="99">
        <f t="shared" si="0"/>
        <v>504457.3909</v>
      </c>
    </row>
    <row r="7" spans="1:14" x14ac:dyDescent="0.2">
      <c r="A7" s="94" t="s">
        <v>95</v>
      </c>
      <c r="B7" s="173">
        <v>57396.756649999996</v>
      </c>
      <c r="C7" s="173">
        <v>44570.263960000004</v>
      </c>
      <c r="D7" s="173">
        <v>52143.934130000001</v>
      </c>
      <c r="E7" s="173">
        <v>70530.105260000011</v>
      </c>
      <c r="F7" s="173">
        <v>61035.163540000001</v>
      </c>
      <c r="G7" s="173">
        <v>63104.003050000007</v>
      </c>
      <c r="H7" s="173">
        <v>70965.88470000001</v>
      </c>
      <c r="I7" s="173">
        <v>67154.085349999994</v>
      </c>
      <c r="J7" s="173">
        <v>80466.34120000001</v>
      </c>
      <c r="K7" s="98"/>
      <c r="L7" s="98"/>
      <c r="M7" s="98"/>
      <c r="N7" s="99">
        <f t="shared" si="0"/>
        <v>567366.53784</v>
      </c>
    </row>
    <row r="8" spans="1:14" ht="13.9" customHeight="1" x14ac:dyDescent="0.2">
      <c r="A8" s="94" t="s">
        <v>51</v>
      </c>
      <c r="B8" s="173">
        <v>1587.6050700000001</v>
      </c>
      <c r="C8" s="173">
        <v>2554.1926000000003</v>
      </c>
      <c r="D8" s="173">
        <v>3233.1633200000001</v>
      </c>
      <c r="E8" s="173">
        <v>2460.2264799999998</v>
      </c>
      <c r="F8" s="173">
        <v>1725.8788800000002</v>
      </c>
      <c r="G8" s="173">
        <v>1764.6299000000001</v>
      </c>
      <c r="H8" s="173">
        <v>1657.32233</v>
      </c>
      <c r="I8" s="173">
        <v>2401.7105899999997</v>
      </c>
      <c r="J8" s="173">
        <v>2335.40969</v>
      </c>
      <c r="K8" s="98"/>
      <c r="L8" s="98"/>
      <c r="M8" s="98"/>
      <c r="N8" s="99">
        <f t="shared" si="0"/>
        <v>19720.138859999999</v>
      </c>
    </row>
    <row r="9" spans="1:14" x14ac:dyDescent="0.2">
      <c r="A9" s="94" t="s">
        <v>52</v>
      </c>
      <c r="B9" s="173">
        <v>107500.29136000003</v>
      </c>
      <c r="C9" s="173">
        <v>90232.282530000011</v>
      </c>
      <c r="D9" s="173">
        <v>92995.018860000011</v>
      </c>
      <c r="E9" s="173">
        <v>113833.88304999999</v>
      </c>
      <c r="F9" s="173">
        <v>97823.821910000013</v>
      </c>
      <c r="G9" s="173">
        <v>105528.28438</v>
      </c>
      <c r="H9" s="173">
        <v>106204.77965</v>
      </c>
      <c r="I9" s="173">
        <v>106805.88390000002</v>
      </c>
      <c r="J9" s="173">
        <v>109331.77025000002</v>
      </c>
      <c r="K9" s="98"/>
      <c r="L9" s="98"/>
      <c r="M9" s="98"/>
      <c r="N9" s="99">
        <f t="shared" si="0"/>
        <v>930256.01589000016</v>
      </c>
    </row>
    <row r="10" spans="1:14" x14ac:dyDescent="0.2">
      <c r="A10" s="88" t="s">
        <v>55</v>
      </c>
      <c r="B10" s="174">
        <v>13326.81725</v>
      </c>
      <c r="C10" s="174">
        <v>11406.14632</v>
      </c>
      <c r="D10" s="174">
        <v>12339.495700000001</v>
      </c>
      <c r="E10" s="174">
        <v>13103.902950000002</v>
      </c>
      <c r="F10" s="174">
        <v>13534.294089999999</v>
      </c>
      <c r="G10" s="174">
        <v>13856.48805</v>
      </c>
      <c r="H10" s="174">
        <v>14645.066470000002</v>
      </c>
      <c r="I10" s="174">
        <v>14822.605680000001</v>
      </c>
      <c r="J10" s="174">
        <v>14074.031200000001</v>
      </c>
      <c r="K10" s="101"/>
      <c r="L10" s="101"/>
      <c r="M10" s="101"/>
      <c r="N10" s="99">
        <f t="shared" si="0"/>
        <v>121108.84771</v>
      </c>
    </row>
    <row r="11" spans="1:14" x14ac:dyDescent="0.2">
      <c r="A11" s="88" t="s">
        <v>53</v>
      </c>
      <c r="B11" s="174">
        <v>48759.523300000008</v>
      </c>
      <c r="C11" s="174">
        <v>37469.721300000005</v>
      </c>
      <c r="D11" s="174">
        <v>37190.992720000002</v>
      </c>
      <c r="E11" s="174">
        <v>47934.436300000001</v>
      </c>
      <c r="F11" s="174">
        <v>44242.706300000005</v>
      </c>
      <c r="G11" s="174">
        <v>45604.07632</v>
      </c>
      <c r="H11" s="174">
        <v>44734.046110000003</v>
      </c>
      <c r="I11" s="174">
        <v>48657.061300000001</v>
      </c>
      <c r="J11" s="174">
        <v>49040.711480000005</v>
      </c>
      <c r="K11" s="101"/>
      <c r="L11" s="101"/>
      <c r="M11" s="101"/>
      <c r="N11" s="99">
        <f t="shared" si="0"/>
        <v>403633.27513000002</v>
      </c>
    </row>
    <row r="12" spans="1:14" x14ac:dyDescent="0.2">
      <c r="A12" s="88" t="s">
        <v>54</v>
      </c>
      <c r="B12" s="174">
        <v>10957.82488</v>
      </c>
      <c r="C12" s="174">
        <v>12929.759840000001</v>
      </c>
      <c r="D12" s="174">
        <v>9048.0475400000014</v>
      </c>
      <c r="E12" s="174">
        <v>12491.575080000001</v>
      </c>
      <c r="F12" s="174">
        <v>11826.789000000001</v>
      </c>
      <c r="G12" s="174">
        <v>11430.383179999999</v>
      </c>
      <c r="H12" s="174">
        <v>13171.711880000001</v>
      </c>
      <c r="I12" s="174">
        <v>14162.00073</v>
      </c>
      <c r="J12" s="174">
        <v>12589.090689999999</v>
      </c>
      <c r="K12" s="101"/>
      <c r="L12" s="101"/>
      <c r="M12" s="101"/>
      <c r="N12" s="99">
        <f t="shared" si="0"/>
        <v>108607.18282</v>
      </c>
    </row>
    <row r="13" spans="1:14" x14ac:dyDescent="0.2">
      <c r="A13" s="88" t="s">
        <v>63</v>
      </c>
      <c r="B13" s="174">
        <v>452.38877000000002</v>
      </c>
      <c r="C13" s="174">
        <v>788.36198000000002</v>
      </c>
      <c r="D13" s="174">
        <v>700.59378000000004</v>
      </c>
      <c r="E13" s="174">
        <v>730.35640999999998</v>
      </c>
      <c r="F13" s="174">
        <v>399.48831000000001</v>
      </c>
      <c r="G13" s="174">
        <v>549.47218000000009</v>
      </c>
      <c r="H13" s="174">
        <v>528.46668</v>
      </c>
      <c r="I13" s="174">
        <v>873.48221999999998</v>
      </c>
      <c r="J13" s="174">
        <v>914.64690000000007</v>
      </c>
      <c r="K13" s="101"/>
      <c r="L13" s="101"/>
      <c r="M13" s="101"/>
      <c r="N13" s="99">
        <f t="shared" si="0"/>
        <v>5937.2572300000002</v>
      </c>
    </row>
    <row r="14" spans="1:14" x14ac:dyDescent="0.2">
      <c r="A14" s="88" t="s">
        <v>57</v>
      </c>
      <c r="B14" s="174">
        <v>3851.96317</v>
      </c>
      <c r="C14" s="174">
        <v>5197.2600700000003</v>
      </c>
      <c r="D14" s="174">
        <v>3777.2145800000003</v>
      </c>
      <c r="E14" s="174">
        <v>4691.0726500000001</v>
      </c>
      <c r="F14" s="174">
        <v>3544.4345899999998</v>
      </c>
      <c r="G14" s="174">
        <v>4052.5346300000001</v>
      </c>
      <c r="H14" s="174">
        <v>3794.5575400000002</v>
      </c>
      <c r="I14" s="174">
        <v>4432.1387800000002</v>
      </c>
      <c r="J14" s="174">
        <v>4316.5673200000001</v>
      </c>
      <c r="K14" s="101"/>
      <c r="L14" s="101"/>
      <c r="M14" s="101"/>
      <c r="N14" s="99">
        <f t="shared" si="0"/>
        <v>37657.743330000005</v>
      </c>
    </row>
    <row r="15" spans="1:14" x14ac:dyDescent="0.2">
      <c r="A15" s="88" t="s">
        <v>69</v>
      </c>
      <c r="B15" s="174">
        <v>806.31256000000008</v>
      </c>
      <c r="C15" s="174">
        <v>598.65912000000003</v>
      </c>
      <c r="D15" s="174">
        <v>842.12846000000002</v>
      </c>
      <c r="E15" s="174">
        <v>754.72808999999995</v>
      </c>
      <c r="F15" s="174">
        <v>675.38238999999999</v>
      </c>
      <c r="G15" s="174">
        <v>781.31959999999992</v>
      </c>
      <c r="H15" s="174">
        <v>885.63081000000011</v>
      </c>
      <c r="I15" s="174">
        <v>783.55909999999994</v>
      </c>
      <c r="J15" s="174">
        <v>1055.8119299999998</v>
      </c>
      <c r="K15" s="101"/>
      <c r="L15" s="101"/>
      <c r="M15" s="101"/>
      <c r="N15" s="99">
        <f t="shared" si="0"/>
        <v>7183.5320599999995</v>
      </c>
    </row>
    <row r="16" spans="1:14" x14ac:dyDescent="0.2">
      <c r="A16" s="88" t="s">
        <v>58</v>
      </c>
      <c r="B16" s="174">
        <v>26865.89083</v>
      </c>
      <c r="C16" s="174">
        <v>20108.64229</v>
      </c>
      <c r="D16" s="174">
        <v>27121.892780000002</v>
      </c>
      <c r="E16" s="174">
        <v>31547.973850000002</v>
      </c>
      <c r="F16" s="174">
        <v>21556.141889999999</v>
      </c>
      <c r="G16" s="174">
        <v>26493.965640000002</v>
      </c>
      <c r="H16" s="174">
        <v>25545.911</v>
      </c>
      <c r="I16" s="174">
        <v>20628.10111</v>
      </c>
      <c r="J16" s="174">
        <v>24309.803980000001</v>
      </c>
      <c r="K16" s="101"/>
      <c r="L16" s="101"/>
      <c r="M16" s="101"/>
      <c r="N16" s="99">
        <f t="shared" si="0"/>
        <v>224178.32337</v>
      </c>
    </row>
    <row r="17" spans="1:14" x14ac:dyDescent="0.2">
      <c r="A17" s="88" t="s">
        <v>56</v>
      </c>
      <c r="B17" s="174">
        <v>2479.5706</v>
      </c>
      <c r="C17" s="174">
        <v>1733.73161</v>
      </c>
      <c r="D17" s="174">
        <v>1974.6532999999999</v>
      </c>
      <c r="E17" s="174">
        <v>2579.83772</v>
      </c>
      <c r="F17" s="174">
        <v>2044.5853400000001</v>
      </c>
      <c r="G17" s="174">
        <v>2760.0447800000002</v>
      </c>
      <c r="H17" s="174">
        <v>2899.3891600000002</v>
      </c>
      <c r="I17" s="174">
        <v>2446.93498</v>
      </c>
      <c r="J17" s="174">
        <v>3031.1067499999999</v>
      </c>
      <c r="K17" s="101"/>
      <c r="L17" s="101"/>
      <c r="M17" s="101"/>
      <c r="N17" s="99">
        <f t="shared" si="0"/>
        <v>21949.854240000001</v>
      </c>
    </row>
    <row r="18" spans="1:14" x14ac:dyDescent="0.2">
      <c r="A18" s="94" t="s">
        <v>59</v>
      </c>
      <c r="B18" s="173">
        <v>219052.32041000001</v>
      </c>
      <c r="C18" s="173">
        <v>196113.54631000001</v>
      </c>
      <c r="D18" s="173">
        <v>197665.49231999999</v>
      </c>
      <c r="E18" s="173">
        <v>233220.29733999999</v>
      </c>
      <c r="F18" s="173">
        <v>202033.85488</v>
      </c>
      <c r="G18" s="173">
        <v>216285.31728999998</v>
      </c>
      <c r="H18" s="173">
        <v>210387.26552000002</v>
      </c>
      <c r="I18" s="173">
        <v>211671.46101</v>
      </c>
      <c r="J18" s="173">
        <v>225981.98551000003</v>
      </c>
      <c r="K18" s="98"/>
      <c r="L18" s="98"/>
      <c r="M18" s="98"/>
      <c r="N18" s="99">
        <f t="shared" si="0"/>
        <v>1912411.5405900001</v>
      </c>
    </row>
    <row r="19" spans="1:14" x14ac:dyDescent="0.2">
      <c r="A19" s="88" t="s">
        <v>55</v>
      </c>
      <c r="B19" s="174">
        <v>52330.155009999995</v>
      </c>
      <c r="C19" s="174">
        <v>41086.557740000004</v>
      </c>
      <c r="D19" s="174">
        <v>43196.639390000004</v>
      </c>
      <c r="E19" s="174">
        <v>49443.364609999997</v>
      </c>
      <c r="F19" s="174">
        <v>40673.166600000004</v>
      </c>
      <c r="G19" s="174">
        <v>48258.90612</v>
      </c>
      <c r="H19" s="174">
        <v>44576.518060000002</v>
      </c>
      <c r="I19" s="174">
        <v>44405.187890000001</v>
      </c>
      <c r="J19" s="174">
        <v>56347.362630000003</v>
      </c>
      <c r="K19" s="101"/>
      <c r="L19" s="101"/>
      <c r="M19" s="101"/>
      <c r="N19" s="99">
        <f t="shared" si="0"/>
        <v>420317.85804999998</v>
      </c>
    </row>
    <row r="20" spans="1:14" x14ac:dyDescent="0.2">
      <c r="A20" s="88" t="s">
        <v>61</v>
      </c>
      <c r="B20" s="174">
        <v>13951.239170000001</v>
      </c>
      <c r="C20" s="174">
        <v>13230.853790000001</v>
      </c>
      <c r="D20" s="174">
        <v>12550.50706</v>
      </c>
      <c r="E20" s="174">
        <v>16954.003519999998</v>
      </c>
      <c r="F20" s="174">
        <v>13836.37019</v>
      </c>
      <c r="G20" s="174">
        <v>16071.739960000001</v>
      </c>
      <c r="H20" s="174">
        <v>14678.58309</v>
      </c>
      <c r="I20" s="174">
        <v>15907.56601</v>
      </c>
      <c r="J20" s="174">
        <v>16273.10815</v>
      </c>
      <c r="K20" s="101"/>
      <c r="L20" s="101"/>
      <c r="M20" s="101"/>
      <c r="N20" s="99">
        <f t="shared" si="0"/>
        <v>133453.97094</v>
      </c>
    </row>
    <row r="21" spans="1:14" x14ac:dyDescent="0.2">
      <c r="A21" s="88" t="s">
        <v>53</v>
      </c>
      <c r="B21" s="174">
        <v>37690.478900000002</v>
      </c>
      <c r="C21" s="174">
        <v>33751.141779999998</v>
      </c>
      <c r="D21" s="174">
        <v>34738.690780000004</v>
      </c>
      <c r="E21" s="174">
        <v>32289.02217</v>
      </c>
      <c r="F21" s="174">
        <v>31745.6037</v>
      </c>
      <c r="G21" s="174">
        <v>38743.334369999997</v>
      </c>
      <c r="H21" s="174">
        <v>38178.715100000001</v>
      </c>
      <c r="I21" s="174">
        <v>37066.042480000004</v>
      </c>
      <c r="J21" s="174">
        <v>42335.933810000002</v>
      </c>
      <c r="K21" s="101"/>
      <c r="L21" s="101"/>
      <c r="M21" s="101"/>
      <c r="N21" s="99">
        <f t="shared" si="0"/>
        <v>326538.96309000003</v>
      </c>
    </row>
    <row r="22" spans="1:14" x14ac:dyDescent="0.2">
      <c r="A22" s="88" t="s">
        <v>62</v>
      </c>
      <c r="B22" s="174">
        <v>9229.7353599999988</v>
      </c>
      <c r="C22" s="174">
        <v>9356.3667499999992</v>
      </c>
      <c r="D22" s="174">
        <v>9048.2186899999997</v>
      </c>
      <c r="E22" s="174">
        <v>10968.6265</v>
      </c>
      <c r="F22" s="174">
        <v>8288.2248099999997</v>
      </c>
      <c r="G22" s="174">
        <v>10119.94426</v>
      </c>
      <c r="H22" s="174">
        <v>9073.1804900000006</v>
      </c>
      <c r="I22" s="174">
        <v>8183.219430000001</v>
      </c>
      <c r="J22" s="174">
        <v>9258.6345799999999</v>
      </c>
      <c r="K22" s="101"/>
      <c r="L22" s="101"/>
      <c r="M22" s="101"/>
      <c r="N22" s="99">
        <f t="shared" si="0"/>
        <v>83526.150869999998</v>
      </c>
    </row>
    <row r="23" spans="1:14" x14ac:dyDescent="0.2">
      <c r="A23" s="88" t="s">
        <v>63</v>
      </c>
      <c r="B23" s="174">
        <v>10165.75894</v>
      </c>
      <c r="C23" s="174">
        <v>8805.0740600000008</v>
      </c>
      <c r="D23" s="174">
        <v>7517.0790800000004</v>
      </c>
      <c r="E23" s="174">
        <v>10544.10094</v>
      </c>
      <c r="F23" s="174">
        <v>9553.5462699999989</v>
      </c>
      <c r="G23" s="174">
        <v>11059.31877</v>
      </c>
      <c r="H23" s="174">
        <v>11112.263640000001</v>
      </c>
      <c r="I23" s="174">
        <v>10701.32258</v>
      </c>
      <c r="J23" s="174">
        <v>10614.928040000001</v>
      </c>
      <c r="K23" s="101"/>
      <c r="L23" s="101"/>
      <c r="M23" s="101"/>
      <c r="N23" s="99">
        <f t="shared" si="0"/>
        <v>90073.392319999984</v>
      </c>
    </row>
    <row r="24" spans="1:14" x14ac:dyDescent="0.2">
      <c r="A24" s="88" t="s">
        <v>64</v>
      </c>
      <c r="B24" s="174">
        <v>14660.036400000001</v>
      </c>
      <c r="C24" s="174">
        <v>19433.51843</v>
      </c>
      <c r="D24" s="174">
        <v>16011.29572</v>
      </c>
      <c r="E24" s="174">
        <v>17493.984490000003</v>
      </c>
      <c r="F24" s="174">
        <v>12155.867839999999</v>
      </c>
      <c r="G24" s="174">
        <v>17048.218410000001</v>
      </c>
      <c r="H24" s="174">
        <v>16912.837589999999</v>
      </c>
      <c r="I24" s="174">
        <v>18551.024940000003</v>
      </c>
      <c r="J24" s="174">
        <v>20759.7925</v>
      </c>
      <c r="K24" s="101"/>
      <c r="L24" s="101"/>
      <c r="M24" s="101"/>
      <c r="N24" s="99">
        <f t="shared" si="0"/>
        <v>153026.57632000002</v>
      </c>
    </row>
    <row r="25" spans="1:14" x14ac:dyDescent="0.2">
      <c r="A25" s="88" t="s">
        <v>57</v>
      </c>
      <c r="B25" s="174">
        <v>48022.624660000001</v>
      </c>
      <c r="C25" s="174">
        <v>44051.064910000001</v>
      </c>
      <c r="D25" s="174">
        <v>45600.781980000007</v>
      </c>
      <c r="E25" s="174">
        <v>62933.22597</v>
      </c>
      <c r="F25" s="174">
        <v>41530.90352</v>
      </c>
      <c r="G25" s="174">
        <v>41490.57314</v>
      </c>
      <c r="H25" s="174">
        <v>49288.966130000001</v>
      </c>
      <c r="I25" s="174">
        <v>49718.852149999999</v>
      </c>
      <c r="J25" s="174">
        <v>41792.622590000006</v>
      </c>
      <c r="K25" s="101"/>
      <c r="L25" s="101"/>
      <c r="M25" s="101"/>
      <c r="N25" s="99">
        <f t="shared" si="0"/>
        <v>424429.61505000002</v>
      </c>
    </row>
    <row r="26" spans="1:14" x14ac:dyDescent="0.2">
      <c r="A26" s="88" t="s">
        <v>69</v>
      </c>
      <c r="B26" s="174">
        <v>260.95505000000003</v>
      </c>
      <c r="C26" s="174">
        <v>366.12450999999999</v>
      </c>
      <c r="D26" s="174">
        <v>214.16288</v>
      </c>
      <c r="E26" s="174">
        <v>385.42621000000003</v>
      </c>
      <c r="F26" s="174">
        <v>201.79145</v>
      </c>
      <c r="G26" s="174">
        <v>497.97532000000001</v>
      </c>
      <c r="H26" s="174">
        <v>466.20208000000002</v>
      </c>
      <c r="I26" s="174">
        <v>395.72266000000002</v>
      </c>
      <c r="J26" s="174">
        <v>401.96504999999996</v>
      </c>
      <c r="K26" s="101"/>
      <c r="L26" s="101"/>
      <c r="M26" s="101"/>
      <c r="N26" s="99">
        <f t="shared" si="0"/>
        <v>3190.3252099999995</v>
      </c>
    </row>
    <row r="27" spans="1:14" x14ac:dyDescent="0.2">
      <c r="A27" s="88" t="s">
        <v>58</v>
      </c>
      <c r="B27" s="174">
        <v>23814.137780000001</v>
      </c>
      <c r="C27" s="174">
        <v>19209.64977</v>
      </c>
      <c r="D27" s="174">
        <v>21706.587230000001</v>
      </c>
      <c r="E27" s="174">
        <v>25575.603810000004</v>
      </c>
      <c r="F27" s="174">
        <v>19273.398109999998</v>
      </c>
      <c r="G27" s="174">
        <v>25550.66157</v>
      </c>
      <c r="H27" s="174">
        <v>19990.945159999999</v>
      </c>
      <c r="I27" s="174">
        <v>20960.279870000002</v>
      </c>
      <c r="J27" s="174">
        <v>22022.230520000001</v>
      </c>
      <c r="K27" s="101"/>
      <c r="L27" s="101"/>
      <c r="M27" s="101"/>
      <c r="N27" s="99">
        <f t="shared" si="0"/>
        <v>198103.49382</v>
      </c>
    </row>
    <row r="28" spans="1:14" x14ac:dyDescent="0.2">
      <c r="A28" s="88" t="s">
        <v>60</v>
      </c>
      <c r="B28" s="174">
        <v>7241.87734</v>
      </c>
      <c r="C28" s="174">
        <v>4520.3974600000001</v>
      </c>
      <c r="D28" s="174">
        <v>5504.6708699999999</v>
      </c>
      <c r="E28" s="174">
        <v>4483.85214</v>
      </c>
      <c r="F28" s="174">
        <v>23475.473900000001</v>
      </c>
      <c r="G28" s="174">
        <v>5672.5377700000008</v>
      </c>
      <c r="H28" s="174">
        <v>4129.3492500000002</v>
      </c>
      <c r="I28" s="174">
        <v>4252.9159200000004</v>
      </c>
      <c r="J28" s="174">
        <v>4399.3134900000005</v>
      </c>
      <c r="K28" s="101"/>
      <c r="L28" s="101"/>
      <c r="M28" s="101"/>
      <c r="N28" s="99">
        <f t="shared" si="0"/>
        <v>63680.388140000003</v>
      </c>
    </row>
    <row r="29" spans="1:14" x14ac:dyDescent="0.2">
      <c r="A29" s="88" t="s">
        <v>66</v>
      </c>
      <c r="B29" s="174">
        <v>1685.3217999999999</v>
      </c>
      <c r="C29" s="174">
        <v>2302.79711</v>
      </c>
      <c r="D29" s="174">
        <v>1576.8586400000002</v>
      </c>
      <c r="E29" s="174">
        <v>2149.08698</v>
      </c>
      <c r="F29" s="174">
        <v>1299.5084899999999</v>
      </c>
      <c r="G29" s="174">
        <v>1772.1076</v>
      </c>
      <c r="H29" s="174">
        <v>1979.7049299999999</v>
      </c>
      <c r="I29" s="174">
        <v>1529.32708</v>
      </c>
      <c r="J29" s="174">
        <v>1776.0941500000001</v>
      </c>
      <c r="K29" s="101"/>
      <c r="L29" s="101"/>
      <c r="M29" s="101"/>
      <c r="N29" s="99">
        <f t="shared" si="0"/>
        <v>16070.806779999999</v>
      </c>
    </row>
    <row r="30" spans="1:14" x14ac:dyDescent="0.2">
      <c r="A30" s="94" t="s">
        <v>65</v>
      </c>
      <c r="B30" s="173">
        <v>161358.95778</v>
      </c>
      <c r="C30" s="173">
        <v>139335.20049000002</v>
      </c>
      <c r="D30" s="173">
        <v>120754.17356</v>
      </c>
      <c r="E30" s="173">
        <v>125387.93931999998</v>
      </c>
      <c r="F30" s="173">
        <v>123355.44488</v>
      </c>
      <c r="G30" s="173">
        <v>130243.98655</v>
      </c>
      <c r="H30" s="173">
        <v>129662.18247999999</v>
      </c>
      <c r="I30" s="173">
        <v>136480.38673999999</v>
      </c>
      <c r="J30" s="173">
        <v>130726.46021999999</v>
      </c>
      <c r="K30" s="98"/>
      <c r="L30" s="98"/>
      <c r="M30" s="98"/>
      <c r="N30" s="99">
        <f t="shared" si="0"/>
        <v>1197304.73202</v>
      </c>
    </row>
    <row r="31" spans="1:14" x14ac:dyDescent="0.2">
      <c r="A31" s="88" t="s">
        <v>61</v>
      </c>
      <c r="B31" s="174">
        <v>1804.2576899999999</v>
      </c>
      <c r="C31" s="174">
        <v>12519.56371</v>
      </c>
      <c r="D31" s="174">
        <v>4477.1492199999993</v>
      </c>
      <c r="E31" s="174">
        <v>1687.88267</v>
      </c>
      <c r="F31" s="174">
        <v>2232.89867</v>
      </c>
      <c r="G31" s="174">
        <v>2084.9791</v>
      </c>
      <c r="H31" s="174">
        <v>1721.3687199999999</v>
      </c>
      <c r="I31" s="174">
        <v>1777.10544</v>
      </c>
      <c r="J31" s="174">
        <v>1782.5963000000002</v>
      </c>
      <c r="K31" s="101"/>
      <c r="L31" s="101"/>
      <c r="M31" s="101"/>
      <c r="N31" s="99">
        <f t="shared" si="0"/>
        <v>30087.801519999997</v>
      </c>
    </row>
    <row r="32" spans="1:14" x14ac:dyDescent="0.2">
      <c r="A32" s="88" t="s">
        <v>53</v>
      </c>
      <c r="B32" s="174">
        <v>787.06511</v>
      </c>
      <c r="C32" s="174">
        <v>722.69276000000002</v>
      </c>
      <c r="D32" s="174">
        <v>740.53890999999999</v>
      </c>
      <c r="E32" s="174">
        <v>836.00429000000008</v>
      </c>
      <c r="F32" s="174">
        <v>818.10408999999993</v>
      </c>
      <c r="G32" s="174">
        <v>965.53570000000002</v>
      </c>
      <c r="H32" s="174">
        <v>835.93206000000009</v>
      </c>
      <c r="I32" s="174">
        <v>939.40079000000003</v>
      </c>
      <c r="J32" s="174">
        <v>855.60854000000006</v>
      </c>
      <c r="K32" s="101"/>
      <c r="L32" s="101"/>
      <c r="M32" s="101"/>
      <c r="N32" s="99">
        <f t="shared" si="0"/>
        <v>7500.8822499999997</v>
      </c>
    </row>
    <row r="33" spans="1:14" x14ac:dyDescent="0.2">
      <c r="A33" s="88" t="s">
        <v>63</v>
      </c>
      <c r="B33" s="174">
        <v>3957.4743399999998</v>
      </c>
      <c r="C33" s="174">
        <v>3216.2512600000005</v>
      </c>
      <c r="D33" s="174">
        <v>2826.20037</v>
      </c>
      <c r="E33" s="174">
        <v>3815.25783</v>
      </c>
      <c r="F33" s="174">
        <v>3266.4696400000003</v>
      </c>
      <c r="G33" s="174">
        <v>3743.9751200000001</v>
      </c>
      <c r="H33" s="174">
        <v>3977.6588500000003</v>
      </c>
      <c r="I33" s="174">
        <v>3695.7999500000001</v>
      </c>
      <c r="J33" s="174">
        <v>3870.1793900000002</v>
      </c>
      <c r="K33" s="101"/>
      <c r="L33" s="101"/>
      <c r="M33" s="101"/>
      <c r="N33" s="99">
        <f t="shared" si="0"/>
        <v>32369.266750000003</v>
      </c>
    </row>
    <row r="34" spans="1:14" x14ac:dyDescent="0.2">
      <c r="A34" s="88" t="s">
        <v>67</v>
      </c>
      <c r="B34" s="174">
        <v>20810.284150000003</v>
      </c>
      <c r="C34" s="174">
        <v>19022.65193</v>
      </c>
      <c r="D34" s="174">
        <v>17716.131359999999</v>
      </c>
      <c r="E34" s="174">
        <v>17230.48414</v>
      </c>
      <c r="F34" s="174">
        <v>20319.678800000002</v>
      </c>
      <c r="G34" s="174">
        <v>18275.410820000001</v>
      </c>
      <c r="H34" s="174">
        <v>19282.986400000002</v>
      </c>
      <c r="I34" s="174">
        <v>21953.93691</v>
      </c>
      <c r="J34" s="174">
        <v>20835.326120000002</v>
      </c>
      <c r="K34" s="101"/>
      <c r="L34" s="101"/>
      <c r="M34" s="101"/>
      <c r="N34" s="99">
        <f t="shared" si="0"/>
        <v>175446.89063000001</v>
      </c>
    </row>
    <row r="35" spans="1:14" x14ac:dyDescent="0.2">
      <c r="A35" s="88" t="s">
        <v>68</v>
      </c>
      <c r="B35" s="174">
        <v>4516.5041000000001</v>
      </c>
      <c r="C35" s="174">
        <v>5470.6004599999997</v>
      </c>
      <c r="D35" s="174">
        <v>4284.5836399999998</v>
      </c>
      <c r="E35" s="174">
        <v>5076.74647</v>
      </c>
      <c r="F35" s="174">
        <v>4075.60392</v>
      </c>
      <c r="G35" s="174">
        <v>4883.7416000000003</v>
      </c>
      <c r="H35" s="174">
        <v>4483.6433699999998</v>
      </c>
      <c r="I35" s="174">
        <v>5751.2574999999997</v>
      </c>
      <c r="J35" s="174">
        <v>4450.83176</v>
      </c>
      <c r="K35" s="101"/>
      <c r="L35" s="101"/>
      <c r="M35" s="101"/>
      <c r="N35" s="99">
        <f t="shared" si="0"/>
        <v>42993.512820000004</v>
      </c>
    </row>
    <row r="36" spans="1:14" x14ac:dyDescent="0.2">
      <c r="A36" s="88" t="s">
        <v>64</v>
      </c>
      <c r="B36" s="174">
        <v>10444.61274</v>
      </c>
      <c r="C36" s="174">
        <v>11162.149380000001</v>
      </c>
      <c r="D36" s="174">
        <v>9727.2838499999998</v>
      </c>
      <c r="E36" s="174">
        <v>10793.132109999999</v>
      </c>
      <c r="F36" s="174">
        <v>10537.43232</v>
      </c>
      <c r="G36" s="174">
        <v>10853.29744</v>
      </c>
      <c r="H36" s="174">
        <v>11119.873880000001</v>
      </c>
      <c r="I36" s="174">
        <v>10854.810680000001</v>
      </c>
      <c r="J36" s="174">
        <v>11801.161970000001</v>
      </c>
      <c r="K36" s="101"/>
      <c r="L36" s="101"/>
      <c r="M36" s="101"/>
      <c r="N36" s="99">
        <f t="shared" si="0"/>
        <v>97293.754369999995</v>
      </c>
    </row>
    <row r="37" spans="1:14" x14ac:dyDescent="0.2">
      <c r="A37" s="88" t="s">
        <v>57</v>
      </c>
      <c r="B37" s="174">
        <v>4263.0621600000004</v>
      </c>
      <c r="C37" s="174">
        <v>4882.6483399999997</v>
      </c>
      <c r="D37" s="174">
        <v>4949.1734900000001</v>
      </c>
      <c r="E37" s="174">
        <v>5090.7296399999996</v>
      </c>
      <c r="F37" s="174">
        <v>4476.42922</v>
      </c>
      <c r="G37" s="174">
        <v>5215.4290700000001</v>
      </c>
      <c r="H37" s="174">
        <v>5323.5341699999999</v>
      </c>
      <c r="I37" s="174">
        <v>8146.1363100000008</v>
      </c>
      <c r="J37" s="174">
        <v>11196.23106</v>
      </c>
      <c r="K37" s="101"/>
      <c r="L37" s="101"/>
      <c r="M37" s="101"/>
      <c r="N37" s="99">
        <f t="shared" si="0"/>
        <v>53543.373459999995</v>
      </c>
    </row>
    <row r="38" spans="1:14" x14ac:dyDescent="0.2">
      <c r="A38" s="88" t="s">
        <v>69</v>
      </c>
      <c r="B38" s="174">
        <v>4183.2187400000003</v>
      </c>
      <c r="C38" s="174">
        <v>3776.2747899999999</v>
      </c>
      <c r="D38" s="174">
        <v>3679.7834600000001</v>
      </c>
      <c r="E38" s="174">
        <v>3704.0899800000002</v>
      </c>
      <c r="F38" s="174">
        <v>3488.3102800000001</v>
      </c>
      <c r="G38" s="174">
        <v>2886.9502800000005</v>
      </c>
      <c r="H38" s="174">
        <v>3010.46495</v>
      </c>
      <c r="I38" s="174">
        <v>3147.68624</v>
      </c>
      <c r="J38" s="174">
        <v>3143.4120600000001</v>
      </c>
      <c r="K38" s="101"/>
      <c r="L38" s="101"/>
      <c r="M38" s="101"/>
      <c r="N38" s="99">
        <f t="shared" si="0"/>
        <v>31020.190780000001</v>
      </c>
    </row>
    <row r="39" spans="1:14" ht="12.6" customHeight="1" x14ac:dyDescent="0.2">
      <c r="A39" s="88" t="s">
        <v>58</v>
      </c>
      <c r="B39" s="174">
        <v>37680.276079999996</v>
      </c>
      <c r="C39" s="174">
        <v>29608.758830000002</v>
      </c>
      <c r="D39" s="174">
        <v>25867.616190000001</v>
      </c>
      <c r="E39" s="174">
        <v>25903.570039999999</v>
      </c>
      <c r="F39" s="174">
        <v>25533.832190000001</v>
      </c>
      <c r="G39" s="174">
        <v>27389.806390000002</v>
      </c>
      <c r="H39" s="174">
        <v>26541.645069999999</v>
      </c>
      <c r="I39" s="174">
        <v>27166.219880000001</v>
      </c>
      <c r="J39" s="174">
        <v>25017.027550000003</v>
      </c>
      <c r="K39" s="101"/>
      <c r="L39" s="101"/>
      <c r="M39" s="101"/>
      <c r="N39" s="99">
        <f t="shared" si="0"/>
        <v>250708.75222000002</v>
      </c>
    </row>
    <row r="40" spans="1:14" x14ac:dyDescent="0.2">
      <c r="A40" s="88" t="s">
        <v>60</v>
      </c>
      <c r="B40" s="174">
        <v>17243.026559999998</v>
      </c>
      <c r="C40" s="174">
        <v>14996.86699</v>
      </c>
      <c r="D40" s="174">
        <v>16318.18808</v>
      </c>
      <c r="E40" s="174">
        <v>17356.950699999998</v>
      </c>
      <c r="F40" s="174">
        <v>14562.532950000001</v>
      </c>
      <c r="G40" s="174">
        <v>12844.17224</v>
      </c>
      <c r="H40" s="174">
        <v>11903.257599999999</v>
      </c>
      <c r="I40" s="174">
        <v>13332.380060000001</v>
      </c>
      <c r="J40" s="174">
        <v>11217.07121</v>
      </c>
      <c r="K40" s="101"/>
      <c r="L40" s="101"/>
      <c r="M40" s="101"/>
      <c r="N40" s="99">
        <f t="shared" si="0"/>
        <v>129774.44639</v>
      </c>
    </row>
    <row r="41" spans="1:14" x14ac:dyDescent="0.2">
      <c r="A41" s="88" t="s">
        <v>96</v>
      </c>
      <c r="B41" s="174">
        <v>12256.230140000001</v>
      </c>
      <c r="C41" s="174">
        <v>10320.96609</v>
      </c>
      <c r="D41" s="174">
        <v>10204.94714</v>
      </c>
      <c r="E41" s="174">
        <v>10739.170340000001</v>
      </c>
      <c r="F41" s="174">
        <v>10804.717769999999</v>
      </c>
      <c r="G41" s="174">
        <v>11322.809029999999</v>
      </c>
      <c r="H41" s="174">
        <v>11386.473679999999</v>
      </c>
      <c r="I41" s="174">
        <v>12446.23259</v>
      </c>
      <c r="J41" s="174">
        <v>11839.484400000001</v>
      </c>
      <c r="K41" s="101"/>
      <c r="L41" s="101"/>
      <c r="M41" s="101"/>
      <c r="N41" s="99">
        <f t="shared" si="0"/>
        <v>101321.03118000001</v>
      </c>
    </row>
    <row r="42" spans="1:14" x14ac:dyDescent="0.2">
      <c r="A42" s="88" t="s">
        <v>66</v>
      </c>
      <c r="B42" s="174">
        <v>43412.945970000001</v>
      </c>
      <c r="C42" s="174">
        <v>23635.775949999999</v>
      </c>
      <c r="D42" s="174">
        <v>19962.577850000001</v>
      </c>
      <c r="E42" s="174">
        <v>23153.921109999999</v>
      </c>
      <c r="F42" s="174">
        <v>23239.435030000001</v>
      </c>
      <c r="G42" s="174">
        <v>29777.879760000003</v>
      </c>
      <c r="H42" s="174">
        <v>30075.343730000001</v>
      </c>
      <c r="I42" s="174">
        <v>27269.420389999999</v>
      </c>
      <c r="J42" s="174">
        <v>24717.529859999999</v>
      </c>
      <c r="K42" s="101"/>
      <c r="L42" s="101"/>
      <c r="M42" s="101"/>
      <c r="N42" s="99">
        <f t="shared" si="0"/>
        <v>245244.82965000003</v>
      </c>
    </row>
    <row r="43" spans="1:14" x14ac:dyDescent="0.2">
      <c r="A43" s="94" t="s">
        <v>70</v>
      </c>
      <c r="B43" s="173">
        <v>13093.229590000001</v>
      </c>
      <c r="C43" s="173">
        <v>11424.649149999999</v>
      </c>
      <c r="D43" s="173">
        <v>9618.2481499999994</v>
      </c>
      <c r="E43" s="173">
        <v>10853.749680000001</v>
      </c>
      <c r="F43" s="173">
        <v>10493.227010000002</v>
      </c>
      <c r="G43" s="173">
        <v>11664.32287</v>
      </c>
      <c r="H43" s="173">
        <v>11534.355790000001</v>
      </c>
      <c r="I43" s="173">
        <v>12685.385430000002</v>
      </c>
      <c r="J43" s="173">
        <v>12121.397309999998</v>
      </c>
      <c r="K43" s="98"/>
      <c r="L43" s="98"/>
      <c r="M43" s="98"/>
      <c r="N43" s="99">
        <f t="shared" si="0"/>
        <v>103488.56498</v>
      </c>
    </row>
    <row r="44" spans="1:14" x14ac:dyDescent="0.2">
      <c r="A44" s="88" t="s">
        <v>58</v>
      </c>
      <c r="B44" s="174">
        <v>1770.18525</v>
      </c>
      <c r="C44" s="174">
        <v>1954.4126899999999</v>
      </c>
      <c r="D44" s="174">
        <v>1543.75127</v>
      </c>
      <c r="E44" s="174">
        <v>1615.7535800000001</v>
      </c>
      <c r="F44" s="174">
        <v>1669.4946300000001</v>
      </c>
      <c r="G44" s="174">
        <v>1885.4703900000002</v>
      </c>
      <c r="H44" s="174">
        <v>2080.2910700000002</v>
      </c>
      <c r="I44" s="174">
        <v>1906.9591400000002</v>
      </c>
      <c r="J44" s="174">
        <v>1955.7335399999999</v>
      </c>
      <c r="K44" s="101"/>
      <c r="L44" s="101"/>
      <c r="M44" s="101"/>
      <c r="N44" s="99">
        <f t="shared" si="0"/>
        <v>16382.05156</v>
      </c>
    </row>
    <row r="45" spans="1:14" ht="13.15" customHeight="1" x14ac:dyDescent="0.2">
      <c r="A45" s="88" t="s">
        <v>71</v>
      </c>
      <c r="B45" s="174">
        <v>11323.04434</v>
      </c>
      <c r="C45" s="174">
        <v>9470.2364600000001</v>
      </c>
      <c r="D45" s="174">
        <v>8074.4968799999997</v>
      </c>
      <c r="E45" s="174">
        <v>9237.9961000000003</v>
      </c>
      <c r="F45" s="174">
        <v>8823.7323800000013</v>
      </c>
      <c r="G45" s="174">
        <v>9778.8524799999996</v>
      </c>
      <c r="H45" s="174">
        <v>9454.0647200000003</v>
      </c>
      <c r="I45" s="174">
        <v>10778.426290000001</v>
      </c>
      <c r="J45" s="174">
        <v>10165.663769999999</v>
      </c>
      <c r="K45" s="101"/>
      <c r="L45" s="101"/>
      <c r="M45" s="101"/>
      <c r="N45" s="99">
        <f t="shared" si="0"/>
        <v>87106.513420000003</v>
      </c>
    </row>
    <row r="46" spans="1:14" ht="13.5" thickBot="1" x14ac:dyDescent="0.25">
      <c r="A46" s="42" t="s">
        <v>33</v>
      </c>
      <c r="B46" s="49">
        <f t="shared" ref="B46:J46" si="1">B4+B5+B6+B7+B8+B9+B30+B18+B43</f>
        <v>771820.06585000013</v>
      </c>
      <c r="C46" s="49">
        <f t="shared" si="1"/>
        <v>669034.01552999998</v>
      </c>
      <c r="D46" s="49">
        <f t="shared" si="1"/>
        <v>647310.21876999992</v>
      </c>
      <c r="E46" s="49">
        <f t="shared" si="1"/>
        <v>776255.06137999997</v>
      </c>
      <c r="F46" s="49">
        <f t="shared" si="1"/>
        <v>731067.15409999993</v>
      </c>
      <c r="G46" s="49">
        <f t="shared" si="1"/>
        <v>759331.06354</v>
      </c>
      <c r="H46" s="49">
        <f t="shared" si="1"/>
        <v>769006.83004999999</v>
      </c>
      <c r="I46" s="49">
        <f t="shared" si="1"/>
        <v>774365.77497999999</v>
      </c>
      <c r="J46" s="49">
        <f t="shared" si="1"/>
        <v>789984.1555600001</v>
      </c>
      <c r="K46" s="49"/>
      <c r="L46" s="49"/>
      <c r="M46" s="49"/>
      <c r="N46" s="49">
        <f t="shared" si="0"/>
        <v>6688174.3397599999</v>
      </c>
    </row>
    <row r="47" spans="1:14" s="73" customFormat="1" ht="13.5" thickTop="1" x14ac:dyDescent="0.2">
      <c r="A47" s="74" t="s">
        <v>72</v>
      </c>
      <c r="B47"/>
      <c r="C47"/>
      <c r="D47"/>
      <c r="E47" s="75"/>
      <c r="F47" s="75"/>
      <c r="G47" s="75"/>
      <c r="H47" s="75"/>
      <c r="I47" s="75"/>
      <c r="J47" s="75"/>
      <c r="K47" s="75"/>
      <c r="L47" s="75"/>
      <c r="M47" s="75"/>
      <c r="N47" s="74"/>
    </row>
    <row r="48" spans="1:14" s="73" customFormat="1" ht="10.9" customHeight="1" x14ac:dyDescent="0.2">
      <c r="A48" s="182" t="s">
        <v>163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</row>
    <row r="49" spans="1:14" s="73" customFormat="1" x14ac:dyDescent="0.2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</row>
    <row r="50" spans="1:14" s="73" customFormat="1" ht="12.75" customHeight="1" x14ac:dyDescent="0.2">
      <c r="A50" s="74" t="s">
        <v>172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</row>
    <row r="51" spans="1:14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</row>
    <row r="52" spans="1:14" x14ac:dyDescent="0.2">
      <c r="B52" s="96"/>
      <c r="C52" s="96"/>
      <c r="D52" s="96"/>
      <c r="E52" s="96"/>
      <c r="F52" s="96"/>
      <c r="G52" s="96"/>
      <c r="H52" s="96"/>
      <c r="I52" s="96"/>
    </row>
    <row r="53" spans="1:14" x14ac:dyDescent="0.2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1:14" x14ac:dyDescent="0.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</row>
    <row r="55" spans="1:14" x14ac:dyDescent="0.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</row>
    <row r="56" spans="1:14" x14ac:dyDescent="0.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</row>
    <row r="57" spans="1:14" x14ac:dyDescent="0.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</row>
    <row r="58" spans="1:14" x14ac:dyDescent="0.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x14ac:dyDescent="0.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</row>
    <row r="60" spans="1:14" x14ac:dyDescent="0.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</row>
    <row r="61" spans="1:14" x14ac:dyDescent="0.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</row>
    <row r="62" spans="1:14" x14ac:dyDescent="0.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</row>
    <row r="63" spans="1:14" x14ac:dyDescent="0.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</row>
    <row r="64" spans="1:14" x14ac:dyDescent="0.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</row>
    <row r="65" spans="2:14" x14ac:dyDescent="0.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</row>
    <row r="66" spans="2:14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</row>
    <row r="67" spans="2:14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</row>
    <row r="68" spans="2:14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</row>
    <row r="69" spans="2:14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</row>
    <row r="70" spans="2:14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</row>
    <row r="71" spans="2:14" x14ac:dyDescent="0.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</row>
    <row r="72" spans="2:14" x14ac:dyDescent="0.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</row>
    <row r="73" spans="2:14" x14ac:dyDescent="0.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</row>
    <row r="74" spans="2:14" x14ac:dyDescent="0.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</row>
    <row r="75" spans="2:14" x14ac:dyDescent="0.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</row>
    <row r="76" spans="2:14" x14ac:dyDescent="0.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</row>
    <row r="77" spans="2:14" x14ac:dyDescent="0.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</row>
    <row r="78" spans="2:14" x14ac:dyDescent="0.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</row>
    <row r="79" spans="2:14" x14ac:dyDescent="0.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</row>
    <row r="80" spans="2:14" x14ac:dyDescent="0.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</row>
    <row r="81" spans="2:14" x14ac:dyDescent="0.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</row>
    <row r="82" spans="2:14" x14ac:dyDescent="0.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</row>
    <row r="83" spans="2:14" x14ac:dyDescent="0.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</row>
    <row r="84" spans="2:14" x14ac:dyDescent="0.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</row>
    <row r="85" spans="2:14" x14ac:dyDescent="0.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</row>
    <row r="86" spans="2:14" x14ac:dyDescent="0.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</row>
    <row r="87" spans="2:14" x14ac:dyDescent="0.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</row>
    <row r="88" spans="2:14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</row>
    <row r="89" spans="2:14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</row>
    <row r="90" spans="2:14" x14ac:dyDescent="0.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</row>
    <row r="91" spans="2:14" x14ac:dyDescent="0.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</row>
    <row r="92" spans="2:14" x14ac:dyDescent="0.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</row>
    <row r="93" spans="2:14" x14ac:dyDescent="0.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</row>
    <row r="94" spans="2:14" x14ac:dyDescent="0.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</row>
    <row r="95" spans="2:14" x14ac:dyDescent="0.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</row>
    <row r="96" spans="2:14" x14ac:dyDescent="0.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</row>
    <row r="97" spans="2:14" x14ac:dyDescent="0.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</row>
    <row r="98" spans="2:14" x14ac:dyDescent="0.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2:14" x14ac:dyDescent="0.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</row>
    <row r="100" spans="2:14" x14ac:dyDescent="0.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</row>
    <row r="101" spans="2:14" x14ac:dyDescent="0.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</row>
    <row r="102" spans="2:14" x14ac:dyDescent="0.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</row>
    <row r="103" spans="2:14" x14ac:dyDescent="0.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</row>
    <row r="104" spans="2:14" x14ac:dyDescent="0.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</row>
    <row r="105" spans="2:14" x14ac:dyDescent="0.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</row>
    <row r="106" spans="2:14" x14ac:dyDescent="0.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</row>
    <row r="107" spans="2:14" x14ac:dyDescent="0.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</row>
    <row r="108" spans="2:14" x14ac:dyDescent="0.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</row>
    <row r="109" spans="2:14" x14ac:dyDescent="0.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</row>
    <row r="110" spans="2:14" x14ac:dyDescent="0.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</row>
    <row r="111" spans="2:14" x14ac:dyDescent="0.2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</row>
    <row r="112" spans="2:14" x14ac:dyDescent="0.2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</row>
    <row r="113" spans="2:14" x14ac:dyDescent="0.2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</row>
    <row r="114" spans="2:14" x14ac:dyDescent="0.2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</row>
    <row r="115" spans="2:14" x14ac:dyDescent="0.2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</row>
    <row r="116" spans="2:14" x14ac:dyDescent="0.2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</row>
    <row r="117" spans="2:14" x14ac:dyDescent="0.2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</row>
    <row r="118" spans="2:14" x14ac:dyDescent="0.2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</row>
    <row r="119" spans="2:14" x14ac:dyDescent="0.2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</row>
    <row r="120" spans="2:14" x14ac:dyDescent="0.2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</row>
    <row r="121" spans="2:14" x14ac:dyDescent="0.2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</row>
    <row r="122" spans="2:14" x14ac:dyDescent="0.2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</row>
    <row r="123" spans="2:14" x14ac:dyDescent="0.2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</row>
  </sheetData>
  <mergeCells count="2">
    <mergeCell ref="L2:N2"/>
    <mergeCell ref="A48:N49"/>
  </mergeCells>
  <pageMargins left="0.11811023622047245" right="0.11811023622047245" top="0.19685039370078741" bottom="0.19685039370078741" header="0.31496062992125984" footer="0.31496062992125984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V115"/>
  <sheetViews>
    <sheetView showGridLines="0" zoomScale="102" zoomScaleNormal="102" zoomScaleSheetLayoutView="10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B99" sqref="B99"/>
    </sheetView>
  </sheetViews>
  <sheetFormatPr defaultColWidth="8.85546875" defaultRowHeight="12.75" x14ac:dyDescent="0.2"/>
  <cols>
    <col min="1" max="1" width="10.42578125" style="86" customWidth="1"/>
    <col min="2" max="2" width="12.42578125" style="69" bestFit="1" customWidth="1"/>
    <col min="3" max="3" width="11.5703125" style="87" customWidth="1"/>
    <col min="4" max="4" width="16.140625" style="69" bestFit="1" customWidth="1"/>
    <col min="5" max="5" width="21.7109375" style="85" customWidth="1"/>
    <col min="6" max="6" width="11.7109375" style="69" customWidth="1"/>
    <col min="7" max="7" width="12.42578125" style="69" customWidth="1"/>
    <col min="8" max="8" width="12.140625" style="69" customWidth="1"/>
    <col min="9" max="9" width="12.28515625" style="69" customWidth="1"/>
    <col min="10" max="10" width="15" style="69" customWidth="1"/>
    <col min="11" max="11" width="12.7109375" style="69" customWidth="1"/>
    <col min="12" max="13" width="8.85546875" style="69"/>
    <col min="14" max="14" width="14" style="69" bestFit="1" customWidth="1"/>
    <col min="15" max="16384" width="8.85546875" style="69"/>
  </cols>
  <sheetData>
    <row r="1" spans="1:100" x14ac:dyDescent="0.2">
      <c r="A1" s="106" t="s">
        <v>173</v>
      </c>
      <c r="B1"/>
      <c r="C1" s="69"/>
      <c r="D1"/>
      <c r="E1" s="69"/>
      <c r="F1"/>
      <c r="G1"/>
      <c r="H1"/>
      <c r="I1"/>
      <c r="J1"/>
      <c r="K1" s="2" t="s">
        <v>31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</row>
    <row r="2" spans="1:100" s="84" customFormat="1" ht="64.5" thickBot="1" x14ac:dyDescent="0.25">
      <c r="A2" s="112" t="s">
        <v>32</v>
      </c>
      <c r="B2" s="113" t="s">
        <v>145</v>
      </c>
      <c r="C2" s="113" t="s">
        <v>156</v>
      </c>
      <c r="D2" s="113" t="s">
        <v>157</v>
      </c>
      <c r="E2" s="113" t="s">
        <v>158</v>
      </c>
      <c r="F2" s="113" t="s">
        <v>159</v>
      </c>
      <c r="G2" s="113" t="s">
        <v>170</v>
      </c>
      <c r="H2" s="113" t="s">
        <v>160</v>
      </c>
      <c r="I2" s="91" t="s">
        <v>151</v>
      </c>
      <c r="J2" s="91" t="s">
        <v>152</v>
      </c>
      <c r="K2" s="114" t="s">
        <v>33</v>
      </c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</row>
    <row r="3" spans="1:100" s="1" customFormat="1" ht="13.5" thickTop="1" x14ac:dyDescent="0.2">
      <c r="A3" s="109">
        <v>42005</v>
      </c>
      <c r="B3" s="161">
        <v>55948.879480000003</v>
      </c>
      <c r="C3" s="161">
        <v>1828.8353099999999</v>
      </c>
      <c r="D3" s="161">
        <v>21835.118570000002</v>
      </c>
      <c r="E3" s="161">
        <v>36346.997459999991</v>
      </c>
      <c r="F3" s="161">
        <v>10220.908370000003</v>
      </c>
      <c r="G3" s="162">
        <f>N3/1000</f>
        <v>0</v>
      </c>
      <c r="H3" s="161">
        <v>1916.9955300000001</v>
      </c>
      <c r="I3" s="161">
        <v>494.60469999999998</v>
      </c>
      <c r="J3" s="161">
        <v>999.7012500000003</v>
      </c>
      <c r="K3" s="161">
        <f t="shared" ref="K3:K66" si="0">SUM(B3:J3)</f>
        <v>129592.04067</v>
      </c>
      <c r="N3" s="43"/>
    </row>
    <row r="4" spans="1:100" x14ac:dyDescent="0.2">
      <c r="A4" s="110">
        <v>42036</v>
      </c>
      <c r="B4" s="116">
        <v>46720.758330000004</v>
      </c>
      <c r="C4" s="116">
        <v>1759.8612500000006</v>
      </c>
      <c r="D4" s="116">
        <v>17944.084320000002</v>
      </c>
      <c r="E4" s="116">
        <v>31461.01268</v>
      </c>
      <c r="F4" s="116">
        <v>9618.2840099999976</v>
      </c>
      <c r="G4" s="116">
        <f t="shared" ref="G4:G39" si="1">N4/1000</f>
        <v>0</v>
      </c>
      <c r="H4" s="116">
        <v>1665.21261</v>
      </c>
      <c r="I4" s="116">
        <v>340.06837999999999</v>
      </c>
      <c r="J4" s="116">
        <v>833.19883000000004</v>
      </c>
      <c r="K4" s="116">
        <f t="shared" si="0"/>
        <v>110342.48041</v>
      </c>
      <c r="N4" s="154"/>
    </row>
    <row r="5" spans="1:100" x14ac:dyDescent="0.2">
      <c r="A5" s="110">
        <v>42064</v>
      </c>
      <c r="B5" s="116">
        <v>44392.582259999996</v>
      </c>
      <c r="C5" s="116">
        <v>2917.4956100000004</v>
      </c>
      <c r="D5" s="116">
        <v>26031.225190000001</v>
      </c>
      <c r="E5" s="116">
        <v>29819.361050000003</v>
      </c>
      <c r="F5" s="116">
        <v>9998.2002099999991</v>
      </c>
      <c r="G5" s="116">
        <f t="shared" si="1"/>
        <v>0</v>
      </c>
      <c r="H5" s="116">
        <v>4595.9200700000001</v>
      </c>
      <c r="I5" s="116">
        <v>414.22779000000008</v>
      </c>
      <c r="J5" s="116">
        <v>1082.9006000000002</v>
      </c>
      <c r="K5" s="116">
        <f t="shared" si="0"/>
        <v>119251.91277999998</v>
      </c>
      <c r="N5" s="154"/>
    </row>
    <row r="6" spans="1:100" x14ac:dyDescent="0.2">
      <c r="A6" s="110">
        <v>42095</v>
      </c>
      <c r="B6" s="116">
        <v>50017.696409999997</v>
      </c>
      <c r="C6" s="116">
        <v>1446.3534400000005</v>
      </c>
      <c r="D6" s="116">
        <v>22810.028829999999</v>
      </c>
      <c r="E6" s="116">
        <v>30164.996950000001</v>
      </c>
      <c r="F6" s="116">
        <v>10671.348249999999</v>
      </c>
      <c r="G6" s="116">
        <f t="shared" si="1"/>
        <v>0</v>
      </c>
      <c r="H6" s="116">
        <v>2045.13951</v>
      </c>
      <c r="I6" s="116">
        <v>244.82345000000001</v>
      </c>
      <c r="J6" s="116">
        <v>765.88201000000004</v>
      </c>
      <c r="K6" s="116">
        <f t="shared" si="0"/>
        <v>118166.26884999998</v>
      </c>
      <c r="N6" s="154"/>
    </row>
    <row r="7" spans="1:100" x14ac:dyDescent="0.2">
      <c r="A7" s="110">
        <v>42125</v>
      </c>
      <c r="B7" s="116">
        <v>49057.73315</v>
      </c>
      <c r="C7" s="116">
        <v>1544.32348</v>
      </c>
      <c r="D7" s="116">
        <v>23730.9071</v>
      </c>
      <c r="E7" s="116">
        <v>29950.231159999996</v>
      </c>
      <c r="F7" s="116">
        <v>10345.924889999997</v>
      </c>
      <c r="G7" s="116">
        <f t="shared" si="1"/>
        <v>0</v>
      </c>
      <c r="H7" s="116">
        <v>2315.3936799999997</v>
      </c>
      <c r="I7" s="116">
        <v>302.90313000000003</v>
      </c>
      <c r="J7" s="116">
        <v>748.85779000000002</v>
      </c>
      <c r="K7" s="116">
        <f t="shared" si="0"/>
        <v>117996.27437999999</v>
      </c>
      <c r="N7" s="154"/>
    </row>
    <row r="8" spans="1:100" x14ac:dyDescent="0.2">
      <c r="A8" s="110">
        <v>42156</v>
      </c>
      <c r="B8" s="116">
        <v>49434.585420000003</v>
      </c>
      <c r="C8" s="116">
        <v>2644.7493599999998</v>
      </c>
      <c r="D8" s="116">
        <v>26411.717840000001</v>
      </c>
      <c r="E8" s="116">
        <v>30285.127799999998</v>
      </c>
      <c r="F8" s="116">
        <v>10841.453849999998</v>
      </c>
      <c r="G8" s="116">
        <f t="shared" si="1"/>
        <v>0</v>
      </c>
      <c r="H8" s="116">
        <v>9319.89653</v>
      </c>
      <c r="I8" s="116">
        <v>648.35684000000015</v>
      </c>
      <c r="J8" s="116">
        <v>667.65503000000001</v>
      </c>
      <c r="K8" s="116">
        <f t="shared" si="0"/>
        <v>130253.54267</v>
      </c>
      <c r="N8" s="154"/>
    </row>
    <row r="9" spans="1:100" x14ac:dyDescent="0.2">
      <c r="A9" s="110">
        <v>42186</v>
      </c>
      <c r="B9" s="116">
        <v>50177.599430000009</v>
      </c>
      <c r="C9" s="116">
        <v>1934.1545700000001</v>
      </c>
      <c r="D9" s="116">
        <v>28103.336600000002</v>
      </c>
      <c r="E9" s="116">
        <v>32335.801260000004</v>
      </c>
      <c r="F9" s="116">
        <v>10822.61867</v>
      </c>
      <c r="G9" s="116">
        <f t="shared" si="1"/>
        <v>0</v>
      </c>
      <c r="H9" s="116">
        <v>2272.3060800000007</v>
      </c>
      <c r="I9" s="116">
        <v>611.77276000000006</v>
      </c>
      <c r="J9" s="116">
        <v>809.08805999999993</v>
      </c>
      <c r="K9" s="116">
        <f t="shared" si="0"/>
        <v>127066.67743000001</v>
      </c>
      <c r="N9" s="154"/>
    </row>
    <row r="10" spans="1:100" x14ac:dyDescent="0.2">
      <c r="A10" s="110">
        <v>42217</v>
      </c>
      <c r="B10" s="116">
        <v>51036.705709999995</v>
      </c>
      <c r="C10" s="116">
        <v>1516.0479600000003</v>
      </c>
      <c r="D10" s="116">
        <v>25776.522100000002</v>
      </c>
      <c r="E10" s="116">
        <v>32666.228299999999</v>
      </c>
      <c r="F10" s="116">
        <v>11182.873590000001</v>
      </c>
      <c r="G10" s="116">
        <f t="shared" si="1"/>
        <v>0</v>
      </c>
      <c r="H10" s="116">
        <v>2708.04783</v>
      </c>
      <c r="I10" s="116">
        <v>755.60997999999995</v>
      </c>
      <c r="J10" s="116">
        <v>834.48678000000007</v>
      </c>
      <c r="K10" s="116">
        <f t="shared" si="0"/>
        <v>126476.52225000001</v>
      </c>
      <c r="N10" s="154"/>
    </row>
    <row r="11" spans="1:100" x14ac:dyDescent="0.2">
      <c r="A11" s="110">
        <v>42248</v>
      </c>
      <c r="B11" s="116">
        <v>49449.176620000006</v>
      </c>
      <c r="C11" s="116">
        <v>2665.0306099999998</v>
      </c>
      <c r="D11" s="116">
        <v>26642.525370000003</v>
      </c>
      <c r="E11" s="116">
        <v>32716.601349999994</v>
      </c>
      <c r="F11" s="116">
        <v>11574.96349</v>
      </c>
      <c r="G11" s="116">
        <f t="shared" si="1"/>
        <v>0</v>
      </c>
      <c r="H11" s="116">
        <v>2431.8782500000007</v>
      </c>
      <c r="I11" s="116">
        <v>658.68653000000006</v>
      </c>
      <c r="J11" s="116">
        <v>1031.3932199999999</v>
      </c>
      <c r="K11" s="116">
        <f t="shared" si="0"/>
        <v>127170.25544000001</v>
      </c>
      <c r="N11" s="154"/>
    </row>
    <row r="12" spans="1:100" x14ac:dyDescent="0.2">
      <c r="A12" s="110">
        <v>42278</v>
      </c>
      <c r="B12" s="116">
        <v>48889.302120000008</v>
      </c>
      <c r="C12" s="116">
        <v>1602.2802799999999</v>
      </c>
      <c r="D12" s="116">
        <v>25716.468270000001</v>
      </c>
      <c r="E12" s="116">
        <v>34034.687229999996</v>
      </c>
      <c r="F12" s="116">
        <v>11383.623609999999</v>
      </c>
      <c r="G12" s="116">
        <f t="shared" si="1"/>
        <v>0</v>
      </c>
      <c r="H12" s="116">
        <v>2919.9584399999999</v>
      </c>
      <c r="I12" s="116">
        <v>642.78701999999998</v>
      </c>
      <c r="J12" s="116">
        <v>969.16867999999999</v>
      </c>
      <c r="K12" s="116">
        <f t="shared" si="0"/>
        <v>126158.27565000001</v>
      </c>
      <c r="N12" s="154"/>
    </row>
    <row r="13" spans="1:100" x14ac:dyDescent="0.2">
      <c r="A13" s="110">
        <v>42309</v>
      </c>
      <c r="B13" s="116">
        <v>49858.431229999995</v>
      </c>
      <c r="C13" s="116">
        <v>1467.57086</v>
      </c>
      <c r="D13" s="116">
        <v>26736.050750000002</v>
      </c>
      <c r="E13" s="116">
        <v>35354.473850000002</v>
      </c>
      <c r="F13" s="116">
        <v>11311.208370000002</v>
      </c>
      <c r="G13" s="116">
        <f t="shared" si="1"/>
        <v>0</v>
      </c>
      <c r="H13" s="116">
        <v>7111.2923099999998</v>
      </c>
      <c r="I13" s="116">
        <v>763.26846999999998</v>
      </c>
      <c r="J13" s="116">
        <v>894.43471999999997</v>
      </c>
      <c r="K13" s="116">
        <f t="shared" si="0"/>
        <v>133496.73056</v>
      </c>
      <c r="N13" s="154"/>
    </row>
    <row r="14" spans="1:100" x14ac:dyDescent="0.2">
      <c r="A14" s="110">
        <v>42339</v>
      </c>
      <c r="B14" s="116">
        <v>62707.21888</v>
      </c>
      <c r="C14" s="116">
        <v>2611.3688099999999</v>
      </c>
      <c r="D14" s="116">
        <v>34450.950870000008</v>
      </c>
      <c r="E14" s="116">
        <v>33839.821320000003</v>
      </c>
      <c r="F14" s="116">
        <v>11578.95277</v>
      </c>
      <c r="G14" s="116">
        <f t="shared" si="1"/>
        <v>0</v>
      </c>
      <c r="H14" s="116">
        <v>6198.7915199999998</v>
      </c>
      <c r="I14" s="116">
        <v>782.83656999999994</v>
      </c>
      <c r="J14" s="116">
        <v>1208.5631600000002</v>
      </c>
      <c r="K14" s="116">
        <f t="shared" si="0"/>
        <v>153378.50390000001</v>
      </c>
      <c r="N14" s="154"/>
    </row>
    <row r="15" spans="1:100" s="1" customFormat="1" x14ac:dyDescent="0.2">
      <c r="A15" s="109">
        <v>42370</v>
      </c>
      <c r="B15" s="162">
        <v>59005.378790000002</v>
      </c>
      <c r="C15" s="162">
        <v>1709.4005499999996</v>
      </c>
      <c r="D15" s="162">
        <v>21392.146700000001</v>
      </c>
      <c r="E15" s="162">
        <v>37898.920300000005</v>
      </c>
      <c r="F15" s="162">
        <v>13727.967409999999</v>
      </c>
      <c r="G15" s="162">
        <f t="shared" si="1"/>
        <v>0</v>
      </c>
      <c r="H15" s="162">
        <v>2482.29916</v>
      </c>
      <c r="I15" s="162">
        <v>737.50890000000004</v>
      </c>
      <c r="J15" s="162">
        <v>944.41880999999989</v>
      </c>
      <c r="K15" s="162">
        <f t="shared" si="0"/>
        <v>137898.04062000001</v>
      </c>
      <c r="N15" s="43"/>
    </row>
    <row r="16" spans="1:100" x14ac:dyDescent="0.2">
      <c r="A16" s="110">
        <v>42401</v>
      </c>
      <c r="B16" s="116">
        <v>46957.831699999995</v>
      </c>
      <c r="C16" s="116">
        <v>1505.7730999999999</v>
      </c>
      <c r="D16" s="116">
        <v>23053.745039999998</v>
      </c>
      <c r="E16" s="116">
        <v>35446.672480000001</v>
      </c>
      <c r="F16" s="116">
        <v>10052.822770000004</v>
      </c>
      <c r="G16" s="116">
        <f t="shared" si="1"/>
        <v>0</v>
      </c>
      <c r="H16" s="116">
        <v>3508.1788799999999</v>
      </c>
      <c r="I16" s="116">
        <v>1067.8029100000001</v>
      </c>
      <c r="J16" s="116">
        <v>763.52128000000005</v>
      </c>
      <c r="K16" s="116">
        <f t="shared" si="0"/>
        <v>122356.34815999999</v>
      </c>
      <c r="N16" s="154"/>
    </row>
    <row r="17" spans="1:14" x14ac:dyDescent="0.2">
      <c r="A17" s="110">
        <v>42430</v>
      </c>
      <c r="B17" s="116">
        <v>47402.195160000003</v>
      </c>
      <c r="C17" s="116">
        <v>1572.0775900000001</v>
      </c>
      <c r="D17" s="116">
        <v>23877.188149999998</v>
      </c>
      <c r="E17" s="116">
        <v>31089.327009999997</v>
      </c>
      <c r="F17" s="116">
        <v>10721.832539999999</v>
      </c>
      <c r="G17" s="116">
        <f t="shared" si="1"/>
        <v>0</v>
      </c>
      <c r="H17" s="116">
        <v>2894.7234699999999</v>
      </c>
      <c r="I17" s="116">
        <v>829.98653000000002</v>
      </c>
      <c r="J17" s="116">
        <v>747.31199000000004</v>
      </c>
      <c r="K17" s="116">
        <f t="shared" si="0"/>
        <v>119134.64244</v>
      </c>
      <c r="N17" s="154"/>
    </row>
    <row r="18" spans="1:14" x14ac:dyDescent="0.2">
      <c r="A18" s="110">
        <v>42461</v>
      </c>
      <c r="B18" s="116">
        <v>52876.460100000011</v>
      </c>
      <c r="C18" s="116">
        <v>2692.0267999999992</v>
      </c>
      <c r="D18" s="116">
        <v>21110.701239999999</v>
      </c>
      <c r="E18" s="116">
        <v>34767.640749999999</v>
      </c>
      <c r="F18" s="116">
        <v>11237.740400000001</v>
      </c>
      <c r="G18" s="116">
        <f t="shared" si="1"/>
        <v>0</v>
      </c>
      <c r="H18" s="116">
        <v>2580.4988700000004</v>
      </c>
      <c r="I18" s="116">
        <v>720.87308999999993</v>
      </c>
      <c r="J18" s="116">
        <v>755.36811</v>
      </c>
      <c r="K18" s="116">
        <f t="shared" si="0"/>
        <v>126741.30935999998</v>
      </c>
      <c r="N18" s="154"/>
    </row>
    <row r="19" spans="1:14" x14ac:dyDescent="0.2">
      <c r="A19" s="110">
        <v>42491</v>
      </c>
      <c r="B19" s="116">
        <v>53031.472710000009</v>
      </c>
      <c r="C19" s="116">
        <v>1658.83861</v>
      </c>
      <c r="D19" s="116">
        <v>24311.651690000002</v>
      </c>
      <c r="E19" s="116">
        <v>32100.354690000004</v>
      </c>
      <c r="F19" s="116">
        <v>11493.79977</v>
      </c>
      <c r="G19" s="116">
        <f t="shared" si="1"/>
        <v>0</v>
      </c>
      <c r="H19" s="116">
        <v>3035.6623900000004</v>
      </c>
      <c r="I19" s="116">
        <v>889.9281400000001</v>
      </c>
      <c r="J19" s="116">
        <v>921.20569999999998</v>
      </c>
      <c r="K19" s="116">
        <f t="shared" si="0"/>
        <v>127442.91370000002</v>
      </c>
      <c r="N19" s="154"/>
    </row>
    <row r="20" spans="1:14" x14ac:dyDescent="0.2">
      <c r="A20" s="110">
        <v>42522</v>
      </c>
      <c r="B20" s="116">
        <v>53638.964920000013</v>
      </c>
      <c r="C20" s="116">
        <v>1562.0002900000002</v>
      </c>
      <c r="D20" s="116">
        <v>28578.036459999999</v>
      </c>
      <c r="E20" s="116">
        <v>34416.142290000003</v>
      </c>
      <c r="F20" s="116">
        <v>12026.38139</v>
      </c>
      <c r="G20" s="116">
        <f t="shared" si="1"/>
        <v>0</v>
      </c>
      <c r="H20" s="116">
        <v>2717.3139800000004</v>
      </c>
      <c r="I20" s="116">
        <v>785.83393000000012</v>
      </c>
      <c r="J20" s="116">
        <v>1054.4580599999999</v>
      </c>
      <c r="K20" s="116">
        <f t="shared" si="0"/>
        <v>134779.13132000001</v>
      </c>
      <c r="N20" s="154"/>
    </row>
    <row r="21" spans="1:14" x14ac:dyDescent="0.2">
      <c r="A21" s="110">
        <v>42552</v>
      </c>
      <c r="B21" s="116">
        <v>56140.375420000011</v>
      </c>
      <c r="C21" s="116">
        <v>2969.4425699999997</v>
      </c>
      <c r="D21" s="116">
        <v>27210.756989999994</v>
      </c>
      <c r="E21" s="116">
        <v>34177.919420000006</v>
      </c>
      <c r="F21" s="116">
        <v>12295.810640000003</v>
      </c>
      <c r="G21" s="116">
        <f t="shared" si="1"/>
        <v>0</v>
      </c>
      <c r="H21" s="116">
        <v>3019.4429900000005</v>
      </c>
      <c r="I21" s="116">
        <v>818.94002999999998</v>
      </c>
      <c r="J21" s="116">
        <v>1017.1959499999999</v>
      </c>
      <c r="K21" s="116">
        <f t="shared" si="0"/>
        <v>137649.88401000001</v>
      </c>
      <c r="N21" s="154"/>
    </row>
    <row r="22" spans="1:14" x14ac:dyDescent="0.2">
      <c r="A22" s="110">
        <v>42583</v>
      </c>
      <c r="B22" s="116">
        <v>52271.776200000015</v>
      </c>
      <c r="C22" s="116">
        <v>1576.9023300000001</v>
      </c>
      <c r="D22" s="116">
        <v>27441.980210000002</v>
      </c>
      <c r="E22" s="116">
        <v>37808.311069999996</v>
      </c>
      <c r="F22" s="116">
        <v>12087.517400000001</v>
      </c>
      <c r="G22" s="116">
        <f t="shared" si="1"/>
        <v>0</v>
      </c>
      <c r="H22" s="116">
        <v>2281.3028600000002</v>
      </c>
      <c r="I22" s="116">
        <v>610.59438999999998</v>
      </c>
      <c r="J22" s="116">
        <v>1039.9368200000001</v>
      </c>
      <c r="K22" s="116">
        <f t="shared" si="0"/>
        <v>135118.32128000003</v>
      </c>
      <c r="N22" s="154"/>
    </row>
    <row r="23" spans="1:14" x14ac:dyDescent="0.2">
      <c r="A23" s="110">
        <v>42614</v>
      </c>
      <c r="B23" s="116">
        <v>56619.006139999998</v>
      </c>
      <c r="C23" s="116">
        <v>1559.7040200000001</v>
      </c>
      <c r="D23" s="116">
        <v>24442.540690000002</v>
      </c>
      <c r="E23" s="116">
        <v>34154.199509999999</v>
      </c>
      <c r="F23" s="116">
        <v>12389.09007</v>
      </c>
      <c r="G23" s="116">
        <f t="shared" si="1"/>
        <v>0</v>
      </c>
      <c r="H23" s="116">
        <v>3029.8625100000004</v>
      </c>
      <c r="I23" s="116">
        <v>793.32087000000001</v>
      </c>
      <c r="J23" s="116">
        <v>1126.1409099999998</v>
      </c>
      <c r="K23" s="116">
        <f t="shared" si="0"/>
        <v>134113.86471999998</v>
      </c>
      <c r="N23" s="154"/>
    </row>
    <row r="24" spans="1:14" x14ac:dyDescent="0.2">
      <c r="A24" s="110">
        <v>42644</v>
      </c>
      <c r="B24" s="116">
        <v>54225.901579999998</v>
      </c>
      <c r="C24" s="116">
        <v>2702.2901900000002</v>
      </c>
      <c r="D24" s="116">
        <v>25696.008329999997</v>
      </c>
      <c r="E24" s="116">
        <v>33335.882140000002</v>
      </c>
      <c r="F24" s="116">
        <v>12867.27154</v>
      </c>
      <c r="G24" s="116">
        <f t="shared" si="1"/>
        <v>0</v>
      </c>
      <c r="H24" s="116">
        <v>4894.0590100000009</v>
      </c>
      <c r="I24" s="116">
        <v>639.54579000000001</v>
      </c>
      <c r="J24" s="116">
        <v>1197.1613100000002</v>
      </c>
      <c r="K24" s="116">
        <f t="shared" si="0"/>
        <v>135558.11989</v>
      </c>
      <c r="N24" s="154"/>
    </row>
    <row r="25" spans="1:14" x14ac:dyDescent="0.2">
      <c r="A25" s="110">
        <v>42675</v>
      </c>
      <c r="B25" s="116">
        <v>51514.60517000001</v>
      </c>
      <c r="C25" s="116">
        <v>2687.3163200000004</v>
      </c>
      <c r="D25" s="116">
        <v>28213.699289999997</v>
      </c>
      <c r="E25" s="116">
        <v>34615.160149999996</v>
      </c>
      <c r="F25" s="116">
        <v>12135.444810000001</v>
      </c>
      <c r="G25" s="116">
        <f t="shared" si="1"/>
        <v>0</v>
      </c>
      <c r="H25" s="116">
        <v>2697.0941800000005</v>
      </c>
      <c r="I25" s="116">
        <v>485.41979000000003</v>
      </c>
      <c r="J25" s="116">
        <v>844.37549000000013</v>
      </c>
      <c r="K25" s="116">
        <f t="shared" si="0"/>
        <v>133193.11520000003</v>
      </c>
      <c r="N25" s="154"/>
    </row>
    <row r="26" spans="1:14" x14ac:dyDescent="0.2">
      <c r="A26" s="110">
        <v>42705</v>
      </c>
      <c r="B26" s="116">
        <v>56495.826250000006</v>
      </c>
      <c r="C26" s="116">
        <v>1671.4397100000003</v>
      </c>
      <c r="D26" s="116">
        <v>46913.868569999999</v>
      </c>
      <c r="E26" s="116">
        <v>38544.692820000011</v>
      </c>
      <c r="F26" s="116">
        <v>12832.299949999999</v>
      </c>
      <c r="G26" s="116">
        <f t="shared" si="1"/>
        <v>0</v>
      </c>
      <c r="H26" s="116">
        <v>3382.5507800000005</v>
      </c>
      <c r="I26" s="116">
        <v>757.09724000000006</v>
      </c>
      <c r="J26" s="116">
        <v>1286.6007</v>
      </c>
      <c r="K26" s="116">
        <f t="shared" si="0"/>
        <v>161884.37602000003</v>
      </c>
      <c r="N26" s="154"/>
    </row>
    <row r="27" spans="1:14" s="1" customFormat="1" x14ac:dyDescent="0.2">
      <c r="A27" s="109">
        <v>42736</v>
      </c>
      <c r="B27" s="162">
        <v>61748.431060000003</v>
      </c>
      <c r="C27" s="162">
        <v>2891.3994000000002</v>
      </c>
      <c r="D27" s="162">
        <v>14239.163140000001</v>
      </c>
      <c r="E27" s="162">
        <v>43423.439249999996</v>
      </c>
      <c r="F27" s="162">
        <v>14658.211619999998</v>
      </c>
      <c r="G27" s="162">
        <f t="shared" si="1"/>
        <v>0</v>
      </c>
      <c r="H27" s="162">
        <v>2670.3036399999996</v>
      </c>
      <c r="I27" s="162">
        <v>822.73920999999996</v>
      </c>
      <c r="J27" s="162">
        <v>1093.4953399999999</v>
      </c>
      <c r="K27" s="162">
        <f t="shared" si="0"/>
        <v>141547.18265999999</v>
      </c>
      <c r="N27" s="43"/>
    </row>
    <row r="28" spans="1:14" x14ac:dyDescent="0.2">
      <c r="A28" s="110">
        <v>42767</v>
      </c>
      <c r="B28" s="116">
        <v>53984.847150000009</v>
      </c>
      <c r="C28" s="116">
        <v>1654.67877</v>
      </c>
      <c r="D28" s="116">
        <v>19790.305030000003</v>
      </c>
      <c r="E28" s="116">
        <v>33497.75172</v>
      </c>
      <c r="F28" s="116">
        <v>11156.98827</v>
      </c>
      <c r="G28" s="116">
        <f t="shared" si="1"/>
        <v>0</v>
      </c>
      <c r="H28" s="116">
        <v>2640.7270899999999</v>
      </c>
      <c r="I28" s="116">
        <v>933.91217999999969</v>
      </c>
      <c r="J28" s="116">
        <v>829.54503</v>
      </c>
      <c r="K28" s="116">
        <f t="shared" si="0"/>
        <v>124488.75524</v>
      </c>
      <c r="N28" s="154"/>
    </row>
    <row r="29" spans="1:14" x14ac:dyDescent="0.2">
      <c r="A29" s="110">
        <v>42795</v>
      </c>
      <c r="B29" s="116">
        <v>49113.877170000007</v>
      </c>
      <c r="C29" s="116">
        <v>1705.8208500000003</v>
      </c>
      <c r="D29" s="116">
        <v>28151.645379999998</v>
      </c>
      <c r="E29" s="116">
        <v>30370.79711</v>
      </c>
      <c r="F29" s="116">
        <v>11835.46362</v>
      </c>
      <c r="G29" s="116">
        <f t="shared" si="1"/>
        <v>0</v>
      </c>
      <c r="H29" s="116">
        <v>3369.3933400000001</v>
      </c>
      <c r="I29" s="116">
        <v>1021.4130099999999</v>
      </c>
      <c r="J29" s="116">
        <v>1084.1666100000002</v>
      </c>
      <c r="K29" s="116">
        <f t="shared" si="0"/>
        <v>126652.57709000001</v>
      </c>
      <c r="N29" s="154"/>
    </row>
    <row r="30" spans="1:14" x14ac:dyDescent="0.2">
      <c r="A30" s="110">
        <v>42826</v>
      </c>
      <c r="B30" s="116">
        <v>58032.522430000005</v>
      </c>
      <c r="C30" s="116">
        <v>3564.5676799999997</v>
      </c>
      <c r="D30" s="116">
        <v>21027.346399999999</v>
      </c>
      <c r="E30" s="116">
        <v>36443.936390000003</v>
      </c>
      <c r="F30" s="116">
        <v>12882.461360000003</v>
      </c>
      <c r="G30" s="116">
        <f t="shared" si="1"/>
        <v>0</v>
      </c>
      <c r="H30" s="116">
        <v>3079.6249800000001</v>
      </c>
      <c r="I30" s="116">
        <v>918.19652000000008</v>
      </c>
      <c r="J30" s="116">
        <v>1033.3795700000001</v>
      </c>
      <c r="K30" s="116">
        <f t="shared" si="0"/>
        <v>136982.03532999998</v>
      </c>
      <c r="N30" s="154"/>
    </row>
    <row r="31" spans="1:14" x14ac:dyDescent="0.2">
      <c r="A31" s="110">
        <v>42856</v>
      </c>
      <c r="B31" s="116">
        <v>53200.845790000007</v>
      </c>
      <c r="C31" s="116">
        <v>3270.5134200000007</v>
      </c>
      <c r="D31" s="116">
        <v>27116.6793</v>
      </c>
      <c r="E31" s="116">
        <v>32685.011329999994</v>
      </c>
      <c r="F31" s="116">
        <v>12748.698610000003</v>
      </c>
      <c r="G31" s="116">
        <f t="shared" si="1"/>
        <v>0</v>
      </c>
      <c r="H31" s="116">
        <v>2987.6836200000002</v>
      </c>
      <c r="I31" s="116">
        <v>875.20796999999982</v>
      </c>
      <c r="J31" s="116">
        <v>1080.2380900000001</v>
      </c>
      <c r="K31" s="116">
        <f t="shared" si="0"/>
        <v>133964.87813</v>
      </c>
      <c r="N31" s="154"/>
    </row>
    <row r="32" spans="1:14" x14ac:dyDescent="0.2">
      <c r="A32" s="110">
        <v>42887</v>
      </c>
      <c r="B32" s="116">
        <v>54936.417710000009</v>
      </c>
      <c r="C32" s="116">
        <v>3227.9090000000001</v>
      </c>
      <c r="D32" s="116">
        <v>26477.453390000002</v>
      </c>
      <c r="E32" s="116">
        <v>35805.581279999999</v>
      </c>
      <c r="F32" s="116">
        <v>13194.130810000001</v>
      </c>
      <c r="G32" s="116">
        <f t="shared" si="1"/>
        <v>0</v>
      </c>
      <c r="H32" s="116">
        <v>2955.1043800000002</v>
      </c>
      <c r="I32" s="116">
        <v>897.74013999999988</v>
      </c>
      <c r="J32" s="116">
        <v>933.71783000000005</v>
      </c>
      <c r="K32" s="116">
        <f t="shared" si="0"/>
        <v>138428.05454000001</v>
      </c>
      <c r="N32" s="154"/>
    </row>
    <row r="33" spans="1:14" x14ac:dyDescent="0.2">
      <c r="A33" s="110">
        <v>42917</v>
      </c>
      <c r="B33" s="116">
        <v>56019.496350000001</v>
      </c>
      <c r="C33" s="116">
        <v>4100.5777800000005</v>
      </c>
      <c r="D33" s="116">
        <v>26244.965319999999</v>
      </c>
      <c r="E33" s="116">
        <v>35818.211360000001</v>
      </c>
      <c r="F33" s="116">
        <v>13861.89061</v>
      </c>
      <c r="G33" s="116">
        <f t="shared" si="1"/>
        <v>0</v>
      </c>
      <c r="H33" s="116">
        <v>4388.1050599999999</v>
      </c>
      <c r="I33" s="116">
        <v>5525.6145300000017</v>
      </c>
      <c r="J33" s="116">
        <v>991.93765000000008</v>
      </c>
      <c r="K33" s="116">
        <f t="shared" si="0"/>
        <v>146950.79866</v>
      </c>
      <c r="N33" s="154"/>
    </row>
    <row r="34" spans="1:14" x14ac:dyDescent="0.2">
      <c r="A34" s="110">
        <v>42948</v>
      </c>
      <c r="B34" s="116">
        <v>57298.49311000001</v>
      </c>
      <c r="C34" s="116">
        <v>1737.2243900000001</v>
      </c>
      <c r="D34" s="116">
        <v>29986.2487</v>
      </c>
      <c r="E34" s="116">
        <v>36425.900600000001</v>
      </c>
      <c r="F34" s="116">
        <v>13842.103060000003</v>
      </c>
      <c r="G34" s="116">
        <f t="shared" si="1"/>
        <v>0</v>
      </c>
      <c r="H34" s="116">
        <v>3405.7010200000004</v>
      </c>
      <c r="I34" s="116">
        <v>938.84675000000004</v>
      </c>
      <c r="J34" s="116">
        <v>1121.77495</v>
      </c>
      <c r="K34" s="116">
        <f t="shared" si="0"/>
        <v>144756.29258000001</v>
      </c>
      <c r="N34" s="154"/>
    </row>
    <row r="35" spans="1:14" x14ac:dyDescent="0.2">
      <c r="A35" s="110">
        <v>42979</v>
      </c>
      <c r="B35" s="116">
        <v>58957.372740000013</v>
      </c>
      <c r="C35" s="116">
        <v>1680.7473900000005</v>
      </c>
      <c r="D35" s="116">
        <v>26407.31957</v>
      </c>
      <c r="E35" s="116">
        <v>37025.077200000007</v>
      </c>
      <c r="F35" s="116">
        <v>14262.8362</v>
      </c>
      <c r="G35" s="116">
        <f t="shared" si="1"/>
        <v>0</v>
      </c>
      <c r="H35" s="116">
        <v>6322.37781</v>
      </c>
      <c r="I35" s="116">
        <v>852.80115000000001</v>
      </c>
      <c r="J35" s="116">
        <v>948.3112000000001</v>
      </c>
      <c r="K35" s="116">
        <f t="shared" si="0"/>
        <v>146456.84326000002</v>
      </c>
      <c r="N35" s="154"/>
    </row>
    <row r="36" spans="1:14" x14ac:dyDescent="0.2">
      <c r="A36" s="110">
        <v>43009</v>
      </c>
      <c r="B36" s="116">
        <v>57966.421199999997</v>
      </c>
      <c r="C36" s="116">
        <v>2801.1796400000003</v>
      </c>
      <c r="D36" s="116">
        <v>25808.870870000002</v>
      </c>
      <c r="E36" s="116">
        <v>35431.159869999996</v>
      </c>
      <c r="F36" s="116">
        <v>14170.340769999999</v>
      </c>
      <c r="G36" s="116">
        <f t="shared" si="1"/>
        <v>0</v>
      </c>
      <c r="H36" s="116">
        <v>2694.7087400000005</v>
      </c>
      <c r="I36" s="116">
        <v>778.61712999999986</v>
      </c>
      <c r="J36" s="116">
        <v>1052.85564</v>
      </c>
      <c r="K36" s="116">
        <f t="shared" si="0"/>
        <v>140704.15385999999</v>
      </c>
      <c r="N36" s="154"/>
    </row>
    <row r="37" spans="1:14" x14ac:dyDescent="0.2">
      <c r="A37" s="110">
        <v>43040</v>
      </c>
      <c r="B37" s="116">
        <v>58618.284200000002</v>
      </c>
      <c r="C37" s="116">
        <v>1771.2345599999999</v>
      </c>
      <c r="D37" s="116">
        <v>26588.258870000001</v>
      </c>
      <c r="E37" s="116">
        <v>35591.554499999998</v>
      </c>
      <c r="F37" s="116">
        <v>13941.329459999999</v>
      </c>
      <c r="G37" s="116">
        <f t="shared" si="1"/>
        <v>0</v>
      </c>
      <c r="H37" s="116">
        <v>2658.7763100000002</v>
      </c>
      <c r="I37" s="116">
        <v>732.69368999999983</v>
      </c>
      <c r="J37" s="116">
        <v>956.49479000000008</v>
      </c>
      <c r="K37" s="116">
        <f t="shared" si="0"/>
        <v>140858.62637999997</v>
      </c>
      <c r="N37" s="154"/>
    </row>
    <row r="38" spans="1:14" x14ac:dyDescent="0.2">
      <c r="A38" s="110">
        <v>43070</v>
      </c>
      <c r="B38" s="116">
        <v>57645.180530000005</v>
      </c>
      <c r="C38" s="116">
        <v>1987.2838300000001</v>
      </c>
      <c r="D38" s="116">
        <v>44888.805209999999</v>
      </c>
      <c r="E38" s="116">
        <v>35643.259740000001</v>
      </c>
      <c r="F38" s="116">
        <v>14548.400820000001</v>
      </c>
      <c r="G38" s="116">
        <f t="shared" si="1"/>
        <v>0</v>
      </c>
      <c r="H38" s="116">
        <v>3332.6534200000001</v>
      </c>
      <c r="I38" s="116">
        <v>945.66277000000002</v>
      </c>
      <c r="J38" s="116">
        <v>993.72133000000008</v>
      </c>
      <c r="K38" s="116">
        <f t="shared" si="0"/>
        <v>159984.96765000001</v>
      </c>
      <c r="N38" s="154"/>
    </row>
    <row r="39" spans="1:14" s="1" customFormat="1" x14ac:dyDescent="0.2">
      <c r="A39" s="109">
        <v>43101</v>
      </c>
      <c r="B39" s="162">
        <v>60805.987280000001</v>
      </c>
      <c r="C39" s="162">
        <v>3083.9645700000001</v>
      </c>
      <c r="D39" s="162">
        <v>17673.15782</v>
      </c>
      <c r="E39" s="162">
        <v>39719.249840000004</v>
      </c>
      <c r="F39" s="162">
        <v>17846.319949999997</v>
      </c>
      <c r="G39" s="162">
        <f t="shared" si="1"/>
        <v>0</v>
      </c>
      <c r="H39" s="162">
        <v>3587.0596200000005</v>
      </c>
      <c r="I39" s="162">
        <v>1079.1328199999998</v>
      </c>
      <c r="J39" s="162">
        <v>1440.0426100000004</v>
      </c>
      <c r="K39" s="162">
        <f t="shared" si="0"/>
        <v>145234.91451000003</v>
      </c>
      <c r="N39" s="43"/>
    </row>
    <row r="40" spans="1:14" x14ac:dyDescent="0.2">
      <c r="A40" s="110">
        <v>43132</v>
      </c>
      <c r="B40" s="116">
        <v>46957.181700000001</v>
      </c>
      <c r="C40" s="116">
        <v>1824.998</v>
      </c>
      <c r="D40" s="116">
        <v>19462.316959999996</v>
      </c>
      <c r="E40" s="116">
        <v>35440.551270000011</v>
      </c>
      <c r="F40" s="116">
        <v>13014.387220000002</v>
      </c>
      <c r="G40" s="116">
        <v>10016.28026</v>
      </c>
      <c r="H40" s="116">
        <v>2938.7399200000004</v>
      </c>
      <c r="I40" s="116">
        <v>645.07676000000004</v>
      </c>
      <c r="J40" s="116">
        <v>910.45705000000009</v>
      </c>
      <c r="K40" s="116">
        <f t="shared" si="0"/>
        <v>131209.98914000002</v>
      </c>
    </row>
    <row r="41" spans="1:14" x14ac:dyDescent="0.2">
      <c r="A41" s="110">
        <v>43160</v>
      </c>
      <c r="B41" s="116">
        <v>46375.583349999994</v>
      </c>
      <c r="C41" s="116">
        <v>1894.8845100000005</v>
      </c>
      <c r="D41" s="116">
        <v>27146.537620000003</v>
      </c>
      <c r="E41" s="116">
        <v>34874.88076</v>
      </c>
      <c r="F41" s="116">
        <v>12974.15155</v>
      </c>
      <c r="G41" s="116">
        <v>13397.56165</v>
      </c>
      <c r="H41" s="116">
        <v>3170.0049600000002</v>
      </c>
      <c r="I41" s="116">
        <v>709.26911000000007</v>
      </c>
      <c r="J41" s="116">
        <v>1466.38741</v>
      </c>
      <c r="K41" s="116">
        <f t="shared" si="0"/>
        <v>142009.26091999997</v>
      </c>
    </row>
    <row r="42" spans="1:14" x14ac:dyDescent="0.2">
      <c r="A42" s="110">
        <v>43191</v>
      </c>
      <c r="B42" s="116">
        <v>56722.482560000004</v>
      </c>
      <c r="C42" s="116">
        <v>3016.9174900000003</v>
      </c>
      <c r="D42" s="116">
        <v>26261.301370000001</v>
      </c>
      <c r="E42" s="116">
        <v>36059.405610000009</v>
      </c>
      <c r="F42" s="116">
        <v>14149.439700000001</v>
      </c>
      <c r="G42" s="116">
        <v>11307.31243</v>
      </c>
      <c r="H42" s="116">
        <v>3717.9130700000001</v>
      </c>
      <c r="I42" s="116">
        <v>752.16555000000005</v>
      </c>
      <c r="J42" s="116">
        <v>879.42583000000002</v>
      </c>
      <c r="K42" s="116">
        <f t="shared" si="0"/>
        <v>152866.36361</v>
      </c>
    </row>
    <row r="43" spans="1:14" x14ac:dyDescent="0.2">
      <c r="A43" s="110">
        <v>43221</v>
      </c>
      <c r="B43" s="116">
        <v>57104.475720000002</v>
      </c>
      <c r="C43" s="116">
        <v>1837.6491000000001</v>
      </c>
      <c r="D43" s="116">
        <v>26772.697120000001</v>
      </c>
      <c r="E43" s="116">
        <v>36933.393660000009</v>
      </c>
      <c r="F43" s="116">
        <v>14330.669099999997</v>
      </c>
      <c r="G43" s="116">
        <v>11361.266669999999</v>
      </c>
      <c r="H43" s="116">
        <v>3047.5922999999998</v>
      </c>
      <c r="I43" s="116">
        <v>740.58952999999997</v>
      </c>
      <c r="J43" s="116">
        <v>882.67991000000018</v>
      </c>
      <c r="K43" s="116">
        <f t="shared" si="0"/>
        <v>153011.01311000003</v>
      </c>
    </row>
    <row r="44" spans="1:14" x14ac:dyDescent="0.2">
      <c r="A44" s="110">
        <v>43252</v>
      </c>
      <c r="B44" s="116">
        <v>60674.974080000007</v>
      </c>
      <c r="C44" s="116">
        <v>2045.86034</v>
      </c>
      <c r="D44" s="116">
        <v>27664.177540000001</v>
      </c>
      <c r="E44" s="116">
        <v>35680.956040000005</v>
      </c>
      <c r="F44" s="116">
        <v>14833.143290000004</v>
      </c>
      <c r="G44" s="116">
        <v>11985.07159</v>
      </c>
      <c r="H44" s="116">
        <v>3279.6438399999997</v>
      </c>
      <c r="I44" s="116">
        <v>801.00728000000004</v>
      </c>
      <c r="J44" s="116">
        <v>893.32231000000013</v>
      </c>
      <c r="K44" s="116">
        <f t="shared" si="0"/>
        <v>157858.15630999999</v>
      </c>
    </row>
    <row r="45" spans="1:14" x14ac:dyDescent="0.2">
      <c r="A45" s="110">
        <v>43282</v>
      </c>
      <c r="B45" s="116">
        <v>59535.68993</v>
      </c>
      <c r="C45" s="116">
        <v>2965.2989200000002</v>
      </c>
      <c r="D45" s="116">
        <v>28167.801979999997</v>
      </c>
      <c r="E45" s="116">
        <v>37942.331400000003</v>
      </c>
      <c r="F45" s="116">
        <v>14670.203159999997</v>
      </c>
      <c r="G45" s="116">
        <v>12861.99538</v>
      </c>
      <c r="H45" s="116">
        <v>3413.0619000000006</v>
      </c>
      <c r="I45" s="116">
        <v>748.48657000000003</v>
      </c>
      <c r="J45" s="116">
        <v>1053.4028999999998</v>
      </c>
      <c r="K45" s="116">
        <f t="shared" si="0"/>
        <v>161358.27214000002</v>
      </c>
    </row>
    <row r="46" spans="1:14" x14ac:dyDescent="0.2">
      <c r="A46" s="110">
        <v>43313</v>
      </c>
      <c r="B46" s="116">
        <v>59526.997510000008</v>
      </c>
      <c r="C46" s="116">
        <v>1945.1416800000004</v>
      </c>
      <c r="D46" s="116">
        <v>29395.51658</v>
      </c>
      <c r="E46" s="116">
        <v>38861.511490000012</v>
      </c>
      <c r="F46" s="116">
        <v>14959.671470000001</v>
      </c>
      <c r="G46" s="116">
        <v>12472.8202</v>
      </c>
      <c r="H46" s="116">
        <v>3005.6430800000003</v>
      </c>
      <c r="I46" s="116">
        <v>615.81241999999997</v>
      </c>
      <c r="J46" s="116">
        <v>1176.0812000000003</v>
      </c>
      <c r="K46" s="116">
        <f t="shared" si="0"/>
        <v>161959.19563</v>
      </c>
    </row>
    <row r="47" spans="1:14" x14ac:dyDescent="0.2">
      <c r="A47" s="110">
        <v>43344</v>
      </c>
      <c r="B47" s="116">
        <v>67346.944329999998</v>
      </c>
      <c r="C47" s="116">
        <v>1942.2094600000003</v>
      </c>
      <c r="D47" s="116">
        <v>26307.311610000001</v>
      </c>
      <c r="E47" s="116">
        <v>40063.653300000005</v>
      </c>
      <c r="F47" s="116">
        <v>16147.71911</v>
      </c>
      <c r="G47" s="116">
        <v>10177.74898</v>
      </c>
      <c r="H47" s="116">
        <v>3116.0598100000002</v>
      </c>
      <c r="I47" s="116">
        <v>731.5367</v>
      </c>
      <c r="J47" s="116">
        <v>971.57844</v>
      </c>
      <c r="K47" s="116">
        <f t="shared" si="0"/>
        <v>166804.76174000002</v>
      </c>
    </row>
    <row r="48" spans="1:14" x14ac:dyDescent="0.2">
      <c r="A48" s="110">
        <v>43374</v>
      </c>
      <c r="B48" s="116">
        <v>61396.274540000006</v>
      </c>
      <c r="C48" s="116">
        <v>2939.4448200000002</v>
      </c>
      <c r="D48" s="116">
        <v>29844.607070000002</v>
      </c>
      <c r="E48" s="116">
        <v>36367.38248</v>
      </c>
      <c r="F48" s="116">
        <v>16011.592649999999</v>
      </c>
      <c r="G48" s="116">
        <v>11046.62168</v>
      </c>
      <c r="H48" s="116">
        <v>3317.5950999999995</v>
      </c>
      <c r="I48" s="116">
        <v>694.96542000000011</v>
      </c>
      <c r="J48" s="116">
        <v>1022.5290799999999</v>
      </c>
      <c r="K48" s="116">
        <f t="shared" si="0"/>
        <v>162641.01284000001</v>
      </c>
    </row>
    <row r="49" spans="1:11" x14ac:dyDescent="0.2">
      <c r="A49" s="110">
        <v>43405</v>
      </c>
      <c r="B49" s="116">
        <v>66371.899510000003</v>
      </c>
      <c r="C49" s="116">
        <v>2046.0629499999998</v>
      </c>
      <c r="D49" s="116">
        <v>28528.56625</v>
      </c>
      <c r="E49" s="116">
        <v>40183.520080000009</v>
      </c>
      <c r="F49" s="116">
        <v>16845.267489999998</v>
      </c>
      <c r="G49" s="116">
        <v>13073.366259999999</v>
      </c>
      <c r="H49" s="116">
        <v>3020.29421</v>
      </c>
      <c r="I49" s="116">
        <v>581.26784000000009</v>
      </c>
      <c r="J49" s="116">
        <v>1522.4829399999999</v>
      </c>
      <c r="K49" s="116">
        <f t="shared" si="0"/>
        <v>172172.72753</v>
      </c>
    </row>
    <row r="50" spans="1:11" x14ac:dyDescent="0.2">
      <c r="A50" s="110">
        <v>43435</v>
      </c>
      <c r="B50" s="116">
        <v>62400.635750000001</v>
      </c>
      <c r="C50" s="116">
        <v>1949.6077300000002</v>
      </c>
      <c r="D50" s="116">
        <v>45222.901470000004</v>
      </c>
      <c r="E50" s="116">
        <v>38551.96946</v>
      </c>
      <c r="F50" s="116">
        <v>15457.22219</v>
      </c>
      <c r="G50" s="116">
        <v>15855.179990000001</v>
      </c>
      <c r="H50" s="116">
        <v>3014.1352900000006</v>
      </c>
      <c r="I50" s="116">
        <v>644.95997999999997</v>
      </c>
      <c r="J50" s="116">
        <v>839.39068999999995</v>
      </c>
      <c r="K50" s="116">
        <f t="shared" si="0"/>
        <v>183936.00255000003</v>
      </c>
    </row>
    <row r="51" spans="1:11" s="1" customFormat="1" x14ac:dyDescent="0.2">
      <c r="A51" s="109">
        <v>43466</v>
      </c>
      <c r="B51" s="162">
        <v>69802.556559999997</v>
      </c>
      <c r="C51" s="162">
        <v>2989.1624900000006</v>
      </c>
      <c r="D51" s="162">
        <v>16047.824460000003</v>
      </c>
      <c r="E51" s="162">
        <v>43335.890380000004</v>
      </c>
      <c r="F51" s="162">
        <v>18581.845250000002</v>
      </c>
      <c r="G51" s="163" t="s">
        <v>168</v>
      </c>
      <c r="H51" s="162">
        <v>4205.4008000000003</v>
      </c>
      <c r="I51" s="162">
        <v>1490.8420800000001</v>
      </c>
      <c r="J51" s="162">
        <v>1639.83296</v>
      </c>
      <c r="K51" s="162">
        <f t="shared" si="0"/>
        <v>158093.35498000003</v>
      </c>
    </row>
    <row r="52" spans="1:11" x14ac:dyDescent="0.2">
      <c r="A52" s="110">
        <v>43497</v>
      </c>
      <c r="B52" s="116">
        <v>62587.871370000008</v>
      </c>
      <c r="C52" s="116">
        <v>2073.6736300000002</v>
      </c>
      <c r="D52" s="116">
        <v>20790.79088</v>
      </c>
      <c r="E52" s="116">
        <v>39067.462789999998</v>
      </c>
      <c r="F52" s="116">
        <v>15089.698949999998</v>
      </c>
      <c r="G52" s="155" t="s">
        <v>168</v>
      </c>
      <c r="H52" s="116">
        <v>3320.9861599999999</v>
      </c>
      <c r="I52" s="116">
        <v>860.87423000000001</v>
      </c>
      <c r="J52" s="116">
        <v>818.77809999999988</v>
      </c>
      <c r="K52" s="116">
        <f t="shared" si="0"/>
        <v>144610.13610999996</v>
      </c>
    </row>
    <row r="53" spans="1:11" x14ac:dyDescent="0.2">
      <c r="A53" s="110">
        <v>43525</v>
      </c>
      <c r="B53" s="116">
        <v>67011.509470000005</v>
      </c>
      <c r="C53" s="116">
        <v>1940.8282000000004</v>
      </c>
      <c r="D53" s="116">
        <v>15876.96465</v>
      </c>
      <c r="E53" s="116">
        <v>36737.724900000008</v>
      </c>
      <c r="F53" s="116">
        <v>14719.649880000001</v>
      </c>
      <c r="G53" s="116">
        <v>7470.7435499999974</v>
      </c>
      <c r="H53" s="116">
        <v>2758.0304499999997</v>
      </c>
      <c r="I53" s="116">
        <v>441.47147000000007</v>
      </c>
      <c r="J53" s="116">
        <v>944.59037999999998</v>
      </c>
      <c r="K53" s="116">
        <f t="shared" si="0"/>
        <v>147901.51295</v>
      </c>
    </row>
    <row r="54" spans="1:11" x14ac:dyDescent="0.2">
      <c r="A54" s="110">
        <v>43556</v>
      </c>
      <c r="B54" s="116">
        <v>59352.333410000007</v>
      </c>
      <c r="C54" s="116">
        <v>3092.0455100000004</v>
      </c>
      <c r="D54" s="116">
        <v>18493.347739999997</v>
      </c>
      <c r="E54" s="116">
        <v>38556.974329999997</v>
      </c>
      <c r="F54" s="116">
        <v>15497.907030000004</v>
      </c>
      <c r="G54" s="116">
        <v>9687.3568400000004</v>
      </c>
      <c r="H54" s="116">
        <v>2919.0324899999996</v>
      </c>
      <c r="I54" s="116">
        <v>514.54830000000004</v>
      </c>
      <c r="J54" s="116">
        <v>928.58314999999993</v>
      </c>
      <c r="K54" s="116">
        <f t="shared" si="0"/>
        <v>149042.12880000001</v>
      </c>
    </row>
    <row r="55" spans="1:11" x14ac:dyDescent="0.2">
      <c r="A55" s="110">
        <v>43586</v>
      </c>
      <c r="B55" s="116">
        <v>65212.269150000007</v>
      </c>
      <c r="C55" s="116">
        <v>1986.9162900000001</v>
      </c>
      <c r="D55" s="116">
        <v>17956.88133</v>
      </c>
      <c r="E55" s="116">
        <v>38964.905200000001</v>
      </c>
      <c r="F55" s="116">
        <v>16006.265190000004</v>
      </c>
      <c r="G55" s="116">
        <v>9193.0242800000015</v>
      </c>
      <c r="H55" s="116">
        <v>3212.5556799999999</v>
      </c>
      <c r="I55" s="116">
        <v>740.93234999999993</v>
      </c>
      <c r="J55" s="116">
        <v>940.62273000000005</v>
      </c>
      <c r="K55" s="116">
        <f t="shared" si="0"/>
        <v>154214.37220000001</v>
      </c>
    </row>
    <row r="56" spans="1:11" x14ac:dyDescent="0.2">
      <c r="A56" s="110">
        <v>43617</v>
      </c>
      <c r="B56" s="116">
        <v>66348.292110000009</v>
      </c>
      <c r="C56" s="116">
        <v>1920.7057400000001</v>
      </c>
      <c r="D56" s="116">
        <v>16335.696480000001</v>
      </c>
      <c r="E56" s="116">
        <v>39175.631850000005</v>
      </c>
      <c r="F56" s="116">
        <v>16168.633790000002</v>
      </c>
      <c r="G56" s="116">
        <v>8435.0479099999993</v>
      </c>
      <c r="H56" s="116">
        <v>2593.5643300000002</v>
      </c>
      <c r="I56" s="116">
        <v>470.68688000000003</v>
      </c>
      <c r="J56" s="116">
        <v>863.03836999999999</v>
      </c>
      <c r="K56" s="116">
        <f t="shared" si="0"/>
        <v>152311.29746</v>
      </c>
    </row>
    <row r="57" spans="1:11" x14ac:dyDescent="0.2">
      <c r="A57" s="110">
        <v>43647</v>
      </c>
      <c r="B57" s="116">
        <v>66649.456000000006</v>
      </c>
      <c r="C57" s="116">
        <v>3118.08439</v>
      </c>
      <c r="D57" s="116">
        <v>19472.003359999999</v>
      </c>
      <c r="E57" s="116">
        <v>36890.632100000003</v>
      </c>
      <c r="F57" s="116">
        <v>16761.127519999998</v>
      </c>
      <c r="G57" s="116">
        <v>10602.853490000001</v>
      </c>
      <c r="H57" s="116">
        <v>3270.4197899999999</v>
      </c>
      <c r="I57" s="116">
        <v>875.51570000000004</v>
      </c>
      <c r="J57" s="116">
        <v>1807.4893199999999</v>
      </c>
      <c r="K57" s="116">
        <f t="shared" si="0"/>
        <v>159447.58166999999</v>
      </c>
    </row>
    <row r="58" spans="1:11" x14ac:dyDescent="0.2">
      <c r="A58" s="110">
        <v>43678</v>
      </c>
      <c r="B58" s="116">
        <v>68260.349739999991</v>
      </c>
      <c r="C58" s="116">
        <v>2015.6759199999999</v>
      </c>
      <c r="D58" s="116">
        <v>17717.55241</v>
      </c>
      <c r="E58" s="116">
        <v>40882.343120000005</v>
      </c>
      <c r="F58" s="116">
        <v>16643.969860000001</v>
      </c>
      <c r="G58" s="116">
        <v>8550.9047199999986</v>
      </c>
      <c r="H58" s="116">
        <v>3824.4447300000006</v>
      </c>
      <c r="I58" s="116">
        <v>992.41439000000014</v>
      </c>
      <c r="J58" s="116">
        <v>922.11108000000013</v>
      </c>
      <c r="K58" s="116">
        <f t="shared" si="0"/>
        <v>159809.76596999998</v>
      </c>
    </row>
    <row r="59" spans="1:11" x14ac:dyDescent="0.2">
      <c r="A59" s="110">
        <v>43709</v>
      </c>
      <c r="B59" s="116">
        <v>59490.992050000008</v>
      </c>
      <c r="C59" s="116">
        <v>1940.7573500000003</v>
      </c>
      <c r="D59" s="116">
        <v>17756.144459999996</v>
      </c>
      <c r="E59" s="116">
        <v>43852.207890000012</v>
      </c>
      <c r="F59" s="116">
        <v>17396.332030000005</v>
      </c>
      <c r="G59" s="116">
        <v>8407.4710099999993</v>
      </c>
      <c r="H59" s="116">
        <v>2863.4196300000003</v>
      </c>
      <c r="I59" s="116">
        <v>542.6904199999999</v>
      </c>
      <c r="J59" s="116">
        <v>1190.0934300000001</v>
      </c>
      <c r="K59" s="116">
        <f t="shared" si="0"/>
        <v>153440.10827000003</v>
      </c>
    </row>
    <row r="60" spans="1:11" x14ac:dyDescent="0.2">
      <c r="A60" s="110">
        <v>43739</v>
      </c>
      <c r="B60" s="116">
        <v>66097.499590000007</v>
      </c>
      <c r="C60" s="116">
        <v>2940.9870700000006</v>
      </c>
      <c r="D60" s="116">
        <v>21112.412939999998</v>
      </c>
      <c r="E60" s="116">
        <v>39754.196069999998</v>
      </c>
      <c r="F60" s="116">
        <v>17838.758980000002</v>
      </c>
      <c r="G60" s="116">
        <v>9720.1373000000003</v>
      </c>
      <c r="H60" s="116">
        <v>2735.5331200000001</v>
      </c>
      <c r="I60" s="116">
        <v>540.67553000000009</v>
      </c>
      <c r="J60" s="116">
        <v>1262.3648000000001</v>
      </c>
      <c r="K60" s="116">
        <f t="shared" si="0"/>
        <v>162002.56540000005</v>
      </c>
    </row>
    <row r="61" spans="1:11" x14ac:dyDescent="0.2">
      <c r="A61" s="110">
        <v>43770</v>
      </c>
      <c r="B61" s="116">
        <v>68509.395169999989</v>
      </c>
      <c r="C61" s="116">
        <v>1988.2739300000001</v>
      </c>
      <c r="D61" s="116">
        <v>16708.499609999999</v>
      </c>
      <c r="E61" s="116">
        <v>40635.887560000003</v>
      </c>
      <c r="F61" s="116">
        <v>18049.213589999999</v>
      </c>
      <c r="G61" s="116">
        <v>10664.395650000002</v>
      </c>
      <c r="H61" s="116">
        <v>2849.29412</v>
      </c>
      <c r="I61" s="116">
        <v>574.06680000000006</v>
      </c>
      <c r="J61" s="116">
        <v>921.64698999999996</v>
      </c>
      <c r="K61" s="116">
        <f t="shared" si="0"/>
        <v>160900.67342000001</v>
      </c>
    </row>
    <row r="62" spans="1:11" x14ac:dyDescent="0.2">
      <c r="A62" s="110">
        <v>43800</v>
      </c>
      <c r="B62" s="116">
        <v>67785.196799999991</v>
      </c>
      <c r="C62" s="116">
        <v>2035.3935100000001</v>
      </c>
      <c r="D62" s="116">
        <v>24026.342390000002</v>
      </c>
      <c r="E62" s="116">
        <v>41272.780960000004</v>
      </c>
      <c r="F62" s="116">
        <v>18855.40137</v>
      </c>
      <c r="G62" s="116">
        <v>15194.510579999998</v>
      </c>
      <c r="H62" s="116">
        <v>3003.6085099999996</v>
      </c>
      <c r="I62" s="116">
        <v>594.11539000000005</v>
      </c>
      <c r="J62" s="116">
        <v>1328.0447799999999</v>
      </c>
      <c r="K62" s="116">
        <f t="shared" si="0"/>
        <v>174095.39429</v>
      </c>
    </row>
    <row r="63" spans="1:11" s="1" customFormat="1" x14ac:dyDescent="0.2">
      <c r="A63" s="109">
        <v>43831</v>
      </c>
      <c r="B63" s="162">
        <v>72386.664400000009</v>
      </c>
      <c r="C63" s="162">
        <v>2987.9864800000005</v>
      </c>
      <c r="D63" s="162">
        <v>6841.2485700000007</v>
      </c>
      <c r="E63" s="162">
        <v>45657.343570000019</v>
      </c>
      <c r="F63" s="162">
        <v>20616.434679999998</v>
      </c>
      <c r="G63" s="162">
        <v>11263.988700000002</v>
      </c>
      <c r="H63" s="162">
        <v>2925.7109100000002</v>
      </c>
      <c r="I63" s="162">
        <v>593.58027000000004</v>
      </c>
      <c r="J63" s="162">
        <v>1230.7616800000001</v>
      </c>
      <c r="K63" s="162">
        <f t="shared" si="0"/>
        <v>164503.71926000004</v>
      </c>
    </row>
    <row r="64" spans="1:11" x14ac:dyDescent="0.2">
      <c r="A64" s="110">
        <v>43862</v>
      </c>
      <c r="B64" s="115">
        <v>62308.63672000001</v>
      </c>
      <c r="C64" s="115">
        <v>2022.4275300000004</v>
      </c>
      <c r="D64" s="115">
        <v>16138.294720000002</v>
      </c>
      <c r="E64" s="115">
        <v>39099.121809999997</v>
      </c>
      <c r="F64" s="115">
        <v>16301.015640000001</v>
      </c>
      <c r="G64" s="115">
        <v>7365.783120000001</v>
      </c>
      <c r="H64" s="115">
        <v>2669.1316200000006</v>
      </c>
      <c r="I64" s="115">
        <v>432.41502000000008</v>
      </c>
      <c r="J64" s="115">
        <v>841.06701999999984</v>
      </c>
      <c r="K64" s="115">
        <f t="shared" si="0"/>
        <v>147177.89319999999</v>
      </c>
    </row>
    <row r="65" spans="1:11" x14ac:dyDescent="0.2">
      <c r="A65" s="110">
        <v>43891</v>
      </c>
      <c r="B65" s="116">
        <v>72367.967149999997</v>
      </c>
      <c r="C65" s="116">
        <v>1793.58401</v>
      </c>
      <c r="D65" s="116">
        <v>16651.409049999998</v>
      </c>
      <c r="E65" s="116">
        <v>31330.787980000001</v>
      </c>
      <c r="F65" s="116">
        <v>13320.123390000001</v>
      </c>
      <c r="G65" s="116">
        <v>17416.436969999999</v>
      </c>
      <c r="H65" s="116">
        <v>2439.16545</v>
      </c>
      <c r="I65" s="116">
        <v>375.56706000000003</v>
      </c>
      <c r="J65" s="116">
        <v>753.17037000000016</v>
      </c>
      <c r="K65" s="116">
        <f t="shared" si="0"/>
        <v>156448.21143000002</v>
      </c>
    </row>
    <row r="66" spans="1:11" x14ac:dyDescent="0.2">
      <c r="A66" s="110">
        <v>43922</v>
      </c>
      <c r="B66" s="116">
        <v>60253.519580000007</v>
      </c>
      <c r="C66" s="116">
        <v>2287.787530000001</v>
      </c>
      <c r="D66" s="116">
        <v>13874.958420000001</v>
      </c>
      <c r="E66" s="116">
        <v>40729.568370000001</v>
      </c>
      <c r="F66" s="116">
        <v>6629.2341699999997</v>
      </c>
      <c r="G66" s="116">
        <v>10973.726840000001</v>
      </c>
      <c r="H66" s="116">
        <v>2086.5159699999999</v>
      </c>
      <c r="I66" s="116">
        <v>288.399</v>
      </c>
      <c r="J66" s="116">
        <v>822.00751000000002</v>
      </c>
      <c r="K66" s="116">
        <f t="shared" si="0"/>
        <v>137945.71739000001</v>
      </c>
    </row>
    <row r="67" spans="1:11" x14ac:dyDescent="0.2">
      <c r="A67" s="110">
        <v>43952</v>
      </c>
      <c r="B67" s="116">
        <v>53353.253690000012</v>
      </c>
      <c r="C67" s="116">
        <v>2064.0691900000002</v>
      </c>
      <c r="D67" s="116">
        <v>13365.332130000001</v>
      </c>
      <c r="E67" s="116">
        <v>34484.862450000001</v>
      </c>
      <c r="F67" s="116">
        <v>6318.5188499999986</v>
      </c>
      <c r="G67" s="116">
        <v>11285.658639999998</v>
      </c>
      <c r="H67" s="116">
        <v>2150.5375800000002</v>
      </c>
      <c r="I67" s="116">
        <v>340.70598999999999</v>
      </c>
      <c r="J67" s="116">
        <v>757.44564000000003</v>
      </c>
      <c r="K67" s="116">
        <f t="shared" ref="K67:K88" si="2">SUM(B67:J67)</f>
        <v>124120.38416000002</v>
      </c>
    </row>
    <row r="68" spans="1:11" x14ac:dyDescent="0.2">
      <c r="A68" s="110">
        <v>43983</v>
      </c>
      <c r="B68" s="116">
        <v>54390.790439999997</v>
      </c>
      <c r="C68" s="116">
        <v>2167.22003</v>
      </c>
      <c r="D68" s="116">
        <v>13800.40301</v>
      </c>
      <c r="E68" s="116">
        <v>31836.150549999998</v>
      </c>
      <c r="F68" s="116">
        <v>7090.4954499999994</v>
      </c>
      <c r="G68" s="116">
        <v>11500.500989999999</v>
      </c>
      <c r="H68" s="116">
        <v>2215.11004</v>
      </c>
      <c r="I68" s="116">
        <v>366.3128999999999</v>
      </c>
      <c r="J68" s="116">
        <v>821.68265000000019</v>
      </c>
      <c r="K68" s="116">
        <f t="shared" si="2"/>
        <v>124188.66605999999</v>
      </c>
    </row>
    <row r="69" spans="1:11" x14ac:dyDescent="0.2">
      <c r="A69" s="110">
        <v>44013</v>
      </c>
      <c r="B69" s="116">
        <v>64271.777940000007</v>
      </c>
      <c r="C69" s="116">
        <v>2737.8161100000002</v>
      </c>
      <c r="D69" s="116">
        <v>21872.83411</v>
      </c>
      <c r="E69" s="116">
        <v>32638.131150000001</v>
      </c>
      <c r="F69" s="116">
        <v>20881.50578</v>
      </c>
      <c r="G69" s="116">
        <v>12758.101419999999</v>
      </c>
      <c r="H69" s="116">
        <v>2375.1270400000012</v>
      </c>
      <c r="I69" s="116">
        <v>500.22014000000001</v>
      </c>
      <c r="J69" s="116">
        <v>1252.3590099999999</v>
      </c>
      <c r="K69" s="116">
        <f t="shared" si="2"/>
        <v>159287.87269999998</v>
      </c>
    </row>
    <row r="70" spans="1:11" x14ac:dyDescent="0.2">
      <c r="A70" s="110">
        <v>44044</v>
      </c>
      <c r="B70" s="116">
        <v>67824.259220000022</v>
      </c>
      <c r="C70" s="116">
        <v>2199.40137</v>
      </c>
      <c r="D70" s="116">
        <v>13384.356390000001</v>
      </c>
      <c r="E70" s="116">
        <v>33483.839930000002</v>
      </c>
      <c r="F70" s="116">
        <v>20489.130499999999</v>
      </c>
      <c r="G70" s="116">
        <v>11587.688829999997</v>
      </c>
      <c r="H70" s="116">
        <v>2028.21516</v>
      </c>
      <c r="I70" s="116">
        <v>450.52071000000001</v>
      </c>
      <c r="J70" s="116">
        <v>777.87239</v>
      </c>
      <c r="K70" s="116">
        <f t="shared" si="2"/>
        <v>152225.28450000004</v>
      </c>
    </row>
    <row r="71" spans="1:11" x14ac:dyDescent="0.2">
      <c r="A71" s="110">
        <v>44075</v>
      </c>
      <c r="B71" s="116">
        <v>67945.96948</v>
      </c>
      <c r="C71" s="116">
        <v>2197.5611800000001</v>
      </c>
      <c r="D71" s="116">
        <v>12462.695669999999</v>
      </c>
      <c r="E71" s="116">
        <v>35415.257840000013</v>
      </c>
      <c r="F71" s="116">
        <v>21953.27851</v>
      </c>
      <c r="G71" s="116">
        <v>12348.568790000001</v>
      </c>
      <c r="H71" s="116">
        <v>2174.2599799999998</v>
      </c>
      <c r="I71" s="116">
        <v>370.52298000000002</v>
      </c>
      <c r="J71" s="116">
        <v>869.13732999999991</v>
      </c>
      <c r="K71" s="116">
        <f t="shared" si="2"/>
        <v>155737.25176000001</v>
      </c>
    </row>
    <row r="72" spans="1:11" x14ac:dyDescent="0.2">
      <c r="A72" s="110">
        <v>44105</v>
      </c>
      <c r="B72" s="116">
        <v>74250.594280000005</v>
      </c>
      <c r="C72" s="116">
        <v>2618.7733699999999</v>
      </c>
      <c r="D72" s="116">
        <v>17838.63163</v>
      </c>
      <c r="E72" s="116">
        <v>36428.785839999997</v>
      </c>
      <c r="F72" s="116">
        <v>16930.955160000001</v>
      </c>
      <c r="G72" s="116">
        <v>12667.868020000002</v>
      </c>
      <c r="H72" s="116">
        <v>2027.1548299999999</v>
      </c>
      <c r="I72" s="116">
        <v>345.21575999999999</v>
      </c>
      <c r="J72" s="116">
        <v>1052.8887299999999</v>
      </c>
      <c r="K72" s="116">
        <f t="shared" si="2"/>
        <v>164160.86762000003</v>
      </c>
    </row>
    <row r="73" spans="1:11" x14ac:dyDescent="0.2">
      <c r="A73" s="110">
        <v>44136</v>
      </c>
      <c r="B73" s="116">
        <v>71484.088099999994</v>
      </c>
      <c r="C73" s="116">
        <v>1931.0363300000001</v>
      </c>
      <c r="D73" s="116">
        <v>14723.20586</v>
      </c>
      <c r="E73" s="116">
        <v>38158.433520000006</v>
      </c>
      <c r="F73" s="116">
        <v>17370.71313</v>
      </c>
      <c r="G73" s="116">
        <v>11594.64939</v>
      </c>
      <c r="H73" s="116">
        <v>2218.7706000000003</v>
      </c>
      <c r="I73" s="116">
        <v>298.37735000000004</v>
      </c>
      <c r="J73" s="116">
        <v>1870.056</v>
      </c>
      <c r="K73" s="116">
        <f t="shared" si="2"/>
        <v>159649.33027999999</v>
      </c>
    </row>
    <row r="74" spans="1:11" x14ac:dyDescent="0.2">
      <c r="A74" s="110">
        <v>44166</v>
      </c>
      <c r="B74" s="116">
        <v>71392.740480000008</v>
      </c>
      <c r="C74" s="116">
        <v>1965.0013100000003</v>
      </c>
      <c r="D74" s="116">
        <v>30408.296570000002</v>
      </c>
      <c r="E74" s="116">
        <v>36966.716630000003</v>
      </c>
      <c r="F74" s="116">
        <v>19079.820649999998</v>
      </c>
      <c r="G74" s="116">
        <v>17595.107789999998</v>
      </c>
      <c r="H74" s="116">
        <v>53109.171500000011</v>
      </c>
      <c r="I74" s="116">
        <v>11330.074789999999</v>
      </c>
      <c r="J74" s="116">
        <v>1107.8542299999999</v>
      </c>
      <c r="K74" s="116">
        <f t="shared" si="2"/>
        <v>242954.78395000001</v>
      </c>
    </row>
    <row r="75" spans="1:11" s="1" customFormat="1" x14ac:dyDescent="0.2">
      <c r="A75" s="109">
        <v>44197</v>
      </c>
      <c r="B75" s="162">
        <v>81705.120200000005</v>
      </c>
      <c r="C75" s="162">
        <v>3126.8755899999996</v>
      </c>
      <c r="D75" s="162">
        <v>5658.2735199999997</v>
      </c>
      <c r="E75" s="162">
        <v>42631.433729999997</v>
      </c>
      <c r="F75" s="162">
        <v>21541.010449999998</v>
      </c>
      <c r="G75" s="162">
        <v>10375.782300000001</v>
      </c>
      <c r="H75" s="162">
        <v>4944.5302999999994</v>
      </c>
      <c r="I75" s="162">
        <v>1400.5068200000001</v>
      </c>
      <c r="J75" s="162">
        <v>1158.9445000000001</v>
      </c>
      <c r="K75" s="162">
        <f t="shared" si="2"/>
        <v>172542.47741000002</v>
      </c>
    </row>
    <row r="76" spans="1:11" x14ac:dyDescent="0.2">
      <c r="A76" s="110">
        <v>44228</v>
      </c>
      <c r="B76" s="116">
        <v>69605.048490000001</v>
      </c>
      <c r="C76" s="116">
        <v>2631.75659</v>
      </c>
      <c r="D76" s="116">
        <v>11275.183010000001</v>
      </c>
      <c r="E76" s="116">
        <v>37045.832119999999</v>
      </c>
      <c r="F76" s="116">
        <v>23255.836139999999</v>
      </c>
      <c r="G76" s="116">
        <v>11752.03908</v>
      </c>
      <c r="H76" s="116">
        <v>5317.3174200000003</v>
      </c>
      <c r="I76" s="116">
        <v>821.85745999999995</v>
      </c>
      <c r="J76" s="116">
        <v>1381.4071300000001</v>
      </c>
      <c r="K76" s="116">
        <f t="shared" si="2"/>
        <v>163086.27744000001</v>
      </c>
    </row>
    <row r="77" spans="1:11" x14ac:dyDescent="0.2">
      <c r="A77" s="110">
        <v>44256</v>
      </c>
      <c r="B77" s="116">
        <v>79393.627310000011</v>
      </c>
      <c r="C77" s="116">
        <v>2646.2175099999999</v>
      </c>
      <c r="D77" s="116">
        <v>21348.193420000003</v>
      </c>
      <c r="E77" s="116">
        <v>34324.843700000005</v>
      </c>
      <c r="F77" s="116">
        <v>17299.61075</v>
      </c>
      <c r="G77" s="116">
        <v>15760.63926</v>
      </c>
      <c r="H77" s="116">
        <v>4798.40445</v>
      </c>
      <c r="I77" s="116">
        <v>661.87068999999997</v>
      </c>
      <c r="J77" s="116">
        <v>1069.5048600000002</v>
      </c>
      <c r="K77" s="116">
        <f t="shared" si="2"/>
        <v>177302.91195000001</v>
      </c>
    </row>
    <row r="78" spans="1:11" x14ac:dyDescent="0.2">
      <c r="A78" s="110">
        <v>44287</v>
      </c>
      <c r="B78" s="116">
        <v>75910.966329999996</v>
      </c>
      <c r="C78" s="116">
        <v>3173.1695100000002</v>
      </c>
      <c r="D78" s="116">
        <v>18575.706160000002</v>
      </c>
      <c r="E78" s="116">
        <v>37787.104120000004</v>
      </c>
      <c r="F78" s="116">
        <v>13376.835719999997</v>
      </c>
      <c r="G78" s="116">
        <v>10934.278629999999</v>
      </c>
      <c r="H78" s="116">
        <v>4299.5863799999997</v>
      </c>
      <c r="I78" s="116">
        <v>647.58441999999991</v>
      </c>
      <c r="J78" s="116">
        <v>949.30360000000007</v>
      </c>
      <c r="K78" s="116">
        <f t="shared" si="2"/>
        <v>165654.53487</v>
      </c>
    </row>
    <row r="79" spans="1:11" x14ac:dyDescent="0.2">
      <c r="A79" s="110">
        <v>44317</v>
      </c>
      <c r="B79" s="116">
        <v>74485.017619999984</v>
      </c>
      <c r="C79" s="116">
        <v>2600.8837800000001</v>
      </c>
      <c r="D79" s="116">
        <v>15059.372509999999</v>
      </c>
      <c r="E79" s="116">
        <v>43046.328860000009</v>
      </c>
      <c r="F79" s="116">
        <v>12322.617850000001</v>
      </c>
      <c r="G79" s="116">
        <v>13629.995070000001</v>
      </c>
      <c r="H79" s="116">
        <v>4907.350480000001</v>
      </c>
      <c r="I79" s="116">
        <v>688.31306000000006</v>
      </c>
      <c r="J79" s="116">
        <v>1686.9008700000002</v>
      </c>
      <c r="K79" s="116">
        <f t="shared" si="2"/>
        <v>168426.7801</v>
      </c>
    </row>
    <row r="80" spans="1:11" x14ac:dyDescent="0.2">
      <c r="A80" s="110">
        <v>44348</v>
      </c>
      <c r="B80" s="116">
        <v>80086.483700000012</v>
      </c>
      <c r="C80" s="116">
        <v>2670.3542300000004</v>
      </c>
      <c r="D80" s="116">
        <v>14187.82343</v>
      </c>
      <c r="E80" s="116">
        <v>40523.845390000002</v>
      </c>
      <c r="F80" s="116">
        <v>12668.449560000001</v>
      </c>
      <c r="G80" s="116">
        <v>11713.549120000001</v>
      </c>
      <c r="H80" s="116">
        <v>2745.4934699999999</v>
      </c>
      <c r="I80" s="116">
        <v>508.45737999999994</v>
      </c>
      <c r="J80" s="116">
        <v>1245.87706</v>
      </c>
      <c r="K80" s="116">
        <f t="shared" si="2"/>
        <v>166350.33334000001</v>
      </c>
    </row>
    <row r="81" spans="1:12" x14ac:dyDescent="0.2">
      <c r="A81" s="110">
        <v>44378</v>
      </c>
      <c r="B81" s="116">
        <v>82480.202819999991</v>
      </c>
      <c r="C81" s="116">
        <v>2984.96002</v>
      </c>
      <c r="D81" s="116">
        <v>13054.048039999998</v>
      </c>
      <c r="E81" s="116">
        <v>38787.446860000004</v>
      </c>
      <c r="F81" s="116">
        <v>24371.685390000002</v>
      </c>
      <c r="G81" s="116">
        <v>13747.491099999999</v>
      </c>
      <c r="H81" s="116">
        <v>2921.1013999999996</v>
      </c>
      <c r="I81" s="116">
        <v>637.23954000000003</v>
      </c>
      <c r="J81" s="116">
        <v>1069.02872</v>
      </c>
      <c r="K81" s="116">
        <f t="shared" si="2"/>
        <v>180053.20388999998</v>
      </c>
    </row>
    <row r="82" spans="1:12" x14ac:dyDescent="0.2">
      <c r="A82" s="110">
        <v>44409</v>
      </c>
      <c r="B82" s="116">
        <v>85229.535129999989</v>
      </c>
      <c r="C82" s="116">
        <v>2306.4431500000001</v>
      </c>
      <c r="D82" s="116">
        <v>14258.51691</v>
      </c>
      <c r="E82" s="116">
        <v>39620.0746</v>
      </c>
      <c r="F82" s="116">
        <v>22676.220490000003</v>
      </c>
      <c r="G82" s="116">
        <v>12302.470490000002</v>
      </c>
      <c r="H82" s="116">
        <v>2797.3399800000002</v>
      </c>
      <c r="I82" s="116">
        <v>599.50622999999996</v>
      </c>
      <c r="J82" s="116">
        <v>1274.6066400000002</v>
      </c>
      <c r="K82" s="116">
        <f t="shared" si="2"/>
        <v>181064.71362000002</v>
      </c>
    </row>
    <row r="83" spans="1:12" x14ac:dyDescent="0.2">
      <c r="A83" s="110">
        <v>44440</v>
      </c>
      <c r="B83" s="116">
        <v>87562.403109999999</v>
      </c>
      <c r="C83" s="116">
        <v>2374.7503000000002</v>
      </c>
      <c r="D83" s="116">
        <v>12050.855869999999</v>
      </c>
      <c r="E83" s="116">
        <v>40128.823990000004</v>
      </c>
      <c r="F83" s="116">
        <v>26860.860909999999</v>
      </c>
      <c r="G83" s="116">
        <v>14760.284200000002</v>
      </c>
      <c r="H83" s="116">
        <v>2763.9364700000001</v>
      </c>
      <c r="I83" s="116">
        <v>606.98421000000008</v>
      </c>
      <c r="J83" s="116">
        <v>1421.04945</v>
      </c>
      <c r="K83" s="116">
        <f t="shared" si="2"/>
        <v>188529.94850999996</v>
      </c>
    </row>
    <row r="84" spans="1:12" x14ac:dyDescent="0.2">
      <c r="A84" s="110">
        <v>44470</v>
      </c>
      <c r="B84" s="116">
        <v>79451.182119999998</v>
      </c>
      <c r="C84" s="116">
        <v>3018.6919800000001</v>
      </c>
      <c r="D84" s="116">
        <v>11872.183739999999</v>
      </c>
      <c r="E84" s="116">
        <v>40706.109870000008</v>
      </c>
      <c r="F84" s="116">
        <v>22991.39486</v>
      </c>
      <c r="G84" s="116">
        <v>13018.377559999999</v>
      </c>
      <c r="H84" s="116">
        <v>2951.5931299999997</v>
      </c>
      <c r="I84" s="116">
        <v>650.89694999999995</v>
      </c>
      <c r="J84" s="116">
        <v>1236.0869</v>
      </c>
      <c r="K84" s="116">
        <f t="shared" si="2"/>
        <v>175896.51710999999</v>
      </c>
    </row>
    <row r="85" spans="1:12" x14ac:dyDescent="0.2">
      <c r="A85" s="110">
        <v>44501</v>
      </c>
      <c r="B85" s="116">
        <v>87149.907080000004</v>
      </c>
      <c r="C85" s="116">
        <v>2291.0517000000004</v>
      </c>
      <c r="D85" s="116">
        <v>18765.143899999999</v>
      </c>
      <c r="E85" s="116">
        <v>40360.13622</v>
      </c>
      <c r="F85" s="116">
        <v>27362.221969999999</v>
      </c>
      <c r="G85" s="116">
        <v>15201.782740000002</v>
      </c>
      <c r="H85" s="116">
        <v>2982.3244200000008</v>
      </c>
      <c r="I85" s="116">
        <v>703.36036000000001</v>
      </c>
      <c r="J85" s="116">
        <v>1074.22795</v>
      </c>
      <c r="K85" s="116">
        <f t="shared" si="2"/>
        <v>195890.15633999999</v>
      </c>
    </row>
    <row r="86" spans="1:12" x14ac:dyDescent="0.2">
      <c r="A86" s="110">
        <v>44531</v>
      </c>
      <c r="B86" s="116">
        <v>93211.81306</v>
      </c>
      <c r="C86" s="116">
        <v>2175.4045200000005</v>
      </c>
      <c r="D86" s="116">
        <v>19649.878840000001</v>
      </c>
      <c r="E86" s="116">
        <v>42920.398200000003</v>
      </c>
      <c r="F86" s="116">
        <v>24822.186579999998</v>
      </c>
      <c r="G86" s="116">
        <v>24856.803230000005</v>
      </c>
      <c r="H86" s="116">
        <v>2827.24044</v>
      </c>
      <c r="I86" s="116">
        <v>649.94881000000009</v>
      </c>
      <c r="J86" s="116">
        <v>1727.1864600000001</v>
      </c>
      <c r="K86" s="116">
        <f t="shared" si="2"/>
        <v>212840.86014</v>
      </c>
    </row>
    <row r="87" spans="1:12" s="1" customFormat="1" x14ac:dyDescent="0.2">
      <c r="A87" s="109">
        <v>44562</v>
      </c>
      <c r="B87" s="162">
        <v>105265.44801000002</v>
      </c>
      <c r="C87" s="162">
        <v>2724.06432</v>
      </c>
      <c r="D87" s="162">
        <v>6885.0786499999995</v>
      </c>
      <c r="E87" s="162">
        <v>50849.351650000004</v>
      </c>
      <c r="F87" s="162">
        <v>26982.518469999999</v>
      </c>
      <c r="G87" s="162">
        <v>11434.755359999999</v>
      </c>
      <c r="H87" s="162">
        <v>2367.4412700000003</v>
      </c>
      <c r="I87" s="162">
        <v>449.38297000000006</v>
      </c>
      <c r="J87" s="162">
        <v>1364.11825</v>
      </c>
      <c r="K87" s="162">
        <f t="shared" si="2"/>
        <v>208322.15895000007</v>
      </c>
      <c r="L87" s="109"/>
    </row>
    <row r="88" spans="1:12" x14ac:dyDescent="0.2">
      <c r="A88" s="110">
        <v>44593</v>
      </c>
      <c r="B88" s="116">
        <v>90414.624549999993</v>
      </c>
      <c r="C88" s="116">
        <v>2270.6658100000004</v>
      </c>
      <c r="D88" s="116">
        <v>12558.478590000001</v>
      </c>
      <c r="E88" s="116">
        <v>40287.905989999999</v>
      </c>
      <c r="F88" s="116">
        <v>19559.95722</v>
      </c>
      <c r="G88" s="116">
        <v>13524.656169999998</v>
      </c>
      <c r="H88" s="116">
        <v>2362.25083</v>
      </c>
      <c r="I88" s="116">
        <v>348.21371000000005</v>
      </c>
      <c r="J88" s="116">
        <v>919.93865000000005</v>
      </c>
      <c r="K88" s="116">
        <f t="shared" si="2"/>
        <v>182246.69152000002</v>
      </c>
    </row>
    <row r="89" spans="1:12" x14ac:dyDescent="0.2">
      <c r="A89" s="110">
        <v>44621</v>
      </c>
      <c r="B89" s="116">
        <v>95120.919209999993</v>
      </c>
      <c r="C89" s="116">
        <v>2502.1954000000001</v>
      </c>
      <c r="D89" s="116">
        <v>13948.830710000002</v>
      </c>
      <c r="E89" s="116">
        <v>41134.497050000005</v>
      </c>
      <c r="F89" s="116">
        <v>22909.417220000003</v>
      </c>
      <c r="G89" s="116">
        <v>15739.800700000002</v>
      </c>
      <c r="H89" s="116">
        <v>3223.26314</v>
      </c>
      <c r="I89" s="116">
        <v>458.13294000000002</v>
      </c>
      <c r="J89" s="116">
        <v>1271.14897</v>
      </c>
      <c r="K89" s="116">
        <f>SUM(B89:J89)</f>
        <v>196308.20534000001</v>
      </c>
    </row>
    <row r="90" spans="1:12" x14ac:dyDescent="0.2">
      <c r="A90" s="110">
        <v>44652</v>
      </c>
      <c r="B90" s="116">
        <v>97449.727639999997</v>
      </c>
      <c r="C90" s="116">
        <v>3609.7444900000005</v>
      </c>
      <c r="D90" s="116">
        <v>14842.499</v>
      </c>
      <c r="E90" s="116">
        <v>45328.403920000004</v>
      </c>
      <c r="F90" s="116">
        <v>23536.221310000001</v>
      </c>
      <c r="G90" s="116">
        <v>11843.358110000001</v>
      </c>
      <c r="H90" s="116">
        <v>2245.0532199999998</v>
      </c>
      <c r="I90" s="116">
        <v>452.56797</v>
      </c>
      <c r="J90" s="116">
        <v>1224.1962900000001</v>
      </c>
      <c r="K90" s="116">
        <f t="shared" ref="K90:K91" si="3">SUM(B90:J90)</f>
        <v>200531.77194999999</v>
      </c>
    </row>
    <row r="91" spans="1:12" x14ac:dyDescent="0.2">
      <c r="A91" s="110">
        <v>44682</v>
      </c>
      <c r="B91" s="116">
        <v>90654.823540000012</v>
      </c>
      <c r="C91" s="116">
        <v>2625.2814100000001</v>
      </c>
      <c r="D91" s="116">
        <v>17039.157500000001</v>
      </c>
      <c r="E91" s="116">
        <v>42705.055340000006</v>
      </c>
      <c r="F91" s="116">
        <v>24502.501990000001</v>
      </c>
      <c r="G91" s="116">
        <v>18926.974200000004</v>
      </c>
      <c r="H91" s="116">
        <v>3225.2258100000004</v>
      </c>
      <c r="I91" s="116">
        <v>581.27449000000001</v>
      </c>
      <c r="J91" s="116">
        <v>1387.0356700000002</v>
      </c>
      <c r="K91" s="116">
        <f t="shared" si="3"/>
        <v>201647.32995000001</v>
      </c>
    </row>
    <row r="92" spans="1:12" x14ac:dyDescent="0.2">
      <c r="A92" s="110">
        <v>44713</v>
      </c>
      <c r="B92" s="116">
        <v>91219.19243000001</v>
      </c>
      <c r="C92" s="116">
        <v>2362.6460899999997</v>
      </c>
      <c r="D92" s="116">
        <v>13017.565420000001</v>
      </c>
      <c r="E92" s="116">
        <v>47924.5288</v>
      </c>
      <c r="F92" s="116">
        <v>24971.741890000001</v>
      </c>
      <c r="G92" s="116">
        <v>15714.752829999999</v>
      </c>
      <c r="H92" s="116">
        <v>3180.3634099999999</v>
      </c>
      <c r="I92" s="116">
        <v>754.85784000000001</v>
      </c>
      <c r="J92" s="116">
        <v>1407.83032</v>
      </c>
      <c r="K92" s="116">
        <f t="shared" ref="K92" si="4">SUM(B92:J92)</f>
        <v>200553.47903000005</v>
      </c>
    </row>
    <row r="93" spans="1:12" x14ac:dyDescent="0.2">
      <c r="A93" s="110">
        <v>44743</v>
      </c>
      <c r="B93" s="116">
        <v>105083.79448000001</v>
      </c>
      <c r="C93" s="116">
        <v>3406.4105800000002</v>
      </c>
      <c r="D93" s="116">
        <v>16283.079460000003</v>
      </c>
      <c r="E93" s="116">
        <v>46577.714700000004</v>
      </c>
      <c r="F93" s="116">
        <v>25756.842509999999</v>
      </c>
      <c r="G93" s="116">
        <v>14807.17453</v>
      </c>
      <c r="H93" s="116">
        <v>2497.7526699999999</v>
      </c>
      <c r="I93" s="116">
        <v>462.66315000000003</v>
      </c>
      <c r="J93" s="116">
        <v>1536.2403199999999</v>
      </c>
      <c r="K93" s="116">
        <f t="shared" ref="K93:K96" si="5">SUM(B93:J93)</f>
        <v>216411.67240000001</v>
      </c>
    </row>
    <row r="94" spans="1:12" x14ac:dyDescent="0.2">
      <c r="A94" s="110">
        <v>44774</v>
      </c>
      <c r="B94" s="116">
        <v>103450.1835</v>
      </c>
      <c r="C94" s="116">
        <v>2532.1530200000002</v>
      </c>
      <c r="D94" s="116">
        <v>15487.184710000001</v>
      </c>
      <c r="E94" s="116">
        <v>52518.722300000016</v>
      </c>
      <c r="F94" s="116">
        <v>26768.970960000002</v>
      </c>
      <c r="G94" s="116">
        <v>16914.494699999999</v>
      </c>
      <c r="H94" s="116">
        <v>2467.8146100000004</v>
      </c>
      <c r="I94" s="116">
        <v>591.15025000000003</v>
      </c>
      <c r="J94" s="116">
        <v>2225.0333900000005</v>
      </c>
      <c r="K94" s="116">
        <f t="shared" si="5"/>
        <v>222955.70744000003</v>
      </c>
    </row>
    <row r="95" spans="1:12" x14ac:dyDescent="0.2">
      <c r="A95" s="110">
        <v>44805</v>
      </c>
      <c r="B95" s="116">
        <v>115453.55266</v>
      </c>
      <c r="C95" s="116">
        <v>2538.3913299999999</v>
      </c>
      <c r="D95" s="116">
        <v>13994.128630000001</v>
      </c>
      <c r="E95" s="116">
        <v>53754.788460000003</v>
      </c>
      <c r="F95" s="116">
        <v>27239.428580000003</v>
      </c>
      <c r="G95" s="116">
        <v>17972.510160000002</v>
      </c>
      <c r="H95" s="116">
        <v>2670.00207</v>
      </c>
      <c r="I95" s="116">
        <v>691.19908000000009</v>
      </c>
      <c r="J95" s="116">
        <v>1041.1438400000002</v>
      </c>
      <c r="K95" s="116">
        <f t="shared" si="5"/>
        <v>235355.14481</v>
      </c>
    </row>
    <row r="96" spans="1:12" x14ac:dyDescent="0.2">
      <c r="A96" s="110">
        <v>44835</v>
      </c>
      <c r="B96" s="116">
        <v>113152.82431000001</v>
      </c>
      <c r="C96" s="116">
        <v>3339.2877400000002</v>
      </c>
      <c r="D96" s="116">
        <v>15444.645860000001</v>
      </c>
      <c r="E96" s="116">
        <v>52677.873949999994</v>
      </c>
      <c r="F96" s="116">
        <v>28872.00344</v>
      </c>
      <c r="G96" s="116">
        <v>17850.864030000001</v>
      </c>
      <c r="H96" s="116">
        <v>2528.3259199999998</v>
      </c>
      <c r="I96" s="116">
        <v>516.10288000000003</v>
      </c>
      <c r="J96" s="116">
        <v>2197.39966</v>
      </c>
      <c r="K96" s="116">
        <f t="shared" si="5"/>
        <v>236579.32779000001</v>
      </c>
    </row>
    <row r="97" spans="1:12" x14ac:dyDescent="0.2">
      <c r="A97" s="110">
        <v>44866</v>
      </c>
      <c r="B97" s="116">
        <v>110852.09596000001</v>
      </c>
      <c r="C97" s="116">
        <v>4140.18415</v>
      </c>
      <c r="D97" s="116">
        <v>16895.163089999998</v>
      </c>
      <c r="E97" s="116">
        <v>51600.959439999999</v>
      </c>
      <c r="F97" s="116">
        <v>30504.578300000001</v>
      </c>
      <c r="G97" s="116">
        <v>16366.20197</v>
      </c>
      <c r="H97" s="116">
        <v>2386.64977</v>
      </c>
      <c r="I97" s="116">
        <v>341.00668000000002</v>
      </c>
      <c r="J97" s="116">
        <v>3353.6554799999999</v>
      </c>
      <c r="K97" s="116">
        <f t="shared" ref="K97:K99" si="6">SUM(B97:J97)</f>
        <v>236440.49483999997</v>
      </c>
    </row>
    <row r="98" spans="1:12" x14ac:dyDescent="0.2">
      <c r="A98" s="110">
        <v>44896</v>
      </c>
      <c r="B98" s="116">
        <v>107793.09745</v>
      </c>
      <c r="C98" s="116">
        <v>3108.2708899999998</v>
      </c>
      <c r="D98" s="116">
        <v>20360.52104</v>
      </c>
      <c r="E98" s="116">
        <v>49721.563970000003</v>
      </c>
      <c r="F98" s="116">
        <v>28303.76568</v>
      </c>
      <c r="G98" s="116">
        <v>22244.573549999997</v>
      </c>
      <c r="H98" s="116">
        <v>2369.8030700000004</v>
      </c>
      <c r="I98" s="116">
        <v>424.25812999999994</v>
      </c>
      <c r="J98" s="116">
        <v>2074.97964</v>
      </c>
      <c r="K98" s="116">
        <f t="shared" si="6"/>
        <v>236400.83342000004</v>
      </c>
    </row>
    <row r="99" spans="1:12" s="1" customFormat="1" x14ac:dyDescent="0.2">
      <c r="A99" s="109">
        <v>44927</v>
      </c>
      <c r="B99" s="162">
        <v>119430.31916999999</v>
      </c>
      <c r="C99" s="162">
        <v>3616.1571200000003</v>
      </c>
      <c r="D99" s="162">
        <v>7524.1432000000004</v>
      </c>
      <c r="E99" s="162">
        <v>58555.255360000003</v>
      </c>
      <c r="F99" s="162">
        <v>32981.355579999996</v>
      </c>
      <c r="G99" s="162">
        <v>14814.712220000001</v>
      </c>
      <c r="H99" s="162">
        <v>2231.5659299999998</v>
      </c>
      <c r="I99" s="162">
        <v>455.51787000000002</v>
      </c>
      <c r="J99" s="162">
        <v>1839.08529</v>
      </c>
      <c r="K99" s="162">
        <f t="shared" si="6"/>
        <v>241448.11173999999</v>
      </c>
    </row>
    <row r="100" spans="1:12" s="1" customFormat="1" x14ac:dyDescent="0.2">
      <c r="A100" s="110">
        <v>44958</v>
      </c>
      <c r="B100" s="116">
        <v>111321.31764000001</v>
      </c>
      <c r="C100" s="116">
        <v>2378.2679500000004</v>
      </c>
      <c r="D100" s="116">
        <v>15154.280839999999</v>
      </c>
      <c r="E100" s="116">
        <v>49253.014070000005</v>
      </c>
      <c r="F100" s="116">
        <v>23044.541450000001</v>
      </c>
      <c r="G100" s="116">
        <v>12234.815030000002</v>
      </c>
      <c r="H100" s="116">
        <v>2152.6948299999995</v>
      </c>
      <c r="I100" s="116">
        <v>467.49473</v>
      </c>
      <c r="J100" s="116">
        <v>1039.6207499999998</v>
      </c>
      <c r="K100" s="116">
        <f t="shared" ref="K100:K101" si="7">SUM(B100:J100)</f>
        <v>217046.04728999999</v>
      </c>
    </row>
    <row r="101" spans="1:12" s="1" customFormat="1" x14ac:dyDescent="0.2">
      <c r="A101" s="110">
        <v>44986</v>
      </c>
      <c r="B101" s="116">
        <v>113421.55695999999</v>
      </c>
      <c r="C101" s="116">
        <v>2731.9989</v>
      </c>
      <c r="D101" s="116">
        <v>16191.590990000001</v>
      </c>
      <c r="E101" s="116">
        <v>49547.176730000007</v>
      </c>
      <c r="F101" s="116">
        <v>24816.787710000001</v>
      </c>
      <c r="G101" s="116">
        <v>20947.374599999999</v>
      </c>
      <c r="H101" s="116">
        <v>2504.2082300000006</v>
      </c>
      <c r="I101" s="116">
        <v>516.75169000000005</v>
      </c>
      <c r="J101" s="116">
        <v>1902.1071600000002</v>
      </c>
      <c r="K101" s="116">
        <f t="shared" si="7"/>
        <v>232579.55297000002</v>
      </c>
    </row>
    <row r="102" spans="1:12" s="1" customFormat="1" x14ac:dyDescent="0.2">
      <c r="A102" s="110">
        <v>45017</v>
      </c>
      <c r="B102" s="116">
        <v>120836.4996</v>
      </c>
      <c r="C102" s="116">
        <v>3530.9613500000005</v>
      </c>
      <c r="D102" s="116">
        <v>16693.095550000002</v>
      </c>
      <c r="E102" s="116">
        <v>56170.235950000002</v>
      </c>
      <c r="F102" s="116">
        <v>25954.010539999999</v>
      </c>
      <c r="G102" s="116">
        <v>12660.622580000001</v>
      </c>
      <c r="H102" s="116">
        <v>2168.67695</v>
      </c>
      <c r="I102" s="116">
        <v>502.62973</v>
      </c>
      <c r="J102" s="116">
        <v>1725.7714800000001</v>
      </c>
      <c r="K102" s="116">
        <f t="shared" ref="K102:K105" si="8">SUM(B102:J102)</f>
        <v>240242.50372999997</v>
      </c>
    </row>
    <row r="103" spans="1:12" s="1" customFormat="1" x14ac:dyDescent="0.2">
      <c r="A103" s="110">
        <v>45047</v>
      </c>
      <c r="B103" s="116">
        <v>112858.43945000001</v>
      </c>
      <c r="C103" s="116">
        <v>2838.7802500000003</v>
      </c>
      <c r="D103" s="116">
        <v>18407.411379999998</v>
      </c>
      <c r="E103" s="116">
        <v>51926.624770000002</v>
      </c>
      <c r="F103" s="116">
        <v>25676.995439999995</v>
      </c>
      <c r="G103" s="116">
        <v>21555.869869999999</v>
      </c>
      <c r="H103" s="116">
        <v>2227.9790200000002</v>
      </c>
      <c r="I103" s="116">
        <v>445.96313000000004</v>
      </c>
      <c r="J103" s="116">
        <v>2057.7324500000004</v>
      </c>
      <c r="K103" s="116">
        <f t="shared" si="8"/>
        <v>237995.79575999998</v>
      </c>
    </row>
    <row r="104" spans="1:12" s="1" customFormat="1" x14ac:dyDescent="0.2">
      <c r="A104" s="110">
        <v>45078</v>
      </c>
      <c r="B104" s="116">
        <v>119262.71496</v>
      </c>
      <c r="C104" s="116">
        <v>2730.6381900000001</v>
      </c>
      <c r="D104" s="116">
        <v>15510.585239999999</v>
      </c>
      <c r="E104" s="116">
        <v>57923.845850000012</v>
      </c>
      <c r="F104" s="116">
        <v>26945.077000000001</v>
      </c>
      <c r="G104" s="116">
        <v>12593.682350000001</v>
      </c>
      <c r="H104" s="116">
        <v>1972.1599700000002</v>
      </c>
      <c r="I104" s="116">
        <v>386.85698000000008</v>
      </c>
      <c r="J104" s="116">
        <v>1241.07152</v>
      </c>
      <c r="K104" s="116">
        <f t="shared" si="8"/>
        <v>238566.63206</v>
      </c>
    </row>
    <row r="105" spans="1:12" s="1" customFormat="1" x14ac:dyDescent="0.2">
      <c r="A105" s="110">
        <v>45108</v>
      </c>
      <c r="B105" s="116">
        <v>117925.54555</v>
      </c>
      <c r="C105" s="116">
        <v>3749.7801600000003</v>
      </c>
      <c r="D105" s="116">
        <v>16619.871350000001</v>
      </c>
      <c r="E105" s="116">
        <v>56428.078510000007</v>
      </c>
      <c r="F105" s="116">
        <v>24500.409239999997</v>
      </c>
      <c r="G105" s="116">
        <v>15525.703519999999</v>
      </c>
      <c r="H105" s="116">
        <v>2572.2687599999999</v>
      </c>
      <c r="I105" s="116">
        <v>735.47219999999993</v>
      </c>
      <c r="J105" s="116">
        <v>1077.5054399999999</v>
      </c>
      <c r="K105" s="116">
        <f t="shared" si="8"/>
        <v>239134.63473000002</v>
      </c>
    </row>
    <row r="106" spans="1:12" s="1" customFormat="1" x14ac:dyDescent="0.2">
      <c r="A106" s="110">
        <v>45139</v>
      </c>
      <c r="B106" s="116">
        <v>120922.32980000001</v>
      </c>
      <c r="C106" s="116">
        <v>2946.7877100000001</v>
      </c>
      <c r="D106" s="116">
        <v>28459.944810000001</v>
      </c>
      <c r="E106" s="116">
        <v>56355.254130000001</v>
      </c>
      <c r="F106" s="116">
        <v>28181.950680000002</v>
      </c>
      <c r="G106" s="116">
        <v>18252.52778</v>
      </c>
      <c r="H106" s="116">
        <v>2533.2162900000003</v>
      </c>
      <c r="I106" s="116">
        <v>648.99316999999996</v>
      </c>
      <c r="J106" s="116">
        <v>1594.16551</v>
      </c>
      <c r="K106" s="116">
        <f t="shared" ref="K106:K107" si="9">SUM(B106:J106)</f>
        <v>259895.16988000006</v>
      </c>
    </row>
    <row r="107" spans="1:12" s="1" customFormat="1" x14ac:dyDescent="0.2">
      <c r="A107" s="164">
        <v>45170</v>
      </c>
      <c r="B107" s="165">
        <v>123846.89191000002</v>
      </c>
      <c r="C107" s="165">
        <v>3056.41489</v>
      </c>
      <c r="D107" s="165">
        <v>15579.833720000001</v>
      </c>
      <c r="E107" s="165">
        <v>54260.875700000011</v>
      </c>
      <c r="F107" s="165">
        <v>29110.597840000002</v>
      </c>
      <c r="G107" s="165">
        <v>11913.55494</v>
      </c>
      <c r="H107" s="165">
        <v>2057.0061100000003</v>
      </c>
      <c r="I107" s="165">
        <v>406.29596999999995</v>
      </c>
      <c r="J107" s="165">
        <v>1209.10438</v>
      </c>
      <c r="K107" s="165">
        <f t="shared" si="9"/>
        <v>241440.57546000002</v>
      </c>
    </row>
    <row r="108" spans="1:12" x14ac:dyDescent="0.2">
      <c r="A108" s="83" t="s">
        <v>169</v>
      </c>
      <c r="B108" s="111"/>
      <c r="C108" s="111"/>
      <c r="D108" s="111"/>
      <c r="E108" s="111"/>
      <c r="F108" s="111"/>
      <c r="G108" s="111"/>
      <c r="K108" s="111"/>
      <c r="L108" s="107"/>
    </row>
    <row r="109" spans="1:12" x14ac:dyDescent="0.2">
      <c r="A109" s="108" t="s">
        <v>161</v>
      </c>
      <c r="B109" s="111"/>
      <c r="C109" s="111"/>
      <c r="D109" s="111"/>
      <c r="E109" s="111"/>
      <c r="F109" s="111"/>
      <c r="G109" s="111"/>
      <c r="K109" s="111"/>
      <c r="L109" s="107"/>
    </row>
    <row r="110" spans="1:12" x14ac:dyDescent="0.2">
      <c r="A110" s="76" t="s">
        <v>172</v>
      </c>
      <c r="C110" s="69"/>
      <c r="L110" s="107"/>
    </row>
    <row r="111" spans="1:12" ht="27.75" customHeight="1" x14ac:dyDescent="0.2">
      <c r="H111" s="105"/>
      <c r="I111" s="105"/>
      <c r="J111" s="105"/>
      <c r="L111" s="107"/>
    </row>
    <row r="112" spans="1:12" x14ac:dyDescent="0.2">
      <c r="H112" s="105"/>
      <c r="I112" s="105"/>
      <c r="J112" s="105"/>
    </row>
    <row r="113" spans="8:10" x14ac:dyDescent="0.2">
      <c r="H113" s="105"/>
      <c r="I113" s="105"/>
      <c r="J113" s="105"/>
    </row>
    <row r="114" spans="8:10" x14ac:dyDescent="0.2">
      <c r="H114" s="105"/>
      <c r="I114" s="105"/>
      <c r="J114" s="105"/>
    </row>
    <row r="115" spans="8:10" x14ac:dyDescent="0.2">
      <c r="H115" s="105"/>
      <c r="I115" s="105"/>
      <c r="J115" s="105"/>
    </row>
  </sheetData>
  <pageMargins left="0.11811023622047245" right="0.11811023622047245" top="0.19685039370078741" bottom="0.19685039370078741" header="0.51181102362204722" footer="0.35433070866141736"/>
  <pageSetup paperSize="9" scale="5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125"/>
  <sheetViews>
    <sheetView showGridLines="0" zoomScaleNormal="100" workbookViewId="0"/>
  </sheetViews>
  <sheetFormatPr defaultRowHeight="12.75" x14ac:dyDescent="0.2"/>
  <cols>
    <col min="1" max="1" width="59" customWidth="1"/>
    <col min="2" max="11" width="10.28515625" bestFit="1" customWidth="1"/>
    <col min="12" max="12" width="10.5703125" bestFit="1" customWidth="1"/>
    <col min="13" max="13" width="10.42578125" bestFit="1" customWidth="1"/>
    <col min="14" max="14" width="15.5703125" bestFit="1" customWidth="1"/>
    <col min="18" max="18" width="11.5703125" bestFit="1" customWidth="1"/>
    <col min="19" max="19" width="12.28515625" bestFit="1" customWidth="1"/>
  </cols>
  <sheetData>
    <row r="1" spans="1:14" x14ac:dyDescent="0.2">
      <c r="A1" s="30" t="s">
        <v>174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69"/>
    </row>
    <row r="2" spans="1:14" x14ac:dyDescent="0.2">
      <c r="A2" s="7"/>
      <c r="B2" s="71"/>
      <c r="C2" s="71"/>
      <c r="D2" s="71"/>
      <c r="E2" s="71"/>
      <c r="F2" s="71"/>
      <c r="G2" s="71"/>
      <c r="H2" s="71"/>
      <c r="I2" s="71"/>
      <c r="J2" s="71"/>
      <c r="K2" s="71" t="s">
        <v>113</v>
      </c>
      <c r="L2" s="183" t="s">
        <v>162</v>
      </c>
      <c r="M2" s="183"/>
      <c r="N2" s="183"/>
    </row>
    <row r="3" spans="1:14" ht="13.5" thickBot="1" x14ac:dyDescent="0.25">
      <c r="A3" s="117" t="s">
        <v>34</v>
      </c>
      <c r="B3" s="127" t="s">
        <v>35</v>
      </c>
      <c r="C3" s="127" t="s">
        <v>36</v>
      </c>
      <c r="D3" s="127" t="s">
        <v>37</v>
      </c>
      <c r="E3" s="127" t="s">
        <v>38</v>
      </c>
      <c r="F3" s="127" t="s">
        <v>39</v>
      </c>
      <c r="G3" s="127" t="s">
        <v>40</v>
      </c>
      <c r="H3" s="127" t="s">
        <v>41</v>
      </c>
      <c r="I3" s="127" t="s">
        <v>42</v>
      </c>
      <c r="J3" s="127" t="s">
        <v>43</v>
      </c>
      <c r="K3" s="127" t="s">
        <v>44</v>
      </c>
      <c r="L3" s="127" t="s">
        <v>45</v>
      </c>
      <c r="M3" s="127" t="s">
        <v>46</v>
      </c>
      <c r="N3" s="127" t="s">
        <v>33</v>
      </c>
    </row>
    <row r="4" spans="1:14" ht="13.5" thickTop="1" x14ac:dyDescent="0.2">
      <c r="A4" s="122" t="s">
        <v>0</v>
      </c>
      <c r="B4" s="132">
        <v>4613.3662800000002</v>
      </c>
      <c r="C4" s="132">
        <v>5959.7892499999998</v>
      </c>
      <c r="D4" s="132">
        <v>4223.2465099999999</v>
      </c>
      <c r="E4" s="132">
        <v>3738.17533</v>
      </c>
      <c r="F4" s="132">
        <v>3994.3424100000002</v>
      </c>
      <c r="G4" s="132">
        <v>4122.7947800000002</v>
      </c>
      <c r="H4" s="132">
        <v>6070.7431299999998</v>
      </c>
      <c r="I4" s="132">
        <v>4450.7956299999996</v>
      </c>
      <c r="J4" s="132">
        <v>5554.0870000000004</v>
      </c>
      <c r="K4" s="132">
        <v>5427.1779299999998</v>
      </c>
      <c r="L4" s="132">
        <v>5745.2521200000001</v>
      </c>
      <c r="M4" s="123">
        <v>5274.2482499999996</v>
      </c>
      <c r="N4" s="128">
        <v>59174.018619999988</v>
      </c>
    </row>
    <row r="5" spans="1:14" ht="13.9" customHeight="1" x14ac:dyDescent="0.2">
      <c r="A5" s="121" t="s">
        <v>1</v>
      </c>
      <c r="B5" s="132">
        <v>847.71637999999996</v>
      </c>
      <c r="C5" s="132">
        <v>1361.9538300000002</v>
      </c>
      <c r="D5" s="132">
        <v>1735.81934</v>
      </c>
      <c r="E5" s="132">
        <v>1407.52009</v>
      </c>
      <c r="F5" s="132">
        <v>1763.0385900000001</v>
      </c>
      <c r="G5" s="132">
        <v>1851.42823</v>
      </c>
      <c r="H5" s="132">
        <v>1786.5533300000002</v>
      </c>
      <c r="I5" s="132">
        <v>1893.90221</v>
      </c>
      <c r="J5" s="132">
        <v>1771.2912699999999</v>
      </c>
      <c r="K5" s="132">
        <v>1646.10446</v>
      </c>
      <c r="L5" s="132">
        <v>1623.1048800000001</v>
      </c>
      <c r="M5" s="119">
        <v>2928.1636100000001</v>
      </c>
      <c r="N5" s="128">
        <v>20616.596219999999</v>
      </c>
    </row>
    <row r="6" spans="1:14" ht="15" customHeight="1" x14ac:dyDescent="0.2">
      <c r="A6" s="126" t="s">
        <v>97</v>
      </c>
      <c r="B6" s="132">
        <v>628.16657999999995</v>
      </c>
      <c r="C6" s="132">
        <v>551.85807999999997</v>
      </c>
      <c r="D6" s="132">
        <v>526.14369000000011</v>
      </c>
      <c r="E6" s="132">
        <v>581.86099999999999</v>
      </c>
      <c r="F6" s="132">
        <v>646.05681000000004</v>
      </c>
      <c r="G6" s="132">
        <v>639.30982999999992</v>
      </c>
      <c r="H6" s="132">
        <v>628.0944300000001</v>
      </c>
      <c r="I6" s="132">
        <v>650.45776999999998</v>
      </c>
      <c r="J6" s="132">
        <v>688.05205000000001</v>
      </c>
      <c r="K6" s="132">
        <v>692.85781000000009</v>
      </c>
      <c r="L6" s="132">
        <v>667.35500000000002</v>
      </c>
      <c r="M6" s="119">
        <v>808.56488999999999</v>
      </c>
      <c r="N6" s="128">
        <v>7708.7779399999999</v>
      </c>
    </row>
    <row r="7" spans="1:14" x14ac:dyDescent="0.2">
      <c r="A7" s="121" t="s">
        <v>23</v>
      </c>
      <c r="B7" s="132">
        <v>233.21664000000001</v>
      </c>
      <c r="C7" s="132">
        <v>173.76233000000002</v>
      </c>
      <c r="D7" s="132">
        <v>189.53844000000001</v>
      </c>
      <c r="E7" s="132">
        <v>185.79886000000002</v>
      </c>
      <c r="F7" s="132">
        <v>180.89559</v>
      </c>
      <c r="G7" s="132">
        <v>215.98568</v>
      </c>
      <c r="H7" s="132">
        <v>255.13300000000001</v>
      </c>
      <c r="I7" s="132">
        <v>224.95627999999999</v>
      </c>
      <c r="J7" s="132">
        <v>174.74870000000001</v>
      </c>
      <c r="K7" s="132">
        <v>218.52919</v>
      </c>
      <c r="L7" s="132">
        <v>221.35512</v>
      </c>
      <c r="M7" s="119">
        <v>226.72743</v>
      </c>
      <c r="N7" s="128">
        <v>2500.6472600000006</v>
      </c>
    </row>
    <row r="8" spans="1:14" ht="13.9" customHeight="1" x14ac:dyDescent="0.2">
      <c r="A8" s="121" t="s">
        <v>98</v>
      </c>
      <c r="B8" s="132">
        <v>598.06237999999996</v>
      </c>
      <c r="C8" s="132">
        <v>520.28997000000004</v>
      </c>
      <c r="D8" s="132">
        <v>472.12997999999999</v>
      </c>
      <c r="E8" s="132">
        <v>536.43606000000011</v>
      </c>
      <c r="F8" s="132">
        <v>603.75445000000002</v>
      </c>
      <c r="G8" s="132">
        <v>564.20440000000008</v>
      </c>
      <c r="H8" s="132">
        <v>604.44674999999995</v>
      </c>
      <c r="I8" s="132">
        <v>550.69425000000001</v>
      </c>
      <c r="J8" s="132">
        <v>614.48850000000004</v>
      </c>
      <c r="K8" s="132">
        <v>605.95024000000001</v>
      </c>
      <c r="L8" s="132">
        <v>603.27996999999993</v>
      </c>
      <c r="M8" s="119">
        <v>573.18570000000011</v>
      </c>
      <c r="N8" s="128">
        <v>6846.9226500000004</v>
      </c>
    </row>
    <row r="9" spans="1:14" x14ac:dyDescent="0.2">
      <c r="A9" s="126" t="s">
        <v>99</v>
      </c>
      <c r="B9" s="132">
        <v>4394.1576999999997</v>
      </c>
      <c r="C9" s="132">
        <v>3594.9975399999998</v>
      </c>
      <c r="D9" s="132">
        <v>4180.57179</v>
      </c>
      <c r="E9" s="132">
        <v>4282.25648</v>
      </c>
      <c r="F9" s="132">
        <v>4258.8079500000003</v>
      </c>
      <c r="G9" s="132">
        <v>4782.9528500000006</v>
      </c>
      <c r="H9" s="132">
        <v>4708.6027300000005</v>
      </c>
      <c r="I9" s="132">
        <v>4522.7923100000007</v>
      </c>
      <c r="J9" s="132">
        <v>5270.5205900000001</v>
      </c>
      <c r="K9" s="132">
        <v>5098.1291799999999</v>
      </c>
      <c r="L9" s="132">
        <v>5010.1639500000001</v>
      </c>
      <c r="M9" s="119">
        <v>5074.3631399999995</v>
      </c>
      <c r="N9" s="128">
        <v>55178.316210000005</v>
      </c>
    </row>
    <row r="10" spans="1:14" x14ac:dyDescent="0.2">
      <c r="A10" s="121" t="s">
        <v>100</v>
      </c>
      <c r="B10" s="132">
        <v>322.84467000000001</v>
      </c>
      <c r="C10" s="132">
        <v>288.36972000000003</v>
      </c>
      <c r="D10" s="132">
        <v>259.78210000000001</v>
      </c>
      <c r="E10" s="132">
        <v>367.13782000000003</v>
      </c>
      <c r="F10" s="132">
        <v>328.61288999999999</v>
      </c>
      <c r="G10" s="132">
        <v>284.16303000000005</v>
      </c>
      <c r="H10" s="132">
        <v>380.18081999999998</v>
      </c>
      <c r="I10" s="132">
        <v>324.46201000000002</v>
      </c>
      <c r="J10" s="132">
        <v>413.01683000000003</v>
      </c>
      <c r="K10" s="132">
        <v>452.06482</v>
      </c>
      <c r="L10" s="132">
        <v>370.09886999999998</v>
      </c>
      <c r="M10" s="119">
        <v>377.52701999999999</v>
      </c>
      <c r="N10" s="128">
        <v>4168.2606000000005</v>
      </c>
    </row>
    <row r="11" spans="1:14" x14ac:dyDescent="0.2">
      <c r="A11" s="126" t="s">
        <v>101</v>
      </c>
      <c r="B11" s="132">
        <v>2063.8619800000001</v>
      </c>
      <c r="C11" s="132">
        <v>1651.97613</v>
      </c>
      <c r="D11" s="132">
        <v>1816.9654499999999</v>
      </c>
      <c r="E11" s="132">
        <v>1789.6309000000001</v>
      </c>
      <c r="F11" s="132">
        <v>1746.8187700000001</v>
      </c>
      <c r="G11" s="132">
        <v>1830.8841200000002</v>
      </c>
      <c r="H11" s="132">
        <v>1776.2973900000002</v>
      </c>
      <c r="I11" s="132">
        <v>2084.92425</v>
      </c>
      <c r="J11" s="132">
        <v>2011.8328300000001</v>
      </c>
      <c r="K11" s="132">
        <v>2054.1184200000002</v>
      </c>
      <c r="L11" s="132">
        <v>2269.2131800000002</v>
      </c>
      <c r="M11" s="119">
        <v>2235.9912000000004</v>
      </c>
      <c r="N11" s="128">
        <v>23332.514619999998</v>
      </c>
    </row>
    <row r="12" spans="1:14" x14ac:dyDescent="0.2">
      <c r="A12" s="121" t="s">
        <v>2</v>
      </c>
      <c r="B12" s="132">
        <v>1000.63003</v>
      </c>
      <c r="C12" s="132">
        <v>686.20465000000002</v>
      </c>
      <c r="D12" s="132">
        <v>746.36557999999991</v>
      </c>
      <c r="E12" s="132">
        <v>851.17188999999996</v>
      </c>
      <c r="F12" s="132">
        <v>885.82501999999999</v>
      </c>
      <c r="G12" s="132">
        <v>901.88765000000001</v>
      </c>
      <c r="H12" s="132">
        <v>942.67307000000005</v>
      </c>
      <c r="I12" s="132">
        <v>1038.5828000000001</v>
      </c>
      <c r="J12" s="132">
        <v>936.46783000000005</v>
      </c>
      <c r="K12" s="132">
        <v>1028.3995500000001</v>
      </c>
      <c r="L12" s="132">
        <v>1052.3698999999999</v>
      </c>
      <c r="M12" s="119">
        <v>1123.5648200000001</v>
      </c>
      <c r="N12" s="128">
        <v>11194.142789999998</v>
      </c>
    </row>
    <row r="13" spans="1:14" x14ac:dyDescent="0.2">
      <c r="A13" s="121" t="s">
        <v>24</v>
      </c>
      <c r="B13" s="132">
        <v>1209.7861799999998</v>
      </c>
      <c r="C13" s="132">
        <v>1162.04495</v>
      </c>
      <c r="D13" s="132">
        <v>1246.1350199999999</v>
      </c>
      <c r="E13" s="132">
        <v>1899.5543300000002</v>
      </c>
      <c r="F13" s="132">
        <v>1498.5002099999999</v>
      </c>
      <c r="G13" s="132">
        <v>1369.8382900000001</v>
      </c>
      <c r="H13" s="132">
        <v>1332.21659</v>
      </c>
      <c r="I13" s="132">
        <v>1153.4979499999999</v>
      </c>
      <c r="J13" s="132">
        <v>1308.4401500000001</v>
      </c>
      <c r="K13" s="132">
        <v>1234.59194</v>
      </c>
      <c r="L13" s="132">
        <v>1180.3957700000001</v>
      </c>
      <c r="M13" s="119">
        <v>1025.28052</v>
      </c>
      <c r="N13" s="128">
        <v>15620.281899999998</v>
      </c>
    </row>
    <row r="14" spans="1:14" x14ac:dyDescent="0.2">
      <c r="A14" s="121" t="s">
        <v>49</v>
      </c>
      <c r="B14" s="132">
        <v>2429.70847</v>
      </c>
      <c r="C14" s="132">
        <v>2372.4235600000002</v>
      </c>
      <c r="D14" s="132">
        <v>2224.0211400000003</v>
      </c>
      <c r="E14" s="132">
        <v>2751.9719799999998</v>
      </c>
      <c r="F14" s="132">
        <v>2646.00792</v>
      </c>
      <c r="G14" s="132">
        <v>2399.4138599999997</v>
      </c>
      <c r="H14" s="132">
        <v>2686.5131699999997</v>
      </c>
      <c r="I14" s="132">
        <v>2682.1050599999999</v>
      </c>
      <c r="J14" s="132">
        <v>2772.53015</v>
      </c>
      <c r="K14" s="132">
        <v>2720.6815300000003</v>
      </c>
      <c r="L14" s="132">
        <v>2735.2921800000004</v>
      </c>
      <c r="M14" s="119">
        <v>3044.7858099999999</v>
      </c>
      <c r="N14" s="128">
        <v>31465.454829999999</v>
      </c>
    </row>
    <row r="15" spans="1:14" x14ac:dyDescent="0.2">
      <c r="A15" s="121" t="s">
        <v>25</v>
      </c>
      <c r="B15" s="132">
        <v>786.84882000000005</v>
      </c>
      <c r="C15" s="132">
        <v>817.94904000000008</v>
      </c>
      <c r="D15" s="132">
        <v>821.48558000000003</v>
      </c>
      <c r="E15" s="132">
        <v>962.5631800000001</v>
      </c>
      <c r="F15" s="132">
        <v>982.60755000000006</v>
      </c>
      <c r="G15" s="132">
        <v>992.91104000000007</v>
      </c>
      <c r="H15" s="132">
        <v>1051.3616499999998</v>
      </c>
      <c r="I15" s="132">
        <v>1025.9735900000001</v>
      </c>
      <c r="J15" s="132">
        <v>1166.4238700000001</v>
      </c>
      <c r="K15" s="132">
        <v>1166.63852</v>
      </c>
      <c r="L15" s="132">
        <v>1151.0962099999999</v>
      </c>
      <c r="M15" s="119">
        <v>1136.0405800000001</v>
      </c>
      <c r="N15" s="128">
        <v>12061.899630000002</v>
      </c>
    </row>
    <row r="16" spans="1:14" x14ac:dyDescent="0.2">
      <c r="A16" s="121" t="s">
        <v>76</v>
      </c>
      <c r="B16" s="132">
        <v>6173.13094</v>
      </c>
      <c r="C16" s="132">
        <v>5131.0282100000004</v>
      </c>
      <c r="D16" s="132">
        <v>6242.4902899999997</v>
      </c>
      <c r="E16" s="132">
        <v>5978.3214800000005</v>
      </c>
      <c r="F16" s="132">
        <v>6436.1987099999997</v>
      </c>
      <c r="G16" s="132">
        <v>6616.6565099999998</v>
      </c>
      <c r="H16" s="132">
        <v>6681.6550700000007</v>
      </c>
      <c r="I16" s="132">
        <v>7022.1543200000006</v>
      </c>
      <c r="J16" s="132">
        <v>7312.68372</v>
      </c>
      <c r="K16" s="132">
        <v>7072.2396900000003</v>
      </c>
      <c r="L16" s="132">
        <v>6994.1546500000004</v>
      </c>
      <c r="M16" s="119">
        <v>8034.9109800000006</v>
      </c>
      <c r="N16" s="128">
        <v>79695.62457</v>
      </c>
    </row>
    <row r="17" spans="1:14" x14ac:dyDescent="0.2">
      <c r="A17" s="121" t="s">
        <v>3</v>
      </c>
      <c r="B17" s="132">
        <v>4997.1445100000001</v>
      </c>
      <c r="C17" s="132">
        <v>3695.0659300000002</v>
      </c>
      <c r="D17" s="132">
        <v>3928.6601099999998</v>
      </c>
      <c r="E17" s="132">
        <v>4094.6386499999999</v>
      </c>
      <c r="F17" s="132">
        <v>4014.99116</v>
      </c>
      <c r="G17" s="132">
        <v>5964.5429800000002</v>
      </c>
      <c r="H17" s="132">
        <v>4326.2469000000001</v>
      </c>
      <c r="I17" s="132">
        <v>4410.39275</v>
      </c>
      <c r="J17" s="132">
        <v>8066.7238200000002</v>
      </c>
      <c r="K17" s="132">
        <v>4584.2412999999997</v>
      </c>
      <c r="L17" s="132">
        <v>5072.0242500000004</v>
      </c>
      <c r="M17" s="119">
        <v>5657.4460499999996</v>
      </c>
      <c r="N17" s="128">
        <v>58812.118410000003</v>
      </c>
    </row>
    <row r="18" spans="1:14" x14ac:dyDescent="0.2">
      <c r="A18" s="121" t="s">
        <v>102</v>
      </c>
      <c r="B18" s="132">
        <v>319.30169000000001</v>
      </c>
      <c r="C18" s="132">
        <v>267.03464000000002</v>
      </c>
      <c r="D18" s="132">
        <v>291.54014000000001</v>
      </c>
      <c r="E18" s="132">
        <v>277.50891999999999</v>
      </c>
      <c r="F18" s="132">
        <v>274.11637000000002</v>
      </c>
      <c r="G18" s="132">
        <v>291.02816999999999</v>
      </c>
      <c r="H18" s="132">
        <v>331.72164000000004</v>
      </c>
      <c r="I18" s="132">
        <v>249.35475</v>
      </c>
      <c r="J18" s="132">
        <v>328.14660000000003</v>
      </c>
      <c r="K18" s="132">
        <v>296.24038000000002</v>
      </c>
      <c r="L18" s="132">
        <v>316.19506999999999</v>
      </c>
      <c r="M18" s="119">
        <v>314.46051</v>
      </c>
      <c r="N18" s="128">
        <v>3556.6488800000006</v>
      </c>
    </row>
    <row r="19" spans="1:14" x14ac:dyDescent="0.2">
      <c r="A19" s="121" t="s">
        <v>4</v>
      </c>
      <c r="B19" s="132">
        <v>795.61725999999999</v>
      </c>
      <c r="C19" s="132">
        <v>470.26923999999997</v>
      </c>
      <c r="D19" s="132">
        <v>400.26310000000001</v>
      </c>
      <c r="E19" s="132">
        <v>414.10865000000001</v>
      </c>
      <c r="F19" s="132">
        <v>567.1350799999999</v>
      </c>
      <c r="G19" s="132">
        <v>684.15132999999992</v>
      </c>
      <c r="H19" s="132">
        <v>578.85097999999994</v>
      </c>
      <c r="I19" s="132">
        <v>745.13900000000001</v>
      </c>
      <c r="J19" s="132">
        <v>631.93315000000007</v>
      </c>
      <c r="K19" s="132">
        <v>1000.26603</v>
      </c>
      <c r="L19" s="132">
        <v>703.85243000000003</v>
      </c>
      <c r="M19" s="119">
        <v>728.63214000000005</v>
      </c>
      <c r="N19" s="128">
        <v>7720.21839</v>
      </c>
    </row>
    <row r="20" spans="1:14" x14ac:dyDescent="0.2">
      <c r="A20" s="121" t="s">
        <v>5</v>
      </c>
      <c r="B20" s="132">
        <v>7423.5412200000001</v>
      </c>
      <c r="C20" s="132">
        <v>6232.25432</v>
      </c>
      <c r="D20" s="132">
        <v>6803.7135399999997</v>
      </c>
      <c r="E20" s="132">
        <v>7107.7490099999995</v>
      </c>
      <c r="F20" s="132">
        <v>7363.9261699999997</v>
      </c>
      <c r="G20" s="132">
        <v>6886.2148500000003</v>
      </c>
      <c r="H20" s="132">
        <v>6981.50983</v>
      </c>
      <c r="I20" s="132">
        <v>7844.3752300000006</v>
      </c>
      <c r="J20" s="132">
        <v>8357.1097700000009</v>
      </c>
      <c r="K20" s="132">
        <v>8060.59184</v>
      </c>
      <c r="L20" s="132">
        <v>7642.83194</v>
      </c>
      <c r="M20" s="119">
        <v>7965.8569500000003</v>
      </c>
      <c r="N20" s="128">
        <v>88669.674670000008</v>
      </c>
    </row>
    <row r="21" spans="1:14" x14ac:dyDescent="0.2">
      <c r="A21" s="121" t="s">
        <v>6</v>
      </c>
      <c r="B21" s="132">
        <v>902.47230000000002</v>
      </c>
      <c r="C21" s="132">
        <v>624.70431000000008</v>
      </c>
      <c r="D21" s="132">
        <v>557.57703000000004</v>
      </c>
      <c r="E21" s="132">
        <v>716.66467</v>
      </c>
      <c r="F21" s="132">
        <v>613.10665000000006</v>
      </c>
      <c r="G21" s="132">
        <v>730.52485000000001</v>
      </c>
      <c r="H21" s="132">
        <v>698.96026000000006</v>
      </c>
      <c r="I21" s="132">
        <v>762.18668000000002</v>
      </c>
      <c r="J21" s="132">
        <v>748.4434</v>
      </c>
      <c r="K21" s="132">
        <v>745.71775000000002</v>
      </c>
      <c r="L21" s="132">
        <v>771.4325</v>
      </c>
      <c r="M21" s="119">
        <v>806.2964300000001</v>
      </c>
      <c r="N21" s="128">
        <v>8678.0868300000002</v>
      </c>
    </row>
    <row r="22" spans="1:14" x14ac:dyDescent="0.2">
      <c r="A22" s="121" t="s">
        <v>26</v>
      </c>
      <c r="B22" s="132">
        <v>273.82236</v>
      </c>
      <c r="C22" s="132">
        <v>402.52357000000001</v>
      </c>
      <c r="D22" s="132">
        <v>288.13034000000005</v>
      </c>
      <c r="E22" s="132">
        <v>317.27065000000005</v>
      </c>
      <c r="F22" s="132">
        <v>330.89224000000002</v>
      </c>
      <c r="G22" s="132">
        <v>282.36288999999999</v>
      </c>
      <c r="H22" s="132">
        <v>288.52969999999999</v>
      </c>
      <c r="I22" s="132">
        <v>346.07312999999999</v>
      </c>
      <c r="J22" s="132">
        <v>295.60030999999998</v>
      </c>
      <c r="K22" s="132">
        <v>259.97517999999997</v>
      </c>
      <c r="L22" s="132">
        <v>344.04300000000001</v>
      </c>
      <c r="M22" s="119">
        <v>292.26560999999998</v>
      </c>
      <c r="N22" s="128">
        <v>3721.4889799999996</v>
      </c>
    </row>
    <row r="23" spans="1:14" x14ac:dyDescent="0.2">
      <c r="A23" s="121" t="s">
        <v>7</v>
      </c>
      <c r="B23" s="132">
        <v>503.72483</v>
      </c>
      <c r="C23" s="132">
        <v>332.27597000000003</v>
      </c>
      <c r="D23" s="132">
        <v>420.00387000000001</v>
      </c>
      <c r="E23" s="132">
        <v>407.78068000000002</v>
      </c>
      <c r="F23" s="132">
        <v>418.13903000000005</v>
      </c>
      <c r="G23" s="132">
        <v>472.70042999999998</v>
      </c>
      <c r="H23" s="132">
        <v>490.33742000000001</v>
      </c>
      <c r="I23" s="132">
        <v>509.59954999999997</v>
      </c>
      <c r="J23" s="132">
        <v>813.62679000000003</v>
      </c>
      <c r="K23" s="132">
        <v>982.56368000000009</v>
      </c>
      <c r="L23" s="132">
        <v>622.22133999999994</v>
      </c>
      <c r="M23" s="119">
        <v>663.62860999999998</v>
      </c>
      <c r="N23" s="128">
        <v>6636.6022000000003</v>
      </c>
    </row>
    <row r="24" spans="1:14" x14ac:dyDescent="0.2">
      <c r="A24" s="126" t="s">
        <v>103</v>
      </c>
      <c r="B24" s="132">
        <v>429.44290000000001</v>
      </c>
      <c r="C24" s="132">
        <v>447.49176</v>
      </c>
      <c r="D24" s="132">
        <v>371.96285000000006</v>
      </c>
      <c r="E24" s="132">
        <v>426.5378</v>
      </c>
      <c r="F24" s="132">
        <v>413.10111000000001</v>
      </c>
      <c r="G24" s="132">
        <v>402.83295000000004</v>
      </c>
      <c r="H24" s="132">
        <v>412.25125000000003</v>
      </c>
      <c r="I24" s="132">
        <v>503.45866000000001</v>
      </c>
      <c r="J24" s="132">
        <v>1317.76469</v>
      </c>
      <c r="K24" s="132">
        <v>512.84613000000002</v>
      </c>
      <c r="L24" s="132">
        <v>641.55358000000001</v>
      </c>
      <c r="M24" s="119">
        <v>567.9230500000001</v>
      </c>
      <c r="N24" s="128">
        <v>6447.1667299999999</v>
      </c>
    </row>
    <row r="25" spans="1:14" x14ac:dyDescent="0.2">
      <c r="A25" s="121" t="s">
        <v>8</v>
      </c>
      <c r="B25" s="132">
        <v>2206.8395399999999</v>
      </c>
      <c r="C25" s="132">
        <v>1261.4740800000002</v>
      </c>
      <c r="D25" s="132">
        <v>1379.9171799999999</v>
      </c>
      <c r="E25" s="132">
        <v>1594.96057</v>
      </c>
      <c r="F25" s="132">
        <v>1749.9429000000002</v>
      </c>
      <c r="G25" s="132">
        <v>2193.6304399999999</v>
      </c>
      <c r="H25" s="132">
        <v>1969.5514000000001</v>
      </c>
      <c r="I25" s="132">
        <v>2187.6302900000001</v>
      </c>
      <c r="J25" s="132">
        <v>2401.44749</v>
      </c>
      <c r="K25" s="132">
        <v>2217.9944799999998</v>
      </c>
      <c r="L25" s="132">
        <v>1752.8885700000001</v>
      </c>
      <c r="M25" s="119">
        <v>2157.9773500000001</v>
      </c>
      <c r="N25" s="128">
        <v>23074.254290000001</v>
      </c>
    </row>
    <row r="26" spans="1:14" x14ac:dyDescent="0.2">
      <c r="A26" s="121" t="s">
        <v>9</v>
      </c>
      <c r="B26" s="132">
        <v>2619.6222699999998</v>
      </c>
      <c r="C26" s="132">
        <v>2166.5953199999999</v>
      </c>
      <c r="D26" s="132">
        <v>2196.2111800000002</v>
      </c>
      <c r="E26" s="132">
        <v>2560.5236500000001</v>
      </c>
      <c r="F26" s="132">
        <v>2326.8295899999998</v>
      </c>
      <c r="G26" s="132">
        <v>2593.6804700000002</v>
      </c>
      <c r="H26" s="132">
        <v>2339.6907900000001</v>
      </c>
      <c r="I26" s="132">
        <v>2405.9189900000001</v>
      </c>
      <c r="J26" s="132">
        <v>2702.4653800000001</v>
      </c>
      <c r="K26" s="132">
        <v>2540.9537500000001</v>
      </c>
      <c r="L26" s="132">
        <v>2505.85752</v>
      </c>
      <c r="M26" s="119">
        <v>2437.7877000000003</v>
      </c>
      <c r="N26" s="128">
        <v>29396.136610000005</v>
      </c>
    </row>
    <row r="27" spans="1:14" x14ac:dyDescent="0.2">
      <c r="A27" s="121" t="s">
        <v>10</v>
      </c>
      <c r="B27" s="132">
        <v>14781.55726</v>
      </c>
      <c r="C27" s="132">
        <v>9933.9958200000001</v>
      </c>
      <c r="D27" s="132">
        <v>11479.98726</v>
      </c>
      <c r="E27" s="132">
        <v>11896.25143</v>
      </c>
      <c r="F27" s="132">
        <v>12279.041359999999</v>
      </c>
      <c r="G27" s="132">
        <v>12554.246640000001</v>
      </c>
      <c r="H27" s="132">
        <v>12877.51519</v>
      </c>
      <c r="I27" s="132">
        <v>13981.63478</v>
      </c>
      <c r="J27" s="132">
        <v>13763.13869</v>
      </c>
      <c r="K27" s="132">
        <v>18383.3485</v>
      </c>
      <c r="L27" s="132">
        <v>14226.38689</v>
      </c>
      <c r="M27" s="119">
        <v>19141.431900000003</v>
      </c>
      <c r="N27" s="128">
        <v>165298.53571999999</v>
      </c>
    </row>
    <row r="28" spans="1:14" x14ac:dyDescent="0.2">
      <c r="A28" s="121" t="s">
        <v>73</v>
      </c>
      <c r="B28" s="132">
        <v>75085.862930000003</v>
      </c>
      <c r="C28" s="132">
        <v>65184.863259999998</v>
      </c>
      <c r="D28" s="132">
        <v>71270.262749999994</v>
      </c>
      <c r="E28" s="132">
        <v>73881.591029999996</v>
      </c>
      <c r="F28" s="132">
        <v>66825.720660000006</v>
      </c>
      <c r="G28" s="132">
        <v>73444.858420000004</v>
      </c>
      <c r="H28" s="132">
        <v>75183.764719999992</v>
      </c>
      <c r="I28" s="132">
        <v>79521.250180000003</v>
      </c>
      <c r="J28" s="132">
        <v>85115.363920000003</v>
      </c>
      <c r="K28" s="132">
        <v>83013.799629999994</v>
      </c>
      <c r="L28" s="132">
        <v>81297.606520000001</v>
      </c>
      <c r="M28" s="119">
        <v>75826.829120000009</v>
      </c>
      <c r="N28" s="128">
        <v>905651.77314000006</v>
      </c>
    </row>
    <row r="29" spans="1:14" x14ac:dyDescent="0.2">
      <c r="A29" s="121" t="s">
        <v>27</v>
      </c>
      <c r="B29" s="132">
        <v>195.98267000000001</v>
      </c>
      <c r="C29" s="132">
        <v>205.27379000000002</v>
      </c>
      <c r="D29" s="132">
        <v>190.53961999999999</v>
      </c>
      <c r="E29" s="132">
        <v>173.37329</v>
      </c>
      <c r="F29" s="132">
        <v>176.10264000000001</v>
      </c>
      <c r="G29" s="132">
        <v>234.06136999999998</v>
      </c>
      <c r="H29" s="132">
        <v>230.34691000000001</v>
      </c>
      <c r="I29" s="132">
        <v>218.75955999999999</v>
      </c>
      <c r="J29" s="132">
        <v>276.01022999999998</v>
      </c>
      <c r="K29" s="132">
        <v>226.65298999999999</v>
      </c>
      <c r="L29" s="132">
        <v>224.05457000000001</v>
      </c>
      <c r="M29" s="119">
        <v>250.87032000000002</v>
      </c>
      <c r="N29" s="128">
        <v>2602.0279600000003</v>
      </c>
    </row>
    <row r="30" spans="1:14" x14ac:dyDescent="0.2">
      <c r="A30" s="121" t="s">
        <v>11</v>
      </c>
      <c r="B30" s="132">
        <v>529.82219999999995</v>
      </c>
      <c r="C30" s="132">
        <v>483.90327000000002</v>
      </c>
      <c r="D30" s="132">
        <v>447.36534</v>
      </c>
      <c r="E30" s="132">
        <v>437.39373999999998</v>
      </c>
      <c r="F30" s="132">
        <v>696.10509000000002</v>
      </c>
      <c r="G30" s="132">
        <v>455.91699</v>
      </c>
      <c r="H30" s="132">
        <v>443.72845000000001</v>
      </c>
      <c r="I30" s="132">
        <v>459.48866000000004</v>
      </c>
      <c r="J30" s="132">
        <v>479.57479999999998</v>
      </c>
      <c r="K30" s="132">
        <v>618.98590000000002</v>
      </c>
      <c r="L30" s="132">
        <v>407.44749000000002</v>
      </c>
      <c r="M30" s="119">
        <v>488.74947000000003</v>
      </c>
      <c r="N30" s="128">
        <v>5948.4813999999997</v>
      </c>
    </row>
    <row r="31" spans="1:14" x14ac:dyDescent="0.2">
      <c r="A31" s="121" t="s">
        <v>104</v>
      </c>
      <c r="B31" s="132">
        <v>393.01330000000002</v>
      </c>
      <c r="C31" s="132">
        <v>438.22990000000004</v>
      </c>
      <c r="D31" s="132">
        <v>532.16744999999992</v>
      </c>
      <c r="E31" s="132">
        <v>539.26146999999992</v>
      </c>
      <c r="F31" s="132">
        <v>562.29067000000009</v>
      </c>
      <c r="G31" s="132">
        <v>427.62821000000002</v>
      </c>
      <c r="H31" s="132">
        <v>509.86235000000005</v>
      </c>
      <c r="I31" s="132">
        <v>614.99357000000009</v>
      </c>
      <c r="J31" s="132">
        <v>525.38966000000005</v>
      </c>
      <c r="K31" s="132">
        <v>433.1069</v>
      </c>
      <c r="L31" s="132">
        <v>594.03372000000002</v>
      </c>
      <c r="M31" s="119">
        <v>755.82181000000003</v>
      </c>
      <c r="N31" s="128">
        <v>6325.7990100000006</v>
      </c>
    </row>
    <row r="32" spans="1:14" x14ac:dyDescent="0.2">
      <c r="A32" s="121" t="s">
        <v>75</v>
      </c>
      <c r="B32" s="132">
        <v>4198.16615</v>
      </c>
      <c r="C32" s="132">
        <v>4451.7575700000007</v>
      </c>
      <c r="D32" s="132">
        <v>4601.1755499999999</v>
      </c>
      <c r="E32" s="132">
        <v>4912.0742599999994</v>
      </c>
      <c r="F32" s="132">
        <v>4745.5565200000001</v>
      </c>
      <c r="G32" s="132">
        <v>4622.1945099999994</v>
      </c>
      <c r="H32" s="132">
        <v>4799.4751900000001</v>
      </c>
      <c r="I32" s="132">
        <v>5347.2079199999998</v>
      </c>
      <c r="J32" s="132">
        <v>5146.5200800000002</v>
      </c>
      <c r="K32" s="132">
        <v>5735.4814100000003</v>
      </c>
      <c r="L32" s="132">
        <v>5490.1461100000006</v>
      </c>
      <c r="M32" s="119">
        <v>6669.9732100000001</v>
      </c>
      <c r="N32" s="128">
        <v>60719.728480000005</v>
      </c>
    </row>
    <row r="33" spans="1:14" x14ac:dyDescent="0.2">
      <c r="A33" s="121" t="s">
        <v>105</v>
      </c>
      <c r="B33" s="132">
        <v>3497.4240199999999</v>
      </c>
      <c r="C33" s="132">
        <v>341.00223</v>
      </c>
      <c r="D33" s="132">
        <v>404.33494000000002</v>
      </c>
      <c r="E33" s="132">
        <v>395.44101000000001</v>
      </c>
      <c r="F33" s="132">
        <v>373.39979999999997</v>
      </c>
      <c r="G33" s="132">
        <v>439.33330000000001</v>
      </c>
      <c r="H33" s="132">
        <v>390.9939</v>
      </c>
      <c r="I33" s="132">
        <v>405.36132000000003</v>
      </c>
      <c r="J33" s="132">
        <v>468.71926999999999</v>
      </c>
      <c r="K33" s="132">
        <v>455.50079999999997</v>
      </c>
      <c r="L33" s="132">
        <v>482.09287999999998</v>
      </c>
      <c r="M33" s="119">
        <v>532.14038000000005</v>
      </c>
      <c r="N33" s="128">
        <v>8185.7438499999998</v>
      </c>
    </row>
    <row r="34" spans="1:14" x14ac:dyDescent="0.2">
      <c r="A34" s="121" t="s">
        <v>106</v>
      </c>
      <c r="B34" s="132">
        <v>723.44700999999998</v>
      </c>
      <c r="C34" s="132">
        <v>414.98060000000004</v>
      </c>
      <c r="D34" s="132">
        <v>413.49132000000003</v>
      </c>
      <c r="E34" s="132">
        <v>595.12175000000002</v>
      </c>
      <c r="F34" s="132">
        <v>728.33524</v>
      </c>
      <c r="G34" s="132">
        <v>838.97490000000005</v>
      </c>
      <c r="H34" s="132">
        <v>1039.7478799999999</v>
      </c>
      <c r="I34" s="132">
        <v>1505.2091400000002</v>
      </c>
      <c r="J34" s="132">
        <v>1731.6495600000001</v>
      </c>
      <c r="K34" s="132">
        <v>798.87169000000006</v>
      </c>
      <c r="L34" s="132">
        <v>710.45942000000002</v>
      </c>
      <c r="M34" s="119">
        <v>1026.0994000000001</v>
      </c>
      <c r="N34" s="128">
        <v>10526.387910000001</v>
      </c>
    </row>
    <row r="35" spans="1:14" x14ac:dyDescent="0.2">
      <c r="A35" s="121" t="s">
        <v>13</v>
      </c>
      <c r="B35" s="132">
        <v>89.067210000000003</v>
      </c>
      <c r="C35" s="132">
        <v>89.304720000000003</v>
      </c>
      <c r="D35" s="132">
        <v>96.509979999999999</v>
      </c>
      <c r="E35" s="132">
        <v>112.38913000000001</v>
      </c>
      <c r="F35" s="132">
        <v>114.61619999999999</v>
      </c>
      <c r="G35" s="132">
        <v>106.44313000000001</v>
      </c>
      <c r="H35" s="132">
        <v>120.34635</v>
      </c>
      <c r="I35" s="132">
        <v>112.29943</v>
      </c>
      <c r="J35" s="132">
        <v>131.66304</v>
      </c>
      <c r="K35" s="132">
        <v>118.46822999999999</v>
      </c>
      <c r="L35" s="132">
        <v>247.55797000000001</v>
      </c>
      <c r="M35" s="119">
        <v>130.07766000000001</v>
      </c>
      <c r="N35" s="128">
        <v>1468.74305</v>
      </c>
    </row>
    <row r="36" spans="1:14" x14ac:dyDescent="0.2">
      <c r="A36" s="121" t="s">
        <v>29</v>
      </c>
      <c r="B36" s="132">
        <v>2055.81468</v>
      </c>
      <c r="C36" s="132">
        <v>2088.2041300000001</v>
      </c>
      <c r="D36" s="132">
        <v>1311.5377100000001</v>
      </c>
      <c r="E36" s="132">
        <v>1821.3521699999999</v>
      </c>
      <c r="F36" s="132">
        <v>1853.18705</v>
      </c>
      <c r="G36" s="132">
        <v>1977.62481</v>
      </c>
      <c r="H36" s="132">
        <v>1952.70705</v>
      </c>
      <c r="I36" s="132">
        <v>2034.0365099999999</v>
      </c>
      <c r="J36" s="132">
        <v>1995.7068000000002</v>
      </c>
      <c r="K36" s="132">
        <v>2070.30348</v>
      </c>
      <c r="L36" s="132">
        <v>1962.6046799999999</v>
      </c>
      <c r="M36" s="119">
        <v>2047.2911700000002</v>
      </c>
      <c r="N36" s="128">
        <v>23170.37024</v>
      </c>
    </row>
    <row r="37" spans="1:14" x14ac:dyDescent="0.2">
      <c r="A37" s="126" t="s">
        <v>107</v>
      </c>
      <c r="B37" s="132">
        <v>908.43128000000002</v>
      </c>
      <c r="C37" s="132">
        <v>187.14376000000001</v>
      </c>
      <c r="D37" s="132">
        <v>169.33255000000003</v>
      </c>
      <c r="E37" s="132">
        <v>769.77003000000002</v>
      </c>
      <c r="F37" s="132">
        <v>464.53843000000001</v>
      </c>
      <c r="G37" s="132">
        <v>234.44820000000001</v>
      </c>
      <c r="H37" s="132">
        <v>976.88731000000007</v>
      </c>
      <c r="I37" s="132">
        <v>314.35649999999998</v>
      </c>
      <c r="J37" s="132">
        <v>280.10406999999998</v>
      </c>
      <c r="K37" s="132">
        <v>1034.4703</v>
      </c>
      <c r="L37" s="132">
        <v>209.51345000000001</v>
      </c>
      <c r="M37" s="129">
        <v>275.17095</v>
      </c>
      <c r="N37" s="128">
        <v>5824.1668300000001</v>
      </c>
    </row>
    <row r="38" spans="1:14" x14ac:dyDescent="0.2">
      <c r="A38" s="121" t="s">
        <v>14</v>
      </c>
      <c r="B38" s="132">
        <v>3040.4500800000001</v>
      </c>
      <c r="C38" s="132">
        <v>1989.5611699999999</v>
      </c>
      <c r="D38" s="132">
        <v>2066.2432399999998</v>
      </c>
      <c r="E38" s="132">
        <v>2009.1769899999999</v>
      </c>
      <c r="F38" s="132">
        <v>2014.5376500000002</v>
      </c>
      <c r="G38" s="132">
        <v>2055.35106</v>
      </c>
      <c r="H38" s="132">
        <v>2728.8224700000001</v>
      </c>
      <c r="I38" s="132">
        <v>3042.0372900000002</v>
      </c>
      <c r="J38" s="132">
        <v>3426.4641299999998</v>
      </c>
      <c r="K38" s="132">
        <v>2933.9788100000001</v>
      </c>
      <c r="L38" s="132">
        <v>3001.3863500000002</v>
      </c>
      <c r="M38" s="119">
        <v>2855.6116099999999</v>
      </c>
      <c r="N38" s="128">
        <v>31163.620849999999</v>
      </c>
    </row>
    <row r="39" spans="1:14" ht="12.6" customHeight="1" x14ac:dyDescent="0.2">
      <c r="A39" s="121" t="s">
        <v>108</v>
      </c>
      <c r="B39" s="132">
        <v>34.954070000000002</v>
      </c>
      <c r="C39" s="132">
        <v>29.455209999999997</v>
      </c>
      <c r="D39" s="132">
        <v>26.442490000000003</v>
      </c>
      <c r="E39" s="132">
        <v>26.85012</v>
      </c>
      <c r="F39" s="132">
        <v>26.134840000000001</v>
      </c>
      <c r="G39" s="132">
        <v>24.518170000000001</v>
      </c>
      <c r="H39" s="132">
        <v>27.419460000000001</v>
      </c>
      <c r="I39" s="132">
        <v>24.476209999999998</v>
      </c>
      <c r="J39" s="132">
        <v>23.31127</v>
      </c>
      <c r="K39" s="132">
        <v>21.469549999999998</v>
      </c>
      <c r="L39" s="132">
        <v>27.650410000000001</v>
      </c>
      <c r="M39" s="119">
        <v>30.71724</v>
      </c>
      <c r="N39" s="128">
        <v>323.39904000000001</v>
      </c>
    </row>
    <row r="40" spans="1:14" x14ac:dyDescent="0.2">
      <c r="A40" s="121" t="s">
        <v>109</v>
      </c>
      <c r="B40" s="132">
        <v>2377.92868</v>
      </c>
      <c r="C40" s="132">
        <v>2060.7356400000003</v>
      </c>
      <c r="D40" s="132">
        <v>2048.22874</v>
      </c>
      <c r="E40" s="132">
        <v>2165.7996499999999</v>
      </c>
      <c r="F40" s="132">
        <v>2151.3849399999999</v>
      </c>
      <c r="G40" s="132">
        <v>2279.0191600000003</v>
      </c>
      <c r="H40" s="132">
        <v>2250.5108999999998</v>
      </c>
      <c r="I40" s="132">
        <v>2323.6094399999997</v>
      </c>
      <c r="J40" s="132">
        <v>2483.7107500000002</v>
      </c>
      <c r="K40" s="132">
        <v>2339.4945100000004</v>
      </c>
      <c r="L40" s="132">
        <v>2373.4903399999998</v>
      </c>
      <c r="M40" s="119">
        <v>2382.08691</v>
      </c>
      <c r="N40" s="128">
        <v>27235.999659999994</v>
      </c>
    </row>
    <row r="41" spans="1:14" x14ac:dyDescent="0.2">
      <c r="A41" s="121" t="s">
        <v>16</v>
      </c>
      <c r="B41" s="132">
        <v>1616.3114800000001</v>
      </c>
      <c r="C41" s="132">
        <v>1595.8489299999999</v>
      </c>
      <c r="D41" s="132">
        <v>1527.5326200000002</v>
      </c>
      <c r="E41" s="132">
        <v>1479.9163800000001</v>
      </c>
      <c r="F41" s="132">
        <v>1590.0495700000001</v>
      </c>
      <c r="G41" s="132">
        <v>1546.0867599999999</v>
      </c>
      <c r="H41" s="132">
        <v>1597.8885600000001</v>
      </c>
      <c r="I41" s="132">
        <v>1441.7829199999999</v>
      </c>
      <c r="J41" s="132">
        <v>2075.4286000000002</v>
      </c>
      <c r="K41" s="132">
        <v>1422.6856699999998</v>
      </c>
      <c r="L41" s="132">
        <v>1589.3559000000002</v>
      </c>
      <c r="M41" s="119">
        <v>2728.5631400000002</v>
      </c>
      <c r="N41" s="128">
        <v>20211.450529999995</v>
      </c>
    </row>
    <row r="42" spans="1:14" x14ac:dyDescent="0.2">
      <c r="A42" s="121" t="s">
        <v>17</v>
      </c>
      <c r="B42" s="132">
        <v>23.054310000000001</v>
      </c>
      <c r="C42" s="132">
        <v>21.91534</v>
      </c>
      <c r="D42" s="132">
        <v>12.068820000000001</v>
      </c>
      <c r="E42" s="132">
        <v>29.633350000000004</v>
      </c>
      <c r="F42" s="132">
        <v>22.619799999999998</v>
      </c>
      <c r="G42" s="132">
        <v>52.988630000000008</v>
      </c>
      <c r="H42" s="132">
        <v>26.931249999999999</v>
      </c>
      <c r="I42" s="132">
        <v>22.384340000000002</v>
      </c>
      <c r="J42" s="132">
        <v>117.14095</v>
      </c>
      <c r="K42" s="132">
        <v>61.740960000000001</v>
      </c>
      <c r="L42" s="132">
        <v>15.29698</v>
      </c>
      <c r="M42" s="119">
        <v>25.10153</v>
      </c>
      <c r="N42" s="128">
        <v>430.87626000000006</v>
      </c>
    </row>
    <row r="43" spans="1:14" x14ac:dyDescent="0.2">
      <c r="A43" s="121" t="s">
        <v>74</v>
      </c>
      <c r="B43" s="132">
        <v>19305.067370000001</v>
      </c>
      <c r="C43" s="132">
        <v>17512.76355</v>
      </c>
      <c r="D43" s="132">
        <v>18167.01612</v>
      </c>
      <c r="E43" s="132">
        <v>19142.519080000002</v>
      </c>
      <c r="F43" s="132">
        <v>19637.81263</v>
      </c>
      <c r="G43" s="132">
        <v>21409.992490000001</v>
      </c>
      <c r="H43" s="132">
        <v>22276.30862</v>
      </c>
      <c r="I43" s="132">
        <v>22327.240040000001</v>
      </c>
      <c r="J43" s="132">
        <v>21564.394469999999</v>
      </c>
      <c r="K43" s="132">
        <v>21617.873909999998</v>
      </c>
      <c r="L43" s="132">
        <v>20486.327120000002</v>
      </c>
      <c r="M43" s="119">
        <v>22972.03485</v>
      </c>
      <c r="N43" s="128">
        <v>246419.35025000002</v>
      </c>
    </row>
    <row r="44" spans="1:14" x14ac:dyDescent="0.2">
      <c r="A44" s="121" t="s">
        <v>18</v>
      </c>
      <c r="B44" s="132">
        <v>1722.7425499999999</v>
      </c>
      <c r="C44" s="132">
        <v>2299.9335000000001</v>
      </c>
      <c r="D44" s="132">
        <v>2841.7806</v>
      </c>
      <c r="E44" s="132">
        <v>2414.0333300000002</v>
      </c>
      <c r="F44" s="132">
        <v>3218.6913300000001</v>
      </c>
      <c r="G44" s="132">
        <v>2862.1498900000001</v>
      </c>
      <c r="H44" s="132">
        <v>2868.8085100000003</v>
      </c>
      <c r="I44" s="132">
        <v>2778.1719800000001</v>
      </c>
      <c r="J44" s="132">
        <v>2902.8767900000003</v>
      </c>
      <c r="K44" s="132">
        <v>2489.6808000000001</v>
      </c>
      <c r="L44" s="132">
        <v>2555.5637099999999</v>
      </c>
      <c r="M44" s="119">
        <v>4702.1490600000006</v>
      </c>
      <c r="N44" s="128">
        <v>33656.582049999997</v>
      </c>
    </row>
    <row r="45" spans="1:14" ht="13.15" customHeight="1" x14ac:dyDescent="0.2">
      <c r="A45" s="121" t="s">
        <v>30</v>
      </c>
      <c r="B45" s="132">
        <v>71.505870000000002</v>
      </c>
      <c r="C45" s="132">
        <v>76.155969999999996</v>
      </c>
      <c r="D45" s="132">
        <v>89.687910000000002</v>
      </c>
      <c r="E45" s="132">
        <v>140.41661999999999</v>
      </c>
      <c r="F45" s="132">
        <v>79.312979999999996</v>
      </c>
      <c r="G45" s="132">
        <v>74.171520000000001</v>
      </c>
      <c r="H45" s="132">
        <v>81.222040000000007</v>
      </c>
      <c r="I45" s="132">
        <v>77.738699999999994</v>
      </c>
      <c r="J45" s="132">
        <v>74.541589999999999</v>
      </c>
      <c r="K45" s="132">
        <v>70.317630000000008</v>
      </c>
      <c r="L45" s="132">
        <v>85.984999999999999</v>
      </c>
      <c r="M45" s="119">
        <v>71.762199999999993</v>
      </c>
      <c r="N45" s="128">
        <v>992.81803000000002</v>
      </c>
    </row>
    <row r="46" spans="1:14" ht="13.9" customHeight="1" x14ac:dyDescent="0.2">
      <c r="A46" s="121" t="s">
        <v>110</v>
      </c>
      <c r="B46" s="132">
        <v>523.5915</v>
      </c>
      <c r="C46" s="132">
        <v>578.85745999999995</v>
      </c>
      <c r="D46" s="132">
        <v>755.38082000000009</v>
      </c>
      <c r="E46" s="132">
        <v>986.66112999999996</v>
      </c>
      <c r="F46" s="132">
        <v>970.90021999999999</v>
      </c>
      <c r="G46" s="132">
        <v>1049.7361799999999</v>
      </c>
      <c r="H46" s="132">
        <v>1018.0874200000001</v>
      </c>
      <c r="I46" s="132">
        <v>1120.5888</v>
      </c>
      <c r="J46" s="132">
        <v>1269.8375800000001</v>
      </c>
      <c r="K46" s="132">
        <v>1687.91282</v>
      </c>
      <c r="L46" s="132">
        <v>2058.4626700000003</v>
      </c>
      <c r="M46" s="119">
        <v>2384.9106200000001</v>
      </c>
      <c r="N46" s="128">
        <v>14404.92722</v>
      </c>
    </row>
    <row r="47" spans="1:14" x14ac:dyDescent="0.2">
      <c r="A47" s="121" t="s">
        <v>111</v>
      </c>
      <c r="B47" s="132">
        <v>3558.5467200000003</v>
      </c>
      <c r="C47" s="132">
        <v>3674.84238</v>
      </c>
      <c r="D47" s="132">
        <v>4433.9978799999999</v>
      </c>
      <c r="E47" s="132">
        <v>4596.1176799999994</v>
      </c>
      <c r="F47" s="132">
        <v>4702.6274199999998</v>
      </c>
      <c r="G47" s="132">
        <v>4375.4541900000004</v>
      </c>
      <c r="H47" s="132">
        <v>5213.6773100000009</v>
      </c>
      <c r="I47" s="132">
        <v>4834.3155500000003</v>
      </c>
      <c r="J47" s="132">
        <v>4557.9196199999997</v>
      </c>
      <c r="K47" s="132">
        <v>5059.98776</v>
      </c>
      <c r="L47" s="132">
        <v>4125.6054700000004</v>
      </c>
      <c r="M47" s="119">
        <v>6116.4009999999998</v>
      </c>
      <c r="N47" s="128">
        <v>55249.492980000003</v>
      </c>
    </row>
    <row r="48" spans="1:14" ht="13.9" customHeight="1" x14ac:dyDescent="0.2">
      <c r="A48" s="126" t="s">
        <v>112</v>
      </c>
      <c r="B48" s="132">
        <v>81.336199999999991</v>
      </c>
      <c r="C48" s="132">
        <v>62.739820000000002</v>
      </c>
      <c r="D48" s="132">
        <v>62.312830000000005</v>
      </c>
      <c r="E48" s="132">
        <v>167.47713000000002</v>
      </c>
      <c r="F48" s="132">
        <v>96.356740000000002</v>
      </c>
      <c r="G48" s="132">
        <v>90.861350000000002</v>
      </c>
      <c r="H48" s="132">
        <v>107.78886</v>
      </c>
      <c r="I48" s="132">
        <v>151.96116000000001</v>
      </c>
      <c r="J48" s="132">
        <v>123.99877000000001</v>
      </c>
      <c r="K48" s="132">
        <v>38.361789999999999</v>
      </c>
      <c r="L48" s="132">
        <v>189.71357</v>
      </c>
      <c r="M48" s="119">
        <v>125.14084</v>
      </c>
      <c r="N48" s="128">
        <v>1298.0490600000003</v>
      </c>
    </row>
    <row r="49" spans="1:19" x14ac:dyDescent="0.2">
      <c r="A49" s="121" t="s">
        <v>19</v>
      </c>
      <c r="B49" s="132">
        <v>3691.84022</v>
      </c>
      <c r="C49" s="132">
        <v>3754.0455700000002</v>
      </c>
      <c r="D49" s="132">
        <v>4861.6352400000005</v>
      </c>
      <c r="E49" s="132">
        <v>4300.3282199999994</v>
      </c>
      <c r="F49" s="132">
        <v>4154.1093799999999</v>
      </c>
      <c r="G49" s="132">
        <v>4803.0584800000006</v>
      </c>
      <c r="H49" s="132">
        <v>5322.8362300000008</v>
      </c>
      <c r="I49" s="132">
        <v>4785.9836999999998</v>
      </c>
      <c r="J49" s="132">
        <v>4786.0198600000003</v>
      </c>
      <c r="K49" s="132">
        <v>5954.3920099999996</v>
      </c>
      <c r="L49" s="132">
        <v>4750.47667</v>
      </c>
      <c r="M49" s="119">
        <v>5792.2072400000006</v>
      </c>
      <c r="N49" s="128">
        <v>56956.932820000002</v>
      </c>
    </row>
    <row r="50" spans="1:19" x14ac:dyDescent="0.2">
      <c r="A50" s="121" t="s">
        <v>20</v>
      </c>
      <c r="B50" s="132">
        <v>1600.0906</v>
      </c>
      <c r="C50" s="132">
        <v>1153.3901000000001</v>
      </c>
      <c r="D50" s="132">
        <v>1173.41921</v>
      </c>
      <c r="E50" s="132">
        <v>721.02585999999997</v>
      </c>
      <c r="F50" s="132">
        <v>932.87870999999996</v>
      </c>
      <c r="G50" s="132">
        <v>822.13401999999996</v>
      </c>
      <c r="H50" s="132">
        <v>830.39957000000004</v>
      </c>
      <c r="I50" s="132">
        <v>1197.34149</v>
      </c>
      <c r="J50" s="132">
        <v>980.30754000000002</v>
      </c>
      <c r="K50" s="132">
        <v>918.73358999999994</v>
      </c>
      <c r="L50" s="132">
        <v>914.48202000000003</v>
      </c>
      <c r="M50" s="119">
        <v>954.85355000000004</v>
      </c>
      <c r="N50" s="128">
        <v>12199.056259999999</v>
      </c>
    </row>
    <row r="51" spans="1:19" x14ac:dyDescent="0.2">
      <c r="A51" s="124" t="s">
        <v>21</v>
      </c>
      <c r="B51" s="135">
        <v>1143.44487</v>
      </c>
      <c r="C51" s="135">
        <v>937.54998999999998</v>
      </c>
      <c r="D51" s="135">
        <v>411.34757999999999</v>
      </c>
      <c r="E51" s="135">
        <v>408.03304000000003</v>
      </c>
      <c r="F51" s="135">
        <v>553.67135999999994</v>
      </c>
      <c r="G51" s="135">
        <v>489.90924999999999</v>
      </c>
      <c r="H51" s="135">
        <v>478.93794000000003</v>
      </c>
      <c r="I51" s="135">
        <v>523.41651000000002</v>
      </c>
      <c r="J51" s="135">
        <v>663.19384000000002</v>
      </c>
      <c r="K51" s="135">
        <v>606.42935</v>
      </c>
      <c r="L51" s="135">
        <v>676.45969000000002</v>
      </c>
      <c r="M51" s="125">
        <v>681.68806000000006</v>
      </c>
      <c r="N51" s="136">
        <v>7574.0814799999998</v>
      </c>
    </row>
    <row r="52" spans="1:19" ht="13.5" thickBot="1" x14ac:dyDescent="0.25">
      <c r="A52" s="133" t="s">
        <v>33</v>
      </c>
      <c r="B52" s="134">
        <v>187022.47916000008</v>
      </c>
      <c r="C52" s="134">
        <v>159738.79007999995</v>
      </c>
      <c r="D52" s="134">
        <v>170716.47282</v>
      </c>
      <c r="E52" s="134">
        <v>177372.15054000003</v>
      </c>
      <c r="F52" s="134">
        <v>173013.62840000002</v>
      </c>
      <c r="G52" s="134">
        <v>184345.26126</v>
      </c>
      <c r="H52" s="134">
        <v>190677.13573999997</v>
      </c>
      <c r="I52" s="134">
        <v>196755.07316</v>
      </c>
      <c r="J52" s="134">
        <v>210620.83077000006</v>
      </c>
      <c r="K52" s="134">
        <v>208730.92278999998</v>
      </c>
      <c r="L52" s="134">
        <v>198698.19159999996</v>
      </c>
      <c r="M52" s="134">
        <v>212423.31159000006</v>
      </c>
      <c r="N52" s="134">
        <v>2270114.2479100008</v>
      </c>
      <c r="R52" s="118"/>
      <c r="S52" s="118"/>
    </row>
    <row r="53" spans="1:19" s="73" customFormat="1" x14ac:dyDescent="0.2">
      <c r="A53" s="74" t="s">
        <v>72</v>
      </c>
      <c r="B53" s="130"/>
      <c r="C53" s="130"/>
      <c r="D53" s="130"/>
      <c r="E53" s="131"/>
      <c r="F53" s="120"/>
      <c r="G53" s="120"/>
      <c r="H53" s="120"/>
      <c r="I53" s="120"/>
      <c r="J53" s="120"/>
      <c r="K53" s="120"/>
      <c r="L53" s="120"/>
      <c r="M53" s="120"/>
      <c r="N53" s="74"/>
    </row>
    <row r="54" spans="1:19" s="73" customFormat="1" ht="10.9" customHeight="1" x14ac:dyDescent="0.2">
      <c r="A54" s="182" t="s">
        <v>163</v>
      </c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</row>
    <row r="55" spans="1:19" s="73" customFormat="1" x14ac:dyDescent="0.2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</row>
    <row r="56" spans="1:19" s="73" customFormat="1" ht="12.75" customHeight="1" x14ac:dyDescent="0.2">
      <c r="A56" s="74" t="s">
        <v>172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</row>
    <row r="57" spans="1:19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</row>
    <row r="61" spans="1:19" x14ac:dyDescent="0.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</row>
    <row r="62" spans="1:19" x14ac:dyDescent="0.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</row>
    <row r="63" spans="1:19" x14ac:dyDescent="0.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</row>
    <row r="64" spans="1:19" x14ac:dyDescent="0.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</row>
    <row r="65" spans="2:15" x14ac:dyDescent="0.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</row>
    <row r="66" spans="2:15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</row>
    <row r="67" spans="2:15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</row>
    <row r="68" spans="2:15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</row>
    <row r="69" spans="2:15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</row>
    <row r="70" spans="2:15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</row>
    <row r="71" spans="2:15" x14ac:dyDescent="0.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</row>
    <row r="72" spans="2:15" x14ac:dyDescent="0.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</row>
    <row r="73" spans="2:15" x14ac:dyDescent="0.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</row>
    <row r="74" spans="2:15" x14ac:dyDescent="0.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</row>
    <row r="75" spans="2:15" x14ac:dyDescent="0.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</row>
    <row r="76" spans="2:15" x14ac:dyDescent="0.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</row>
    <row r="77" spans="2:15" x14ac:dyDescent="0.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</row>
    <row r="78" spans="2:15" x14ac:dyDescent="0.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O78" t="s">
        <v>113</v>
      </c>
    </row>
    <row r="79" spans="2:15" x14ac:dyDescent="0.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</row>
    <row r="80" spans="2:15" x14ac:dyDescent="0.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</row>
    <row r="81" spans="2:14" x14ac:dyDescent="0.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t="s">
        <v>113</v>
      </c>
    </row>
    <row r="82" spans="2:14" x14ac:dyDescent="0.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</row>
    <row r="83" spans="2:14" x14ac:dyDescent="0.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</row>
    <row r="84" spans="2:14" x14ac:dyDescent="0.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</row>
    <row r="85" spans="2:14" x14ac:dyDescent="0.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</row>
    <row r="86" spans="2:14" x14ac:dyDescent="0.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</row>
    <row r="87" spans="2:14" x14ac:dyDescent="0.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</row>
    <row r="88" spans="2:14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</row>
    <row r="89" spans="2:14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</row>
    <row r="90" spans="2:14" x14ac:dyDescent="0.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</row>
    <row r="91" spans="2:14" x14ac:dyDescent="0.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</row>
    <row r="92" spans="2:14" x14ac:dyDescent="0.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</row>
    <row r="93" spans="2:14" x14ac:dyDescent="0.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</row>
    <row r="94" spans="2:14" x14ac:dyDescent="0.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</row>
    <row r="95" spans="2:14" x14ac:dyDescent="0.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</row>
    <row r="96" spans="2:14" x14ac:dyDescent="0.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</row>
    <row r="97" spans="2:13" x14ac:dyDescent="0.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</row>
    <row r="98" spans="2:13" x14ac:dyDescent="0.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</row>
    <row r="99" spans="2:13" x14ac:dyDescent="0.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</row>
    <row r="100" spans="2:13" x14ac:dyDescent="0.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</row>
    <row r="101" spans="2:13" x14ac:dyDescent="0.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</row>
    <row r="102" spans="2:13" x14ac:dyDescent="0.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</row>
    <row r="103" spans="2:13" x14ac:dyDescent="0.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</row>
    <row r="104" spans="2:13" x14ac:dyDescent="0.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</row>
    <row r="105" spans="2:13" x14ac:dyDescent="0.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</row>
    <row r="106" spans="2:13" x14ac:dyDescent="0.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</row>
    <row r="107" spans="2:13" x14ac:dyDescent="0.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</row>
    <row r="108" spans="2:13" x14ac:dyDescent="0.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</row>
    <row r="109" spans="2:13" x14ac:dyDescent="0.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</row>
    <row r="110" spans="2:13" x14ac:dyDescent="0.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</row>
    <row r="111" spans="2:13" x14ac:dyDescent="0.2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</row>
    <row r="112" spans="2:13" x14ac:dyDescent="0.2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</row>
    <row r="113" spans="2:13" x14ac:dyDescent="0.2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</row>
    <row r="114" spans="2:13" x14ac:dyDescent="0.2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</row>
    <row r="115" spans="2:13" x14ac:dyDescent="0.2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</row>
    <row r="116" spans="2:13" x14ac:dyDescent="0.2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</row>
    <row r="117" spans="2:13" x14ac:dyDescent="0.2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</row>
    <row r="118" spans="2:13" x14ac:dyDescent="0.2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</row>
    <row r="119" spans="2:13" x14ac:dyDescent="0.2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</row>
    <row r="120" spans="2:13" x14ac:dyDescent="0.2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</row>
    <row r="121" spans="2:13" x14ac:dyDescent="0.2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</row>
    <row r="122" spans="2:13" x14ac:dyDescent="0.2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</row>
    <row r="123" spans="2:13" x14ac:dyDescent="0.2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</row>
    <row r="124" spans="2:13" x14ac:dyDescent="0.2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</row>
    <row r="125" spans="2:13" x14ac:dyDescent="0.2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</row>
  </sheetData>
  <mergeCells count="2">
    <mergeCell ref="L2:N2"/>
    <mergeCell ref="A54:N55"/>
  </mergeCells>
  <pageMargins left="0.31496062992125984" right="0.11811023622047245" top="0.19685039370078741" bottom="0.59055118110236227" header="0.31496062992125984" footer="0.31496062992125984"/>
  <pageSetup paperSize="9" scale="7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125"/>
  <sheetViews>
    <sheetView showGridLines="0" zoomScaleNormal="100" workbookViewId="0"/>
  </sheetViews>
  <sheetFormatPr defaultRowHeight="12.75" x14ac:dyDescent="0.2"/>
  <cols>
    <col min="1" max="1" width="59" customWidth="1"/>
    <col min="2" max="6" width="10.28515625" bestFit="1" customWidth="1"/>
    <col min="7" max="7" width="10.7109375" customWidth="1"/>
    <col min="8" max="8" width="10.28515625" bestFit="1" customWidth="1"/>
    <col min="9" max="9" width="11.140625" customWidth="1"/>
    <col min="10" max="10" width="10.28515625" bestFit="1" customWidth="1"/>
    <col min="11" max="11" width="8.28515625" bestFit="1" customWidth="1"/>
    <col min="12" max="13" width="10.28515625" bestFit="1" customWidth="1"/>
    <col min="14" max="14" width="15.5703125" bestFit="1" customWidth="1"/>
    <col min="18" max="18" width="11.5703125" bestFit="1" customWidth="1"/>
    <col min="19" max="19" width="12.28515625" bestFit="1" customWidth="1"/>
  </cols>
  <sheetData>
    <row r="1" spans="1:14" x14ac:dyDescent="0.2">
      <c r="A1" s="30" t="s">
        <v>175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69"/>
    </row>
    <row r="2" spans="1:14" x14ac:dyDescent="0.2">
      <c r="A2" s="7"/>
      <c r="B2" s="71"/>
      <c r="C2" s="71"/>
      <c r="D2" s="71"/>
      <c r="E2" s="71"/>
      <c r="F2" s="71"/>
      <c r="G2" s="71"/>
      <c r="H2" s="71"/>
      <c r="I2" s="71"/>
      <c r="J2" s="71"/>
      <c r="K2" s="71" t="s">
        <v>113</v>
      </c>
      <c r="L2" s="183" t="s">
        <v>162</v>
      </c>
      <c r="M2" s="183"/>
      <c r="N2" s="183"/>
    </row>
    <row r="3" spans="1:14" ht="13.5" thickBot="1" x14ac:dyDescent="0.25">
      <c r="A3" s="117" t="s">
        <v>34</v>
      </c>
      <c r="B3" s="127" t="s">
        <v>35</v>
      </c>
      <c r="C3" s="127" t="s">
        <v>36</v>
      </c>
      <c r="D3" s="127" t="s">
        <v>37</v>
      </c>
      <c r="E3" s="127" t="s">
        <v>38</v>
      </c>
      <c r="F3" s="127" t="s">
        <v>39</v>
      </c>
      <c r="G3" s="127" t="s">
        <v>40</v>
      </c>
      <c r="H3" s="127" t="s">
        <v>41</v>
      </c>
      <c r="I3" s="127" t="s">
        <v>42</v>
      </c>
      <c r="J3" s="127" t="s">
        <v>43</v>
      </c>
      <c r="K3" s="127" t="s">
        <v>44</v>
      </c>
      <c r="L3" s="127" t="s">
        <v>45</v>
      </c>
      <c r="M3" s="127" t="s">
        <v>46</v>
      </c>
      <c r="N3" s="127" t="s">
        <v>33</v>
      </c>
    </row>
    <row r="4" spans="1:14" ht="13.5" thickTop="1" x14ac:dyDescent="0.2">
      <c r="A4" s="122" t="s">
        <v>0</v>
      </c>
      <c r="B4" s="132">
        <v>6412.4699000000001</v>
      </c>
      <c r="C4" s="132">
        <v>4547.2846000000009</v>
      </c>
      <c r="D4" s="132">
        <v>4189.4903100000001</v>
      </c>
      <c r="E4" s="132">
        <v>4270.8940899999998</v>
      </c>
      <c r="F4" s="132">
        <v>4652.5505300000004</v>
      </c>
      <c r="G4" s="132">
        <v>5040.33169</v>
      </c>
      <c r="H4" s="132">
        <v>5732.2942000000003</v>
      </c>
      <c r="I4" s="132">
        <v>5119.4256500000001</v>
      </c>
      <c r="J4" s="132">
        <v>4865.1559699999998</v>
      </c>
      <c r="K4" s="132"/>
      <c r="L4" s="132"/>
      <c r="M4" s="123"/>
      <c r="N4" s="128">
        <f>SUM(B4:M4)</f>
        <v>44829.896939999991</v>
      </c>
    </row>
    <row r="5" spans="1:14" ht="13.9" customHeight="1" x14ac:dyDescent="0.2">
      <c r="A5" s="121" t="s">
        <v>1</v>
      </c>
      <c r="B5" s="132">
        <v>1482.9585300000001</v>
      </c>
      <c r="C5" s="132">
        <v>1596.4822199999999</v>
      </c>
      <c r="D5" s="132">
        <v>2421.3650500000003</v>
      </c>
      <c r="E5" s="132">
        <v>1808.92977</v>
      </c>
      <c r="F5" s="132">
        <v>2347.7562499999999</v>
      </c>
      <c r="G5" s="132">
        <v>2151.3809100000003</v>
      </c>
      <c r="H5" s="132">
        <v>2323.5116200000002</v>
      </c>
      <c r="I5" s="132">
        <v>2389.1658299999999</v>
      </c>
      <c r="J5" s="132">
        <v>1358.37726</v>
      </c>
      <c r="K5" s="132"/>
      <c r="L5" s="132"/>
      <c r="M5" s="119"/>
      <c r="N5" s="128">
        <f t="shared" ref="N5:N52" si="0">SUM(B5:M5)</f>
        <v>17879.927439999999</v>
      </c>
    </row>
    <row r="6" spans="1:14" ht="15" customHeight="1" x14ac:dyDescent="0.2">
      <c r="A6" s="126" t="s">
        <v>97</v>
      </c>
      <c r="B6" s="132">
        <v>764.66224999999997</v>
      </c>
      <c r="C6" s="132">
        <v>663.09550999999999</v>
      </c>
      <c r="D6" s="132">
        <v>598.81939999999997</v>
      </c>
      <c r="E6" s="132">
        <v>710.62655000000007</v>
      </c>
      <c r="F6" s="132">
        <v>692.60209999999995</v>
      </c>
      <c r="G6" s="132">
        <v>642.87037999999995</v>
      </c>
      <c r="H6" s="132">
        <v>770.12848999999994</v>
      </c>
      <c r="I6" s="132">
        <v>709.69259</v>
      </c>
      <c r="J6" s="132">
        <v>733.70084999999995</v>
      </c>
      <c r="K6" s="132"/>
      <c r="L6" s="132"/>
      <c r="M6" s="119"/>
      <c r="N6" s="128">
        <f t="shared" si="0"/>
        <v>6286.1981199999991</v>
      </c>
    </row>
    <row r="7" spans="1:14" x14ac:dyDescent="0.2">
      <c r="A7" s="121" t="s">
        <v>23</v>
      </c>
      <c r="B7" s="132">
        <v>75.011089999999996</v>
      </c>
      <c r="C7" s="132">
        <v>231.67976000000002</v>
      </c>
      <c r="D7" s="132">
        <v>263.79998000000001</v>
      </c>
      <c r="E7" s="132">
        <v>257.70875999999998</v>
      </c>
      <c r="F7" s="132">
        <v>361.48940000000005</v>
      </c>
      <c r="G7" s="132">
        <v>318.31847000000005</v>
      </c>
      <c r="H7" s="132">
        <v>326.66221000000002</v>
      </c>
      <c r="I7" s="132">
        <v>304.34158000000002</v>
      </c>
      <c r="J7" s="132">
        <v>301.70609000000002</v>
      </c>
      <c r="K7" s="132"/>
      <c r="L7" s="132"/>
      <c r="M7" s="119"/>
      <c r="N7" s="128">
        <f t="shared" si="0"/>
        <v>2440.7173400000006</v>
      </c>
    </row>
    <row r="8" spans="1:14" ht="13.9" customHeight="1" x14ac:dyDescent="0.2">
      <c r="A8" s="121" t="s">
        <v>98</v>
      </c>
      <c r="B8" s="132">
        <v>529.68822</v>
      </c>
      <c r="C8" s="132">
        <v>446.76693</v>
      </c>
      <c r="D8" s="132">
        <v>439.87880000000001</v>
      </c>
      <c r="E8" s="132">
        <v>429.32074</v>
      </c>
      <c r="F8" s="132">
        <v>478.49167999999997</v>
      </c>
      <c r="G8" s="132">
        <v>377.18218999999999</v>
      </c>
      <c r="H8" s="132">
        <v>459.50810999999999</v>
      </c>
      <c r="I8" s="132">
        <v>439.55957000000001</v>
      </c>
      <c r="J8" s="132">
        <v>415.17884000000004</v>
      </c>
      <c r="K8" s="132"/>
      <c r="L8" s="132"/>
      <c r="M8" s="119"/>
      <c r="N8" s="128">
        <f t="shared" si="0"/>
        <v>4015.5750799999996</v>
      </c>
    </row>
    <row r="9" spans="1:14" x14ac:dyDescent="0.2">
      <c r="A9" s="126" t="s">
        <v>99</v>
      </c>
      <c r="B9" s="132">
        <v>6489.6757600000001</v>
      </c>
      <c r="C9" s="132">
        <v>5592.8417399999998</v>
      </c>
      <c r="D9" s="132">
        <v>4625.0087899999999</v>
      </c>
      <c r="E9" s="132">
        <v>5801.1817099999998</v>
      </c>
      <c r="F9" s="132">
        <v>5528.7091399999999</v>
      </c>
      <c r="G9" s="132">
        <v>5991.5784100000001</v>
      </c>
      <c r="H9" s="132">
        <v>5601.5227199999999</v>
      </c>
      <c r="I9" s="132">
        <v>6592.2833500000006</v>
      </c>
      <c r="J9" s="132">
        <v>5595.7036600000001</v>
      </c>
      <c r="K9" s="132"/>
      <c r="L9" s="132"/>
      <c r="M9" s="119"/>
      <c r="N9" s="128">
        <f t="shared" si="0"/>
        <v>51818.505279999998</v>
      </c>
    </row>
    <row r="10" spans="1:14" x14ac:dyDescent="0.2">
      <c r="A10" s="121" t="s">
        <v>100</v>
      </c>
      <c r="B10" s="132">
        <v>628.02913999999998</v>
      </c>
      <c r="C10" s="132">
        <v>690.18947000000003</v>
      </c>
      <c r="D10" s="132">
        <v>1049.5278900000001</v>
      </c>
      <c r="E10" s="132">
        <v>847.10311000000002</v>
      </c>
      <c r="F10" s="132">
        <v>1044.7188599999999</v>
      </c>
      <c r="G10" s="132">
        <v>775.06366000000003</v>
      </c>
      <c r="H10" s="132">
        <v>874.13783999999998</v>
      </c>
      <c r="I10" s="132">
        <v>931.86887000000002</v>
      </c>
      <c r="J10" s="132">
        <v>770.32206000000008</v>
      </c>
      <c r="K10" s="132"/>
      <c r="L10" s="132"/>
      <c r="M10" s="119"/>
      <c r="N10" s="128">
        <f t="shared" si="0"/>
        <v>7610.9609000000009</v>
      </c>
    </row>
    <row r="11" spans="1:14" x14ac:dyDescent="0.2">
      <c r="A11" s="126" t="s">
        <v>101</v>
      </c>
      <c r="B11" s="132">
        <v>2387.1645800000001</v>
      </c>
      <c r="C11" s="132">
        <v>1825.28423</v>
      </c>
      <c r="D11" s="132">
        <v>2280.9987600000004</v>
      </c>
      <c r="E11" s="132">
        <v>2204.7013700000002</v>
      </c>
      <c r="F11" s="132">
        <v>2526.83554</v>
      </c>
      <c r="G11" s="132">
        <v>2157.2670800000001</v>
      </c>
      <c r="H11" s="132">
        <v>1990.39168</v>
      </c>
      <c r="I11" s="132">
        <v>2704.4168300000001</v>
      </c>
      <c r="J11" s="132">
        <v>2317.48495</v>
      </c>
      <c r="K11" s="132"/>
      <c r="L11" s="132"/>
      <c r="M11" s="119"/>
      <c r="N11" s="128">
        <f t="shared" si="0"/>
        <v>20394.545019999998</v>
      </c>
    </row>
    <row r="12" spans="1:14" x14ac:dyDescent="0.2">
      <c r="A12" s="121" t="s">
        <v>2</v>
      </c>
      <c r="B12" s="132">
        <v>1234.83905</v>
      </c>
      <c r="C12" s="132">
        <v>767.59643000000005</v>
      </c>
      <c r="D12" s="132">
        <v>878.92386999999997</v>
      </c>
      <c r="E12" s="132">
        <v>991.36421999999993</v>
      </c>
      <c r="F12" s="132">
        <v>939.83226000000002</v>
      </c>
      <c r="G12" s="132">
        <v>998.59857000000011</v>
      </c>
      <c r="H12" s="132">
        <v>1025.4743699999999</v>
      </c>
      <c r="I12" s="132">
        <v>1093.4191799999999</v>
      </c>
      <c r="J12" s="132">
        <v>1020.11151</v>
      </c>
      <c r="K12" s="132"/>
      <c r="L12" s="132"/>
      <c r="M12" s="119"/>
      <c r="N12" s="128">
        <f t="shared" si="0"/>
        <v>8950.1594600000008</v>
      </c>
    </row>
    <row r="13" spans="1:14" x14ac:dyDescent="0.2">
      <c r="A13" s="121" t="s">
        <v>24</v>
      </c>
      <c r="B13" s="132">
        <v>1444.6847</v>
      </c>
      <c r="C13" s="132">
        <v>1243.6189199999999</v>
      </c>
      <c r="D13" s="132">
        <v>1151.5126500000001</v>
      </c>
      <c r="E13" s="132">
        <v>1569.73089</v>
      </c>
      <c r="F13" s="132">
        <v>1290.7918100000002</v>
      </c>
      <c r="G13" s="132">
        <v>1465.2628300000001</v>
      </c>
      <c r="H13" s="132">
        <v>1488.8271100000002</v>
      </c>
      <c r="I13" s="132">
        <v>1567.3290300000001</v>
      </c>
      <c r="J13" s="132">
        <v>1762.1404199999999</v>
      </c>
      <c r="K13" s="132"/>
      <c r="L13" s="132"/>
      <c r="M13" s="119"/>
      <c r="N13" s="128">
        <f t="shared" si="0"/>
        <v>12983.898360000001</v>
      </c>
    </row>
    <row r="14" spans="1:14" x14ac:dyDescent="0.2">
      <c r="A14" s="121" t="s">
        <v>49</v>
      </c>
      <c r="B14" s="132">
        <v>3518.9142000000002</v>
      </c>
      <c r="C14" s="132">
        <v>3090.0503900000003</v>
      </c>
      <c r="D14" s="132">
        <v>2884.6441</v>
      </c>
      <c r="E14" s="132">
        <v>2708.3281899999997</v>
      </c>
      <c r="F14" s="132">
        <v>2828.3826600000002</v>
      </c>
      <c r="G14" s="132">
        <v>3059.96567</v>
      </c>
      <c r="H14" s="132">
        <v>2706.88526</v>
      </c>
      <c r="I14" s="132">
        <v>2865.2811699999997</v>
      </c>
      <c r="J14" s="132">
        <v>2689.7366299999999</v>
      </c>
      <c r="K14" s="132"/>
      <c r="L14" s="132"/>
      <c r="M14" s="119"/>
      <c r="N14" s="128">
        <f t="shared" si="0"/>
        <v>26352.188269999999</v>
      </c>
    </row>
    <row r="15" spans="1:14" x14ac:dyDescent="0.2">
      <c r="A15" s="121" t="s">
        <v>25</v>
      </c>
      <c r="B15" s="132">
        <v>1185.8413700000001</v>
      </c>
      <c r="C15" s="132">
        <v>1220.5223900000001</v>
      </c>
      <c r="D15" s="132">
        <v>1272.25242</v>
      </c>
      <c r="E15" s="132">
        <v>1307.81323</v>
      </c>
      <c r="F15" s="132">
        <v>1307.0791200000001</v>
      </c>
      <c r="G15" s="132">
        <v>1390.0699399999999</v>
      </c>
      <c r="H15" s="132">
        <v>1333.2573200000002</v>
      </c>
      <c r="I15" s="132">
        <v>1305.2004000000002</v>
      </c>
      <c r="J15" s="132">
        <v>1351.37021</v>
      </c>
      <c r="K15" s="132"/>
      <c r="L15" s="132"/>
      <c r="M15" s="119"/>
      <c r="N15" s="128">
        <f t="shared" si="0"/>
        <v>11673.4064</v>
      </c>
    </row>
    <row r="16" spans="1:14" x14ac:dyDescent="0.2">
      <c r="A16" s="121" t="s">
        <v>76</v>
      </c>
      <c r="B16" s="132">
        <v>7573.5779299999995</v>
      </c>
      <c r="C16" s="132">
        <v>6477.3734000000004</v>
      </c>
      <c r="D16" s="132">
        <v>8431.2104899999995</v>
      </c>
      <c r="E16" s="132">
        <v>8659.9995500000005</v>
      </c>
      <c r="F16" s="132">
        <v>7875.3805200000006</v>
      </c>
      <c r="G16" s="132">
        <v>8333.6484899999996</v>
      </c>
      <c r="H16" s="132">
        <v>8235.086870000001</v>
      </c>
      <c r="I16" s="132">
        <v>9325.3176899999999</v>
      </c>
      <c r="J16" s="132">
        <v>7416.8218799999995</v>
      </c>
      <c r="K16" s="132"/>
      <c r="L16" s="132"/>
      <c r="M16" s="119"/>
      <c r="N16" s="128">
        <f t="shared" si="0"/>
        <v>72328.416819999999</v>
      </c>
    </row>
    <row r="17" spans="1:14" x14ac:dyDescent="0.2">
      <c r="A17" s="121" t="s">
        <v>3</v>
      </c>
      <c r="B17" s="132">
        <v>7434.20874</v>
      </c>
      <c r="C17" s="132">
        <v>3890.9549099999999</v>
      </c>
      <c r="D17" s="132">
        <v>6100.0444600000001</v>
      </c>
      <c r="E17" s="132">
        <v>4550.0862100000004</v>
      </c>
      <c r="F17" s="132">
        <v>4534.8166300000003</v>
      </c>
      <c r="G17" s="132">
        <v>6022.3612300000004</v>
      </c>
      <c r="H17" s="132">
        <v>5401.0731000000005</v>
      </c>
      <c r="I17" s="132">
        <v>5894.6289800000004</v>
      </c>
      <c r="J17" s="132">
        <v>5694.7310399999997</v>
      </c>
      <c r="K17" s="132"/>
      <c r="L17" s="132"/>
      <c r="M17" s="119"/>
      <c r="N17" s="128">
        <f t="shared" si="0"/>
        <v>49522.905300000006</v>
      </c>
    </row>
    <row r="18" spans="1:14" x14ac:dyDescent="0.2">
      <c r="A18" s="121" t="s">
        <v>102</v>
      </c>
      <c r="B18" s="132">
        <v>346.32557000000003</v>
      </c>
      <c r="C18" s="132">
        <v>269.53601000000003</v>
      </c>
      <c r="D18" s="132">
        <v>244.88249999999999</v>
      </c>
      <c r="E18" s="132">
        <v>347.86491999999998</v>
      </c>
      <c r="F18" s="132">
        <v>445.96540000000005</v>
      </c>
      <c r="G18" s="132">
        <v>286.09165000000002</v>
      </c>
      <c r="H18" s="132">
        <v>349.35277000000002</v>
      </c>
      <c r="I18" s="132">
        <v>297.78621000000004</v>
      </c>
      <c r="J18" s="132">
        <v>306.75862999999998</v>
      </c>
      <c r="K18" s="132"/>
      <c r="L18" s="132"/>
      <c r="M18" s="119"/>
      <c r="N18" s="128">
        <f t="shared" si="0"/>
        <v>2894.5636600000003</v>
      </c>
    </row>
    <row r="19" spans="1:14" x14ac:dyDescent="0.2">
      <c r="A19" s="121" t="s">
        <v>4</v>
      </c>
      <c r="B19" s="132">
        <v>726.97007999999994</v>
      </c>
      <c r="C19" s="132">
        <v>578.13861999999995</v>
      </c>
      <c r="D19" s="132">
        <v>627.35832000000005</v>
      </c>
      <c r="E19" s="132">
        <v>974.24917000000005</v>
      </c>
      <c r="F19" s="132">
        <v>672.37414000000001</v>
      </c>
      <c r="G19" s="132">
        <v>695.05838000000006</v>
      </c>
      <c r="H19" s="132">
        <v>676.25572999999997</v>
      </c>
      <c r="I19" s="132">
        <v>953.01364999999998</v>
      </c>
      <c r="J19" s="132">
        <v>616.49482000000012</v>
      </c>
      <c r="K19" s="132"/>
      <c r="L19" s="132"/>
      <c r="M19" s="119"/>
      <c r="N19" s="128">
        <f t="shared" si="0"/>
        <v>6519.91291</v>
      </c>
    </row>
    <row r="20" spans="1:14" x14ac:dyDescent="0.2">
      <c r="A20" s="121" t="s">
        <v>5</v>
      </c>
      <c r="B20" s="132">
        <v>9625.4647799999984</v>
      </c>
      <c r="C20" s="132">
        <v>6807.6995900000002</v>
      </c>
      <c r="D20" s="132">
        <v>7933.4354199999998</v>
      </c>
      <c r="E20" s="132">
        <v>9003.8719099999998</v>
      </c>
      <c r="F20" s="132">
        <v>7924.7049000000006</v>
      </c>
      <c r="G20" s="132">
        <v>8111.6926000000003</v>
      </c>
      <c r="H20" s="132">
        <v>8006.3872000000001</v>
      </c>
      <c r="I20" s="132">
        <v>8461.2589399999997</v>
      </c>
      <c r="J20" s="132">
        <v>8445.3017600000003</v>
      </c>
      <c r="K20" s="132"/>
      <c r="L20" s="132"/>
      <c r="M20" s="119"/>
      <c r="N20" s="128">
        <f t="shared" si="0"/>
        <v>74319.817100000015</v>
      </c>
    </row>
    <row r="21" spans="1:14" x14ac:dyDescent="0.2">
      <c r="A21" s="121" t="s">
        <v>6</v>
      </c>
      <c r="B21" s="132">
        <v>927.6613000000001</v>
      </c>
      <c r="C21" s="132">
        <v>670.11901999999998</v>
      </c>
      <c r="D21" s="132">
        <v>613.73236999999995</v>
      </c>
      <c r="E21" s="132">
        <v>742.18412999999998</v>
      </c>
      <c r="F21" s="132">
        <v>722.67730000000006</v>
      </c>
      <c r="G21" s="132">
        <v>665.03491000000008</v>
      </c>
      <c r="H21" s="132">
        <v>876.30363999999997</v>
      </c>
      <c r="I21" s="132">
        <v>785.30574000000001</v>
      </c>
      <c r="J21" s="132">
        <v>798.09574999999995</v>
      </c>
      <c r="K21" s="132"/>
      <c r="L21" s="132"/>
      <c r="M21" s="119"/>
      <c r="N21" s="128">
        <f t="shared" si="0"/>
        <v>6801.114160000001</v>
      </c>
    </row>
    <row r="22" spans="1:14" x14ac:dyDescent="0.2">
      <c r="A22" s="121" t="s">
        <v>26</v>
      </c>
      <c r="B22" s="132">
        <v>359.08474999999999</v>
      </c>
      <c r="C22" s="132">
        <v>341.08697999999998</v>
      </c>
      <c r="D22" s="132">
        <v>335.47149000000002</v>
      </c>
      <c r="E22" s="132">
        <v>351.65242999999998</v>
      </c>
      <c r="F22" s="132">
        <v>353.14398</v>
      </c>
      <c r="G22" s="132">
        <v>385.83697000000001</v>
      </c>
      <c r="H22" s="132">
        <v>373.46322000000004</v>
      </c>
      <c r="I22" s="132">
        <v>378.71729999999997</v>
      </c>
      <c r="J22" s="132">
        <v>363.49682999999999</v>
      </c>
      <c r="K22" s="132"/>
      <c r="L22" s="132"/>
      <c r="M22" s="119"/>
      <c r="N22" s="128">
        <f t="shared" si="0"/>
        <v>3241.9539500000001</v>
      </c>
    </row>
    <row r="23" spans="1:14" x14ac:dyDescent="0.2">
      <c r="A23" s="121" t="s">
        <v>7</v>
      </c>
      <c r="B23" s="132">
        <v>736.21445999999992</v>
      </c>
      <c r="C23" s="132">
        <v>472.83976000000001</v>
      </c>
      <c r="D23" s="132">
        <v>443.23217</v>
      </c>
      <c r="E23" s="132">
        <v>513.49390000000005</v>
      </c>
      <c r="F23" s="132">
        <v>465.23879000000005</v>
      </c>
      <c r="G23" s="132">
        <v>497.3999</v>
      </c>
      <c r="H23" s="132">
        <v>530.69823999999994</v>
      </c>
      <c r="I23" s="132">
        <v>546.93432999999993</v>
      </c>
      <c r="J23" s="132">
        <v>526.33203000000003</v>
      </c>
      <c r="K23" s="132"/>
      <c r="L23" s="132"/>
      <c r="M23" s="119"/>
      <c r="N23" s="128">
        <f t="shared" si="0"/>
        <v>4732.3835799999997</v>
      </c>
    </row>
    <row r="24" spans="1:14" x14ac:dyDescent="0.2">
      <c r="A24" s="126" t="s">
        <v>103</v>
      </c>
      <c r="B24" s="132">
        <v>849.34180000000003</v>
      </c>
      <c r="C24" s="132">
        <v>700.75054</v>
      </c>
      <c r="D24" s="132">
        <v>1177.77737</v>
      </c>
      <c r="E24" s="132">
        <v>1040.0029400000001</v>
      </c>
      <c r="F24" s="132">
        <v>1105.0886699999999</v>
      </c>
      <c r="G24" s="132">
        <v>1023.09283</v>
      </c>
      <c r="H24" s="132">
        <v>1012.8979600000001</v>
      </c>
      <c r="I24" s="132">
        <v>1093.6861899999999</v>
      </c>
      <c r="J24" s="132">
        <v>1245.7330300000001</v>
      </c>
      <c r="K24" s="132"/>
      <c r="L24" s="132"/>
      <c r="M24" s="119"/>
      <c r="N24" s="128">
        <f t="shared" si="0"/>
        <v>9248.3713299999999</v>
      </c>
    </row>
    <row r="25" spans="1:14" x14ac:dyDescent="0.2">
      <c r="A25" s="121" t="s">
        <v>8</v>
      </c>
      <c r="B25" s="132">
        <v>2220.3098399999999</v>
      </c>
      <c r="C25" s="132">
        <v>2095.0991200000003</v>
      </c>
      <c r="D25" s="132">
        <v>1922.10311</v>
      </c>
      <c r="E25" s="132">
        <v>2766.4738199999997</v>
      </c>
      <c r="F25" s="132">
        <v>2469.4063200000001</v>
      </c>
      <c r="G25" s="132">
        <v>2742.5271200000002</v>
      </c>
      <c r="H25" s="132">
        <v>2782.9238399999999</v>
      </c>
      <c r="I25" s="132">
        <v>2828.1845899999998</v>
      </c>
      <c r="J25" s="132">
        <v>3111.2839900000004</v>
      </c>
      <c r="K25" s="132"/>
      <c r="L25" s="132"/>
      <c r="M25" s="119"/>
      <c r="N25" s="128">
        <f t="shared" si="0"/>
        <v>22938.311750000001</v>
      </c>
    </row>
    <row r="26" spans="1:14" x14ac:dyDescent="0.2">
      <c r="A26" s="121" t="s">
        <v>9</v>
      </c>
      <c r="B26" s="132">
        <v>2901.2103299999999</v>
      </c>
      <c r="C26" s="132">
        <v>2248.6370500000003</v>
      </c>
      <c r="D26" s="132">
        <v>2405.58248</v>
      </c>
      <c r="E26" s="132">
        <v>2761.2075</v>
      </c>
      <c r="F26" s="132">
        <v>2783.52909</v>
      </c>
      <c r="G26" s="132">
        <v>2726.0494399999998</v>
      </c>
      <c r="H26" s="132">
        <v>3000.4975399999998</v>
      </c>
      <c r="I26" s="132">
        <v>2978.0826299999999</v>
      </c>
      <c r="J26" s="132">
        <v>2539.3524400000001</v>
      </c>
      <c r="K26" s="132"/>
      <c r="L26" s="132"/>
      <c r="M26" s="119"/>
      <c r="N26" s="128">
        <f t="shared" si="0"/>
        <v>24344.148499999999</v>
      </c>
    </row>
    <row r="27" spans="1:14" x14ac:dyDescent="0.2">
      <c r="A27" s="121" t="s">
        <v>10</v>
      </c>
      <c r="B27" s="132">
        <v>19343.857510000002</v>
      </c>
      <c r="C27" s="132">
        <v>14697.693220000001</v>
      </c>
      <c r="D27" s="132">
        <v>16524.163120000001</v>
      </c>
      <c r="E27" s="132">
        <v>16509.56943</v>
      </c>
      <c r="F27" s="132">
        <v>18331.66763</v>
      </c>
      <c r="G27" s="132">
        <v>17061.737940000003</v>
      </c>
      <c r="H27" s="132">
        <v>17174.02953</v>
      </c>
      <c r="I27" s="132">
        <v>17091.42139</v>
      </c>
      <c r="J27" s="132">
        <v>17150.189120000003</v>
      </c>
      <c r="K27" s="132"/>
      <c r="L27" s="132"/>
      <c r="M27" s="119"/>
      <c r="N27" s="128">
        <f t="shared" si="0"/>
        <v>153884.32889</v>
      </c>
    </row>
    <row r="28" spans="1:14" x14ac:dyDescent="0.2">
      <c r="A28" s="121" t="s">
        <v>73</v>
      </c>
      <c r="B28" s="132">
        <v>84118.810530000002</v>
      </c>
      <c r="C28" s="132">
        <v>86510.583540000007</v>
      </c>
      <c r="D28" s="132">
        <v>83940.58855</v>
      </c>
      <c r="E28" s="132">
        <v>91801.624190000002</v>
      </c>
      <c r="F28" s="132">
        <v>81889.165510000006</v>
      </c>
      <c r="G28" s="132">
        <v>87173.859840000005</v>
      </c>
      <c r="H28" s="132">
        <v>86090.564239999992</v>
      </c>
      <c r="I28" s="132">
        <v>86788.416660000003</v>
      </c>
      <c r="J28" s="132">
        <v>89327.699670000002</v>
      </c>
      <c r="K28" s="132"/>
      <c r="L28" s="132"/>
      <c r="M28" s="119"/>
      <c r="N28" s="128">
        <f t="shared" si="0"/>
        <v>777641.31273000001</v>
      </c>
    </row>
    <row r="29" spans="1:14" x14ac:dyDescent="0.2">
      <c r="A29" s="121" t="s">
        <v>27</v>
      </c>
      <c r="B29" s="132">
        <v>271.96424000000002</v>
      </c>
      <c r="C29" s="132">
        <v>200.40735000000001</v>
      </c>
      <c r="D29" s="132">
        <v>211.42666</v>
      </c>
      <c r="E29" s="132">
        <v>235.52963</v>
      </c>
      <c r="F29" s="132">
        <v>199.52444</v>
      </c>
      <c r="G29" s="132">
        <v>295.76596000000001</v>
      </c>
      <c r="H29" s="132">
        <v>251.20704000000001</v>
      </c>
      <c r="I29" s="132">
        <v>282.22895</v>
      </c>
      <c r="J29" s="132">
        <v>252.04417999999998</v>
      </c>
      <c r="K29" s="132"/>
      <c r="L29" s="132"/>
      <c r="M29" s="119"/>
      <c r="N29" s="128">
        <f t="shared" si="0"/>
        <v>2200.09845</v>
      </c>
    </row>
    <row r="30" spans="1:14" x14ac:dyDescent="0.2">
      <c r="A30" s="121" t="s">
        <v>11</v>
      </c>
      <c r="B30" s="132">
        <v>315.23914000000002</v>
      </c>
      <c r="C30" s="132">
        <v>600.9008</v>
      </c>
      <c r="D30" s="132">
        <v>536.75612000000001</v>
      </c>
      <c r="E30" s="132">
        <v>425.01042999999999</v>
      </c>
      <c r="F30" s="132">
        <v>447.90598</v>
      </c>
      <c r="G30" s="132">
        <v>486.88047</v>
      </c>
      <c r="H30" s="132">
        <v>350.89100000000002</v>
      </c>
      <c r="I30" s="132">
        <v>367.32067999999998</v>
      </c>
      <c r="J30" s="132">
        <v>412.37165000000005</v>
      </c>
      <c r="K30" s="132"/>
      <c r="L30" s="132"/>
      <c r="M30" s="119"/>
      <c r="N30" s="128">
        <f t="shared" si="0"/>
        <v>3943.2762699999998</v>
      </c>
    </row>
    <row r="31" spans="1:14" x14ac:dyDescent="0.2">
      <c r="A31" s="121" t="s">
        <v>104</v>
      </c>
      <c r="B31" s="132">
        <v>286.03628999999995</v>
      </c>
      <c r="C31" s="132">
        <v>284.09411999999998</v>
      </c>
      <c r="D31" s="132">
        <v>305.66316999999998</v>
      </c>
      <c r="E31" s="132">
        <v>328.71138999999999</v>
      </c>
      <c r="F31" s="132">
        <v>331.16082</v>
      </c>
      <c r="G31" s="132">
        <v>381.93966999999998</v>
      </c>
      <c r="H31" s="132">
        <v>402.51370000000003</v>
      </c>
      <c r="I31" s="132">
        <v>398.35136</v>
      </c>
      <c r="J31" s="132">
        <v>388.77512999999999</v>
      </c>
      <c r="K31" s="132"/>
      <c r="L31" s="132"/>
      <c r="M31" s="119"/>
      <c r="N31" s="128">
        <f t="shared" si="0"/>
        <v>3107.2456500000003</v>
      </c>
    </row>
    <row r="32" spans="1:14" x14ac:dyDescent="0.2">
      <c r="A32" s="121" t="s">
        <v>75</v>
      </c>
      <c r="B32" s="132">
        <v>4771.5730000000003</v>
      </c>
      <c r="C32" s="132">
        <v>4135.6266699999996</v>
      </c>
      <c r="D32" s="132">
        <v>5562.5968300000004</v>
      </c>
      <c r="E32" s="132">
        <v>5150.0277900000001</v>
      </c>
      <c r="F32" s="132">
        <v>5484.30908</v>
      </c>
      <c r="G32" s="132">
        <v>5203.1734699999997</v>
      </c>
      <c r="H32" s="132">
        <v>5370.5787900000005</v>
      </c>
      <c r="I32" s="132">
        <v>5469.3059699999994</v>
      </c>
      <c r="J32" s="132">
        <v>4333.6553700000004</v>
      </c>
      <c r="K32" s="132"/>
      <c r="L32" s="132"/>
      <c r="M32" s="119"/>
      <c r="N32" s="128">
        <f t="shared" si="0"/>
        <v>45480.846969999999</v>
      </c>
    </row>
    <row r="33" spans="1:14" x14ac:dyDescent="0.2">
      <c r="A33" s="121" t="s">
        <v>105</v>
      </c>
      <c r="B33" s="132">
        <v>1672.30033</v>
      </c>
      <c r="C33" s="132">
        <v>470.30484000000001</v>
      </c>
      <c r="D33" s="132">
        <v>558.71366</v>
      </c>
      <c r="E33" s="132">
        <v>525.71124999999995</v>
      </c>
      <c r="F33" s="132">
        <v>521.37531999999999</v>
      </c>
      <c r="G33" s="132">
        <v>540.26995999999997</v>
      </c>
      <c r="H33" s="132">
        <v>568.92408</v>
      </c>
      <c r="I33" s="132">
        <v>522.82158000000004</v>
      </c>
      <c r="J33" s="132">
        <v>668.88050999999996</v>
      </c>
      <c r="K33" s="132"/>
      <c r="L33" s="132"/>
      <c r="M33" s="119"/>
      <c r="N33" s="128">
        <f t="shared" si="0"/>
        <v>6049.3015299999988</v>
      </c>
    </row>
    <row r="34" spans="1:14" x14ac:dyDescent="0.2">
      <c r="A34" s="121" t="s">
        <v>106</v>
      </c>
      <c r="B34" s="132">
        <v>1282.41705</v>
      </c>
      <c r="C34" s="132">
        <v>696.57332000000008</v>
      </c>
      <c r="D34" s="132">
        <v>681.04388000000006</v>
      </c>
      <c r="E34" s="132">
        <v>862.29870999999991</v>
      </c>
      <c r="F34" s="132">
        <v>950.50301000000002</v>
      </c>
      <c r="G34" s="132">
        <v>1067.9651899999999</v>
      </c>
      <c r="H34" s="132">
        <v>1003.07196</v>
      </c>
      <c r="I34" s="132">
        <v>1623.98957</v>
      </c>
      <c r="J34" s="132">
        <v>2031.7018700000001</v>
      </c>
      <c r="K34" s="132"/>
      <c r="L34" s="132"/>
      <c r="M34" s="119"/>
      <c r="N34" s="128">
        <f t="shared" si="0"/>
        <v>10199.564560000001</v>
      </c>
    </row>
    <row r="35" spans="1:14" x14ac:dyDescent="0.2">
      <c r="A35" s="121" t="s">
        <v>13</v>
      </c>
      <c r="B35" s="132">
        <v>60.274050000000003</v>
      </c>
      <c r="C35" s="132">
        <v>46.12294</v>
      </c>
      <c r="D35" s="132">
        <v>60.3504</v>
      </c>
      <c r="E35" s="132">
        <v>53.508980000000001</v>
      </c>
      <c r="F35" s="132">
        <v>60.596150000000002</v>
      </c>
      <c r="G35" s="132">
        <v>52.695480000000003</v>
      </c>
      <c r="H35" s="132">
        <v>63.538789999999999</v>
      </c>
      <c r="I35" s="132">
        <v>52.019520000000007</v>
      </c>
      <c r="J35" s="132">
        <v>64.163209999999992</v>
      </c>
      <c r="K35" s="132"/>
      <c r="L35" s="132"/>
      <c r="M35" s="119"/>
      <c r="N35" s="128">
        <f t="shared" si="0"/>
        <v>513.26952000000006</v>
      </c>
    </row>
    <row r="36" spans="1:14" x14ac:dyDescent="0.2">
      <c r="A36" s="121" t="s">
        <v>29</v>
      </c>
      <c r="B36" s="132">
        <v>2059.9835499999999</v>
      </c>
      <c r="C36" s="132">
        <v>1750.8927800000001</v>
      </c>
      <c r="D36" s="132">
        <v>2100.7685899999997</v>
      </c>
      <c r="E36" s="132">
        <v>1806.8781000000001</v>
      </c>
      <c r="F36" s="132">
        <v>1866.3744100000001</v>
      </c>
      <c r="G36" s="132">
        <v>1939.2225000000001</v>
      </c>
      <c r="H36" s="132">
        <v>2111.1582699999999</v>
      </c>
      <c r="I36" s="132">
        <v>1981.6576400000001</v>
      </c>
      <c r="J36" s="132">
        <v>1994.55907</v>
      </c>
      <c r="K36" s="132"/>
      <c r="L36" s="132"/>
      <c r="M36" s="119"/>
      <c r="N36" s="128">
        <f t="shared" si="0"/>
        <v>17611.494909999998</v>
      </c>
    </row>
    <row r="37" spans="1:14" x14ac:dyDescent="0.2">
      <c r="A37" s="126" t="s">
        <v>107</v>
      </c>
      <c r="B37" s="132">
        <v>1031.6006600000001</v>
      </c>
      <c r="C37" s="132">
        <v>128.67010000000002</v>
      </c>
      <c r="D37" s="132">
        <v>215.54067000000001</v>
      </c>
      <c r="E37" s="132">
        <v>797.23230000000001</v>
      </c>
      <c r="F37" s="132">
        <v>274.64764000000002</v>
      </c>
      <c r="G37" s="132">
        <v>164.12880999999999</v>
      </c>
      <c r="H37" s="132">
        <v>1005.72637</v>
      </c>
      <c r="I37" s="132">
        <v>206.23451</v>
      </c>
      <c r="J37" s="132">
        <v>233.02309</v>
      </c>
      <c r="K37" s="132"/>
      <c r="L37" s="132"/>
      <c r="M37" s="129"/>
      <c r="N37" s="128">
        <f t="shared" si="0"/>
        <v>4056.8041500000004</v>
      </c>
    </row>
    <row r="38" spans="1:14" x14ac:dyDescent="0.2">
      <c r="A38" s="121" t="s">
        <v>14</v>
      </c>
      <c r="B38" s="132">
        <v>3615.1001000000001</v>
      </c>
      <c r="C38" s="132">
        <v>1946.9090100000001</v>
      </c>
      <c r="D38" s="132">
        <v>2981.61004</v>
      </c>
      <c r="E38" s="132">
        <v>2340.6473300000002</v>
      </c>
      <c r="F38" s="132">
        <v>2272.48387</v>
      </c>
      <c r="G38" s="132">
        <v>2236.1968999999999</v>
      </c>
      <c r="H38" s="132">
        <v>2367.9433799999997</v>
      </c>
      <c r="I38" s="132">
        <v>2391.7541099999999</v>
      </c>
      <c r="J38" s="132">
        <v>2800.9220100000002</v>
      </c>
      <c r="K38" s="132"/>
      <c r="L38" s="132"/>
      <c r="M38" s="119"/>
      <c r="N38" s="128">
        <f t="shared" si="0"/>
        <v>22953.566750000005</v>
      </c>
    </row>
    <row r="39" spans="1:14" ht="12.6" customHeight="1" x14ac:dyDescent="0.2">
      <c r="A39" s="121" t="s">
        <v>108</v>
      </c>
      <c r="B39" s="132">
        <v>27.93627</v>
      </c>
      <c r="C39" s="132">
        <v>46.516849999999998</v>
      </c>
      <c r="D39" s="132">
        <v>45.527029999999996</v>
      </c>
      <c r="E39" s="132">
        <v>52.440429999999999</v>
      </c>
      <c r="F39" s="132">
        <v>44.735730000000004</v>
      </c>
      <c r="G39" s="132">
        <v>43.139069999999997</v>
      </c>
      <c r="H39" s="132">
        <v>61.239330000000002</v>
      </c>
      <c r="I39" s="132">
        <v>52.170749999999998</v>
      </c>
      <c r="J39" s="132">
        <v>49.175820000000002</v>
      </c>
      <c r="K39" s="132"/>
      <c r="L39" s="132"/>
      <c r="M39" s="119"/>
      <c r="N39" s="128">
        <f t="shared" si="0"/>
        <v>422.88128</v>
      </c>
    </row>
    <row r="40" spans="1:14" x14ac:dyDescent="0.2">
      <c r="A40" s="121" t="s">
        <v>109</v>
      </c>
      <c r="B40" s="132">
        <v>2486.85293</v>
      </c>
      <c r="C40" s="132">
        <v>2062.8978299999999</v>
      </c>
      <c r="D40" s="132">
        <v>2222.3613599999999</v>
      </c>
      <c r="E40" s="132">
        <v>2416.4531400000001</v>
      </c>
      <c r="F40" s="132">
        <v>2217.8987900000002</v>
      </c>
      <c r="G40" s="132">
        <v>2257.82681</v>
      </c>
      <c r="H40" s="132">
        <v>2393.2362000000003</v>
      </c>
      <c r="I40" s="132">
        <v>2473.9302600000001</v>
      </c>
      <c r="J40" s="132">
        <v>2382.5555800000002</v>
      </c>
      <c r="K40" s="132"/>
      <c r="L40" s="132"/>
      <c r="M40" s="119"/>
      <c r="N40" s="128">
        <f t="shared" si="0"/>
        <v>20914.012900000002</v>
      </c>
    </row>
    <row r="41" spans="1:14" x14ac:dyDescent="0.2">
      <c r="A41" s="121" t="s">
        <v>16</v>
      </c>
      <c r="B41" s="132">
        <v>2106.4343199999998</v>
      </c>
      <c r="C41" s="132">
        <v>1688.35959</v>
      </c>
      <c r="D41" s="132">
        <v>1611.6105299999999</v>
      </c>
      <c r="E41" s="132">
        <v>1789.1474699999999</v>
      </c>
      <c r="F41" s="132">
        <v>2077.2643900000003</v>
      </c>
      <c r="G41" s="132">
        <v>1638.70317</v>
      </c>
      <c r="H41" s="132">
        <v>2082.49035</v>
      </c>
      <c r="I41" s="132">
        <v>1909.0166100000001</v>
      </c>
      <c r="J41" s="132">
        <v>1713.39671</v>
      </c>
      <c r="K41" s="132"/>
      <c r="L41" s="132"/>
      <c r="M41" s="119"/>
      <c r="N41" s="128">
        <f t="shared" si="0"/>
        <v>16616.423140000003</v>
      </c>
    </row>
    <row r="42" spans="1:14" x14ac:dyDescent="0.2">
      <c r="A42" s="121" t="s">
        <v>17</v>
      </c>
      <c r="B42" s="132">
        <v>28.77373</v>
      </c>
      <c r="C42" s="132">
        <v>12.185739999999999</v>
      </c>
      <c r="D42" s="132">
        <v>25.889420000000001</v>
      </c>
      <c r="E42" s="132">
        <v>41.096040000000002</v>
      </c>
      <c r="F42" s="132">
        <v>24.10547</v>
      </c>
      <c r="G42" s="132">
        <v>88.494969999999995</v>
      </c>
      <c r="H42" s="132">
        <v>77.681930000000008</v>
      </c>
      <c r="I42" s="132">
        <v>48.400959999999998</v>
      </c>
      <c r="J42" s="132">
        <v>40.505960000000002</v>
      </c>
      <c r="K42" s="132"/>
      <c r="L42" s="132"/>
      <c r="M42" s="119"/>
      <c r="N42" s="128">
        <f t="shared" si="0"/>
        <v>387.13422000000003</v>
      </c>
    </row>
    <row r="43" spans="1:14" x14ac:dyDescent="0.2">
      <c r="A43" s="121" t="s">
        <v>74</v>
      </c>
      <c r="B43" s="132">
        <v>20831.529260000003</v>
      </c>
      <c r="C43" s="132">
        <v>19248.612440000001</v>
      </c>
      <c r="D43" s="132">
        <v>21506.910490000002</v>
      </c>
      <c r="E43" s="132">
        <v>22473.045699999999</v>
      </c>
      <c r="F43" s="132">
        <v>22447.855050000002</v>
      </c>
      <c r="G43" s="132">
        <v>25623.674650000001</v>
      </c>
      <c r="H43" s="132">
        <v>23437.82602</v>
      </c>
      <c r="I43" s="132">
        <v>23601.933830000002</v>
      </c>
      <c r="J43" s="132">
        <v>21468.192990000003</v>
      </c>
      <c r="K43" s="132"/>
      <c r="L43" s="132"/>
      <c r="M43" s="119"/>
      <c r="N43" s="128">
        <f t="shared" si="0"/>
        <v>200639.58043</v>
      </c>
    </row>
    <row r="44" spans="1:14" x14ac:dyDescent="0.2">
      <c r="A44" s="121" t="s">
        <v>18</v>
      </c>
      <c r="B44" s="132">
        <v>1747.3442</v>
      </c>
      <c r="C44" s="132">
        <v>2472.1270500000001</v>
      </c>
      <c r="D44" s="132">
        <v>3841.28271</v>
      </c>
      <c r="E44" s="132">
        <v>2958.2268599999998</v>
      </c>
      <c r="F44" s="132">
        <v>4113.0211900000004</v>
      </c>
      <c r="G44" s="132">
        <v>3587.2037700000001</v>
      </c>
      <c r="H44" s="132">
        <v>3873.9898700000003</v>
      </c>
      <c r="I44" s="132">
        <v>4721.0394500000002</v>
      </c>
      <c r="J44" s="132">
        <v>2704.4801299999999</v>
      </c>
      <c r="K44" s="132"/>
      <c r="L44" s="132"/>
      <c r="M44" s="119"/>
      <c r="N44" s="128">
        <f t="shared" si="0"/>
        <v>30018.715230000002</v>
      </c>
    </row>
    <row r="45" spans="1:14" ht="13.15" customHeight="1" x14ac:dyDescent="0.2">
      <c r="A45" s="121" t="s">
        <v>30</v>
      </c>
      <c r="B45" s="132">
        <v>62.492280000000001</v>
      </c>
      <c r="C45" s="132">
        <v>52.826809999999995</v>
      </c>
      <c r="D45" s="132">
        <v>33.413770000000007</v>
      </c>
      <c r="E45" s="132">
        <v>78.59742</v>
      </c>
      <c r="F45" s="132">
        <v>55.279849999999996</v>
      </c>
      <c r="G45" s="132">
        <v>63.954370000000004</v>
      </c>
      <c r="H45" s="132">
        <v>52.128370000000004</v>
      </c>
      <c r="I45" s="132">
        <v>48.091889999999999</v>
      </c>
      <c r="J45" s="132">
        <v>46.691200000000002</v>
      </c>
      <c r="K45" s="132"/>
      <c r="L45" s="132"/>
      <c r="M45" s="119"/>
      <c r="N45" s="128">
        <f t="shared" si="0"/>
        <v>493.47595999999993</v>
      </c>
    </row>
    <row r="46" spans="1:14" ht="13.9" customHeight="1" x14ac:dyDescent="0.2">
      <c r="A46" s="121" t="s">
        <v>110</v>
      </c>
      <c r="B46" s="132">
        <v>2949.1065800000001</v>
      </c>
      <c r="C46" s="132">
        <v>3647.7112099999999</v>
      </c>
      <c r="D46" s="132">
        <v>4879.0881500000005</v>
      </c>
      <c r="E46" s="132">
        <v>5348.6494000000002</v>
      </c>
      <c r="F46" s="132">
        <v>5767.7050300000001</v>
      </c>
      <c r="G46" s="132">
        <v>5795.1247999999996</v>
      </c>
      <c r="H46" s="132">
        <v>5908.22649</v>
      </c>
      <c r="I46" s="132">
        <v>5833.0892000000003</v>
      </c>
      <c r="J46" s="132">
        <v>6072.0122499999998</v>
      </c>
      <c r="K46" s="132"/>
      <c r="L46" s="132"/>
      <c r="M46" s="119"/>
      <c r="N46" s="128">
        <f t="shared" si="0"/>
        <v>46200.713110000004</v>
      </c>
    </row>
    <row r="47" spans="1:14" x14ac:dyDescent="0.2">
      <c r="A47" s="121" t="s">
        <v>111</v>
      </c>
      <c r="B47" s="132">
        <v>4550.9243799999995</v>
      </c>
      <c r="C47" s="132">
        <v>4019.0779300000004</v>
      </c>
      <c r="D47" s="132">
        <v>4887.6325099999995</v>
      </c>
      <c r="E47" s="132">
        <v>4466.5292499999996</v>
      </c>
      <c r="F47" s="132">
        <v>4784.9929199999997</v>
      </c>
      <c r="G47" s="132">
        <v>4488.6294100000005</v>
      </c>
      <c r="H47" s="132">
        <v>4680.1337000000003</v>
      </c>
      <c r="I47" s="132">
        <v>5038.3561399999999</v>
      </c>
      <c r="J47" s="132">
        <v>4426.4273200000007</v>
      </c>
      <c r="K47" s="132"/>
      <c r="L47" s="132"/>
      <c r="M47" s="119"/>
      <c r="N47" s="128">
        <f t="shared" si="0"/>
        <v>41342.703560000009</v>
      </c>
    </row>
    <row r="48" spans="1:14" ht="13.9" customHeight="1" x14ac:dyDescent="0.2">
      <c r="A48" s="126" t="s">
        <v>112</v>
      </c>
      <c r="B48" s="132">
        <v>54.649630000000002</v>
      </c>
      <c r="C48" s="132">
        <v>78.170020000000008</v>
      </c>
      <c r="D48" s="132">
        <v>19.303920000000002</v>
      </c>
      <c r="E48" s="132">
        <v>51.84581</v>
      </c>
      <c r="F48" s="132">
        <v>73.335059999999999</v>
      </c>
      <c r="G48" s="132">
        <v>53.654000000000003</v>
      </c>
      <c r="H48" s="132">
        <v>61.639710000000001</v>
      </c>
      <c r="I48" s="132">
        <v>301.40664000000004</v>
      </c>
      <c r="J48" s="132">
        <v>42.164190000000005</v>
      </c>
      <c r="K48" s="132"/>
      <c r="L48" s="132"/>
      <c r="M48" s="119"/>
      <c r="N48" s="128">
        <f t="shared" si="0"/>
        <v>736.16897999999992</v>
      </c>
    </row>
    <row r="49" spans="1:19" x14ac:dyDescent="0.2">
      <c r="A49" s="121" t="s">
        <v>19</v>
      </c>
      <c r="B49" s="132">
        <v>3419.3366800000003</v>
      </c>
      <c r="C49" s="132">
        <v>3112.71875</v>
      </c>
      <c r="D49" s="132">
        <v>3129.94722</v>
      </c>
      <c r="E49" s="132">
        <v>3227.1564800000001</v>
      </c>
      <c r="F49" s="132">
        <v>3035.2026800000003</v>
      </c>
      <c r="G49" s="132">
        <v>3150.45435</v>
      </c>
      <c r="H49" s="132">
        <v>3573.31286</v>
      </c>
      <c r="I49" s="132">
        <v>3899.3339999999998</v>
      </c>
      <c r="J49" s="132">
        <v>3552.4416299999998</v>
      </c>
      <c r="K49" s="132"/>
      <c r="L49" s="132"/>
      <c r="M49" s="119"/>
      <c r="N49" s="128">
        <f t="shared" si="0"/>
        <v>30099.90465</v>
      </c>
    </row>
    <row r="50" spans="1:19" x14ac:dyDescent="0.2">
      <c r="A50" s="121" t="s">
        <v>20</v>
      </c>
      <c r="B50" s="132">
        <v>1118.36941</v>
      </c>
      <c r="C50" s="132">
        <v>1356.6027799999999</v>
      </c>
      <c r="D50" s="132">
        <v>1099.21514</v>
      </c>
      <c r="E50" s="132">
        <v>1120.0193900000002</v>
      </c>
      <c r="F50" s="132">
        <v>931.09998999999993</v>
      </c>
      <c r="G50" s="132">
        <v>1020.46982</v>
      </c>
      <c r="H50" s="132">
        <v>942.21752000000004</v>
      </c>
      <c r="I50" s="132">
        <v>1193.8597500000001</v>
      </c>
      <c r="J50" s="132">
        <v>961.75544000000002</v>
      </c>
      <c r="K50" s="132"/>
      <c r="L50" s="132"/>
      <c r="M50" s="119"/>
      <c r="N50" s="128">
        <f t="shared" si="0"/>
        <v>9743.6092400000016</v>
      </c>
    </row>
    <row r="51" spans="1:19" x14ac:dyDescent="0.2">
      <c r="A51" s="124" t="s">
        <v>21</v>
      </c>
      <c r="B51" s="135">
        <v>690.61562000000004</v>
      </c>
      <c r="C51" s="135">
        <v>450.29109000000005</v>
      </c>
      <c r="D51" s="135">
        <v>585.55604000000005</v>
      </c>
      <c r="E51" s="135">
        <v>571.19709999999998</v>
      </c>
      <c r="F51" s="135">
        <v>803.0694400000001</v>
      </c>
      <c r="G51" s="135">
        <v>816.16504000000009</v>
      </c>
      <c r="H51" s="135">
        <v>568.34036000000003</v>
      </c>
      <c r="I51" s="135">
        <v>824.01529000000005</v>
      </c>
      <c r="J51" s="135">
        <v>508.08716999999996</v>
      </c>
      <c r="K51" s="135"/>
      <c r="L51" s="135"/>
      <c r="M51" s="125"/>
      <c r="N51" s="125">
        <f t="shared" si="0"/>
        <v>5817.3371500000003</v>
      </c>
    </row>
    <row r="52" spans="1:19" ht="13.5" thickBot="1" x14ac:dyDescent="0.25">
      <c r="A52" s="133" t="s">
        <v>33</v>
      </c>
      <c r="B52" s="134">
        <v>218757.83011000001</v>
      </c>
      <c r="C52" s="134">
        <v>196184.52437</v>
      </c>
      <c r="D52" s="134">
        <v>209858.01218000002</v>
      </c>
      <c r="E52" s="134">
        <v>220049.94312999997</v>
      </c>
      <c r="F52" s="134">
        <v>212356.84453999996</v>
      </c>
      <c r="G52" s="134">
        <v>221088.01373999997</v>
      </c>
      <c r="H52" s="134">
        <v>220350.15089999998</v>
      </c>
      <c r="I52" s="134">
        <v>226685.06700999997</v>
      </c>
      <c r="J52" s="134">
        <v>217871.26191999999</v>
      </c>
      <c r="K52" s="134"/>
      <c r="L52" s="134"/>
      <c r="M52" s="134"/>
      <c r="N52" s="134">
        <f t="shared" si="0"/>
        <v>1943201.6479</v>
      </c>
      <c r="R52" s="118"/>
      <c r="S52" s="118"/>
    </row>
    <row r="53" spans="1:19" s="73" customFormat="1" x14ac:dyDescent="0.2">
      <c r="A53" s="74" t="s">
        <v>72</v>
      </c>
      <c r="B53" s="130"/>
      <c r="C53" s="130"/>
      <c r="D53" s="130"/>
      <c r="E53" s="131"/>
      <c r="F53" s="120"/>
      <c r="G53" s="120"/>
      <c r="H53" s="120"/>
      <c r="I53" s="120"/>
      <c r="J53" s="120"/>
      <c r="K53" s="120"/>
      <c r="L53" s="120"/>
      <c r="M53" s="120"/>
      <c r="N53" s="74"/>
    </row>
    <row r="54" spans="1:19" s="73" customFormat="1" ht="10.9" customHeight="1" x14ac:dyDescent="0.2">
      <c r="A54" s="182" t="s">
        <v>163</v>
      </c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</row>
    <row r="55" spans="1:19" s="73" customFormat="1" x14ac:dyDescent="0.2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</row>
    <row r="56" spans="1:19" s="73" customFormat="1" ht="12.75" customHeight="1" x14ac:dyDescent="0.2">
      <c r="A56" s="74" t="s">
        <v>172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</row>
    <row r="57" spans="1:19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</row>
    <row r="61" spans="1:19" x14ac:dyDescent="0.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</row>
    <row r="62" spans="1:19" x14ac:dyDescent="0.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</row>
    <row r="63" spans="1:19" x14ac:dyDescent="0.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</row>
    <row r="64" spans="1:19" x14ac:dyDescent="0.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</row>
    <row r="65" spans="2:18" x14ac:dyDescent="0.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</row>
    <row r="66" spans="2:18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</row>
    <row r="67" spans="2:18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</row>
    <row r="68" spans="2:18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</row>
    <row r="69" spans="2:18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R69" t="s">
        <v>113</v>
      </c>
    </row>
    <row r="70" spans="2:18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</row>
    <row r="71" spans="2:18" x14ac:dyDescent="0.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</row>
    <row r="72" spans="2:18" x14ac:dyDescent="0.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</row>
    <row r="73" spans="2:18" x14ac:dyDescent="0.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</row>
    <row r="74" spans="2:18" x14ac:dyDescent="0.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</row>
    <row r="75" spans="2:18" x14ac:dyDescent="0.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</row>
    <row r="76" spans="2:18" x14ac:dyDescent="0.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</row>
    <row r="77" spans="2:18" x14ac:dyDescent="0.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</row>
    <row r="78" spans="2:18" x14ac:dyDescent="0.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O78" t="s">
        <v>113</v>
      </c>
    </row>
    <row r="79" spans="2:18" x14ac:dyDescent="0.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</row>
    <row r="80" spans="2:18" x14ac:dyDescent="0.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</row>
    <row r="81" spans="2:14" x14ac:dyDescent="0.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t="s">
        <v>113</v>
      </c>
    </row>
    <row r="82" spans="2:14" x14ac:dyDescent="0.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</row>
    <row r="83" spans="2:14" x14ac:dyDescent="0.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</row>
    <row r="84" spans="2:14" x14ac:dyDescent="0.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</row>
    <row r="85" spans="2:14" x14ac:dyDescent="0.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</row>
    <row r="86" spans="2:14" x14ac:dyDescent="0.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</row>
    <row r="87" spans="2:14" x14ac:dyDescent="0.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</row>
    <row r="88" spans="2:14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</row>
    <row r="89" spans="2:14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</row>
    <row r="90" spans="2:14" x14ac:dyDescent="0.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</row>
    <row r="91" spans="2:14" x14ac:dyDescent="0.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</row>
    <row r="92" spans="2:14" x14ac:dyDescent="0.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</row>
    <row r="93" spans="2:14" x14ac:dyDescent="0.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</row>
    <row r="94" spans="2:14" x14ac:dyDescent="0.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</row>
    <row r="95" spans="2:14" x14ac:dyDescent="0.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</row>
    <row r="96" spans="2:14" x14ac:dyDescent="0.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</row>
    <row r="97" spans="2:13" x14ac:dyDescent="0.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</row>
    <row r="98" spans="2:13" x14ac:dyDescent="0.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</row>
    <row r="99" spans="2:13" x14ac:dyDescent="0.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</row>
    <row r="100" spans="2:13" x14ac:dyDescent="0.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</row>
    <row r="101" spans="2:13" x14ac:dyDescent="0.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</row>
    <row r="102" spans="2:13" x14ac:dyDescent="0.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</row>
    <row r="103" spans="2:13" x14ac:dyDescent="0.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</row>
    <row r="104" spans="2:13" x14ac:dyDescent="0.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</row>
    <row r="105" spans="2:13" x14ac:dyDescent="0.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</row>
    <row r="106" spans="2:13" x14ac:dyDescent="0.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</row>
    <row r="107" spans="2:13" x14ac:dyDescent="0.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</row>
    <row r="108" spans="2:13" x14ac:dyDescent="0.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</row>
    <row r="109" spans="2:13" x14ac:dyDescent="0.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</row>
    <row r="110" spans="2:13" x14ac:dyDescent="0.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</row>
    <row r="111" spans="2:13" x14ac:dyDescent="0.2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</row>
    <row r="112" spans="2:13" x14ac:dyDescent="0.2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</row>
    <row r="113" spans="2:13" x14ac:dyDescent="0.2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</row>
    <row r="114" spans="2:13" x14ac:dyDescent="0.2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</row>
    <row r="115" spans="2:13" x14ac:dyDescent="0.2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</row>
    <row r="116" spans="2:13" x14ac:dyDescent="0.2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</row>
    <row r="117" spans="2:13" x14ac:dyDescent="0.2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</row>
    <row r="118" spans="2:13" x14ac:dyDescent="0.2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</row>
    <row r="119" spans="2:13" x14ac:dyDescent="0.2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</row>
    <row r="120" spans="2:13" x14ac:dyDescent="0.2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</row>
    <row r="121" spans="2:13" x14ac:dyDescent="0.2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</row>
    <row r="122" spans="2:13" x14ac:dyDescent="0.2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</row>
    <row r="123" spans="2:13" x14ac:dyDescent="0.2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</row>
    <row r="124" spans="2:13" x14ac:dyDescent="0.2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</row>
    <row r="125" spans="2:13" x14ac:dyDescent="0.2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</row>
  </sheetData>
  <mergeCells count="2">
    <mergeCell ref="L2:N2"/>
    <mergeCell ref="A54:N55"/>
  </mergeCells>
  <pageMargins left="0.31496062992125984" right="0.11811023622047245" top="0.19685039370078741" bottom="0.59055118110236227" header="0.31496062992125984" footer="0.31496062992125984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133"/>
  <sheetViews>
    <sheetView zoomScaleNormal="100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B107" sqref="B107"/>
    </sheetView>
  </sheetViews>
  <sheetFormatPr defaultRowHeight="12.75" x14ac:dyDescent="0.2"/>
  <cols>
    <col min="1" max="1" width="10.140625" style="77" customWidth="1"/>
    <col min="2" max="4" width="11.28515625" bestFit="1" customWidth="1"/>
    <col min="5" max="5" width="10.85546875" bestFit="1" customWidth="1"/>
    <col min="6" max="6" width="11.85546875" bestFit="1" customWidth="1"/>
    <col min="7" max="7" width="12" bestFit="1" customWidth="1"/>
    <col min="8" max="8" width="11.7109375" bestFit="1" customWidth="1"/>
    <col min="9" max="9" width="11.85546875" bestFit="1" customWidth="1"/>
    <col min="10" max="10" width="10.28515625" bestFit="1" customWidth="1"/>
    <col min="11" max="11" width="9.7109375" bestFit="1" customWidth="1"/>
    <col min="12" max="12" width="13.85546875" customWidth="1"/>
    <col min="13" max="13" width="17.7109375" customWidth="1"/>
    <col min="26" max="27" width="11" bestFit="1" customWidth="1"/>
  </cols>
  <sheetData>
    <row r="1" spans="1:28" s="69" customFormat="1" ht="21" customHeight="1" x14ac:dyDescent="0.2">
      <c r="A1" s="1" t="s">
        <v>178</v>
      </c>
      <c r="G1" s="1"/>
      <c r="H1" s="1"/>
      <c r="I1" s="1"/>
      <c r="J1" s="1"/>
      <c r="K1" s="1"/>
      <c r="M1" s="2" t="s">
        <v>181</v>
      </c>
      <c r="N1"/>
    </row>
    <row r="2" spans="1:28" s="77" customFormat="1" ht="25.5" x14ac:dyDescent="0.2">
      <c r="A2" s="148" t="s">
        <v>131</v>
      </c>
      <c r="B2" s="148" t="s">
        <v>165</v>
      </c>
      <c r="C2" s="148" t="s">
        <v>125</v>
      </c>
      <c r="D2" s="148" t="s">
        <v>126</v>
      </c>
      <c r="E2" s="148" t="s">
        <v>127</v>
      </c>
      <c r="F2" s="148" t="s">
        <v>128</v>
      </c>
      <c r="G2" s="148" t="s">
        <v>129</v>
      </c>
      <c r="H2" s="148" t="s">
        <v>130</v>
      </c>
      <c r="I2" s="148" t="s">
        <v>137</v>
      </c>
      <c r="J2" s="148" t="s">
        <v>133</v>
      </c>
      <c r="K2" s="148" t="s">
        <v>138</v>
      </c>
      <c r="L2" s="148" t="s">
        <v>134</v>
      </c>
      <c r="M2" s="148" t="s">
        <v>135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77" customFormat="1" x14ac:dyDescent="0.2">
      <c r="A3" s="142" t="s">
        <v>136</v>
      </c>
      <c r="B3" s="138">
        <f>SUM(B4:B15)</f>
        <v>4439626.262410434</v>
      </c>
      <c r="C3" s="138">
        <f t="shared" ref="C3:L3" si="0">SUM(C4:C15)</f>
        <v>1059407.4760032331</v>
      </c>
      <c r="D3" s="138">
        <f t="shared" si="0"/>
        <v>1350907.7786887379</v>
      </c>
      <c r="E3" s="138">
        <f t="shared" si="0"/>
        <v>219875.77839535501</v>
      </c>
      <c r="F3" s="138">
        <f t="shared" si="0"/>
        <v>476196.08936986362</v>
      </c>
      <c r="G3" s="138">
        <f t="shared" si="0"/>
        <v>10583195.152586803</v>
      </c>
      <c r="H3" s="138">
        <f t="shared" si="0"/>
        <v>2536338.9431106513</v>
      </c>
      <c r="I3" s="138">
        <f t="shared" si="0"/>
        <v>59712.143498019308</v>
      </c>
      <c r="J3" s="138">
        <f t="shared" si="0"/>
        <v>464247.94220396463</v>
      </c>
      <c r="K3" s="138">
        <f t="shared" si="0"/>
        <v>223537.1062528693</v>
      </c>
      <c r="L3" s="138">
        <f t="shared" si="0"/>
        <v>240710.83595109536</v>
      </c>
      <c r="M3" s="138">
        <f>SUM(M4:M15)</f>
        <v>21189507.566267062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77" customFormat="1" x14ac:dyDescent="0.2">
      <c r="A4" s="144" t="s">
        <v>114</v>
      </c>
      <c r="B4" s="141">
        <v>344492.44155529083</v>
      </c>
      <c r="C4" s="141">
        <v>19570.157928438839</v>
      </c>
      <c r="D4" s="141">
        <v>46921.47492199015</v>
      </c>
      <c r="E4" s="141">
        <v>9546.1085088646469</v>
      </c>
      <c r="F4" s="141">
        <v>36856.748036296412</v>
      </c>
      <c r="G4" s="141">
        <v>982345.37582015921</v>
      </c>
      <c r="H4" s="141">
        <v>192644.92723958264</v>
      </c>
      <c r="I4" s="141">
        <v>815.93112799586811</v>
      </c>
      <c r="J4" s="141">
        <v>27087.451174730475</v>
      </c>
      <c r="K4" s="141">
        <v>6632.5683040119748</v>
      </c>
      <c r="L4" s="141">
        <v>20454.882870718502</v>
      </c>
      <c r="M4" s="141">
        <v>1660280.616313349</v>
      </c>
      <c r="N4" s="108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77" customFormat="1" x14ac:dyDescent="0.2">
      <c r="A5" s="144" t="s">
        <v>77</v>
      </c>
      <c r="B5" s="141">
        <v>391703.40018585889</v>
      </c>
      <c r="C5" s="141">
        <v>9459.3041092781004</v>
      </c>
      <c r="D5" s="141">
        <v>82181.016658054563</v>
      </c>
      <c r="E5" s="141">
        <v>8438.2168066457943</v>
      </c>
      <c r="F5" s="141">
        <v>35782.315605936841</v>
      </c>
      <c r="G5" s="141">
        <v>891330.93112189882</v>
      </c>
      <c r="H5" s="141">
        <v>201080.07662955663</v>
      </c>
      <c r="I5" s="141">
        <v>690.22288972229251</v>
      </c>
      <c r="J5" s="141">
        <v>17296.587199324393</v>
      </c>
      <c r="K5" s="141">
        <v>3001.0291572409046</v>
      </c>
      <c r="L5" s="141">
        <v>14295.558042083489</v>
      </c>
      <c r="M5" s="141">
        <v>1637962.0712062763</v>
      </c>
      <c r="N5" s="108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77" customFormat="1" x14ac:dyDescent="0.2">
      <c r="A6" s="144" t="s">
        <v>115</v>
      </c>
      <c r="B6" s="141">
        <v>337315.19537061942</v>
      </c>
      <c r="C6" s="141">
        <v>27396.765390866356</v>
      </c>
      <c r="D6" s="141">
        <v>515380.17231859791</v>
      </c>
      <c r="E6" s="141">
        <v>14169.351904083498</v>
      </c>
      <c r="F6" s="141">
        <v>53447.297586217115</v>
      </c>
      <c r="G6" s="141">
        <v>767103.44388576783</v>
      </c>
      <c r="H6" s="141">
        <v>239737.18401504203</v>
      </c>
      <c r="I6" s="141">
        <v>1718.8802558490393</v>
      </c>
      <c r="J6" s="141">
        <v>43883.033322369993</v>
      </c>
      <c r="K6" s="141">
        <v>6348.020019870145</v>
      </c>
      <c r="L6" s="141">
        <v>37535.01330249985</v>
      </c>
      <c r="M6" s="141">
        <v>2000151.324049413</v>
      </c>
      <c r="N6" s="108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77" customFormat="1" x14ac:dyDescent="0.2">
      <c r="A7" s="144" t="s">
        <v>116</v>
      </c>
      <c r="B7" s="141">
        <v>401348.27512689703</v>
      </c>
      <c r="C7" s="141">
        <v>18180.831377631115</v>
      </c>
      <c r="D7" s="141">
        <v>195281.40006087563</v>
      </c>
      <c r="E7" s="141">
        <v>14703.513134089448</v>
      </c>
      <c r="F7" s="141">
        <v>46303.192194653275</v>
      </c>
      <c r="G7" s="141">
        <v>888487.29104075488</v>
      </c>
      <c r="H7" s="141">
        <v>186796.39849039703</v>
      </c>
      <c r="I7" s="141">
        <v>2247.2356414111473</v>
      </c>
      <c r="J7" s="141">
        <v>20800.391460207764</v>
      </c>
      <c r="K7" s="141">
        <v>4193.5222642211793</v>
      </c>
      <c r="L7" s="141">
        <v>16606.869195986583</v>
      </c>
      <c r="M7" s="141">
        <v>1774148.5285269173</v>
      </c>
      <c r="N7" s="108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77" customFormat="1" x14ac:dyDescent="0.2">
      <c r="A8" s="144" t="s">
        <v>117</v>
      </c>
      <c r="B8" s="141">
        <v>344480.68977957743</v>
      </c>
      <c r="C8" s="141">
        <v>56853.557969839079</v>
      </c>
      <c r="D8" s="141">
        <v>180707.04180854413</v>
      </c>
      <c r="E8" s="141">
        <v>14963.538286420157</v>
      </c>
      <c r="F8" s="141">
        <v>34562.968006657167</v>
      </c>
      <c r="G8" s="141">
        <v>858951.90464817395</v>
      </c>
      <c r="H8" s="141">
        <v>200922.67401212861</v>
      </c>
      <c r="I8" s="141">
        <v>3762.1025641353708</v>
      </c>
      <c r="J8" s="141">
        <v>59721.935016009455</v>
      </c>
      <c r="K8" s="141">
        <v>13740.288898058034</v>
      </c>
      <c r="L8" s="141">
        <v>45981.646117951423</v>
      </c>
      <c r="M8" s="141">
        <v>1754926.4120914855</v>
      </c>
      <c r="N8" s="10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77" customFormat="1" x14ac:dyDescent="0.2">
      <c r="A9" s="144" t="s">
        <v>118</v>
      </c>
      <c r="B9" s="141">
        <v>353625.68264531158</v>
      </c>
      <c r="C9" s="141">
        <v>410915.73176911764</v>
      </c>
      <c r="D9" s="141">
        <v>57247.020222203129</v>
      </c>
      <c r="E9" s="141">
        <v>20596.014779798792</v>
      </c>
      <c r="F9" s="141">
        <v>37154.744624629893</v>
      </c>
      <c r="G9" s="141">
        <v>958069.00948150863</v>
      </c>
      <c r="H9" s="141">
        <v>223979.55032396974</v>
      </c>
      <c r="I9" s="141">
        <v>4071.525613601721</v>
      </c>
      <c r="J9" s="141">
        <v>95541.126522087739</v>
      </c>
      <c r="K9" s="141">
        <v>77780.408080719688</v>
      </c>
      <c r="L9" s="141">
        <v>17760.718441368052</v>
      </c>
      <c r="M9" s="141">
        <v>2161200.4059822289</v>
      </c>
      <c r="N9" s="108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77" customFormat="1" x14ac:dyDescent="0.2">
      <c r="A10" s="144" t="s">
        <v>119</v>
      </c>
      <c r="B10" s="141">
        <v>349878.86680759676</v>
      </c>
      <c r="C10" s="141">
        <v>101958.80581886899</v>
      </c>
      <c r="D10" s="141">
        <v>68036.204140262111</v>
      </c>
      <c r="E10" s="141">
        <v>18720.426396039791</v>
      </c>
      <c r="F10" s="141">
        <v>37301.76851685255</v>
      </c>
      <c r="G10" s="141">
        <v>825593.7463006305</v>
      </c>
      <c r="H10" s="141">
        <v>220823.5853034645</v>
      </c>
      <c r="I10" s="141">
        <v>10586.166420300024</v>
      </c>
      <c r="J10" s="141">
        <v>41128.74694216776</v>
      </c>
      <c r="K10" s="141">
        <v>23849.919042200443</v>
      </c>
      <c r="L10" s="141">
        <v>17278.827899967317</v>
      </c>
      <c r="M10" s="141">
        <v>1674028.3166461831</v>
      </c>
      <c r="N10" s="108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77" customFormat="1" x14ac:dyDescent="0.2">
      <c r="A11" s="144" t="s">
        <v>120</v>
      </c>
      <c r="B11" s="141">
        <v>343094.8897203806</v>
      </c>
      <c r="C11" s="141">
        <v>99943.369972183966</v>
      </c>
      <c r="D11" s="141">
        <v>39088.697397082382</v>
      </c>
      <c r="E11" s="141">
        <v>12498.673817578197</v>
      </c>
      <c r="F11" s="141">
        <v>31867.473990794158</v>
      </c>
      <c r="G11" s="141">
        <v>885219.99725866003</v>
      </c>
      <c r="H11" s="141">
        <v>195541.88105117515</v>
      </c>
      <c r="I11" s="141">
        <v>1546.4549470425543</v>
      </c>
      <c r="J11" s="141">
        <v>36530.970811685911</v>
      </c>
      <c r="K11" s="141">
        <v>21434.094023532405</v>
      </c>
      <c r="L11" s="141">
        <v>15096.876788153506</v>
      </c>
      <c r="M11" s="141">
        <v>1645332.408966583</v>
      </c>
      <c r="N11" s="108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77" customFormat="1" x14ac:dyDescent="0.2">
      <c r="A12" s="144" t="s">
        <v>121</v>
      </c>
      <c r="B12" s="141">
        <v>274939.97665108787</v>
      </c>
      <c r="C12" s="141">
        <v>96825.585232421989</v>
      </c>
      <c r="D12" s="141">
        <v>45493.938845367578</v>
      </c>
      <c r="E12" s="141">
        <v>17142.180592388275</v>
      </c>
      <c r="F12" s="141">
        <v>32354.136385948779</v>
      </c>
      <c r="G12" s="141">
        <v>882861.80142067652</v>
      </c>
      <c r="H12" s="141">
        <v>199334.09293888774</v>
      </c>
      <c r="I12" s="141">
        <v>525.68926578258458</v>
      </c>
      <c r="J12" s="141">
        <v>35343.31523971256</v>
      </c>
      <c r="K12" s="141">
        <v>19804.245995197198</v>
      </c>
      <c r="L12" s="141">
        <v>15539.069244515362</v>
      </c>
      <c r="M12" s="141">
        <v>1584820.7165722738</v>
      </c>
      <c r="N12" s="108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77" customFormat="1" x14ac:dyDescent="0.2">
      <c r="A13" s="144" t="s">
        <v>122</v>
      </c>
      <c r="B13" s="141">
        <v>413233.20495209756</v>
      </c>
      <c r="C13" s="141">
        <v>92167.915266230499</v>
      </c>
      <c r="D13" s="141">
        <v>44236.741719868027</v>
      </c>
      <c r="E13" s="141">
        <v>19497.931462022239</v>
      </c>
      <c r="F13" s="141">
        <v>32886.377906834306</v>
      </c>
      <c r="G13" s="141">
        <v>886985.05662233522</v>
      </c>
      <c r="H13" s="141">
        <v>204026.22888963958</v>
      </c>
      <c r="I13" s="141">
        <v>2657.668344882818</v>
      </c>
      <c r="J13" s="141">
        <v>35524.967582569741</v>
      </c>
      <c r="K13" s="141">
        <v>19079.225251145188</v>
      </c>
      <c r="L13" s="141">
        <v>16445.742331424553</v>
      </c>
      <c r="M13" s="141">
        <v>1731216.0927464799</v>
      </c>
      <c r="N13" s="108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77" customFormat="1" x14ac:dyDescent="0.2">
      <c r="A14" s="144" t="s">
        <v>123</v>
      </c>
      <c r="B14" s="141">
        <v>337863.72885745193</v>
      </c>
      <c r="C14" s="141">
        <v>100692.49390088035</v>
      </c>
      <c r="D14" s="141">
        <v>22654.823128535067</v>
      </c>
      <c r="E14" s="141">
        <v>33855.929084938223</v>
      </c>
      <c r="F14" s="141">
        <v>32492.518360319227</v>
      </c>
      <c r="G14" s="141">
        <v>937899.84445551957</v>
      </c>
      <c r="H14" s="141">
        <v>216806.26929187155</v>
      </c>
      <c r="I14" s="141">
        <v>29329.736019238451</v>
      </c>
      <c r="J14" s="141">
        <v>31344.86366152807</v>
      </c>
      <c r="K14" s="141">
        <v>19875.747500341164</v>
      </c>
      <c r="L14" s="141">
        <v>11469.116161186907</v>
      </c>
      <c r="M14" s="141">
        <v>1742940.2067602824</v>
      </c>
      <c r="N14" s="108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77" customFormat="1" x14ac:dyDescent="0.2">
      <c r="A15" s="151" t="s">
        <v>124</v>
      </c>
      <c r="B15" s="141">
        <v>547649.91075826366</v>
      </c>
      <c r="C15" s="141">
        <v>25442.957267476344</v>
      </c>
      <c r="D15" s="141">
        <v>53679.247467357076</v>
      </c>
      <c r="E15" s="141">
        <v>35743.893622485957</v>
      </c>
      <c r="F15" s="141">
        <v>65186.548154723954</v>
      </c>
      <c r="G15" s="141">
        <v>818346.75053071801</v>
      </c>
      <c r="H15" s="141">
        <v>254646.07492493675</v>
      </c>
      <c r="I15" s="141">
        <v>1760.5304080574344</v>
      </c>
      <c r="J15" s="141">
        <v>20044.553271570763</v>
      </c>
      <c r="K15" s="141">
        <v>7798.0377163309531</v>
      </c>
      <c r="L15" s="141">
        <v>12246.51555523981</v>
      </c>
      <c r="M15" s="141">
        <v>1822500.4664055898</v>
      </c>
      <c r="N15" s="108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77" customFormat="1" x14ac:dyDescent="0.2">
      <c r="A16" s="145">
        <v>2016</v>
      </c>
      <c r="B16" s="138">
        <f>SUM(B17:B28)</f>
        <v>4053227.2365912963</v>
      </c>
      <c r="C16" s="138">
        <f t="shared" ref="C16:M16" si="1">SUM(C17:C28)</f>
        <v>1114427.097882079</v>
      </c>
      <c r="D16" s="138">
        <f t="shared" si="1"/>
        <v>1392158.4797330892</v>
      </c>
      <c r="E16" s="138">
        <f t="shared" si="1"/>
        <v>164086.67068837275</v>
      </c>
      <c r="F16" s="138">
        <f t="shared" si="1"/>
        <v>458225.14452050067</v>
      </c>
      <c r="G16" s="138">
        <f t="shared" si="1"/>
        <v>10955927.810542958</v>
      </c>
      <c r="H16" s="138">
        <f t="shared" si="1"/>
        <v>2390901.6421146211</v>
      </c>
      <c r="I16" s="138">
        <f t="shared" si="1"/>
        <v>24959.156123418587</v>
      </c>
      <c r="J16" s="138">
        <f t="shared" si="1"/>
        <v>468219.16276863759</v>
      </c>
      <c r="K16" s="138">
        <f t="shared" si="1"/>
        <v>229054.65473575646</v>
      </c>
      <c r="L16" s="138">
        <f t="shared" si="1"/>
        <v>239164.50803288116</v>
      </c>
      <c r="M16" s="138">
        <f t="shared" si="1"/>
        <v>21022132.400964972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77" customFormat="1" x14ac:dyDescent="0.2">
      <c r="A17" s="144" t="s">
        <v>114</v>
      </c>
      <c r="B17" s="141">
        <v>199561.99634613423</v>
      </c>
      <c r="C17" s="141">
        <v>23509.103459122151</v>
      </c>
      <c r="D17" s="141">
        <v>45190.333081669596</v>
      </c>
      <c r="E17" s="141">
        <v>22404.291831475497</v>
      </c>
      <c r="F17" s="141">
        <v>22030.390255765764</v>
      </c>
      <c r="G17" s="141">
        <v>947770.41572233324</v>
      </c>
      <c r="H17" s="141">
        <v>211387.6252674186</v>
      </c>
      <c r="I17" s="141">
        <v>179.21175261741081</v>
      </c>
      <c r="J17" s="141">
        <v>20703.477356986012</v>
      </c>
      <c r="K17" s="141">
        <v>7425.1631248218682</v>
      </c>
      <c r="L17" s="141">
        <v>13278.314232164143</v>
      </c>
      <c r="M17" s="141">
        <v>1492736.8450735225</v>
      </c>
      <c r="N17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/>
    </row>
    <row r="18" spans="1:28" s="77" customFormat="1" x14ac:dyDescent="0.2">
      <c r="A18" s="144" t="s">
        <v>77</v>
      </c>
      <c r="B18" s="141">
        <v>316397.57062172302</v>
      </c>
      <c r="C18" s="141">
        <v>10987.232444566107</v>
      </c>
      <c r="D18" s="141">
        <v>76372.425702869354</v>
      </c>
      <c r="E18" s="141">
        <v>9637.4772501826374</v>
      </c>
      <c r="F18" s="141">
        <v>28245.831141906703</v>
      </c>
      <c r="G18" s="141">
        <v>870254.09682505799</v>
      </c>
      <c r="H18" s="141">
        <v>189939.34919811666</v>
      </c>
      <c r="I18" s="141">
        <v>607.91742251629569</v>
      </c>
      <c r="J18" s="141">
        <v>17817.640695217313</v>
      </c>
      <c r="K18" s="141">
        <v>3241.4741783060954</v>
      </c>
      <c r="L18" s="141">
        <v>14576.166516911217</v>
      </c>
      <c r="M18" s="141">
        <v>1520259.5413021562</v>
      </c>
      <c r="N18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/>
    </row>
    <row r="19" spans="1:28" s="77" customFormat="1" x14ac:dyDescent="0.2">
      <c r="A19" s="144" t="s">
        <v>115</v>
      </c>
      <c r="B19" s="141">
        <v>329654.26103607623</v>
      </c>
      <c r="C19" s="141">
        <v>12815.703365635791</v>
      </c>
      <c r="D19" s="141">
        <v>522413.04282192601</v>
      </c>
      <c r="E19" s="141">
        <v>11907.961058143313</v>
      </c>
      <c r="F19" s="141">
        <v>41241.906963993046</v>
      </c>
      <c r="G19" s="141">
        <v>890974.92536257207</v>
      </c>
      <c r="H19" s="141">
        <v>186612.92424459619</v>
      </c>
      <c r="I19" s="141">
        <v>2765.5325784341449</v>
      </c>
      <c r="J19" s="141">
        <v>39722.034610746676</v>
      </c>
      <c r="K19" s="141">
        <v>3477.9110622373273</v>
      </c>
      <c r="L19" s="141">
        <v>36244.123548509349</v>
      </c>
      <c r="M19" s="141">
        <v>2038108.2920421234</v>
      </c>
      <c r="N19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/>
    </row>
    <row r="20" spans="1:28" s="77" customFormat="1" x14ac:dyDescent="0.2">
      <c r="A20" s="144" t="s">
        <v>116</v>
      </c>
      <c r="B20" s="141">
        <v>404170.81642493792</v>
      </c>
      <c r="C20" s="141">
        <v>13161.334895299873</v>
      </c>
      <c r="D20" s="141">
        <v>204530.81178916589</v>
      </c>
      <c r="E20" s="141">
        <v>11226.307872481877</v>
      </c>
      <c r="F20" s="141">
        <v>39418.355389277378</v>
      </c>
      <c r="G20" s="141">
        <v>902459.65192098531</v>
      </c>
      <c r="H20" s="141">
        <v>191323.58484747278</v>
      </c>
      <c r="I20" s="141">
        <v>260.68283327645719</v>
      </c>
      <c r="J20" s="141">
        <v>21899.280353891103</v>
      </c>
      <c r="K20" s="141">
        <v>3911.6753464483572</v>
      </c>
      <c r="L20" s="141">
        <v>17987.605007442748</v>
      </c>
      <c r="M20" s="141">
        <v>1788450.8263267886</v>
      </c>
      <c r="N20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/>
    </row>
    <row r="21" spans="1:28" s="77" customFormat="1" x14ac:dyDescent="0.2">
      <c r="A21" s="144" t="s">
        <v>117</v>
      </c>
      <c r="B21" s="141">
        <v>327792.21145525447</v>
      </c>
      <c r="C21" s="141">
        <v>44164.26687427963</v>
      </c>
      <c r="D21" s="141">
        <v>196784.66712761929</v>
      </c>
      <c r="E21" s="141">
        <v>10761.842694486197</v>
      </c>
      <c r="F21" s="141">
        <v>37095.978700583604</v>
      </c>
      <c r="G21" s="141">
        <v>928702.12500040035</v>
      </c>
      <c r="H21" s="141">
        <v>194704.98948727499</v>
      </c>
      <c r="I21" s="141">
        <v>501.02250626049465</v>
      </c>
      <c r="J21" s="141">
        <v>59663.853366338109</v>
      </c>
      <c r="K21" s="141">
        <v>12965.870986488413</v>
      </c>
      <c r="L21" s="141">
        <v>46697.982379849695</v>
      </c>
      <c r="M21" s="141">
        <v>1800170.9572124972</v>
      </c>
      <c r="N2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/>
    </row>
    <row r="22" spans="1:28" s="77" customFormat="1" x14ac:dyDescent="0.2">
      <c r="A22" s="144" t="s">
        <v>118</v>
      </c>
      <c r="B22" s="141">
        <v>274030.15703048749</v>
      </c>
      <c r="C22" s="141">
        <v>400872.68193172256</v>
      </c>
      <c r="D22" s="141">
        <v>59155.341624494162</v>
      </c>
      <c r="E22" s="141">
        <v>11490.109492606896</v>
      </c>
      <c r="F22" s="141">
        <v>45028.650838639638</v>
      </c>
      <c r="G22" s="141">
        <v>927281.34684869624</v>
      </c>
      <c r="H22" s="141">
        <v>187594.61281317481</v>
      </c>
      <c r="I22" s="141">
        <v>724.54050276990677</v>
      </c>
      <c r="J22" s="141">
        <v>96572.457502166828</v>
      </c>
      <c r="K22" s="141">
        <v>78198.884693467859</v>
      </c>
      <c r="L22" s="141">
        <v>18373.572808698969</v>
      </c>
      <c r="M22" s="141">
        <v>2002749.8985847584</v>
      </c>
      <c r="N22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/>
    </row>
    <row r="23" spans="1:28" s="77" customFormat="1" x14ac:dyDescent="0.2">
      <c r="A23" s="144" t="s">
        <v>119</v>
      </c>
      <c r="B23" s="141">
        <v>370102.3121510034</v>
      </c>
      <c r="C23" s="141">
        <v>133542.7847763153</v>
      </c>
      <c r="D23" s="141">
        <v>49555.927448512644</v>
      </c>
      <c r="E23" s="141">
        <v>11886.530734670141</v>
      </c>
      <c r="F23" s="141">
        <v>38519.859380224327</v>
      </c>
      <c r="G23" s="141">
        <v>923616.26193613152</v>
      </c>
      <c r="H23" s="141">
        <v>217273.68915075983</v>
      </c>
      <c r="I23" s="141">
        <v>2089.6409860823446</v>
      </c>
      <c r="J23" s="141">
        <v>40895.83892603944</v>
      </c>
      <c r="K23" s="141">
        <v>24389.745914452429</v>
      </c>
      <c r="L23" s="141">
        <v>16506.093011587011</v>
      </c>
      <c r="M23" s="141">
        <v>1787482.845489739</v>
      </c>
      <c r="N23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/>
    </row>
    <row r="24" spans="1:28" s="77" customFormat="1" x14ac:dyDescent="0.2">
      <c r="A24" s="144" t="s">
        <v>120</v>
      </c>
      <c r="B24" s="141">
        <v>330048.44097545359</v>
      </c>
      <c r="C24" s="141">
        <v>115734.98804246442</v>
      </c>
      <c r="D24" s="141">
        <v>43574.161948863177</v>
      </c>
      <c r="E24" s="141">
        <v>11249.21976772832</v>
      </c>
      <c r="F24" s="141">
        <v>44420.870729905837</v>
      </c>
      <c r="G24" s="141">
        <v>881233.6773767519</v>
      </c>
      <c r="H24" s="141">
        <v>180657.2618884207</v>
      </c>
      <c r="I24" s="141">
        <v>1017.3903719274815</v>
      </c>
      <c r="J24" s="141">
        <v>38983.584703414133</v>
      </c>
      <c r="K24" s="141">
        <v>23682.172767740394</v>
      </c>
      <c r="L24" s="141">
        <v>15301.411935673739</v>
      </c>
      <c r="M24" s="141">
        <v>1646919.5958049297</v>
      </c>
      <c r="N24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/>
    </row>
    <row r="25" spans="1:28" s="77" customFormat="1" x14ac:dyDescent="0.2">
      <c r="A25" s="144" t="s">
        <v>121</v>
      </c>
      <c r="B25" s="141">
        <v>321354.2556178071</v>
      </c>
      <c r="C25" s="141">
        <v>95064.840798420177</v>
      </c>
      <c r="D25" s="141">
        <v>56795.484928312653</v>
      </c>
      <c r="E25" s="141">
        <v>11171.653883195857</v>
      </c>
      <c r="F25" s="141">
        <v>34718.341810802616</v>
      </c>
      <c r="G25" s="141">
        <v>891441.34866221482</v>
      </c>
      <c r="H25" s="141">
        <v>200142.92300371837</v>
      </c>
      <c r="I25" s="141">
        <v>941.08057497680772</v>
      </c>
      <c r="J25" s="141">
        <v>36525.862541124814</v>
      </c>
      <c r="K25" s="141">
        <v>20307.377679630827</v>
      </c>
      <c r="L25" s="141">
        <v>16218.484861493987</v>
      </c>
      <c r="M25" s="141">
        <v>1648155.7918205734</v>
      </c>
      <c r="N25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/>
    </row>
    <row r="26" spans="1:28" s="77" customFormat="1" x14ac:dyDescent="0.2">
      <c r="A26" s="144" t="s">
        <v>122</v>
      </c>
      <c r="B26" s="141">
        <v>328100.78120637499</v>
      </c>
      <c r="C26" s="141">
        <v>119299.38866463538</v>
      </c>
      <c r="D26" s="141">
        <v>62536.549636940552</v>
      </c>
      <c r="E26" s="141">
        <v>14761.719184012949</v>
      </c>
      <c r="F26" s="141">
        <v>37393.003177611259</v>
      </c>
      <c r="G26" s="141">
        <v>944684.12413756188</v>
      </c>
      <c r="H26" s="141">
        <v>197100.1497156446</v>
      </c>
      <c r="I26" s="141">
        <v>3487.5715255424279</v>
      </c>
      <c r="J26" s="141">
        <v>40169.889258673902</v>
      </c>
      <c r="K26" s="141">
        <v>23635.270299720385</v>
      </c>
      <c r="L26" s="141">
        <v>16534.618958953517</v>
      </c>
      <c r="M26" s="141">
        <v>1747533.1765069978</v>
      </c>
      <c r="N26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/>
    </row>
    <row r="27" spans="1:28" s="77" customFormat="1" x14ac:dyDescent="0.2">
      <c r="A27" s="144" t="s">
        <v>123</v>
      </c>
      <c r="B27" s="141">
        <v>283561.83608431916</v>
      </c>
      <c r="C27" s="141">
        <v>119640.17836823613</v>
      </c>
      <c r="D27" s="141">
        <v>35433.223331557776</v>
      </c>
      <c r="E27" s="141">
        <v>19563.009731482682</v>
      </c>
      <c r="F27" s="141">
        <v>39207.465122899433</v>
      </c>
      <c r="G27" s="141">
        <v>920825.09693088674</v>
      </c>
      <c r="H27" s="141">
        <v>201662.33233396831</v>
      </c>
      <c r="I27" s="141">
        <v>3623.1907196429042</v>
      </c>
      <c r="J27" s="141">
        <v>35403.936377878468</v>
      </c>
      <c r="K27" s="141">
        <v>20370.058024214919</v>
      </c>
      <c r="L27" s="141">
        <v>15033.878353663549</v>
      </c>
      <c r="M27" s="141">
        <v>1658920.2690008716</v>
      </c>
      <c r="N27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/>
    </row>
    <row r="28" spans="1:28" s="77" customFormat="1" x14ac:dyDescent="0.2">
      <c r="A28" s="151" t="s">
        <v>124</v>
      </c>
      <c r="B28" s="141">
        <v>568452.59764172486</v>
      </c>
      <c r="C28" s="141">
        <v>25634.594261381524</v>
      </c>
      <c r="D28" s="141">
        <v>39816.510291158025</v>
      </c>
      <c r="E28" s="141">
        <v>18026.547187906384</v>
      </c>
      <c r="F28" s="141">
        <v>50904.491008891026</v>
      </c>
      <c r="G28" s="141">
        <v>926684.73981936404</v>
      </c>
      <c r="H28" s="141">
        <v>232502.20016405542</v>
      </c>
      <c r="I28" s="141">
        <v>8761.3743493719121</v>
      </c>
      <c r="J28" s="141">
        <v>19861.307076160865</v>
      </c>
      <c r="K28" s="141">
        <v>7449.0506582276203</v>
      </c>
      <c r="L28" s="141">
        <v>12412.256417933244</v>
      </c>
      <c r="M28" s="141">
        <v>1890644.361800014</v>
      </c>
      <c r="N28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/>
    </row>
    <row r="29" spans="1:28" x14ac:dyDescent="0.2">
      <c r="A29" s="145">
        <v>2017</v>
      </c>
      <c r="B29" s="138">
        <f>SUM(B30:B41)</f>
        <v>3848294.9061873532</v>
      </c>
      <c r="C29" s="138">
        <f t="shared" ref="C29:L29" si="2">SUM(C30:C41)</f>
        <v>1096188.7369486855</v>
      </c>
      <c r="D29" s="138">
        <f t="shared" si="2"/>
        <v>1454296.7099629315</v>
      </c>
      <c r="E29" s="138">
        <f t="shared" si="2"/>
        <v>197098.29599180064</v>
      </c>
      <c r="F29" s="138">
        <f t="shared" si="2"/>
        <v>508692.10841963463</v>
      </c>
      <c r="G29" s="138">
        <f t="shared" si="2"/>
        <v>10930449.402235538</v>
      </c>
      <c r="H29" s="138">
        <f t="shared" si="2"/>
        <v>2517582.3907227004</v>
      </c>
      <c r="I29" s="138">
        <f t="shared" si="2"/>
        <v>8974.9516531422378</v>
      </c>
      <c r="J29" s="138">
        <f t="shared" si="2"/>
        <v>467322.85612770397</v>
      </c>
      <c r="K29" s="138">
        <f t="shared" si="2"/>
        <v>229953.66982399428</v>
      </c>
      <c r="L29" s="138">
        <f t="shared" si="2"/>
        <v>237369.18630370966</v>
      </c>
      <c r="M29" s="138">
        <f>SUM(M30:M41)</f>
        <v>21028900.358249485</v>
      </c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 spans="1:28" x14ac:dyDescent="0.2">
      <c r="A30" s="144" t="s">
        <v>114</v>
      </c>
      <c r="B30" s="141">
        <v>178273.8903739661</v>
      </c>
      <c r="C30" s="141">
        <v>26386.126430200431</v>
      </c>
      <c r="D30" s="141">
        <v>91778.540796477348</v>
      </c>
      <c r="E30" s="141">
        <v>10335.053441730865</v>
      </c>
      <c r="F30" s="141">
        <v>33268.720705583961</v>
      </c>
      <c r="G30" s="141">
        <v>964902.23729439639</v>
      </c>
      <c r="H30" s="141">
        <v>239670.25025552808</v>
      </c>
      <c r="I30" s="141">
        <v>653.59508821726354</v>
      </c>
      <c r="J30" s="141">
        <v>24518.536344077729</v>
      </c>
      <c r="K30" s="141">
        <v>8221.8273111704439</v>
      </c>
      <c r="L30" s="141">
        <v>16296.709032907285</v>
      </c>
      <c r="M30" s="141">
        <v>1569786.950730178</v>
      </c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</row>
    <row r="31" spans="1:28" x14ac:dyDescent="0.2">
      <c r="A31" s="144" t="s">
        <v>77</v>
      </c>
      <c r="B31" s="141">
        <v>361387.58789950155</v>
      </c>
      <c r="C31" s="141">
        <v>13706.26490086396</v>
      </c>
      <c r="D31" s="141">
        <v>482322.17762235377</v>
      </c>
      <c r="E31" s="141">
        <v>9877.6291611873548</v>
      </c>
      <c r="F31" s="141">
        <v>30556.500369272224</v>
      </c>
      <c r="G31" s="141">
        <v>841827.78629211138</v>
      </c>
      <c r="H31" s="141">
        <v>177975.98052793567</v>
      </c>
      <c r="I31" s="141">
        <v>941.74001880944741</v>
      </c>
      <c r="J31" s="141">
        <v>36376.359312226523</v>
      </c>
      <c r="K31" s="141">
        <v>3935.5756519458923</v>
      </c>
      <c r="L31" s="141">
        <v>32440.783660280631</v>
      </c>
      <c r="M31" s="141">
        <v>1954972.0261042619</v>
      </c>
    </row>
    <row r="32" spans="1:28" x14ac:dyDescent="0.2">
      <c r="A32" s="144" t="s">
        <v>115</v>
      </c>
      <c r="B32" s="141">
        <v>316507.83943971019</v>
      </c>
      <c r="C32" s="141">
        <v>14814.828650840118</v>
      </c>
      <c r="D32" s="141">
        <v>187138.42669994186</v>
      </c>
      <c r="E32" s="141">
        <v>12679.702222678918</v>
      </c>
      <c r="F32" s="141">
        <v>41606.850403239921</v>
      </c>
      <c r="G32" s="141">
        <v>851225.21040708991</v>
      </c>
      <c r="H32" s="141">
        <v>194298.14313933294</v>
      </c>
      <c r="I32" s="141">
        <v>496.07807132435244</v>
      </c>
      <c r="J32" s="141">
        <v>25663.548811644381</v>
      </c>
      <c r="K32" s="141">
        <v>4200.1629635728796</v>
      </c>
      <c r="L32" s="141">
        <v>21463.385848071503</v>
      </c>
      <c r="M32" s="141">
        <v>1644430.6278458026</v>
      </c>
    </row>
    <row r="33" spans="1:13" x14ac:dyDescent="0.2">
      <c r="A33" s="144" t="s">
        <v>116</v>
      </c>
      <c r="B33" s="141">
        <v>275609.14655628707</v>
      </c>
      <c r="C33" s="141">
        <v>20919.583348868819</v>
      </c>
      <c r="D33" s="141">
        <v>165888.58159324873</v>
      </c>
      <c r="E33" s="141">
        <v>10957.568702878849</v>
      </c>
      <c r="F33" s="141">
        <v>31847.011678346516</v>
      </c>
      <c r="G33" s="141">
        <v>897853.72194112884</v>
      </c>
      <c r="H33" s="141">
        <v>189163.99238215125</v>
      </c>
      <c r="I33" s="141">
        <v>1002.1993119001787</v>
      </c>
      <c r="J33" s="141">
        <v>20557.504820237569</v>
      </c>
      <c r="K33" s="141">
        <v>5963.4634709253096</v>
      </c>
      <c r="L33" s="141">
        <v>14594.04134931226</v>
      </c>
      <c r="M33" s="141">
        <v>1613799.3103350478</v>
      </c>
    </row>
    <row r="34" spans="1:13" x14ac:dyDescent="0.2">
      <c r="A34" s="144" t="s">
        <v>117</v>
      </c>
      <c r="B34" s="141">
        <v>328176.49213774881</v>
      </c>
      <c r="C34" s="141">
        <v>48312.551542969377</v>
      </c>
      <c r="D34" s="141">
        <v>169202.83420531719</v>
      </c>
      <c r="E34" s="141">
        <v>15520.648993044781</v>
      </c>
      <c r="F34" s="141">
        <v>40501.681621485382</v>
      </c>
      <c r="G34" s="141">
        <v>866050.80992174067</v>
      </c>
      <c r="H34" s="141">
        <v>192962.15751917314</v>
      </c>
      <c r="I34" s="141">
        <v>950.43030702093063</v>
      </c>
      <c r="J34" s="141">
        <v>58124.13626109912</v>
      </c>
      <c r="K34" s="141">
        <v>12724.022163623375</v>
      </c>
      <c r="L34" s="141">
        <v>45400.114097475744</v>
      </c>
      <c r="M34" s="141">
        <v>1719801.7425095991</v>
      </c>
    </row>
    <row r="35" spans="1:13" x14ac:dyDescent="0.2">
      <c r="A35" s="144" t="s">
        <v>118</v>
      </c>
      <c r="B35" s="141">
        <v>383457.12139146257</v>
      </c>
      <c r="C35" s="141">
        <v>407333.24000169727</v>
      </c>
      <c r="D35" s="141">
        <v>56509.160305913436</v>
      </c>
      <c r="E35" s="141">
        <v>13603.794622849167</v>
      </c>
      <c r="F35" s="141">
        <v>42818.027550796985</v>
      </c>
      <c r="G35" s="141">
        <v>912707.36809400271</v>
      </c>
      <c r="H35" s="141">
        <v>204717.80197963459</v>
      </c>
      <c r="I35" s="141">
        <v>1387.9366711527023</v>
      </c>
      <c r="J35" s="141">
        <v>93320.197671122165</v>
      </c>
      <c r="K35" s="141">
        <v>75433.54640569599</v>
      </c>
      <c r="L35" s="141">
        <v>17886.651265426175</v>
      </c>
      <c r="M35" s="141">
        <v>2115854.6482886318</v>
      </c>
    </row>
    <row r="36" spans="1:13" x14ac:dyDescent="0.2">
      <c r="A36" s="144" t="s">
        <v>119</v>
      </c>
      <c r="B36" s="141">
        <v>273027.00666954712</v>
      </c>
      <c r="C36" s="141">
        <v>105646.84438988556</v>
      </c>
      <c r="D36" s="141">
        <v>58289.514896080625</v>
      </c>
      <c r="E36" s="141">
        <v>12737.605141119971</v>
      </c>
      <c r="F36" s="141">
        <v>39153.263185061325</v>
      </c>
      <c r="G36" s="141">
        <v>911315.50428007939</v>
      </c>
      <c r="H36" s="141">
        <v>215128.6444944476</v>
      </c>
      <c r="I36" s="141">
        <v>602.2037352828512</v>
      </c>
      <c r="J36" s="141">
        <v>41033.861331251253</v>
      </c>
      <c r="K36" s="141">
        <v>24800.313228518811</v>
      </c>
      <c r="L36" s="141">
        <v>16233.548102732442</v>
      </c>
      <c r="M36" s="141">
        <v>1656934.4481227559</v>
      </c>
    </row>
    <row r="37" spans="1:13" x14ac:dyDescent="0.2">
      <c r="A37" s="144" t="s">
        <v>120</v>
      </c>
      <c r="B37" s="141">
        <v>289878.85207802267</v>
      </c>
      <c r="C37" s="141">
        <v>106336.89812817355</v>
      </c>
      <c r="D37" s="141">
        <v>73647.02819832995</v>
      </c>
      <c r="E37" s="141">
        <v>37407.965350510618</v>
      </c>
      <c r="F37" s="141">
        <v>54396.379732367408</v>
      </c>
      <c r="G37" s="141">
        <v>901496.15387076209</v>
      </c>
      <c r="H37" s="141">
        <v>206547.7876452691</v>
      </c>
      <c r="I37" s="141">
        <v>813.33854115575036</v>
      </c>
      <c r="J37" s="141">
        <v>42474.224708114278</v>
      </c>
      <c r="K37" s="141">
        <v>24298.945484582178</v>
      </c>
      <c r="L37" s="141">
        <v>18175.279223532099</v>
      </c>
      <c r="M37" s="141">
        <v>1712998.6282527056</v>
      </c>
    </row>
    <row r="38" spans="1:13" x14ac:dyDescent="0.2">
      <c r="A38" s="144" t="s">
        <v>121</v>
      </c>
      <c r="B38" s="141">
        <v>383502.18472392205</v>
      </c>
      <c r="C38" s="141">
        <v>105912.58916178279</v>
      </c>
      <c r="D38" s="141">
        <v>72962.82420051434</v>
      </c>
      <c r="E38" s="141">
        <v>13107.968655919338</v>
      </c>
      <c r="F38" s="141">
        <v>51836.725992757747</v>
      </c>
      <c r="G38" s="141">
        <v>935389.09861407545</v>
      </c>
      <c r="H38" s="141">
        <v>229448.7262307131</v>
      </c>
      <c r="I38" s="141">
        <v>22425.65842504803</v>
      </c>
      <c r="J38" s="141">
        <v>41726.184649584531</v>
      </c>
      <c r="K38" s="141">
        <v>21335.242676122387</v>
      </c>
      <c r="L38" s="141">
        <v>20390.941973462144</v>
      </c>
      <c r="M38" s="141">
        <v>1856311.9606543172</v>
      </c>
    </row>
    <row r="39" spans="1:13" x14ac:dyDescent="0.2">
      <c r="A39" s="144" t="s">
        <v>122</v>
      </c>
      <c r="B39" s="141">
        <v>326870.74047937291</v>
      </c>
      <c r="C39" s="141">
        <v>111805.81436962393</v>
      </c>
      <c r="D39" s="141">
        <v>38783.096925318881</v>
      </c>
      <c r="E39" s="141">
        <v>31846.877206916775</v>
      </c>
      <c r="F39" s="141">
        <v>42213.319706995499</v>
      </c>
      <c r="G39" s="141">
        <v>918988.71493215766</v>
      </c>
      <c r="H39" s="141">
        <v>196954.50641667753</v>
      </c>
      <c r="I39" s="141">
        <v>-21708.986339284398</v>
      </c>
      <c r="J39" s="141">
        <v>34767.311576229476</v>
      </c>
      <c r="K39" s="141">
        <v>21578.228910000635</v>
      </c>
      <c r="L39" s="141">
        <v>13189.082666228842</v>
      </c>
      <c r="M39" s="141">
        <v>1680521.3952740084</v>
      </c>
    </row>
    <row r="40" spans="1:13" x14ac:dyDescent="0.2">
      <c r="A40" s="144" t="s">
        <v>123</v>
      </c>
      <c r="B40" s="141">
        <v>344212.02482240333</v>
      </c>
      <c r="C40" s="141">
        <v>98417.875976628769</v>
      </c>
      <c r="D40" s="141">
        <v>29205.208792078301</v>
      </c>
      <c r="E40" s="141">
        <v>11766.944039408876</v>
      </c>
      <c r="F40" s="141">
        <v>45766.231610793264</v>
      </c>
      <c r="G40" s="141">
        <v>935914.35283909319</v>
      </c>
      <c r="H40" s="141">
        <v>204225.52131464932</v>
      </c>
      <c r="I40" s="141">
        <v>690.69466698037979</v>
      </c>
      <c r="J40" s="141">
        <v>30352.282246569412</v>
      </c>
      <c r="K40" s="141">
        <v>19877.040684323008</v>
      </c>
      <c r="L40" s="141">
        <v>10475.241562246403</v>
      </c>
      <c r="M40" s="141">
        <v>1700551.1363086046</v>
      </c>
    </row>
    <row r="41" spans="1:13" x14ac:dyDescent="0.2">
      <c r="A41" s="144" t="s">
        <v>124</v>
      </c>
      <c r="B41" s="141">
        <v>387392.01961540926</v>
      </c>
      <c r="C41" s="141">
        <v>36596.1200471509</v>
      </c>
      <c r="D41" s="141">
        <v>28569.315727356978</v>
      </c>
      <c r="E41" s="141">
        <v>17256.538453555102</v>
      </c>
      <c r="F41" s="141">
        <v>54727.395862934383</v>
      </c>
      <c r="G41" s="141">
        <v>992778.44374889962</v>
      </c>
      <c r="H41" s="141">
        <v>266488.87881718803</v>
      </c>
      <c r="I41" s="141">
        <v>720.0631555347494</v>
      </c>
      <c r="J41" s="141">
        <v>18408.708395547499</v>
      </c>
      <c r="K41" s="141">
        <v>7585.3008735133544</v>
      </c>
      <c r="L41" s="141">
        <v>10823.407522034144</v>
      </c>
      <c r="M41" s="141">
        <v>1802937.4838235765</v>
      </c>
    </row>
    <row r="42" spans="1:13" x14ac:dyDescent="0.2">
      <c r="A42" s="143" t="s">
        <v>132</v>
      </c>
      <c r="B42" s="138">
        <f>SUM(B43:B54)</f>
        <v>4245688.4038272966</v>
      </c>
      <c r="C42" s="138">
        <f t="shared" ref="C42:M42" si="3">SUM(C43:C54)</f>
        <v>1186270.961208846</v>
      </c>
      <c r="D42" s="138">
        <f t="shared" si="3"/>
        <v>1529696.5569902102</v>
      </c>
      <c r="E42" s="138">
        <f t="shared" si="3"/>
        <v>157471.05583543263</v>
      </c>
      <c r="F42" s="138">
        <f t="shared" si="3"/>
        <v>551572.78904308553</v>
      </c>
      <c r="G42" s="138">
        <f t="shared" si="3"/>
        <v>11212422.075309427</v>
      </c>
      <c r="H42" s="138">
        <f t="shared" si="3"/>
        <v>2508494.8190496452</v>
      </c>
      <c r="I42" s="138">
        <f t="shared" si="3"/>
        <v>30757.108541971254</v>
      </c>
      <c r="J42" s="138">
        <f t="shared" si="3"/>
        <v>467728.93117524026</v>
      </c>
      <c r="K42" s="138">
        <f t="shared" si="3"/>
        <v>235200.91430477944</v>
      </c>
      <c r="L42" s="138">
        <f t="shared" si="3"/>
        <v>232528.01687046076</v>
      </c>
      <c r="M42" s="138">
        <f t="shared" si="3"/>
        <v>21890102.700981155</v>
      </c>
    </row>
    <row r="43" spans="1:13" x14ac:dyDescent="0.2">
      <c r="A43" s="144" t="s">
        <v>114</v>
      </c>
      <c r="B43" s="141">
        <v>301578.52736271685</v>
      </c>
      <c r="C43" s="141">
        <v>34476.44706105964</v>
      </c>
      <c r="D43" s="141">
        <v>121130.66648662908</v>
      </c>
      <c r="E43" s="141">
        <v>11610.381788136296</v>
      </c>
      <c r="F43" s="141">
        <v>33515.037572025518</v>
      </c>
      <c r="G43" s="141">
        <v>1011802.5474450836</v>
      </c>
      <c r="H43" s="141">
        <v>208232.14742473746</v>
      </c>
      <c r="I43" s="141">
        <v>608.66464552858031</v>
      </c>
      <c r="J43" s="141">
        <v>26732.721816324916</v>
      </c>
      <c r="K43" s="141">
        <v>9796.3637386100363</v>
      </c>
      <c r="L43" s="141">
        <v>16936.358077714882</v>
      </c>
      <c r="M43" s="141">
        <v>1749687.1416022419</v>
      </c>
    </row>
    <row r="44" spans="1:13" x14ac:dyDescent="0.2">
      <c r="A44" s="144" t="s">
        <v>77</v>
      </c>
      <c r="B44" s="141">
        <v>322245.14421184076</v>
      </c>
      <c r="C44" s="141">
        <v>18884.72908312544</v>
      </c>
      <c r="D44" s="141">
        <v>490945.07853367325</v>
      </c>
      <c r="E44" s="141">
        <v>9138.5257204259451</v>
      </c>
      <c r="F44" s="141">
        <v>36031.786534064697</v>
      </c>
      <c r="G44" s="141">
        <v>906013.74352787144</v>
      </c>
      <c r="H44" s="141">
        <v>156583.06957167623</v>
      </c>
      <c r="I44" s="141">
        <v>947.36297692349365</v>
      </c>
      <c r="J44" s="141">
        <v>35806.721978906942</v>
      </c>
      <c r="K44" s="141">
        <v>4395.8483922310797</v>
      </c>
      <c r="L44" s="141">
        <v>31410.873586675862</v>
      </c>
      <c r="M44" s="141">
        <v>1976596.1621385084</v>
      </c>
    </row>
    <row r="45" spans="1:13" x14ac:dyDescent="0.2">
      <c r="A45" s="144" t="s">
        <v>115</v>
      </c>
      <c r="B45" s="141">
        <v>332236.42248341878</v>
      </c>
      <c r="C45" s="141">
        <v>21396.052513914863</v>
      </c>
      <c r="D45" s="141">
        <v>199735.11938471347</v>
      </c>
      <c r="E45" s="141">
        <v>13251.748074617999</v>
      </c>
      <c r="F45" s="141">
        <v>45418.705024127274</v>
      </c>
      <c r="G45" s="141">
        <v>850138.67243624944</v>
      </c>
      <c r="H45" s="141">
        <v>190136.21074660314</v>
      </c>
      <c r="I45" s="141">
        <v>1360.0443022176785</v>
      </c>
      <c r="J45" s="141">
        <v>20618.182384946293</v>
      </c>
      <c r="K45" s="141">
        <v>4322.4155615288964</v>
      </c>
      <c r="L45" s="141">
        <v>16295.766823417396</v>
      </c>
      <c r="M45" s="141">
        <v>1674291.1573508091</v>
      </c>
    </row>
    <row r="46" spans="1:13" x14ac:dyDescent="0.2">
      <c r="A46" s="144" t="s">
        <v>116</v>
      </c>
      <c r="B46" s="141">
        <v>329670.37366794032</v>
      </c>
      <c r="C46" s="141">
        <v>26343.925831551554</v>
      </c>
      <c r="D46" s="141">
        <v>184263.72538856443</v>
      </c>
      <c r="E46" s="141">
        <v>13028.020620036399</v>
      </c>
      <c r="F46" s="141">
        <v>49914.116118954058</v>
      </c>
      <c r="G46" s="141">
        <v>943454.5132859766</v>
      </c>
      <c r="H46" s="141">
        <v>207500.27012537737</v>
      </c>
      <c r="I46" s="141">
        <v>523.3243474431813</v>
      </c>
      <c r="J46" s="141">
        <v>19520.892316529505</v>
      </c>
      <c r="K46" s="141">
        <v>5024.3172196827745</v>
      </c>
      <c r="L46" s="141">
        <v>14496.575096846731</v>
      </c>
      <c r="M46" s="141">
        <v>1774219.1617023735</v>
      </c>
    </row>
    <row r="47" spans="1:13" x14ac:dyDescent="0.2">
      <c r="A47" s="144" t="s">
        <v>117</v>
      </c>
      <c r="B47" s="141">
        <v>372588.49941527599</v>
      </c>
      <c r="C47" s="141">
        <v>59115.663330317599</v>
      </c>
      <c r="D47" s="141">
        <v>173143.11841301771</v>
      </c>
      <c r="E47" s="141">
        <v>13990.0217816811</v>
      </c>
      <c r="F47" s="141">
        <v>43996.38471501576</v>
      </c>
      <c r="G47" s="141">
        <v>863754.57666836167</v>
      </c>
      <c r="H47" s="141">
        <v>212186.75122987671</v>
      </c>
      <c r="I47" s="141">
        <v>1661.4150168044259</v>
      </c>
      <c r="J47" s="141">
        <v>58158.239487208652</v>
      </c>
      <c r="K47" s="141">
        <v>12916.128060962339</v>
      </c>
      <c r="L47" s="141">
        <v>45242.111426246309</v>
      </c>
      <c r="M47" s="141">
        <v>1798594.6700575596</v>
      </c>
    </row>
    <row r="48" spans="1:13" x14ac:dyDescent="0.2">
      <c r="A48" s="144" t="s">
        <v>118</v>
      </c>
      <c r="B48" s="141">
        <v>308889.42957201344</v>
      </c>
      <c r="C48" s="141">
        <v>423838.99560660374</v>
      </c>
      <c r="D48" s="141">
        <v>49679.546579186986</v>
      </c>
      <c r="E48" s="141">
        <v>10601.334431770596</v>
      </c>
      <c r="F48" s="141">
        <v>46800.332741764629</v>
      </c>
      <c r="G48" s="141">
        <v>880554.89555605594</v>
      </c>
      <c r="H48" s="141">
        <v>180364.35899589778</v>
      </c>
      <c r="I48" s="141">
        <v>689.8464050820578</v>
      </c>
      <c r="J48" s="141">
        <v>89124.082680361767</v>
      </c>
      <c r="K48" s="141">
        <v>73983.472428690424</v>
      </c>
      <c r="L48" s="141">
        <v>15140.610251671344</v>
      </c>
      <c r="M48" s="141">
        <v>1990542.8225687372</v>
      </c>
    </row>
    <row r="49" spans="1:13" x14ac:dyDescent="0.2">
      <c r="A49" s="144" t="s">
        <v>119</v>
      </c>
      <c r="B49" s="141">
        <v>335142.89204512985</v>
      </c>
      <c r="C49" s="141">
        <v>120672.42011663869</v>
      </c>
      <c r="D49" s="141">
        <v>67082.115411398176</v>
      </c>
      <c r="E49" s="141">
        <v>19059.96563874463</v>
      </c>
      <c r="F49" s="141">
        <v>55145.251258941607</v>
      </c>
      <c r="G49" s="141">
        <v>966726.13883378648</v>
      </c>
      <c r="H49" s="141">
        <v>240739.32231317455</v>
      </c>
      <c r="I49" s="141">
        <v>20191.637900183629</v>
      </c>
      <c r="J49" s="141">
        <v>44124.553744712757</v>
      </c>
      <c r="K49" s="141">
        <v>24707.475645464554</v>
      </c>
      <c r="L49" s="141">
        <v>19417.078099248203</v>
      </c>
      <c r="M49" s="141">
        <v>1868884.2972627105</v>
      </c>
    </row>
    <row r="50" spans="1:13" x14ac:dyDescent="0.2">
      <c r="A50" s="144" t="s">
        <v>120</v>
      </c>
      <c r="B50" s="141">
        <v>365279.88014985929</v>
      </c>
      <c r="C50" s="141">
        <v>117523.0015174538</v>
      </c>
      <c r="D50" s="141">
        <v>59205.808687294979</v>
      </c>
      <c r="E50" s="141">
        <v>12524.029898039671</v>
      </c>
      <c r="F50" s="141">
        <v>51969.243740767139</v>
      </c>
      <c r="G50" s="141">
        <v>927370.54939051648</v>
      </c>
      <c r="H50" s="141">
        <v>198551.84214621037</v>
      </c>
      <c r="I50" s="141">
        <v>1168.888073031761</v>
      </c>
      <c r="J50" s="141">
        <v>42175.143097651322</v>
      </c>
      <c r="K50" s="141">
        <v>25096.543102830936</v>
      </c>
      <c r="L50" s="141">
        <v>17078.599994820386</v>
      </c>
      <c r="M50" s="141">
        <v>1775768.3867008251</v>
      </c>
    </row>
    <row r="51" spans="1:13" x14ac:dyDescent="0.2">
      <c r="A51" s="144" t="s">
        <v>121</v>
      </c>
      <c r="B51" s="141">
        <v>363773.66835848871</v>
      </c>
      <c r="C51" s="141">
        <v>112192.07036202376</v>
      </c>
      <c r="D51" s="141">
        <v>52486.581395459689</v>
      </c>
      <c r="E51" s="141">
        <v>11707.515255966571</v>
      </c>
      <c r="F51" s="141">
        <v>36793.365419267073</v>
      </c>
      <c r="G51" s="141">
        <v>969861.94809515541</v>
      </c>
      <c r="H51" s="141">
        <v>223010.28940723755</v>
      </c>
      <c r="I51" s="141">
        <v>738.12682017038048</v>
      </c>
      <c r="J51" s="141">
        <v>39318.719869290297</v>
      </c>
      <c r="K51" s="141">
        <v>22716.675222165381</v>
      </c>
      <c r="L51" s="141">
        <v>16602.044647124916</v>
      </c>
      <c r="M51" s="141">
        <v>1809882.2849830592</v>
      </c>
    </row>
    <row r="52" spans="1:13" x14ac:dyDescent="0.2">
      <c r="A52" s="144" t="s">
        <v>122</v>
      </c>
      <c r="B52" s="141">
        <v>283709.17215889366</v>
      </c>
      <c r="C52" s="141">
        <v>118126.68355791854</v>
      </c>
      <c r="D52" s="141">
        <v>44233.026134492829</v>
      </c>
      <c r="E52" s="141">
        <v>14416.476712656351</v>
      </c>
      <c r="F52" s="141">
        <v>51146.472446067943</v>
      </c>
      <c r="G52" s="141">
        <v>918970.29616899078</v>
      </c>
      <c r="H52" s="141">
        <v>206495.86412029492</v>
      </c>
      <c r="I52" s="141">
        <v>1931.1463294255407</v>
      </c>
      <c r="J52" s="141">
        <v>38299.394626287729</v>
      </c>
      <c r="K52" s="141">
        <v>24129.936838829894</v>
      </c>
      <c r="L52" s="141">
        <v>14169.457787457835</v>
      </c>
      <c r="M52" s="141">
        <v>1677328.5322550281</v>
      </c>
    </row>
    <row r="53" spans="1:13" x14ac:dyDescent="0.2">
      <c r="A53" s="144" t="s">
        <v>123</v>
      </c>
      <c r="B53" s="141">
        <v>401269.80289600551</v>
      </c>
      <c r="C53" s="141">
        <v>102045.14838139935</v>
      </c>
      <c r="D53" s="141">
        <v>34890.856279244443</v>
      </c>
      <c r="E53" s="141">
        <v>16480.657307839669</v>
      </c>
      <c r="F53" s="141">
        <v>57090.146929495306</v>
      </c>
      <c r="G53" s="141">
        <v>983001.1696092058</v>
      </c>
      <c r="H53" s="141">
        <v>224505.89503520227</v>
      </c>
      <c r="I53" s="141">
        <v>450.0685259581997</v>
      </c>
      <c r="J53" s="141">
        <v>32323.296988425467</v>
      </c>
      <c r="K53" s="141">
        <v>20508.882120964608</v>
      </c>
      <c r="L53" s="141">
        <v>11814.414867460859</v>
      </c>
      <c r="M53" s="141">
        <v>1852057.0419527758</v>
      </c>
    </row>
    <row r="54" spans="1:13" x14ac:dyDescent="0.2">
      <c r="A54" s="144" t="s">
        <v>124</v>
      </c>
      <c r="B54" s="141">
        <v>529304.59150571248</v>
      </c>
      <c r="C54" s="141">
        <v>31655.823846838994</v>
      </c>
      <c r="D54" s="141">
        <v>52900.914296534975</v>
      </c>
      <c r="E54" s="141">
        <v>11662.378605517417</v>
      </c>
      <c r="F54" s="141">
        <v>43751.946542594465</v>
      </c>
      <c r="G54" s="141">
        <v>990773.02429217449</v>
      </c>
      <c r="H54" s="141">
        <v>260188.79793335748</v>
      </c>
      <c r="I54" s="141">
        <v>486.58319920233066</v>
      </c>
      <c r="J54" s="141">
        <v>21526.982184594541</v>
      </c>
      <c r="K54" s="141">
        <v>7602.8559728185037</v>
      </c>
      <c r="L54" s="141">
        <v>13924.126211776038</v>
      </c>
      <c r="M54" s="141">
        <v>1942251.0424065273</v>
      </c>
    </row>
    <row r="55" spans="1:13" x14ac:dyDescent="0.2">
      <c r="A55" s="143">
        <v>2019</v>
      </c>
      <c r="B55" s="138">
        <f>SUM(B56:B67)</f>
        <v>3975172.2310361457</v>
      </c>
      <c r="C55" s="138">
        <f t="shared" ref="C55:M55" si="4">SUM(C56:C67)</f>
        <v>1283370.5264810754</v>
      </c>
      <c r="D55" s="138">
        <f t="shared" si="4"/>
        <v>1621680.2384872991</v>
      </c>
      <c r="E55" s="138">
        <f t="shared" si="4"/>
        <v>177805.72000586364</v>
      </c>
      <c r="F55" s="138">
        <f t="shared" si="4"/>
        <v>535025.74027656182</v>
      </c>
      <c r="G55" s="138">
        <f t="shared" si="4"/>
        <v>10563590.284388153</v>
      </c>
      <c r="H55" s="138">
        <f t="shared" si="4"/>
        <v>2571846.5974066695</v>
      </c>
      <c r="I55" s="138">
        <f t="shared" si="4"/>
        <v>23465.393177945651</v>
      </c>
      <c r="J55" s="138">
        <f t="shared" si="4"/>
        <v>489008.0129845856</v>
      </c>
      <c r="K55" s="138">
        <f t="shared" si="4"/>
        <v>243475.00613936142</v>
      </c>
      <c r="L55" s="138">
        <f t="shared" si="4"/>
        <v>245533.00684522415</v>
      </c>
      <c r="M55" s="138">
        <f t="shared" si="4"/>
        <v>21240964.744244296</v>
      </c>
    </row>
    <row r="56" spans="1:13" x14ac:dyDescent="0.2">
      <c r="A56" s="144" t="s">
        <v>114</v>
      </c>
      <c r="B56" s="141">
        <v>198657.46426079024</v>
      </c>
      <c r="C56" s="141">
        <v>36202.639755404984</v>
      </c>
      <c r="D56" s="141">
        <v>140423.40329020118</v>
      </c>
      <c r="E56" s="141">
        <v>11424.251878819552</v>
      </c>
      <c r="F56" s="141">
        <v>35288.53910190444</v>
      </c>
      <c r="G56" s="141">
        <v>923632.77016083279</v>
      </c>
      <c r="H56" s="141">
        <v>321039.63495541096</v>
      </c>
      <c r="I56" s="141">
        <v>239.06409516243295</v>
      </c>
      <c r="J56" s="141">
        <v>14752.088158089138</v>
      </c>
      <c r="K56" s="141">
        <v>9261.1596756554118</v>
      </c>
      <c r="L56" s="141">
        <v>5490.9284824337265</v>
      </c>
      <c r="M56" s="141">
        <v>1681659.8556566155</v>
      </c>
    </row>
    <row r="57" spans="1:13" x14ac:dyDescent="0.2">
      <c r="A57" s="144" t="s">
        <v>77</v>
      </c>
      <c r="B57" s="141">
        <v>351455.31166472053</v>
      </c>
      <c r="C57" s="141">
        <v>12918.022413762637</v>
      </c>
      <c r="D57" s="141">
        <v>520582.5937767204</v>
      </c>
      <c r="E57" s="141">
        <v>12007.279632636795</v>
      </c>
      <c r="F57" s="141">
        <v>39247.539276838579</v>
      </c>
      <c r="G57" s="141">
        <v>839408.70399048016</v>
      </c>
      <c r="H57" s="141">
        <v>75093.265077519492</v>
      </c>
      <c r="I57" s="141">
        <v>-96.266829429993834</v>
      </c>
      <c r="J57" s="141">
        <v>15794.579319396324</v>
      </c>
      <c r="K57" s="141">
        <v>5436.9434954310009</v>
      </c>
      <c r="L57" s="141">
        <v>10357.635823965324</v>
      </c>
      <c r="M57" s="141">
        <v>1866411.028322645</v>
      </c>
    </row>
    <row r="58" spans="1:13" x14ac:dyDescent="0.2">
      <c r="A58" s="144" t="s">
        <v>115</v>
      </c>
      <c r="B58" s="141">
        <v>293532.35990864522</v>
      </c>
      <c r="C58" s="141">
        <v>29729.641484427619</v>
      </c>
      <c r="D58" s="141">
        <v>193902.70098822226</v>
      </c>
      <c r="E58" s="141">
        <v>13115.957403084811</v>
      </c>
      <c r="F58" s="141">
        <v>36844.42092016559</v>
      </c>
      <c r="G58" s="141">
        <v>830737.76218520361</v>
      </c>
      <c r="H58" s="141">
        <v>207713.61611328565</v>
      </c>
      <c r="I58" s="141">
        <v>-45.34452716859127</v>
      </c>
      <c r="J58" s="141">
        <v>63923.30115997231</v>
      </c>
      <c r="K58" s="141">
        <v>9240.0389617167657</v>
      </c>
      <c r="L58" s="141">
        <v>54683.262198255543</v>
      </c>
      <c r="M58" s="141">
        <v>1669454.4156358382</v>
      </c>
    </row>
    <row r="59" spans="1:13" x14ac:dyDescent="0.2">
      <c r="A59" s="144" t="s">
        <v>116</v>
      </c>
      <c r="B59" s="141">
        <v>330705.9690415712</v>
      </c>
      <c r="C59" s="141">
        <v>45257.873467831698</v>
      </c>
      <c r="D59" s="141">
        <v>201915.0102204443</v>
      </c>
      <c r="E59" s="141">
        <v>13729.814945525995</v>
      </c>
      <c r="F59" s="141">
        <v>43542.960597190598</v>
      </c>
      <c r="G59" s="141">
        <v>813296.4276091822</v>
      </c>
      <c r="H59" s="141">
        <v>194990.0833687777</v>
      </c>
      <c r="I59" s="141">
        <v>63071.067197984361</v>
      </c>
      <c r="J59" s="141">
        <v>25972.449130086559</v>
      </c>
      <c r="K59" s="141">
        <v>9789.6948379735968</v>
      </c>
      <c r="L59" s="141">
        <v>16182.754292112963</v>
      </c>
      <c r="M59" s="141">
        <v>1732481.6555785944</v>
      </c>
    </row>
    <row r="60" spans="1:13" x14ac:dyDescent="0.2">
      <c r="A60" s="144" t="s">
        <v>117</v>
      </c>
      <c r="B60" s="141">
        <v>291964.3850061968</v>
      </c>
      <c r="C60" s="141">
        <v>56516.088848371335</v>
      </c>
      <c r="D60" s="141">
        <v>177518.19009766696</v>
      </c>
      <c r="E60" s="141">
        <v>14604.165321034265</v>
      </c>
      <c r="F60" s="141">
        <v>42361.449893421239</v>
      </c>
      <c r="G60" s="141">
        <v>865990.22120767436</v>
      </c>
      <c r="H60" s="141">
        <v>211000.52585677357</v>
      </c>
      <c r="I60" s="141">
        <v>254.42658460427219</v>
      </c>
      <c r="J60" s="141">
        <v>51770.89402286696</v>
      </c>
      <c r="K60" s="141">
        <v>11593.919117899501</v>
      </c>
      <c r="L60" s="141">
        <v>40176.974904967457</v>
      </c>
      <c r="M60" s="141">
        <v>1711980.3468386098</v>
      </c>
    </row>
    <row r="61" spans="1:13" x14ac:dyDescent="0.2">
      <c r="A61" s="144" t="s">
        <v>118</v>
      </c>
      <c r="B61" s="141">
        <v>407399.37752416916</v>
      </c>
      <c r="C61" s="141">
        <v>428628.66422445601</v>
      </c>
      <c r="D61" s="141">
        <v>68151.117794461446</v>
      </c>
      <c r="E61" s="141">
        <v>17058.840241021091</v>
      </c>
      <c r="F61" s="141">
        <v>38818.259137573601</v>
      </c>
      <c r="G61" s="141">
        <v>906523.01871281303</v>
      </c>
      <c r="H61" s="141">
        <v>219610.02066193699</v>
      </c>
      <c r="I61" s="141">
        <v>-62002.939174454375</v>
      </c>
      <c r="J61" s="141">
        <v>82868.81736094103</v>
      </c>
      <c r="K61" s="141">
        <v>66813.741147969107</v>
      </c>
      <c r="L61" s="141">
        <v>16055.076212971922</v>
      </c>
      <c r="M61" s="141">
        <v>2107055.1764829182</v>
      </c>
    </row>
    <row r="62" spans="1:13" x14ac:dyDescent="0.2">
      <c r="A62" s="144" t="s">
        <v>119</v>
      </c>
      <c r="B62" s="141">
        <v>290293.71263714443</v>
      </c>
      <c r="C62" s="141">
        <v>139967.46959283928</v>
      </c>
      <c r="D62" s="141">
        <v>61891.369890059104</v>
      </c>
      <c r="E62" s="141">
        <v>16306.587805082412</v>
      </c>
      <c r="F62" s="141">
        <v>53813.051482838127</v>
      </c>
      <c r="G62" s="141">
        <v>906376.69991362328</v>
      </c>
      <c r="H62" s="141">
        <v>220245.17720677613</v>
      </c>
      <c r="I62" s="141">
        <v>322.9347744972842</v>
      </c>
      <c r="J62" s="141">
        <v>45348.542880128778</v>
      </c>
      <c r="K62" s="141">
        <v>28414.080175958919</v>
      </c>
      <c r="L62" s="141">
        <v>16934.462704169859</v>
      </c>
      <c r="M62" s="141">
        <v>1734565.5461829889</v>
      </c>
    </row>
    <row r="63" spans="1:13" x14ac:dyDescent="0.2">
      <c r="A63" s="152" t="s">
        <v>120</v>
      </c>
      <c r="B63" s="141">
        <v>369681.88565034088</v>
      </c>
      <c r="C63" s="141">
        <v>123013.83305730209</v>
      </c>
      <c r="D63" s="141">
        <v>56224.8292150505</v>
      </c>
      <c r="E63" s="141">
        <v>17914.588606527803</v>
      </c>
      <c r="F63" s="141">
        <v>61829.535969511184</v>
      </c>
      <c r="G63" s="141">
        <v>814090.17287690553</v>
      </c>
      <c r="H63" s="141">
        <v>189836.28260860662</v>
      </c>
      <c r="I63" s="141">
        <v>72.065780638770292</v>
      </c>
      <c r="J63" s="141">
        <v>41681.574555037041</v>
      </c>
      <c r="K63" s="141">
        <v>25549.88565820091</v>
      </c>
      <c r="L63" s="141">
        <v>16131.688896836131</v>
      </c>
      <c r="M63" s="141">
        <v>1674344.7683199204</v>
      </c>
    </row>
    <row r="64" spans="1:13" x14ac:dyDescent="0.2">
      <c r="A64" s="152" t="s">
        <v>121</v>
      </c>
      <c r="B64" s="141">
        <v>331198.16600095684</v>
      </c>
      <c r="C64" s="141">
        <v>122068.19750636982</v>
      </c>
      <c r="D64" s="141">
        <v>68674.65027795067</v>
      </c>
      <c r="E64" s="141">
        <v>18350.210751135219</v>
      </c>
      <c r="F64" s="141">
        <v>40851.261952338784</v>
      </c>
      <c r="G64" s="141">
        <v>898785.20302952395</v>
      </c>
      <c r="H64" s="141">
        <v>217768.79823567369</v>
      </c>
      <c r="I64" s="141">
        <v>20892.471280299404</v>
      </c>
      <c r="J64" s="141">
        <v>47234.465146311413</v>
      </c>
      <c r="K64" s="141">
        <v>24513.254945255008</v>
      </c>
      <c r="L64" s="141">
        <v>22721.210201056405</v>
      </c>
      <c r="M64" s="141">
        <v>1765823.4241805596</v>
      </c>
    </row>
    <row r="65" spans="1:14" x14ac:dyDescent="0.2">
      <c r="A65" s="152" t="s">
        <v>122</v>
      </c>
      <c r="B65" s="141">
        <v>277611.21564648545</v>
      </c>
      <c r="C65" s="141">
        <v>123411.38960753173</v>
      </c>
      <c r="D65" s="141">
        <v>51391.857704185662</v>
      </c>
      <c r="E65" s="141">
        <v>15534.699097436551</v>
      </c>
      <c r="F65" s="141">
        <v>50952.946339739807</v>
      </c>
      <c r="G65" s="141">
        <v>898139.06759822497</v>
      </c>
      <c r="H65" s="141">
        <v>209230.63291960189</v>
      </c>
      <c r="I65" s="141">
        <v>266.9918295838612</v>
      </c>
      <c r="J65" s="141">
        <v>40148.198972408165</v>
      </c>
      <c r="K65" s="141">
        <v>23059.140067553213</v>
      </c>
      <c r="L65" s="141">
        <v>17089.058904854952</v>
      </c>
      <c r="M65" s="141">
        <v>1666686.9997151981</v>
      </c>
    </row>
    <row r="66" spans="1:14" x14ac:dyDescent="0.2">
      <c r="A66" s="152" t="s">
        <v>123</v>
      </c>
      <c r="B66" s="141">
        <v>330375.82335241861</v>
      </c>
      <c r="C66" s="141">
        <v>122900.83353254566</v>
      </c>
      <c r="D66" s="141">
        <v>36752.381442907223</v>
      </c>
      <c r="E66" s="141">
        <v>12976.274974455855</v>
      </c>
      <c r="F66" s="141">
        <v>39951.592660419257</v>
      </c>
      <c r="G66" s="141">
        <v>928773.2733692046</v>
      </c>
      <c r="H66" s="141">
        <v>227224.11563691462</v>
      </c>
      <c r="I66" s="141">
        <v>230.89981864512978</v>
      </c>
      <c r="J66" s="141">
        <v>37450.12291505171</v>
      </c>
      <c r="K66" s="141">
        <v>21692.710695122918</v>
      </c>
      <c r="L66" s="141">
        <v>15757.412219928792</v>
      </c>
      <c r="M66" s="141">
        <v>1736635.3177025625</v>
      </c>
    </row>
    <row r="67" spans="1:14" x14ac:dyDescent="0.2">
      <c r="A67" s="152" t="s">
        <v>124</v>
      </c>
      <c r="B67" s="141">
        <v>502296.56034270633</v>
      </c>
      <c r="C67" s="141">
        <v>42755.872990232681</v>
      </c>
      <c r="D67" s="141">
        <v>44252.13378942931</v>
      </c>
      <c r="E67" s="141">
        <v>14783.049349103261</v>
      </c>
      <c r="F67" s="141">
        <v>51524.182944620588</v>
      </c>
      <c r="G67" s="141">
        <v>937836.96373448486</v>
      </c>
      <c r="H67" s="141">
        <v>278094.44476539246</v>
      </c>
      <c r="I67" s="141">
        <v>260.02234758309839</v>
      </c>
      <c r="J67" s="141">
        <v>22062.979364296119</v>
      </c>
      <c r="K67" s="141">
        <v>8110.437360625062</v>
      </c>
      <c r="L67" s="141">
        <v>13952.542003671057</v>
      </c>
      <c r="M67" s="141">
        <v>1893866.2096278488</v>
      </c>
    </row>
    <row r="68" spans="1:14" x14ac:dyDescent="0.2">
      <c r="A68" s="143">
        <v>2020</v>
      </c>
      <c r="B68" s="153">
        <f>SUM(B69:B80)</f>
        <v>4103032.3766017882</v>
      </c>
      <c r="C68" s="153">
        <f t="shared" ref="C68:M68" si="5">SUM(C69:C80)</f>
        <v>1387189.5945062961</v>
      </c>
      <c r="D68" s="153">
        <f t="shared" si="5"/>
        <v>1485062.7879089834</v>
      </c>
      <c r="E68" s="153">
        <f t="shared" si="5"/>
        <v>186854.01002961825</v>
      </c>
      <c r="F68" s="153">
        <f t="shared" si="5"/>
        <v>656225.09924617771</v>
      </c>
      <c r="G68" s="153">
        <f t="shared" si="5"/>
        <v>10779568.624565531</v>
      </c>
      <c r="H68" s="153">
        <f t="shared" si="5"/>
        <v>2351005.5298065627</v>
      </c>
      <c r="I68" s="153">
        <f t="shared" si="5"/>
        <v>2575.2550982293915</v>
      </c>
      <c r="J68" s="153">
        <f t="shared" si="5"/>
        <v>489983.81382574746</v>
      </c>
      <c r="K68" s="153">
        <f t="shared" si="5"/>
        <v>243570.94874453248</v>
      </c>
      <c r="L68" s="153">
        <f t="shared" si="5"/>
        <v>246412.86508121507</v>
      </c>
      <c r="M68" s="153">
        <f t="shared" si="5"/>
        <v>21441497.091588929</v>
      </c>
      <c r="N68" s="153"/>
    </row>
    <row r="69" spans="1:14" x14ac:dyDescent="0.2">
      <c r="A69" s="152" t="s">
        <v>114</v>
      </c>
      <c r="B69" s="141">
        <v>234951.69179987014</v>
      </c>
      <c r="C69" s="141">
        <v>34898.574386326123</v>
      </c>
      <c r="D69" s="141">
        <v>127823.05489328702</v>
      </c>
      <c r="E69" s="141">
        <v>15197.48345969997</v>
      </c>
      <c r="F69" s="141">
        <v>41122.280684274869</v>
      </c>
      <c r="G69" s="141">
        <v>1016184.0180050853</v>
      </c>
      <c r="H69" s="141">
        <v>214586.64383893355</v>
      </c>
      <c r="I69" s="141">
        <v>208.74023419661037</v>
      </c>
      <c r="J69" s="141">
        <v>31054.502245859225</v>
      </c>
      <c r="K69" s="141">
        <v>8261.5740048338121</v>
      </c>
      <c r="L69" s="141">
        <v>22792.928241025413</v>
      </c>
      <c r="M69" s="141">
        <v>1716026.989547533</v>
      </c>
    </row>
    <row r="70" spans="1:14" x14ac:dyDescent="0.2">
      <c r="A70" s="152" t="s">
        <v>77</v>
      </c>
      <c r="B70" s="141">
        <v>392199.41609740211</v>
      </c>
      <c r="C70" s="141">
        <v>36921.478707124996</v>
      </c>
      <c r="D70" s="141">
        <v>535186.71727566351</v>
      </c>
      <c r="E70" s="141">
        <v>11076.771381538505</v>
      </c>
      <c r="F70" s="141">
        <v>48579.705541116171</v>
      </c>
      <c r="G70" s="141">
        <v>920865.21978316724</v>
      </c>
      <c r="H70" s="141">
        <v>177958.07567499968</v>
      </c>
      <c r="I70" s="141">
        <v>411.32787917405687</v>
      </c>
      <c r="J70" s="141">
        <v>57306.915790100138</v>
      </c>
      <c r="K70" s="141">
        <v>6020.0265411163064</v>
      </c>
      <c r="L70" s="141">
        <v>51286.889248983833</v>
      </c>
      <c r="M70" s="141">
        <v>2180505.6281302865</v>
      </c>
    </row>
    <row r="71" spans="1:14" x14ac:dyDescent="0.2">
      <c r="A71" s="152" t="s">
        <v>115</v>
      </c>
      <c r="B71" s="141">
        <v>316542.11398683395</v>
      </c>
      <c r="C71" s="141">
        <v>33453.122321483614</v>
      </c>
      <c r="D71" s="141">
        <v>212209.46032445427</v>
      </c>
      <c r="E71" s="141">
        <v>9694.2746674620284</v>
      </c>
      <c r="F71" s="141">
        <v>37864.425117337487</v>
      </c>
      <c r="G71" s="141">
        <v>903280.87103488762</v>
      </c>
      <c r="H71" s="141">
        <v>202625.79850145904</v>
      </c>
      <c r="I71" s="141">
        <v>279.1711789984999</v>
      </c>
      <c r="J71" s="141">
        <v>29446.650697074834</v>
      </c>
      <c r="K71" s="141">
        <v>4968.0944791885822</v>
      </c>
      <c r="L71" s="141">
        <v>24478.556217886253</v>
      </c>
      <c r="M71" s="141">
        <v>1745395.8878299911</v>
      </c>
    </row>
    <row r="72" spans="1:14" x14ac:dyDescent="0.2">
      <c r="A72" s="152" t="s">
        <v>116</v>
      </c>
      <c r="B72" s="141">
        <v>297498.13719432364</v>
      </c>
      <c r="C72" s="141">
        <v>69039.757169532022</v>
      </c>
      <c r="D72" s="141">
        <v>208910.85577904928</v>
      </c>
      <c r="E72" s="141">
        <v>7895.3912771858331</v>
      </c>
      <c r="F72" s="141">
        <v>30506.030899694233</v>
      </c>
      <c r="G72" s="141">
        <v>701705.5565861481</v>
      </c>
      <c r="H72" s="141">
        <v>183014.34132140165</v>
      </c>
      <c r="I72" s="141">
        <v>559.39215120543702</v>
      </c>
      <c r="J72" s="141">
        <v>26202.639912860042</v>
      </c>
      <c r="K72" s="141">
        <v>12588.214431062355</v>
      </c>
      <c r="L72" s="141">
        <v>13614.425481797687</v>
      </c>
      <c r="M72" s="141">
        <v>1525332.1022914001</v>
      </c>
    </row>
    <row r="73" spans="1:14" x14ac:dyDescent="0.2">
      <c r="A73" s="152" t="s">
        <v>117</v>
      </c>
      <c r="B73" s="141">
        <v>327905.30712526687</v>
      </c>
      <c r="C73" s="141">
        <v>508372.09626318375</v>
      </c>
      <c r="D73" s="141">
        <v>53128.606255351209</v>
      </c>
      <c r="E73" s="141">
        <v>11865.545352856625</v>
      </c>
      <c r="F73" s="141">
        <v>36760.041167501498</v>
      </c>
      <c r="G73" s="141">
        <v>690311.54778322729</v>
      </c>
      <c r="H73" s="141">
        <v>164041.30323467785</v>
      </c>
      <c r="I73" s="141">
        <v>180.19494723544602</v>
      </c>
      <c r="J73" s="141">
        <v>98913.316438719572</v>
      </c>
      <c r="K73" s="141">
        <v>81490.465268762418</v>
      </c>
      <c r="L73" s="141">
        <v>17422.851169957154</v>
      </c>
      <c r="M73" s="141">
        <v>1891477.95856802</v>
      </c>
    </row>
    <row r="74" spans="1:14" x14ac:dyDescent="0.2">
      <c r="A74" s="152" t="s">
        <v>118</v>
      </c>
      <c r="B74" s="141">
        <v>392979.7934173515</v>
      </c>
      <c r="C74" s="141">
        <v>184314.86785748351</v>
      </c>
      <c r="D74" s="141">
        <v>60122.258307347554</v>
      </c>
      <c r="E74" s="141">
        <v>15101.631047104798</v>
      </c>
      <c r="F74" s="141">
        <v>55841.240426241136</v>
      </c>
      <c r="G74" s="141">
        <v>789371.73298346426</v>
      </c>
      <c r="H74" s="141">
        <v>165438.04130837123</v>
      </c>
      <c r="I74" s="141">
        <v>-316.85387232373631</v>
      </c>
      <c r="J74" s="141">
        <v>52403.029058006417</v>
      </c>
      <c r="K74" s="141">
        <v>36671.386461954797</v>
      </c>
      <c r="L74" s="141">
        <v>15731.642596051621</v>
      </c>
      <c r="M74" s="141">
        <v>1715255.7405330469</v>
      </c>
    </row>
    <row r="75" spans="1:14" x14ac:dyDescent="0.2">
      <c r="A75" s="152" t="s">
        <v>119</v>
      </c>
      <c r="B75" s="141">
        <v>416999.52258720878</v>
      </c>
      <c r="C75" s="141">
        <v>174028.62657520897</v>
      </c>
      <c r="D75" s="141">
        <v>56697.23916568081</v>
      </c>
      <c r="E75" s="141">
        <v>21209.420462854767</v>
      </c>
      <c r="F75" s="141">
        <v>58955.013312475487</v>
      </c>
      <c r="G75" s="141">
        <v>866614.38001646812</v>
      </c>
      <c r="H75" s="141">
        <v>206421.62880146279</v>
      </c>
      <c r="I75" s="141">
        <v>126.70446835395985</v>
      </c>
      <c r="J75" s="141">
        <v>56565.141151803509</v>
      </c>
      <c r="K75" s="141">
        <v>33880.636071048495</v>
      </c>
      <c r="L75" s="141">
        <v>22684.505080755014</v>
      </c>
      <c r="M75" s="141">
        <v>1857617.6765415173</v>
      </c>
    </row>
    <row r="76" spans="1:14" x14ac:dyDescent="0.2">
      <c r="A76" s="152" t="s">
        <v>120</v>
      </c>
      <c r="B76" s="141">
        <v>327115.04376665421</v>
      </c>
      <c r="C76" s="141">
        <v>165729.13141441334</v>
      </c>
      <c r="D76" s="141">
        <v>50184.54864006125</v>
      </c>
      <c r="E76" s="141">
        <v>15323.023706135002</v>
      </c>
      <c r="F76" s="141">
        <v>60725.901478007581</v>
      </c>
      <c r="G76" s="141">
        <v>899207.33861126995</v>
      </c>
      <c r="H76" s="141">
        <v>188636.87045359114</v>
      </c>
      <c r="I76" s="141">
        <v>141.23326122168129</v>
      </c>
      <c r="J76" s="141">
        <v>48178.773432283298</v>
      </c>
      <c r="K76" s="141">
        <v>29916.475402237586</v>
      </c>
      <c r="L76" s="141">
        <v>18262.298030045713</v>
      </c>
      <c r="M76" s="141">
        <v>1755241.8647636375</v>
      </c>
    </row>
    <row r="77" spans="1:14" x14ac:dyDescent="0.2">
      <c r="A77" s="152" t="s">
        <v>121</v>
      </c>
      <c r="B77" s="141">
        <v>333539.06508509134</v>
      </c>
      <c r="C77" s="141">
        <v>41394.449371156967</v>
      </c>
      <c r="D77" s="141">
        <v>49533.680770750754</v>
      </c>
      <c r="E77" s="141">
        <v>16614.846929213505</v>
      </c>
      <c r="F77" s="141">
        <v>65869.814594018593</v>
      </c>
      <c r="G77" s="141">
        <v>893672.06806684099</v>
      </c>
      <c r="H77" s="141">
        <v>201823.72298865113</v>
      </c>
      <c r="I77" s="141">
        <v>541.20725476862413</v>
      </c>
      <c r="J77" s="141">
        <v>25659.252219956248</v>
      </c>
      <c r="K77" s="141">
        <v>8340.2595057194085</v>
      </c>
      <c r="L77" s="141">
        <v>17318.99271423684</v>
      </c>
      <c r="M77" s="141">
        <v>1628648.1072804481</v>
      </c>
    </row>
    <row r="78" spans="1:14" x14ac:dyDescent="0.2">
      <c r="A78" s="152" t="s">
        <v>122</v>
      </c>
      <c r="B78" s="141">
        <v>343423.74141098891</v>
      </c>
      <c r="C78" s="141">
        <v>33650.312171946076</v>
      </c>
      <c r="D78" s="141">
        <v>49376.899358558592</v>
      </c>
      <c r="E78" s="141">
        <v>19299.188823281187</v>
      </c>
      <c r="F78" s="141">
        <v>83015.504186182661</v>
      </c>
      <c r="G78" s="141">
        <v>1085600.1216164562</v>
      </c>
      <c r="H78" s="141">
        <v>184046.59007781386</v>
      </c>
      <c r="I78" s="141">
        <v>92.854075460899239</v>
      </c>
      <c r="J78" s="141">
        <v>24496.516907710171</v>
      </c>
      <c r="K78" s="141">
        <v>6042.2150166919937</v>
      </c>
      <c r="L78" s="141">
        <v>18454.301891018178</v>
      </c>
      <c r="M78" s="141">
        <v>1823001.7286283986</v>
      </c>
    </row>
    <row r="79" spans="1:14" x14ac:dyDescent="0.2">
      <c r="A79" s="152" t="s">
        <v>123</v>
      </c>
      <c r="B79" s="141">
        <v>322152.43682816654</v>
      </c>
      <c r="C79" s="141">
        <v>46525.179156628255</v>
      </c>
      <c r="D79" s="141">
        <v>35279.458607869448</v>
      </c>
      <c r="E79" s="141">
        <v>24752.780207198419</v>
      </c>
      <c r="F79" s="141">
        <v>68913.965478982733</v>
      </c>
      <c r="G79" s="141">
        <v>1076898.3075400665</v>
      </c>
      <c r="H79" s="141">
        <v>179113.63493439683</v>
      </c>
      <c r="I79" s="141">
        <v>249.38587293966236</v>
      </c>
      <c r="J79" s="141">
        <v>21824.376543415179</v>
      </c>
      <c r="K79" s="141">
        <v>5948.4130778792805</v>
      </c>
      <c r="L79" s="141">
        <v>15875.963465535899</v>
      </c>
      <c r="M79" s="141">
        <v>1775709.5251696636</v>
      </c>
    </row>
    <row r="80" spans="1:14" x14ac:dyDescent="0.2">
      <c r="A80" s="152" t="s">
        <v>124</v>
      </c>
      <c r="B80" s="141">
        <v>397726.10730263009</v>
      </c>
      <c r="C80" s="141">
        <v>58861.999111808305</v>
      </c>
      <c r="D80" s="141">
        <v>46610.008530909967</v>
      </c>
      <c r="E80" s="141">
        <v>18823.652715087617</v>
      </c>
      <c r="F80" s="141">
        <v>68071.176360345227</v>
      </c>
      <c r="G80" s="141">
        <v>935857.46253844816</v>
      </c>
      <c r="H80" s="141">
        <v>283298.87867080397</v>
      </c>
      <c r="I80" s="141">
        <v>101.89764699825085</v>
      </c>
      <c r="J80" s="141">
        <v>17932.699427958894</v>
      </c>
      <c r="K80" s="141">
        <v>9443.1884840374169</v>
      </c>
      <c r="L80" s="141">
        <v>8489.5109439214775</v>
      </c>
      <c r="M80" s="141">
        <v>1827283.8823049904</v>
      </c>
    </row>
    <row r="81" spans="1:14" x14ac:dyDescent="0.2">
      <c r="A81" s="150" t="s">
        <v>164</v>
      </c>
      <c r="B81" s="153">
        <f>SUM(B82:B93)</f>
        <v>3901375.9626063607</v>
      </c>
      <c r="C81" s="153">
        <f t="shared" ref="C81:L81" si="6">SUM(C82:C93)</f>
        <v>1457242.8300165243</v>
      </c>
      <c r="D81" s="153">
        <f t="shared" si="6"/>
        <v>1502429.8344748239</v>
      </c>
      <c r="E81" s="153">
        <f t="shared" si="6"/>
        <v>280831.79800842842</v>
      </c>
      <c r="F81" s="153">
        <f t="shared" si="6"/>
        <v>744861.47013388271</v>
      </c>
      <c r="G81" s="153">
        <f t="shared" si="6"/>
        <v>11313766.690955203</v>
      </c>
      <c r="H81" s="153">
        <f t="shared" si="6"/>
        <v>2538882.6993686589</v>
      </c>
      <c r="I81" s="153">
        <f t="shared" si="6"/>
        <v>14549.814434961077</v>
      </c>
      <c r="J81" s="153">
        <f t="shared" si="6"/>
        <v>508072.13267629925</v>
      </c>
      <c r="K81" s="153">
        <f t="shared" si="6"/>
        <v>238198.18373972375</v>
      </c>
      <c r="L81" s="153">
        <f t="shared" si="6"/>
        <v>269873.9489365755</v>
      </c>
      <c r="M81" s="153">
        <f>SUM(M82:M93)</f>
        <v>22262013.232675143</v>
      </c>
    </row>
    <row r="82" spans="1:14" x14ac:dyDescent="0.2">
      <c r="A82" s="152" t="s">
        <v>114</v>
      </c>
      <c r="B82" s="141">
        <v>345732.86519304267</v>
      </c>
      <c r="C82" s="141">
        <v>37146.742835470737</v>
      </c>
      <c r="D82" s="141">
        <v>120435.19085936187</v>
      </c>
      <c r="E82" s="141">
        <v>18393.751099436235</v>
      </c>
      <c r="F82" s="141">
        <v>57343.208719799375</v>
      </c>
      <c r="G82" s="141">
        <v>1050024.8965952285</v>
      </c>
      <c r="H82" s="141">
        <v>212326.56321489884</v>
      </c>
      <c r="I82" s="141">
        <v>693.94817773638704</v>
      </c>
      <c r="J82" s="141">
        <v>24628.158495213855</v>
      </c>
      <c r="K82" s="141">
        <v>6922.9265856590064</v>
      </c>
      <c r="L82" s="141">
        <v>17705.231909554848</v>
      </c>
      <c r="M82" s="141">
        <v>1866725.3251901884</v>
      </c>
    </row>
    <row r="83" spans="1:14" x14ac:dyDescent="0.2">
      <c r="A83" s="152" t="s">
        <v>77</v>
      </c>
      <c r="B83" s="141">
        <v>318719.06655774417</v>
      </c>
      <c r="C83" s="141">
        <v>65811.867817077131</v>
      </c>
      <c r="D83" s="141">
        <v>549882.50336109521</v>
      </c>
      <c r="E83" s="141">
        <v>14610.1598126156</v>
      </c>
      <c r="F83" s="141">
        <v>57048.268176826103</v>
      </c>
      <c r="G83" s="141">
        <v>905636.11284637509</v>
      </c>
      <c r="H83" s="141">
        <v>192215.23735370787</v>
      </c>
      <c r="I83" s="141">
        <v>452.10464740403381</v>
      </c>
      <c r="J83" s="141">
        <v>49230.668797752231</v>
      </c>
      <c r="K83" s="141">
        <v>7183.2442859691928</v>
      </c>
      <c r="L83" s="141">
        <v>42047.424511783036</v>
      </c>
      <c r="M83" s="141">
        <v>2153605.9893705975</v>
      </c>
    </row>
    <row r="84" spans="1:14" x14ac:dyDescent="0.2">
      <c r="A84" s="152" t="s">
        <v>115</v>
      </c>
      <c r="B84" s="141">
        <v>328891.42461397563</v>
      </c>
      <c r="C84" s="141">
        <v>62153.410921115385</v>
      </c>
      <c r="D84" s="141">
        <v>223580.19762417322</v>
      </c>
      <c r="E84" s="141">
        <v>28044.279737575256</v>
      </c>
      <c r="F84" s="141">
        <v>75566.052627235898</v>
      </c>
      <c r="G84" s="141">
        <v>844579.25501143385</v>
      </c>
      <c r="H84" s="141">
        <v>225025.00427597555</v>
      </c>
      <c r="I84" s="141">
        <v>287.84886653464571</v>
      </c>
      <c r="J84" s="141">
        <v>41823.266116410407</v>
      </c>
      <c r="K84" s="141">
        <v>7904.538704585596</v>
      </c>
      <c r="L84" s="141">
        <v>33918.72741182481</v>
      </c>
      <c r="M84" s="141">
        <v>1829950.7397944299</v>
      </c>
    </row>
    <row r="85" spans="1:14" x14ac:dyDescent="0.2">
      <c r="A85" s="152" t="s">
        <v>116</v>
      </c>
      <c r="B85" s="141">
        <v>295307.63672729244</v>
      </c>
      <c r="C85" s="141">
        <v>61345.924455832421</v>
      </c>
      <c r="D85" s="141">
        <v>191515.23969002886</v>
      </c>
      <c r="E85" s="141">
        <v>18301.540133826216</v>
      </c>
      <c r="F85" s="141">
        <v>68898.615685610581</v>
      </c>
      <c r="G85" s="141">
        <v>857174.06619324582</v>
      </c>
      <c r="H85" s="141">
        <v>195604.12636517111</v>
      </c>
      <c r="I85" s="141">
        <v>1495.5842229418597</v>
      </c>
      <c r="J85" s="141">
        <v>24686.581940460444</v>
      </c>
      <c r="K85" s="141">
        <v>9823.2500886539492</v>
      </c>
      <c r="L85" s="141">
        <v>14863.331851806495</v>
      </c>
      <c r="M85" s="141">
        <v>1714329.3154144096</v>
      </c>
    </row>
    <row r="86" spans="1:14" x14ac:dyDescent="0.2">
      <c r="A86" s="152" t="s">
        <v>117</v>
      </c>
      <c r="B86" s="141">
        <v>311689.67305026518</v>
      </c>
      <c r="C86" s="141">
        <v>561435.9106711772</v>
      </c>
      <c r="D86" s="141">
        <v>77379.963391094192</v>
      </c>
      <c r="E86" s="141">
        <v>19756.728913996962</v>
      </c>
      <c r="F86" s="141">
        <v>70928.216307390772</v>
      </c>
      <c r="G86" s="141">
        <v>886921.34770928952</v>
      </c>
      <c r="H86" s="141">
        <v>201856.47689293275</v>
      </c>
      <c r="I86" s="141">
        <v>1088.2436152629</v>
      </c>
      <c r="J86" s="141">
        <v>103975.26729735093</v>
      </c>
      <c r="K86" s="141">
        <v>88141.945013963283</v>
      </c>
      <c r="L86" s="141">
        <v>15833.32228338765</v>
      </c>
      <c r="M86" s="141">
        <v>2235031.8278487599</v>
      </c>
    </row>
    <row r="87" spans="1:14" x14ac:dyDescent="0.2">
      <c r="A87" s="152" t="s">
        <v>118</v>
      </c>
      <c r="B87" s="141">
        <v>309802.26747940952</v>
      </c>
      <c r="C87" s="141">
        <v>157860.74205196343</v>
      </c>
      <c r="D87" s="141">
        <v>62650.216776775036</v>
      </c>
      <c r="E87" s="141">
        <v>24461.563914773644</v>
      </c>
      <c r="F87" s="141">
        <v>69885.006163393467</v>
      </c>
      <c r="G87" s="141">
        <v>877296.03694341402</v>
      </c>
      <c r="H87" s="141">
        <v>200384.81953902467</v>
      </c>
      <c r="I87" s="141">
        <v>1485.5080379905339</v>
      </c>
      <c r="J87" s="141">
        <v>44999.737525135672</v>
      </c>
      <c r="K87" s="141">
        <v>32851.594620867334</v>
      </c>
      <c r="L87" s="141">
        <v>12148.142904268338</v>
      </c>
      <c r="M87" s="141">
        <v>1748825.8984318802</v>
      </c>
    </row>
    <row r="88" spans="1:14" x14ac:dyDescent="0.2">
      <c r="A88" s="152" t="s">
        <v>119</v>
      </c>
      <c r="B88" s="141">
        <v>325660.64360731834</v>
      </c>
      <c r="C88" s="141">
        <v>150140.06907826234</v>
      </c>
      <c r="D88" s="141">
        <v>57496.044340020482</v>
      </c>
      <c r="E88" s="141">
        <v>21874.853169463164</v>
      </c>
      <c r="F88" s="141">
        <v>63819.360922526168</v>
      </c>
      <c r="G88" s="141">
        <v>994648.18437945424</v>
      </c>
      <c r="H88" s="141">
        <v>213934.1903954779</v>
      </c>
      <c r="I88" s="141">
        <v>1199.7371224592007</v>
      </c>
      <c r="J88" s="141">
        <v>43028.792401314277</v>
      </c>
      <c r="K88" s="141">
        <v>31349.395817047851</v>
      </c>
      <c r="L88" s="141">
        <v>11679.396584266426</v>
      </c>
      <c r="M88" s="141">
        <v>1871801.8754162961</v>
      </c>
    </row>
    <row r="89" spans="1:14" x14ac:dyDescent="0.2">
      <c r="A89" s="152" t="s">
        <v>120</v>
      </c>
      <c r="B89" s="141">
        <v>330674.29788190202</v>
      </c>
      <c r="C89" s="141">
        <v>137078.35078892767</v>
      </c>
      <c r="D89" s="141">
        <v>50710.88802151275</v>
      </c>
      <c r="E89" s="141">
        <v>23113.627788864142</v>
      </c>
      <c r="F89" s="141">
        <v>65093.325611986475</v>
      </c>
      <c r="G89" s="141">
        <v>959048.48134609696</v>
      </c>
      <c r="H89" s="141">
        <v>214054.25007004224</v>
      </c>
      <c r="I89" s="141">
        <v>206.52474128082585</v>
      </c>
      <c r="J89" s="141">
        <v>42115.868757080039</v>
      </c>
      <c r="K89" s="141">
        <v>26609.523185162598</v>
      </c>
      <c r="L89" s="141">
        <v>15506.345571917442</v>
      </c>
      <c r="M89" s="141">
        <v>1822095.6150076932</v>
      </c>
    </row>
    <row r="90" spans="1:14" x14ac:dyDescent="0.2">
      <c r="A90" s="152" t="s">
        <v>121</v>
      </c>
      <c r="B90" s="141">
        <v>306600.45443744701</v>
      </c>
      <c r="C90" s="141">
        <v>57204.972728249995</v>
      </c>
      <c r="D90" s="141">
        <v>44278.669756831405</v>
      </c>
      <c r="E90" s="141">
        <v>49521.28142861856</v>
      </c>
      <c r="F90" s="141">
        <v>64355.269995555798</v>
      </c>
      <c r="G90" s="141">
        <v>953868.81807303929</v>
      </c>
      <c r="H90" s="141">
        <v>217548.06607803836</v>
      </c>
      <c r="I90" s="141">
        <v>603.89212100408042</v>
      </c>
      <c r="J90" s="141">
        <v>19117.506425665866</v>
      </c>
      <c r="K90" s="141">
        <v>7803.2953632158151</v>
      </c>
      <c r="L90" s="141">
        <v>11314.211062450051</v>
      </c>
      <c r="M90" s="141">
        <v>1713098.9310444505</v>
      </c>
    </row>
    <row r="91" spans="1:14" x14ac:dyDescent="0.2">
      <c r="A91" s="152" t="s">
        <v>122</v>
      </c>
      <c r="B91" s="141">
        <v>327935.51980230387</v>
      </c>
      <c r="C91" s="141">
        <v>68075.6180188781</v>
      </c>
      <c r="D91" s="141">
        <v>45945.495948465687</v>
      </c>
      <c r="E91" s="141">
        <v>19258.334840579377</v>
      </c>
      <c r="F91" s="141">
        <v>67422.43431256499</v>
      </c>
      <c r="G91" s="141">
        <v>981912.53606158367</v>
      </c>
      <c r="H91" s="141">
        <v>203664.5903780282</v>
      </c>
      <c r="I91" s="141">
        <v>438.27968441821139</v>
      </c>
      <c r="J91" s="141">
        <v>71369.183059180446</v>
      </c>
      <c r="K91" s="141">
        <v>6862.647129476818</v>
      </c>
      <c r="L91" s="141">
        <v>64506.535929703627</v>
      </c>
      <c r="M91" s="141">
        <v>1786021.9921060023</v>
      </c>
    </row>
    <row r="92" spans="1:14" x14ac:dyDescent="0.2">
      <c r="A92" s="152" t="s">
        <v>123</v>
      </c>
      <c r="B92" s="141">
        <v>308415.82625704783</v>
      </c>
      <c r="C92" s="141">
        <v>49649.740844281812</v>
      </c>
      <c r="D92" s="141">
        <v>35625.095001562084</v>
      </c>
      <c r="E92" s="141">
        <v>18519.797752052018</v>
      </c>
      <c r="F92" s="141">
        <v>50340.031242639619</v>
      </c>
      <c r="G92" s="141">
        <v>986219.77487624902</v>
      </c>
      <c r="H92" s="141">
        <v>225153.36271572969</v>
      </c>
      <c r="I92" s="141">
        <v>346.53988341300465</v>
      </c>
      <c r="J92" s="141">
        <v>21383.605190644368</v>
      </c>
      <c r="K92" s="141">
        <v>5916.0659014330404</v>
      </c>
      <c r="L92" s="141">
        <v>15467.539289211327</v>
      </c>
      <c r="M92" s="141">
        <v>1695653.7737636196</v>
      </c>
    </row>
    <row r="93" spans="1:14" x14ac:dyDescent="0.2">
      <c r="A93" s="152" t="s">
        <v>124</v>
      </c>
      <c r="B93" s="141">
        <v>391946.28699861193</v>
      </c>
      <c r="C93" s="141">
        <v>49339.479805287847</v>
      </c>
      <c r="D93" s="141">
        <v>42930.329703903175</v>
      </c>
      <c r="E93" s="141">
        <v>24975.879416627264</v>
      </c>
      <c r="F93" s="141">
        <v>34161.680368353467</v>
      </c>
      <c r="G93" s="141">
        <v>1016437.1809197927</v>
      </c>
      <c r="H93" s="141">
        <v>237116.01208963201</v>
      </c>
      <c r="I93" s="141">
        <v>6251.6033145153933</v>
      </c>
      <c r="J93" s="141">
        <v>21713.496670090677</v>
      </c>
      <c r="K93" s="141">
        <v>6829.7570436892493</v>
      </c>
      <c r="L93" s="141">
        <v>14883.739626401428</v>
      </c>
      <c r="M93" s="141">
        <v>1824871.9492868145</v>
      </c>
    </row>
    <row r="94" spans="1:14" x14ac:dyDescent="0.2">
      <c r="A94" s="150">
        <v>2022</v>
      </c>
      <c r="B94" s="153">
        <f>SUM(B95:B106)</f>
        <v>3960312.2711462593</v>
      </c>
      <c r="C94" s="153">
        <f t="shared" ref="C94:L94" si="7">SUM(C95:C106)</f>
        <v>1313052.748937014</v>
      </c>
      <c r="D94" s="153">
        <f t="shared" si="7"/>
        <v>1524296.4613481874</v>
      </c>
      <c r="E94" s="153">
        <f t="shared" si="7"/>
        <v>282991.12033199408</v>
      </c>
      <c r="F94" s="153">
        <f t="shared" si="7"/>
        <v>541723.15782415145</v>
      </c>
      <c r="G94" s="153">
        <f t="shared" si="7"/>
        <v>10577549.939269148</v>
      </c>
      <c r="H94" s="153">
        <f t="shared" si="7"/>
        <v>2770252.9453431042</v>
      </c>
      <c r="I94" s="153">
        <f t="shared" si="7"/>
        <v>31460.018841534962</v>
      </c>
      <c r="J94" s="153">
        <f t="shared" si="7"/>
        <v>506878.57693226152</v>
      </c>
      <c r="K94" s="153">
        <f t="shared" si="7"/>
        <v>237472.01997596322</v>
      </c>
      <c r="L94" s="153">
        <f t="shared" si="7"/>
        <v>269406.55695629836</v>
      </c>
      <c r="M94" s="153">
        <f>SUM(M95:M106)</f>
        <v>21508517.239973653</v>
      </c>
    </row>
    <row r="95" spans="1:14" x14ac:dyDescent="0.2">
      <c r="A95" s="152" t="s">
        <v>114</v>
      </c>
      <c r="B95" s="141">
        <v>292946.86820227274</v>
      </c>
      <c r="C95" s="141">
        <v>70427.054633495223</v>
      </c>
      <c r="D95" s="141">
        <v>114076.69100988182</v>
      </c>
      <c r="E95" s="141">
        <v>22240.757373271113</v>
      </c>
      <c r="F95" s="141">
        <v>34311.969064175661</v>
      </c>
      <c r="G95" s="141">
        <v>1029126.9369591805</v>
      </c>
      <c r="H95" s="141">
        <v>224780.87499174895</v>
      </c>
      <c r="I95" s="141">
        <v>185.65223023469872</v>
      </c>
      <c r="J95" s="141">
        <v>29371.671463630188</v>
      </c>
      <c r="K95" s="141">
        <v>7125.7865128333415</v>
      </c>
      <c r="L95" s="141">
        <v>22245.884950796848</v>
      </c>
      <c r="M95" s="141">
        <v>1817468.4759278907</v>
      </c>
    </row>
    <row r="96" spans="1:14" x14ac:dyDescent="0.2">
      <c r="A96" s="152" t="s">
        <v>77</v>
      </c>
      <c r="B96" s="141">
        <v>293004.1484440089</v>
      </c>
      <c r="C96" s="141">
        <v>30431.361617956489</v>
      </c>
      <c r="D96" s="141">
        <v>501872.18196720182</v>
      </c>
      <c r="E96" s="141">
        <v>20699.333515650796</v>
      </c>
      <c r="F96" s="141">
        <v>41408.863634901281</v>
      </c>
      <c r="G96" s="141">
        <v>869041.18256214156</v>
      </c>
      <c r="H96" s="141">
        <v>220585.62320393618</v>
      </c>
      <c r="I96" s="141">
        <v>386.1054396126666</v>
      </c>
      <c r="J96" s="141">
        <v>57602.720201094831</v>
      </c>
      <c r="K96" s="141">
        <v>5969.7278956203099</v>
      </c>
      <c r="L96" s="141">
        <v>51632.992305474523</v>
      </c>
      <c r="M96" s="141">
        <v>2035031.5205865046</v>
      </c>
      <c r="N96" s="152"/>
    </row>
    <row r="97" spans="1:14" x14ac:dyDescent="0.2">
      <c r="A97" s="152" t="s">
        <v>115</v>
      </c>
      <c r="B97" s="141">
        <v>291756.18015406176</v>
      </c>
      <c r="C97" s="141">
        <v>46721.880627889375</v>
      </c>
      <c r="D97" s="141">
        <v>191751.72789962663</v>
      </c>
      <c r="E97" s="141">
        <v>35657.695514213177</v>
      </c>
      <c r="F97" s="141">
        <v>93287.208865593231</v>
      </c>
      <c r="G97" s="141">
        <v>848109.18620924372</v>
      </c>
      <c r="H97" s="141">
        <v>206256.0270357659</v>
      </c>
      <c r="I97" s="141">
        <v>603.70773060646184</v>
      </c>
      <c r="J97" s="141">
        <v>41504.473909818575</v>
      </c>
      <c r="K97" s="141">
        <v>6858.8266727581376</v>
      </c>
      <c r="L97" s="141">
        <v>34645.647237060439</v>
      </c>
      <c r="M97" s="141">
        <v>1755648.0879468187</v>
      </c>
      <c r="N97" s="152"/>
    </row>
    <row r="98" spans="1:14" x14ac:dyDescent="0.2">
      <c r="A98" s="152" t="s">
        <v>116</v>
      </c>
      <c r="B98" s="141">
        <v>296564.35066916939</v>
      </c>
      <c r="C98" s="141">
        <v>47871.857049020793</v>
      </c>
      <c r="D98" s="141">
        <v>118470.45873807192</v>
      </c>
      <c r="E98" s="141">
        <v>21387.523584114344</v>
      </c>
      <c r="F98" s="141">
        <v>29282.753398995425</v>
      </c>
      <c r="G98" s="141">
        <v>931220.19253679144</v>
      </c>
      <c r="H98" s="141">
        <v>218905.36896321466</v>
      </c>
      <c r="I98" s="141">
        <v>936.71238456849926</v>
      </c>
      <c r="J98" s="141">
        <v>26912.096339264983</v>
      </c>
      <c r="K98" s="141">
        <v>8580.2684276229465</v>
      </c>
      <c r="L98" s="141">
        <v>18331.827911642038</v>
      </c>
      <c r="M98" s="141">
        <v>1691551.3136632112</v>
      </c>
      <c r="N98" s="152"/>
    </row>
    <row r="99" spans="1:14" x14ac:dyDescent="0.2">
      <c r="A99" s="152" t="s">
        <v>117</v>
      </c>
      <c r="B99" s="141">
        <v>323396.35816072475</v>
      </c>
      <c r="C99" s="141">
        <v>546334.88338632684</v>
      </c>
      <c r="D99" s="141">
        <v>124818.39982756005</v>
      </c>
      <c r="E99" s="141">
        <v>27510.537310128144</v>
      </c>
      <c r="F99" s="141">
        <v>42258.935628031984</v>
      </c>
      <c r="G99" s="141">
        <v>905989.20854699798</v>
      </c>
      <c r="H99" s="141">
        <v>214517.38734843404</v>
      </c>
      <c r="I99" s="141">
        <v>5049.976203463033</v>
      </c>
      <c r="J99" s="141">
        <v>114471.20139168206</v>
      </c>
      <c r="K99" s="141">
        <v>90673.734565179548</v>
      </c>
      <c r="L99" s="141">
        <v>23797.46682650251</v>
      </c>
      <c r="M99" s="141">
        <v>2304346.8878033487</v>
      </c>
      <c r="N99" s="152"/>
    </row>
    <row r="100" spans="1:14" x14ac:dyDescent="0.2">
      <c r="A100" s="152" t="s">
        <v>118</v>
      </c>
      <c r="B100" s="141">
        <v>359773.83398441685</v>
      </c>
      <c r="C100" s="141">
        <v>106127.76970278149</v>
      </c>
      <c r="D100" s="141">
        <v>111960.05002117697</v>
      </c>
      <c r="E100" s="141">
        <v>33221.849575312255</v>
      </c>
      <c r="F100" s="141">
        <v>44619.798962311244</v>
      </c>
      <c r="G100" s="141">
        <v>945679.24728390656</v>
      </c>
      <c r="H100" s="141">
        <v>206322.71787922873</v>
      </c>
      <c r="I100" s="141">
        <v>7056.7941758929446</v>
      </c>
      <c r="J100" s="141">
        <v>40254.368717584395</v>
      </c>
      <c r="K100" s="141">
        <v>22894.57371661779</v>
      </c>
      <c r="L100" s="141">
        <v>17359.795000966606</v>
      </c>
      <c r="M100" s="141">
        <v>1855016.4303026113</v>
      </c>
      <c r="N100" s="152"/>
    </row>
    <row r="101" spans="1:14" x14ac:dyDescent="0.2">
      <c r="A101" s="152" t="s">
        <v>119</v>
      </c>
      <c r="B101" s="141">
        <v>328084.43235925667</v>
      </c>
      <c r="C101" s="141">
        <v>105822.16076064066</v>
      </c>
      <c r="D101" s="141">
        <v>103304.66884404169</v>
      </c>
      <c r="E101" s="141">
        <v>19796.525008564367</v>
      </c>
      <c r="F101" s="141">
        <v>45951.700580514138</v>
      </c>
      <c r="G101" s="141">
        <v>970200.9140596732</v>
      </c>
      <c r="H101" s="141">
        <v>241865.83727431123</v>
      </c>
      <c r="I101" s="141">
        <v>7496.2880675914985</v>
      </c>
      <c r="J101" s="141">
        <v>38677.745117045444</v>
      </c>
      <c r="K101" s="141">
        <v>22102.982413668797</v>
      </c>
      <c r="L101" s="141">
        <v>16574.762703376648</v>
      </c>
      <c r="M101" s="141">
        <v>1861200.2720716388</v>
      </c>
      <c r="N101" s="152"/>
    </row>
    <row r="102" spans="1:14" x14ac:dyDescent="0.2">
      <c r="A102" s="152" t="s">
        <v>120</v>
      </c>
      <c r="B102" s="141">
        <v>299857.65243049629</v>
      </c>
      <c r="C102" s="141">
        <v>107481.42306243925</v>
      </c>
      <c r="D102" s="141">
        <v>57252.534547664225</v>
      </c>
      <c r="E102" s="141">
        <v>18532.202605815713</v>
      </c>
      <c r="F102" s="141">
        <v>46688.48568318833</v>
      </c>
      <c r="G102" s="141">
        <v>822382.26888077846</v>
      </c>
      <c r="H102" s="141">
        <v>237730.35286701328</v>
      </c>
      <c r="I102" s="141">
        <v>1961.8925602929326</v>
      </c>
      <c r="J102" s="141">
        <v>38710.374061511255</v>
      </c>
      <c r="K102" s="141">
        <v>21849.150376373844</v>
      </c>
      <c r="L102" s="141">
        <v>16861.223685137411</v>
      </c>
      <c r="M102" s="141">
        <v>1630597.1866992</v>
      </c>
      <c r="N102" s="152"/>
    </row>
    <row r="103" spans="1:14" x14ac:dyDescent="0.2">
      <c r="A103" s="152" t="s">
        <v>121</v>
      </c>
      <c r="B103" s="141">
        <v>332641.91964251909</v>
      </c>
      <c r="C103" s="141">
        <v>99617.066643080616</v>
      </c>
      <c r="D103" s="141">
        <v>52143.099733752089</v>
      </c>
      <c r="E103" s="141">
        <v>19288.125222383362</v>
      </c>
      <c r="F103" s="141">
        <v>47861.072437119576</v>
      </c>
      <c r="G103" s="141">
        <v>826798.97590851621</v>
      </c>
      <c r="H103" s="141">
        <v>252494.62641668061</v>
      </c>
      <c r="I103" s="141">
        <v>1790.8991566661416</v>
      </c>
      <c r="J103" s="141">
        <v>40539.005381055998</v>
      </c>
      <c r="K103" s="141">
        <v>20110.541626659604</v>
      </c>
      <c r="L103" s="141">
        <v>20428.463754396395</v>
      </c>
      <c r="M103" s="141">
        <v>1673174.7905417737</v>
      </c>
      <c r="N103" s="152"/>
    </row>
    <row r="104" spans="1:14" x14ac:dyDescent="0.2">
      <c r="A104" s="152" t="s">
        <v>122</v>
      </c>
      <c r="B104" s="141">
        <v>331249.26576408581</v>
      </c>
      <c r="C104" s="141">
        <v>94222.355316346555</v>
      </c>
      <c r="D104" s="141">
        <v>50293.4412911576</v>
      </c>
      <c r="E104" s="141">
        <v>16643.004416587119</v>
      </c>
      <c r="F104" s="141">
        <v>37490.196177919948</v>
      </c>
      <c r="G104" s="141">
        <v>804898.02349187818</v>
      </c>
      <c r="H104" s="141">
        <v>254673.69214535123</v>
      </c>
      <c r="I104" s="141">
        <v>2109.2439348274897</v>
      </c>
      <c r="J104" s="141">
        <v>34563.727544575479</v>
      </c>
      <c r="K104" s="141">
        <v>18027.193988003932</v>
      </c>
      <c r="L104" s="141">
        <v>16536.533556571547</v>
      </c>
      <c r="M104" s="141">
        <v>1626142.9500827296</v>
      </c>
      <c r="N104" s="152"/>
    </row>
    <row r="105" spans="1:14" x14ac:dyDescent="0.2">
      <c r="A105" s="152" t="s">
        <v>123</v>
      </c>
      <c r="B105" s="141">
        <v>337116.28833862324</v>
      </c>
      <c r="C105" s="141">
        <v>26934.7930848873</v>
      </c>
      <c r="D105" s="141">
        <v>42000.246958515854</v>
      </c>
      <c r="E105" s="141">
        <v>19049.051689184096</v>
      </c>
      <c r="F105" s="141">
        <v>35388.528371354179</v>
      </c>
      <c r="G105" s="141">
        <v>803575.94851811999</v>
      </c>
      <c r="H105" s="141">
        <v>235803.63923322383</v>
      </c>
      <c r="I105" s="141">
        <v>1098.1442978508758</v>
      </c>
      <c r="J105" s="141">
        <v>21019.503982114853</v>
      </c>
      <c r="K105" s="141">
        <v>6136.2214334594892</v>
      </c>
      <c r="L105" s="141">
        <v>14883.282548655363</v>
      </c>
      <c r="M105" s="141">
        <v>1521986.144473874</v>
      </c>
      <c r="N105" s="152"/>
    </row>
    <row r="106" spans="1:14" x14ac:dyDescent="0.2">
      <c r="A106" s="152" t="s">
        <v>124</v>
      </c>
      <c r="B106" s="141">
        <v>473920.97299662407</v>
      </c>
      <c r="C106" s="141">
        <v>31060.143052149619</v>
      </c>
      <c r="D106" s="141">
        <v>56352.960509536832</v>
      </c>
      <c r="E106" s="141">
        <v>28964.514516769614</v>
      </c>
      <c r="F106" s="141">
        <v>43173.645020046446</v>
      </c>
      <c r="G106" s="141">
        <v>820527.8543119214</v>
      </c>
      <c r="H106" s="141">
        <v>256316.79798419608</v>
      </c>
      <c r="I106" s="141">
        <v>2784.6026599277197</v>
      </c>
      <c r="J106" s="141">
        <v>23251.688822883494</v>
      </c>
      <c r="K106" s="141">
        <v>7143.0123471654533</v>
      </c>
      <c r="L106" s="141">
        <v>16108.676475718041</v>
      </c>
      <c r="M106" s="141">
        <v>1736353.1798740551</v>
      </c>
      <c r="N106" s="152"/>
    </row>
    <row r="107" spans="1:14" x14ac:dyDescent="0.2">
      <c r="A107" s="150" t="s">
        <v>176</v>
      </c>
      <c r="B107" s="153">
        <f>SUM(B108:B125)</f>
        <v>2989544.5523230708</v>
      </c>
      <c r="C107" s="153">
        <f t="shared" ref="C107:M107" si="8">SUM(C108:C125)</f>
        <v>1072091.2747127409</v>
      </c>
      <c r="D107" s="153">
        <f t="shared" si="8"/>
        <v>1546381.3095901548</v>
      </c>
      <c r="E107" s="153">
        <f t="shared" si="8"/>
        <v>177320.75174638492</v>
      </c>
      <c r="F107" s="153">
        <f t="shared" si="8"/>
        <v>408057.98075323878</v>
      </c>
      <c r="G107" s="153">
        <f t="shared" si="8"/>
        <v>7352969.8686434729</v>
      </c>
      <c r="H107" s="153">
        <f t="shared" si="8"/>
        <v>2250018.1002619634</v>
      </c>
      <c r="I107" s="153">
        <f t="shared" si="8"/>
        <v>27662.888864528024</v>
      </c>
      <c r="J107" s="153">
        <f t="shared" si="8"/>
        <v>454209.16101661976</v>
      </c>
      <c r="K107" s="153">
        <f t="shared" si="8"/>
        <v>205860.39804898901</v>
      </c>
      <c r="L107" s="153">
        <f>SUM(L108:L125)</f>
        <v>248348.76296763078</v>
      </c>
      <c r="M107" s="153">
        <f t="shared" si="8"/>
        <v>16278255.887912175</v>
      </c>
      <c r="N107" s="152"/>
    </row>
    <row r="108" spans="1:14" x14ac:dyDescent="0.2">
      <c r="A108" s="152" t="s">
        <v>114</v>
      </c>
      <c r="B108" s="141">
        <v>280074.83371534536</v>
      </c>
      <c r="C108" s="141">
        <v>34762.517348743873</v>
      </c>
      <c r="D108" s="141">
        <v>180379.7832961964</v>
      </c>
      <c r="E108" s="141">
        <v>20126.304971878173</v>
      </c>
      <c r="F108" s="141">
        <v>40131.545712807827</v>
      </c>
      <c r="G108" s="141">
        <v>869957.9623366741</v>
      </c>
      <c r="H108" s="141">
        <v>268302.43401196192</v>
      </c>
      <c r="I108" s="141">
        <v>3241.1468633690974</v>
      </c>
      <c r="J108" s="141">
        <v>37376.388466191645</v>
      </c>
      <c r="K108" s="141">
        <v>8357.7366897566808</v>
      </c>
      <c r="L108" s="141">
        <v>29018.651776434963</v>
      </c>
      <c r="M108" s="141">
        <v>1734352.9167231685</v>
      </c>
      <c r="N108" s="152"/>
    </row>
    <row r="109" spans="1:14" x14ac:dyDescent="0.2">
      <c r="A109" s="152" t="s">
        <v>77</v>
      </c>
      <c r="B109" s="141">
        <v>324322.75892947568</v>
      </c>
      <c r="C109" s="141">
        <v>25944.145855816892</v>
      </c>
      <c r="D109" s="141">
        <v>513087.43011989706</v>
      </c>
      <c r="E109" s="141">
        <v>14789.236304147247</v>
      </c>
      <c r="F109" s="141">
        <v>36564.046962674278</v>
      </c>
      <c r="G109" s="141">
        <v>742613.19946257758</v>
      </c>
      <c r="H109" s="141">
        <v>226388.37608431536</v>
      </c>
      <c r="I109" s="141">
        <v>1953.7741486079333</v>
      </c>
      <c r="J109" s="141">
        <v>71357.418660885538</v>
      </c>
      <c r="K109" s="141">
        <v>6114.103430487321</v>
      </c>
      <c r="L109" s="141">
        <v>65243.315230398221</v>
      </c>
      <c r="M109" s="141">
        <v>1957020.3865283974</v>
      </c>
      <c r="N109" s="152"/>
    </row>
    <row r="110" spans="1:14" x14ac:dyDescent="0.2">
      <c r="A110" s="152" t="s">
        <v>115</v>
      </c>
      <c r="B110" s="141">
        <v>326965.21879142674</v>
      </c>
      <c r="C110" s="141">
        <v>33699.932427712498</v>
      </c>
      <c r="D110" s="141">
        <v>170436.15794981568</v>
      </c>
      <c r="E110" s="141">
        <v>20201.407767796805</v>
      </c>
      <c r="F110" s="141">
        <v>47121.640073312265</v>
      </c>
      <c r="G110" s="141">
        <v>724946.83581419499</v>
      </c>
      <c r="H110" s="141">
        <v>249561.30612166374</v>
      </c>
      <c r="I110" s="141">
        <v>3316.6103558778623</v>
      </c>
      <c r="J110" s="141">
        <v>36709.940874757318</v>
      </c>
      <c r="K110" s="141">
        <v>7181.2866637014577</v>
      </c>
      <c r="L110" s="141">
        <v>29528.654211055858</v>
      </c>
      <c r="M110" s="141">
        <v>1612959.0501765576</v>
      </c>
      <c r="N110" s="152"/>
    </row>
    <row r="111" spans="1:14" x14ac:dyDescent="0.2">
      <c r="A111" s="152" t="s">
        <v>116</v>
      </c>
      <c r="B111" s="141">
        <v>325425.66863806132</v>
      </c>
      <c r="C111" s="141">
        <v>44335.620419683648</v>
      </c>
      <c r="D111" s="141">
        <v>142238.33638747057</v>
      </c>
      <c r="E111" s="141">
        <v>17067.62839787233</v>
      </c>
      <c r="F111" s="141">
        <v>39436.143063840093</v>
      </c>
      <c r="G111" s="141">
        <v>839667.29813588795</v>
      </c>
      <c r="H111" s="141">
        <v>240794.99372257126</v>
      </c>
      <c r="I111" s="141">
        <v>1159.8617554025141</v>
      </c>
      <c r="J111" s="141">
        <v>28917.29700798454</v>
      </c>
      <c r="K111" s="141">
        <v>9616.788798362626</v>
      </c>
      <c r="L111" s="141">
        <v>19300.508209621912</v>
      </c>
      <c r="M111" s="141">
        <v>1679042.8475287743</v>
      </c>
      <c r="N111" s="152"/>
    </row>
    <row r="112" spans="1:14" x14ac:dyDescent="0.2">
      <c r="A112" s="152" t="s">
        <v>117</v>
      </c>
      <c r="B112" s="141">
        <v>341103.99014196772</v>
      </c>
      <c r="C112" s="141">
        <v>525881.91628938448</v>
      </c>
      <c r="D112" s="141">
        <v>147919.47677075371</v>
      </c>
      <c r="E112" s="141">
        <v>19482.107656586973</v>
      </c>
      <c r="F112" s="141">
        <v>44688.731888530696</v>
      </c>
      <c r="G112" s="141">
        <v>799667.27905388875</v>
      </c>
      <c r="H112" s="141">
        <v>244595.526338964</v>
      </c>
      <c r="I112" s="141">
        <v>3674.7369760210509</v>
      </c>
      <c r="J112" s="141">
        <v>113658.34609810401</v>
      </c>
      <c r="K112" s="141">
        <v>88999.291557412493</v>
      </c>
      <c r="L112" s="141">
        <v>24659.054540691519</v>
      </c>
      <c r="M112" s="141">
        <v>2240672.1112142014</v>
      </c>
      <c r="N112" s="152"/>
    </row>
    <row r="113" spans="1:14" x14ac:dyDescent="0.2">
      <c r="A113" s="152" t="s">
        <v>118</v>
      </c>
      <c r="B113" s="141">
        <v>328089.99258289172</v>
      </c>
      <c r="C113" s="141">
        <v>102976.37167348106</v>
      </c>
      <c r="D113" s="141">
        <v>135772.94407602571</v>
      </c>
      <c r="E113" s="141">
        <v>20557.533116526829</v>
      </c>
      <c r="F113" s="141">
        <v>46910.577513388111</v>
      </c>
      <c r="G113" s="141">
        <v>825566.7560355094</v>
      </c>
      <c r="H113" s="141">
        <v>248508.71917317808</v>
      </c>
      <c r="I113" s="141">
        <v>1088.8813485806375</v>
      </c>
      <c r="J113" s="141">
        <v>39460.767349758324</v>
      </c>
      <c r="K113" s="141">
        <v>21972.683388766662</v>
      </c>
      <c r="L113" s="141">
        <v>17488.083960991662</v>
      </c>
      <c r="M113" s="141">
        <v>1748932.5428693399</v>
      </c>
      <c r="N113" s="152"/>
    </row>
    <row r="114" spans="1:14" x14ac:dyDescent="0.2">
      <c r="A114" s="152" t="s">
        <v>119</v>
      </c>
      <c r="B114" s="141">
        <v>353934.25440028135</v>
      </c>
      <c r="C114" s="141">
        <v>100912.13299982536</v>
      </c>
      <c r="D114" s="141">
        <v>125831.57542992447</v>
      </c>
      <c r="E114" s="141">
        <v>20583.829296399566</v>
      </c>
      <c r="F114" s="141">
        <v>61846.109516622499</v>
      </c>
      <c r="G114" s="141">
        <v>823609.44388442545</v>
      </c>
      <c r="H114" s="141">
        <v>251279.17433168902</v>
      </c>
      <c r="I114" s="141">
        <v>1883.7830389499281</v>
      </c>
      <c r="J114" s="141">
        <v>40486.989120224389</v>
      </c>
      <c r="K114" s="141">
        <v>21718.002387037759</v>
      </c>
      <c r="L114" s="141">
        <v>18768.98673318663</v>
      </c>
      <c r="M114" s="141">
        <v>1780367.2920183421</v>
      </c>
      <c r="N114" s="152"/>
    </row>
    <row r="115" spans="1:14" x14ac:dyDescent="0.2">
      <c r="A115" s="152" t="s">
        <v>120</v>
      </c>
      <c r="B115" s="141">
        <v>390369.11931362102</v>
      </c>
      <c r="C115" s="141">
        <v>102835.62952809302</v>
      </c>
      <c r="D115" s="141">
        <v>71748.391120071014</v>
      </c>
      <c r="E115" s="141">
        <v>21876.979305177007</v>
      </c>
      <c r="F115" s="141">
        <v>48385.713132063014</v>
      </c>
      <c r="G115" s="141">
        <v>867987.38275031419</v>
      </c>
      <c r="H115" s="141">
        <v>268115.53722762002</v>
      </c>
      <c r="I115" s="141">
        <v>7829.0367677190015</v>
      </c>
      <c r="J115" s="141">
        <v>47833.64893871401</v>
      </c>
      <c r="K115" s="141">
        <v>21716.273893464</v>
      </c>
      <c r="L115" s="141">
        <v>26117.37504525001</v>
      </c>
      <c r="M115" s="141">
        <v>1826981.4380833923</v>
      </c>
      <c r="N115" s="152"/>
    </row>
    <row r="116" spans="1:14" ht="13.5" thickBot="1" x14ac:dyDescent="0.25">
      <c r="A116" s="170" t="s">
        <v>121</v>
      </c>
      <c r="B116" s="171">
        <v>319258.71581000002</v>
      </c>
      <c r="C116" s="171">
        <v>100743.00817</v>
      </c>
      <c r="D116" s="171">
        <v>58967.214439999996</v>
      </c>
      <c r="E116" s="171">
        <v>22635.724930000004</v>
      </c>
      <c r="F116" s="171">
        <v>42973.472889999997</v>
      </c>
      <c r="G116" s="171">
        <v>858953.71116999991</v>
      </c>
      <c r="H116" s="171">
        <v>252472.03324999998</v>
      </c>
      <c r="I116" s="171">
        <v>3515.0576099999994</v>
      </c>
      <c r="J116" s="171">
        <v>38408.364499999996</v>
      </c>
      <c r="K116" s="171">
        <v>20184.231240000001</v>
      </c>
      <c r="L116" s="171">
        <v>18224.133259999995</v>
      </c>
      <c r="M116" s="171">
        <v>1697927.3027699997</v>
      </c>
      <c r="N116" s="152"/>
    </row>
    <row r="117" spans="1:14" x14ac:dyDescent="0.2">
      <c r="A117" s="71" t="s">
        <v>85</v>
      </c>
      <c r="M117" s="141"/>
    </row>
    <row r="118" spans="1:14" x14ac:dyDescent="0.2">
      <c r="A118" s="71" t="s">
        <v>139</v>
      </c>
      <c r="M118" s="141"/>
    </row>
    <row r="119" spans="1:14" x14ac:dyDescent="0.2">
      <c r="A119" s="71" t="s">
        <v>167</v>
      </c>
    </row>
    <row r="120" spans="1:14" x14ac:dyDescent="0.2">
      <c r="A120" s="76" t="s">
        <v>172</v>
      </c>
    </row>
    <row r="129" spans="2:13" x14ac:dyDescent="0.2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2:13" x14ac:dyDescent="0.2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3" spans="2:13" x14ac:dyDescent="0.2">
      <c r="K133" t="s">
        <v>113</v>
      </c>
    </row>
  </sheetData>
  <phoneticPr fontId="46" type="noConversion"/>
  <pageMargins left="0.11811023622047245" right="0.11811023622047245" top="0.19685039370078741" bottom="0.19685039370078741" header="0.31496062992125984" footer="0.31496062992125984"/>
  <pageSetup paperSize="9" scale="45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"/>
  <sheetViews>
    <sheetView showGridLines="0" tabSelected="1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H85" sqref="H85"/>
    </sheetView>
  </sheetViews>
  <sheetFormatPr defaultRowHeight="12.75" x14ac:dyDescent="0.2"/>
  <cols>
    <col min="1" max="1" width="11.140625" style="79" customWidth="1"/>
    <col min="2" max="2" width="13.5703125" style="79" bestFit="1" customWidth="1"/>
    <col min="3" max="3" width="13.42578125" style="79" customWidth="1"/>
    <col min="4" max="4" width="10.28515625" style="79" bestFit="1" customWidth="1"/>
    <col min="5" max="5" width="13.5703125" style="79" customWidth="1"/>
    <col min="6" max="6" width="11.85546875" style="79" bestFit="1" customWidth="1"/>
    <col min="7" max="8" width="10.85546875" style="79" bestFit="1" customWidth="1"/>
    <col min="9" max="9" width="15" style="79" bestFit="1" customWidth="1"/>
    <col min="10" max="10" width="15.42578125" style="79" bestFit="1" customWidth="1"/>
    <col min="11" max="11" width="10.42578125" style="79" bestFit="1" customWidth="1"/>
    <col min="12" max="13" width="11.42578125" style="79" bestFit="1" customWidth="1"/>
    <col min="14" max="14" width="12.42578125" style="79" customWidth="1"/>
    <col min="15" max="221" width="8.85546875" style="79"/>
    <col min="222" max="222" width="19.28515625" style="79" customWidth="1"/>
    <col min="223" max="223" width="15.28515625" style="79" bestFit="1" customWidth="1"/>
    <col min="224" max="224" width="13.28515625" style="79" customWidth="1"/>
    <col min="225" max="225" width="13.7109375" style="79" customWidth="1"/>
    <col min="226" max="226" width="14.140625" style="79" customWidth="1"/>
    <col min="227" max="227" width="13.28515625" style="79" customWidth="1"/>
    <col min="228" max="228" width="12" style="79" customWidth="1"/>
    <col min="229" max="229" width="13.140625" style="79" customWidth="1"/>
    <col min="230" max="230" width="15" style="79" customWidth="1"/>
    <col min="231" max="231" width="0" style="79" hidden="1" customWidth="1"/>
    <col min="232" max="234" width="13.140625" style="79" customWidth="1"/>
    <col min="235" max="235" width="15.28515625" style="79" bestFit="1" customWidth="1"/>
    <col min="236" max="236" width="11.5703125" style="79" customWidth="1"/>
    <col min="237" max="237" width="13" style="79" customWidth="1"/>
    <col min="238" max="238" width="19.7109375" style="79" customWidth="1"/>
    <col min="239" max="239" width="12.28515625" style="79" bestFit="1" customWidth="1"/>
    <col min="240" max="240" width="19.5703125" style="79" customWidth="1"/>
    <col min="241" max="241" width="14.85546875" style="79" customWidth="1"/>
    <col min="242" max="242" width="15" style="79" bestFit="1" customWidth="1"/>
    <col min="243" max="243" width="17.42578125" style="79" customWidth="1"/>
    <col min="244" max="244" width="13.140625" style="79" customWidth="1"/>
    <col min="245" max="245" width="12.5703125" style="79" customWidth="1"/>
    <col min="246" max="246" width="13.140625" style="79" customWidth="1"/>
    <col min="247" max="247" width="8.85546875" style="79"/>
    <col min="248" max="248" width="14.7109375" style="79" customWidth="1"/>
    <col min="249" max="249" width="11.42578125" style="79" customWidth="1"/>
    <col min="250" max="250" width="11.140625" style="79" customWidth="1"/>
    <col min="251" max="251" width="10.42578125" style="79" customWidth="1"/>
    <col min="252" max="252" width="10.7109375" style="79" customWidth="1"/>
    <col min="253" max="253" width="11.42578125" style="79" customWidth="1"/>
    <col min="254" max="477" width="8.85546875" style="79"/>
    <col min="478" max="478" width="19.28515625" style="79" customWidth="1"/>
    <col min="479" max="479" width="15.28515625" style="79" bestFit="1" customWidth="1"/>
    <col min="480" max="480" width="13.28515625" style="79" customWidth="1"/>
    <col min="481" max="481" width="13.7109375" style="79" customWidth="1"/>
    <col min="482" max="482" width="14.140625" style="79" customWidth="1"/>
    <col min="483" max="483" width="13.28515625" style="79" customWidth="1"/>
    <col min="484" max="484" width="12" style="79" customWidth="1"/>
    <col min="485" max="485" width="13.140625" style="79" customWidth="1"/>
    <col min="486" max="486" width="15" style="79" customWidth="1"/>
    <col min="487" max="487" width="0" style="79" hidden="1" customWidth="1"/>
    <col min="488" max="490" width="13.140625" style="79" customWidth="1"/>
    <col min="491" max="491" width="15.28515625" style="79" bestFit="1" customWidth="1"/>
    <col min="492" max="492" width="11.5703125" style="79" customWidth="1"/>
    <col min="493" max="493" width="13" style="79" customWidth="1"/>
    <col min="494" max="494" width="19.7109375" style="79" customWidth="1"/>
    <col min="495" max="495" width="12.28515625" style="79" bestFit="1" customWidth="1"/>
    <col min="496" max="496" width="19.5703125" style="79" customWidth="1"/>
    <col min="497" max="497" width="14.85546875" style="79" customWidth="1"/>
    <col min="498" max="498" width="15" style="79" bestFit="1" customWidth="1"/>
    <col min="499" max="499" width="17.42578125" style="79" customWidth="1"/>
    <col min="500" max="500" width="13.140625" style="79" customWidth="1"/>
    <col min="501" max="501" width="12.5703125" style="79" customWidth="1"/>
    <col min="502" max="502" width="13.140625" style="79" customWidth="1"/>
    <col min="503" max="503" width="8.85546875" style="79"/>
    <col min="504" max="504" width="14.7109375" style="79" customWidth="1"/>
    <col min="505" max="505" width="11.42578125" style="79" customWidth="1"/>
    <col min="506" max="506" width="11.140625" style="79" customWidth="1"/>
    <col min="507" max="507" width="10.42578125" style="79" customWidth="1"/>
    <col min="508" max="508" width="10.7109375" style="79" customWidth="1"/>
    <col min="509" max="509" width="11.42578125" style="79" customWidth="1"/>
    <col min="510" max="733" width="8.85546875" style="79"/>
    <col min="734" max="734" width="19.28515625" style="79" customWidth="1"/>
    <col min="735" max="735" width="15.28515625" style="79" bestFit="1" customWidth="1"/>
    <col min="736" max="736" width="13.28515625" style="79" customWidth="1"/>
    <col min="737" max="737" width="13.7109375" style="79" customWidth="1"/>
    <col min="738" max="738" width="14.140625" style="79" customWidth="1"/>
    <col min="739" max="739" width="13.28515625" style="79" customWidth="1"/>
    <col min="740" max="740" width="12" style="79" customWidth="1"/>
    <col min="741" max="741" width="13.140625" style="79" customWidth="1"/>
    <col min="742" max="742" width="15" style="79" customWidth="1"/>
    <col min="743" max="743" width="0" style="79" hidden="1" customWidth="1"/>
    <col min="744" max="746" width="13.140625" style="79" customWidth="1"/>
    <col min="747" max="747" width="15.28515625" style="79" bestFit="1" customWidth="1"/>
    <col min="748" max="748" width="11.5703125" style="79" customWidth="1"/>
    <col min="749" max="749" width="13" style="79" customWidth="1"/>
    <col min="750" max="750" width="19.7109375" style="79" customWidth="1"/>
    <col min="751" max="751" width="12.28515625" style="79" bestFit="1" customWidth="1"/>
    <col min="752" max="752" width="19.5703125" style="79" customWidth="1"/>
    <col min="753" max="753" width="14.85546875" style="79" customWidth="1"/>
    <col min="754" max="754" width="15" style="79" bestFit="1" customWidth="1"/>
    <col min="755" max="755" width="17.42578125" style="79" customWidth="1"/>
    <col min="756" max="756" width="13.140625" style="79" customWidth="1"/>
    <col min="757" max="757" width="12.5703125" style="79" customWidth="1"/>
    <col min="758" max="758" width="13.140625" style="79" customWidth="1"/>
    <col min="759" max="759" width="8.85546875" style="79"/>
    <col min="760" max="760" width="14.7109375" style="79" customWidth="1"/>
    <col min="761" max="761" width="11.42578125" style="79" customWidth="1"/>
    <col min="762" max="762" width="11.140625" style="79" customWidth="1"/>
    <col min="763" max="763" width="10.42578125" style="79" customWidth="1"/>
    <col min="764" max="764" width="10.7109375" style="79" customWidth="1"/>
    <col min="765" max="765" width="11.42578125" style="79" customWidth="1"/>
    <col min="766" max="989" width="8.85546875" style="79"/>
    <col min="990" max="990" width="19.28515625" style="79" customWidth="1"/>
    <col min="991" max="991" width="15.28515625" style="79" bestFit="1" customWidth="1"/>
    <col min="992" max="992" width="13.28515625" style="79" customWidth="1"/>
    <col min="993" max="993" width="13.7109375" style="79" customWidth="1"/>
    <col min="994" max="994" width="14.140625" style="79" customWidth="1"/>
    <col min="995" max="995" width="13.28515625" style="79" customWidth="1"/>
    <col min="996" max="996" width="12" style="79" customWidth="1"/>
    <col min="997" max="997" width="13.140625" style="79" customWidth="1"/>
    <col min="998" max="998" width="15" style="79" customWidth="1"/>
    <col min="999" max="999" width="0" style="79" hidden="1" customWidth="1"/>
    <col min="1000" max="1002" width="13.140625" style="79" customWidth="1"/>
    <col min="1003" max="1003" width="15.28515625" style="79" bestFit="1" customWidth="1"/>
    <col min="1004" max="1004" width="11.5703125" style="79" customWidth="1"/>
    <col min="1005" max="1005" width="13" style="79" customWidth="1"/>
    <col min="1006" max="1006" width="19.7109375" style="79" customWidth="1"/>
    <col min="1007" max="1007" width="12.28515625" style="79" bestFit="1" customWidth="1"/>
    <col min="1008" max="1008" width="19.5703125" style="79" customWidth="1"/>
    <col min="1009" max="1009" width="14.85546875" style="79" customWidth="1"/>
    <col min="1010" max="1010" width="15" style="79" bestFit="1" customWidth="1"/>
    <col min="1011" max="1011" width="17.42578125" style="79" customWidth="1"/>
    <col min="1012" max="1012" width="13.140625" style="79" customWidth="1"/>
    <col min="1013" max="1013" width="12.5703125" style="79" customWidth="1"/>
    <col min="1014" max="1014" width="13.140625" style="79" customWidth="1"/>
    <col min="1015" max="1015" width="8.85546875" style="79"/>
    <col min="1016" max="1016" width="14.7109375" style="79" customWidth="1"/>
    <col min="1017" max="1017" width="11.42578125" style="79" customWidth="1"/>
    <col min="1018" max="1018" width="11.140625" style="79" customWidth="1"/>
    <col min="1019" max="1019" width="10.42578125" style="79" customWidth="1"/>
    <col min="1020" max="1020" width="10.7109375" style="79" customWidth="1"/>
    <col min="1021" max="1021" width="11.42578125" style="79" customWidth="1"/>
    <col min="1022" max="1245" width="8.85546875" style="79"/>
    <col min="1246" max="1246" width="19.28515625" style="79" customWidth="1"/>
    <col min="1247" max="1247" width="15.28515625" style="79" bestFit="1" customWidth="1"/>
    <col min="1248" max="1248" width="13.28515625" style="79" customWidth="1"/>
    <col min="1249" max="1249" width="13.7109375" style="79" customWidth="1"/>
    <col min="1250" max="1250" width="14.140625" style="79" customWidth="1"/>
    <col min="1251" max="1251" width="13.28515625" style="79" customWidth="1"/>
    <col min="1252" max="1252" width="12" style="79" customWidth="1"/>
    <col min="1253" max="1253" width="13.140625" style="79" customWidth="1"/>
    <col min="1254" max="1254" width="15" style="79" customWidth="1"/>
    <col min="1255" max="1255" width="0" style="79" hidden="1" customWidth="1"/>
    <col min="1256" max="1258" width="13.140625" style="79" customWidth="1"/>
    <col min="1259" max="1259" width="15.28515625" style="79" bestFit="1" customWidth="1"/>
    <col min="1260" max="1260" width="11.5703125" style="79" customWidth="1"/>
    <col min="1261" max="1261" width="13" style="79" customWidth="1"/>
    <col min="1262" max="1262" width="19.7109375" style="79" customWidth="1"/>
    <col min="1263" max="1263" width="12.28515625" style="79" bestFit="1" customWidth="1"/>
    <col min="1264" max="1264" width="19.5703125" style="79" customWidth="1"/>
    <col min="1265" max="1265" width="14.85546875" style="79" customWidth="1"/>
    <col min="1266" max="1266" width="15" style="79" bestFit="1" customWidth="1"/>
    <col min="1267" max="1267" width="17.42578125" style="79" customWidth="1"/>
    <col min="1268" max="1268" width="13.140625" style="79" customWidth="1"/>
    <col min="1269" max="1269" width="12.5703125" style="79" customWidth="1"/>
    <col min="1270" max="1270" width="13.140625" style="79" customWidth="1"/>
    <col min="1271" max="1271" width="8.85546875" style="79"/>
    <col min="1272" max="1272" width="14.7109375" style="79" customWidth="1"/>
    <col min="1273" max="1273" width="11.42578125" style="79" customWidth="1"/>
    <col min="1274" max="1274" width="11.140625" style="79" customWidth="1"/>
    <col min="1275" max="1275" width="10.42578125" style="79" customWidth="1"/>
    <col min="1276" max="1276" width="10.7109375" style="79" customWidth="1"/>
    <col min="1277" max="1277" width="11.42578125" style="79" customWidth="1"/>
    <col min="1278" max="1501" width="8.85546875" style="79"/>
    <col min="1502" max="1502" width="19.28515625" style="79" customWidth="1"/>
    <col min="1503" max="1503" width="15.28515625" style="79" bestFit="1" customWidth="1"/>
    <col min="1504" max="1504" width="13.28515625" style="79" customWidth="1"/>
    <col min="1505" max="1505" width="13.7109375" style="79" customWidth="1"/>
    <col min="1506" max="1506" width="14.140625" style="79" customWidth="1"/>
    <col min="1507" max="1507" width="13.28515625" style="79" customWidth="1"/>
    <col min="1508" max="1508" width="12" style="79" customWidth="1"/>
    <col min="1509" max="1509" width="13.140625" style="79" customWidth="1"/>
    <col min="1510" max="1510" width="15" style="79" customWidth="1"/>
    <col min="1511" max="1511" width="0" style="79" hidden="1" customWidth="1"/>
    <col min="1512" max="1514" width="13.140625" style="79" customWidth="1"/>
    <col min="1515" max="1515" width="15.28515625" style="79" bestFit="1" customWidth="1"/>
    <col min="1516" max="1516" width="11.5703125" style="79" customWidth="1"/>
    <col min="1517" max="1517" width="13" style="79" customWidth="1"/>
    <col min="1518" max="1518" width="19.7109375" style="79" customWidth="1"/>
    <col min="1519" max="1519" width="12.28515625" style="79" bestFit="1" customWidth="1"/>
    <col min="1520" max="1520" width="19.5703125" style="79" customWidth="1"/>
    <col min="1521" max="1521" width="14.85546875" style="79" customWidth="1"/>
    <col min="1522" max="1522" width="15" style="79" bestFit="1" customWidth="1"/>
    <col min="1523" max="1523" width="17.42578125" style="79" customWidth="1"/>
    <col min="1524" max="1524" width="13.140625" style="79" customWidth="1"/>
    <col min="1525" max="1525" width="12.5703125" style="79" customWidth="1"/>
    <col min="1526" max="1526" width="13.140625" style="79" customWidth="1"/>
    <col min="1527" max="1527" width="8.85546875" style="79"/>
    <col min="1528" max="1528" width="14.7109375" style="79" customWidth="1"/>
    <col min="1529" max="1529" width="11.42578125" style="79" customWidth="1"/>
    <col min="1530" max="1530" width="11.140625" style="79" customWidth="1"/>
    <col min="1531" max="1531" width="10.42578125" style="79" customWidth="1"/>
    <col min="1532" max="1532" width="10.7109375" style="79" customWidth="1"/>
    <col min="1533" max="1533" width="11.42578125" style="79" customWidth="1"/>
    <col min="1534" max="1757" width="8.85546875" style="79"/>
    <col min="1758" max="1758" width="19.28515625" style="79" customWidth="1"/>
    <col min="1759" max="1759" width="15.28515625" style="79" bestFit="1" customWidth="1"/>
    <col min="1760" max="1760" width="13.28515625" style="79" customWidth="1"/>
    <col min="1761" max="1761" width="13.7109375" style="79" customWidth="1"/>
    <col min="1762" max="1762" width="14.140625" style="79" customWidth="1"/>
    <col min="1763" max="1763" width="13.28515625" style="79" customWidth="1"/>
    <col min="1764" max="1764" width="12" style="79" customWidth="1"/>
    <col min="1765" max="1765" width="13.140625" style="79" customWidth="1"/>
    <col min="1766" max="1766" width="15" style="79" customWidth="1"/>
    <col min="1767" max="1767" width="0" style="79" hidden="1" customWidth="1"/>
    <col min="1768" max="1770" width="13.140625" style="79" customWidth="1"/>
    <col min="1771" max="1771" width="15.28515625" style="79" bestFit="1" customWidth="1"/>
    <col min="1772" max="1772" width="11.5703125" style="79" customWidth="1"/>
    <col min="1773" max="1773" width="13" style="79" customWidth="1"/>
    <col min="1774" max="1774" width="19.7109375" style="79" customWidth="1"/>
    <col min="1775" max="1775" width="12.28515625" style="79" bestFit="1" customWidth="1"/>
    <col min="1776" max="1776" width="19.5703125" style="79" customWidth="1"/>
    <col min="1777" max="1777" width="14.85546875" style="79" customWidth="1"/>
    <col min="1778" max="1778" width="15" style="79" bestFit="1" customWidth="1"/>
    <col min="1779" max="1779" width="17.42578125" style="79" customWidth="1"/>
    <col min="1780" max="1780" width="13.140625" style="79" customWidth="1"/>
    <col min="1781" max="1781" width="12.5703125" style="79" customWidth="1"/>
    <col min="1782" max="1782" width="13.140625" style="79" customWidth="1"/>
    <col min="1783" max="1783" width="8.85546875" style="79"/>
    <col min="1784" max="1784" width="14.7109375" style="79" customWidth="1"/>
    <col min="1785" max="1785" width="11.42578125" style="79" customWidth="1"/>
    <col min="1786" max="1786" width="11.140625" style="79" customWidth="1"/>
    <col min="1787" max="1787" width="10.42578125" style="79" customWidth="1"/>
    <col min="1788" max="1788" width="10.7109375" style="79" customWidth="1"/>
    <col min="1789" max="1789" width="11.42578125" style="79" customWidth="1"/>
    <col min="1790" max="2013" width="8.85546875" style="79"/>
    <col min="2014" max="2014" width="19.28515625" style="79" customWidth="1"/>
    <col min="2015" max="2015" width="15.28515625" style="79" bestFit="1" customWidth="1"/>
    <col min="2016" max="2016" width="13.28515625" style="79" customWidth="1"/>
    <col min="2017" max="2017" width="13.7109375" style="79" customWidth="1"/>
    <col min="2018" max="2018" width="14.140625" style="79" customWidth="1"/>
    <col min="2019" max="2019" width="13.28515625" style="79" customWidth="1"/>
    <col min="2020" max="2020" width="12" style="79" customWidth="1"/>
    <col min="2021" max="2021" width="13.140625" style="79" customWidth="1"/>
    <col min="2022" max="2022" width="15" style="79" customWidth="1"/>
    <col min="2023" max="2023" width="0" style="79" hidden="1" customWidth="1"/>
    <col min="2024" max="2026" width="13.140625" style="79" customWidth="1"/>
    <col min="2027" max="2027" width="15.28515625" style="79" bestFit="1" customWidth="1"/>
    <col min="2028" max="2028" width="11.5703125" style="79" customWidth="1"/>
    <col min="2029" max="2029" width="13" style="79" customWidth="1"/>
    <col min="2030" max="2030" width="19.7109375" style="79" customWidth="1"/>
    <col min="2031" max="2031" width="12.28515625" style="79" bestFit="1" customWidth="1"/>
    <col min="2032" max="2032" width="19.5703125" style="79" customWidth="1"/>
    <col min="2033" max="2033" width="14.85546875" style="79" customWidth="1"/>
    <col min="2034" max="2034" width="15" style="79" bestFit="1" customWidth="1"/>
    <col min="2035" max="2035" width="17.42578125" style="79" customWidth="1"/>
    <col min="2036" max="2036" width="13.140625" style="79" customWidth="1"/>
    <col min="2037" max="2037" width="12.5703125" style="79" customWidth="1"/>
    <col min="2038" max="2038" width="13.140625" style="79" customWidth="1"/>
    <col min="2039" max="2039" width="8.85546875" style="79"/>
    <col min="2040" max="2040" width="14.7109375" style="79" customWidth="1"/>
    <col min="2041" max="2041" width="11.42578125" style="79" customWidth="1"/>
    <col min="2042" max="2042" width="11.140625" style="79" customWidth="1"/>
    <col min="2043" max="2043" width="10.42578125" style="79" customWidth="1"/>
    <col min="2044" max="2044" width="10.7109375" style="79" customWidth="1"/>
    <col min="2045" max="2045" width="11.42578125" style="79" customWidth="1"/>
    <col min="2046" max="2269" width="8.85546875" style="79"/>
    <col min="2270" max="2270" width="19.28515625" style="79" customWidth="1"/>
    <col min="2271" max="2271" width="15.28515625" style="79" bestFit="1" customWidth="1"/>
    <col min="2272" max="2272" width="13.28515625" style="79" customWidth="1"/>
    <col min="2273" max="2273" width="13.7109375" style="79" customWidth="1"/>
    <col min="2274" max="2274" width="14.140625" style="79" customWidth="1"/>
    <col min="2275" max="2275" width="13.28515625" style="79" customWidth="1"/>
    <col min="2276" max="2276" width="12" style="79" customWidth="1"/>
    <col min="2277" max="2277" width="13.140625" style="79" customWidth="1"/>
    <col min="2278" max="2278" width="15" style="79" customWidth="1"/>
    <col min="2279" max="2279" width="0" style="79" hidden="1" customWidth="1"/>
    <col min="2280" max="2282" width="13.140625" style="79" customWidth="1"/>
    <col min="2283" max="2283" width="15.28515625" style="79" bestFit="1" customWidth="1"/>
    <col min="2284" max="2284" width="11.5703125" style="79" customWidth="1"/>
    <col min="2285" max="2285" width="13" style="79" customWidth="1"/>
    <col min="2286" max="2286" width="19.7109375" style="79" customWidth="1"/>
    <col min="2287" max="2287" width="12.28515625" style="79" bestFit="1" customWidth="1"/>
    <col min="2288" max="2288" width="19.5703125" style="79" customWidth="1"/>
    <col min="2289" max="2289" width="14.85546875" style="79" customWidth="1"/>
    <col min="2290" max="2290" width="15" style="79" bestFit="1" customWidth="1"/>
    <col min="2291" max="2291" width="17.42578125" style="79" customWidth="1"/>
    <col min="2292" max="2292" width="13.140625" style="79" customWidth="1"/>
    <col min="2293" max="2293" width="12.5703125" style="79" customWidth="1"/>
    <col min="2294" max="2294" width="13.140625" style="79" customWidth="1"/>
    <col min="2295" max="2295" width="8.85546875" style="79"/>
    <col min="2296" max="2296" width="14.7109375" style="79" customWidth="1"/>
    <col min="2297" max="2297" width="11.42578125" style="79" customWidth="1"/>
    <col min="2298" max="2298" width="11.140625" style="79" customWidth="1"/>
    <col min="2299" max="2299" width="10.42578125" style="79" customWidth="1"/>
    <col min="2300" max="2300" width="10.7109375" style="79" customWidth="1"/>
    <col min="2301" max="2301" width="11.42578125" style="79" customWidth="1"/>
    <col min="2302" max="2525" width="8.85546875" style="79"/>
    <col min="2526" max="2526" width="19.28515625" style="79" customWidth="1"/>
    <col min="2527" max="2527" width="15.28515625" style="79" bestFit="1" customWidth="1"/>
    <col min="2528" max="2528" width="13.28515625" style="79" customWidth="1"/>
    <col min="2529" max="2529" width="13.7109375" style="79" customWidth="1"/>
    <col min="2530" max="2530" width="14.140625" style="79" customWidth="1"/>
    <col min="2531" max="2531" width="13.28515625" style="79" customWidth="1"/>
    <col min="2532" max="2532" width="12" style="79" customWidth="1"/>
    <col min="2533" max="2533" width="13.140625" style="79" customWidth="1"/>
    <col min="2534" max="2534" width="15" style="79" customWidth="1"/>
    <col min="2535" max="2535" width="0" style="79" hidden="1" customWidth="1"/>
    <col min="2536" max="2538" width="13.140625" style="79" customWidth="1"/>
    <col min="2539" max="2539" width="15.28515625" style="79" bestFit="1" customWidth="1"/>
    <col min="2540" max="2540" width="11.5703125" style="79" customWidth="1"/>
    <col min="2541" max="2541" width="13" style="79" customWidth="1"/>
    <col min="2542" max="2542" width="19.7109375" style="79" customWidth="1"/>
    <col min="2543" max="2543" width="12.28515625" style="79" bestFit="1" customWidth="1"/>
    <col min="2544" max="2544" width="19.5703125" style="79" customWidth="1"/>
    <col min="2545" max="2545" width="14.85546875" style="79" customWidth="1"/>
    <col min="2546" max="2546" width="15" style="79" bestFit="1" customWidth="1"/>
    <col min="2547" max="2547" width="17.42578125" style="79" customWidth="1"/>
    <col min="2548" max="2548" width="13.140625" style="79" customWidth="1"/>
    <col min="2549" max="2549" width="12.5703125" style="79" customWidth="1"/>
    <col min="2550" max="2550" width="13.140625" style="79" customWidth="1"/>
    <col min="2551" max="2551" width="8.85546875" style="79"/>
    <col min="2552" max="2552" width="14.7109375" style="79" customWidth="1"/>
    <col min="2553" max="2553" width="11.42578125" style="79" customWidth="1"/>
    <col min="2554" max="2554" width="11.140625" style="79" customWidth="1"/>
    <col min="2555" max="2555" width="10.42578125" style="79" customWidth="1"/>
    <col min="2556" max="2556" width="10.7109375" style="79" customWidth="1"/>
    <col min="2557" max="2557" width="11.42578125" style="79" customWidth="1"/>
    <col min="2558" max="2781" width="8.85546875" style="79"/>
    <col min="2782" max="2782" width="19.28515625" style="79" customWidth="1"/>
    <col min="2783" max="2783" width="15.28515625" style="79" bestFit="1" customWidth="1"/>
    <col min="2784" max="2784" width="13.28515625" style="79" customWidth="1"/>
    <col min="2785" max="2785" width="13.7109375" style="79" customWidth="1"/>
    <col min="2786" max="2786" width="14.140625" style="79" customWidth="1"/>
    <col min="2787" max="2787" width="13.28515625" style="79" customWidth="1"/>
    <col min="2788" max="2788" width="12" style="79" customWidth="1"/>
    <col min="2789" max="2789" width="13.140625" style="79" customWidth="1"/>
    <col min="2790" max="2790" width="15" style="79" customWidth="1"/>
    <col min="2791" max="2791" width="0" style="79" hidden="1" customWidth="1"/>
    <col min="2792" max="2794" width="13.140625" style="79" customWidth="1"/>
    <col min="2795" max="2795" width="15.28515625" style="79" bestFit="1" customWidth="1"/>
    <col min="2796" max="2796" width="11.5703125" style="79" customWidth="1"/>
    <col min="2797" max="2797" width="13" style="79" customWidth="1"/>
    <col min="2798" max="2798" width="19.7109375" style="79" customWidth="1"/>
    <col min="2799" max="2799" width="12.28515625" style="79" bestFit="1" customWidth="1"/>
    <col min="2800" max="2800" width="19.5703125" style="79" customWidth="1"/>
    <col min="2801" max="2801" width="14.85546875" style="79" customWidth="1"/>
    <col min="2802" max="2802" width="15" style="79" bestFit="1" customWidth="1"/>
    <col min="2803" max="2803" width="17.42578125" style="79" customWidth="1"/>
    <col min="2804" max="2804" width="13.140625" style="79" customWidth="1"/>
    <col min="2805" max="2805" width="12.5703125" style="79" customWidth="1"/>
    <col min="2806" max="2806" width="13.140625" style="79" customWidth="1"/>
    <col min="2807" max="2807" width="8.85546875" style="79"/>
    <col min="2808" max="2808" width="14.7109375" style="79" customWidth="1"/>
    <col min="2809" max="2809" width="11.42578125" style="79" customWidth="1"/>
    <col min="2810" max="2810" width="11.140625" style="79" customWidth="1"/>
    <col min="2811" max="2811" width="10.42578125" style="79" customWidth="1"/>
    <col min="2812" max="2812" width="10.7109375" style="79" customWidth="1"/>
    <col min="2813" max="2813" width="11.42578125" style="79" customWidth="1"/>
    <col min="2814" max="3037" width="8.85546875" style="79"/>
    <col min="3038" max="3038" width="19.28515625" style="79" customWidth="1"/>
    <col min="3039" max="3039" width="15.28515625" style="79" bestFit="1" customWidth="1"/>
    <col min="3040" max="3040" width="13.28515625" style="79" customWidth="1"/>
    <col min="3041" max="3041" width="13.7109375" style="79" customWidth="1"/>
    <col min="3042" max="3042" width="14.140625" style="79" customWidth="1"/>
    <col min="3043" max="3043" width="13.28515625" style="79" customWidth="1"/>
    <col min="3044" max="3044" width="12" style="79" customWidth="1"/>
    <col min="3045" max="3045" width="13.140625" style="79" customWidth="1"/>
    <col min="3046" max="3046" width="15" style="79" customWidth="1"/>
    <col min="3047" max="3047" width="0" style="79" hidden="1" customWidth="1"/>
    <col min="3048" max="3050" width="13.140625" style="79" customWidth="1"/>
    <col min="3051" max="3051" width="15.28515625" style="79" bestFit="1" customWidth="1"/>
    <col min="3052" max="3052" width="11.5703125" style="79" customWidth="1"/>
    <col min="3053" max="3053" width="13" style="79" customWidth="1"/>
    <col min="3054" max="3054" width="19.7109375" style="79" customWidth="1"/>
    <col min="3055" max="3055" width="12.28515625" style="79" bestFit="1" customWidth="1"/>
    <col min="3056" max="3056" width="19.5703125" style="79" customWidth="1"/>
    <col min="3057" max="3057" width="14.85546875" style="79" customWidth="1"/>
    <col min="3058" max="3058" width="15" style="79" bestFit="1" customWidth="1"/>
    <col min="3059" max="3059" width="17.42578125" style="79" customWidth="1"/>
    <col min="3060" max="3060" width="13.140625" style="79" customWidth="1"/>
    <col min="3061" max="3061" width="12.5703125" style="79" customWidth="1"/>
    <col min="3062" max="3062" width="13.140625" style="79" customWidth="1"/>
    <col min="3063" max="3063" width="8.85546875" style="79"/>
    <col min="3064" max="3064" width="14.7109375" style="79" customWidth="1"/>
    <col min="3065" max="3065" width="11.42578125" style="79" customWidth="1"/>
    <col min="3066" max="3066" width="11.140625" style="79" customWidth="1"/>
    <col min="3067" max="3067" width="10.42578125" style="79" customWidth="1"/>
    <col min="3068" max="3068" width="10.7109375" style="79" customWidth="1"/>
    <col min="3069" max="3069" width="11.42578125" style="79" customWidth="1"/>
    <col min="3070" max="3293" width="8.85546875" style="79"/>
    <col min="3294" max="3294" width="19.28515625" style="79" customWidth="1"/>
    <col min="3295" max="3295" width="15.28515625" style="79" bestFit="1" customWidth="1"/>
    <col min="3296" max="3296" width="13.28515625" style="79" customWidth="1"/>
    <col min="3297" max="3297" width="13.7109375" style="79" customWidth="1"/>
    <col min="3298" max="3298" width="14.140625" style="79" customWidth="1"/>
    <col min="3299" max="3299" width="13.28515625" style="79" customWidth="1"/>
    <col min="3300" max="3300" width="12" style="79" customWidth="1"/>
    <col min="3301" max="3301" width="13.140625" style="79" customWidth="1"/>
    <col min="3302" max="3302" width="15" style="79" customWidth="1"/>
    <col min="3303" max="3303" width="0" style="79" hidden="1" customWidth="1"/>
    <col min="3304" max="3306" width="13.140625" style="79" customWidth="1"/>
    <col min="3307" max="3307" width="15.28515625" style="79" bestFit="1" customWidth="1"/>
    <col min="3308" max="3308" width="11.5703125" style="79" customWidth="1"/>
    <col min="3309" max="3309" width="13" style="79" customWidth="1"/>
    <col min="3310" max="3310" width="19.7109375" style="79" customWidth="1"/>
    <col min="3311" max="3311" width="12.28515625" style="79" bestFit="1" customWidth="1"/>
    <col min="3312" max="3312" width="19.5703125" style="79" customWidth="1"/>
    <col min="3313" max="3313" width="14.85546875" style="79" customWidth="1"/>
    <col min="3314" max="3314" width="15" style="79" bestFit="1" customWidth="1"/>
    <col min="3315" max="3315" width="17.42578125" style="79" customWidth="1"/>
    <col min="3316" max="3316" width="13.140625" style="79" customWidth="1"/>
    <col min="3317" max="3317" width="12.5703125" style="79" customWidth="1"/>
    <col min="3318" max="3318" width="13.140625" style="79" customWidth="1"/>
    <col min="3319" max="3319" width="8.85546875" style="79"/>
    <col min="3320" max="3320" width="14.7109375" style="79" customWidth="1"/>
    <col min="3321" max="3321" width="11.42578125" style="79" customWidth="1"/>
    <col min="3322" max="3322" width="11.140625" style="79" customWidth="1"/>
    <col min="3323" max="3323" width="10.42578125" style="79" customWidth="1"/>
    <col min="3324" max="3324" width="10.7109375" style="79" customWidth="1"/>
    <col min="3325" max="3325" width="11.42578125" style="79" customWidth="1"/>
    <col min="3326" max="3549" width="8.85546875" style="79"/>
    <col min="3550" max="3550" width="19.28515625" style="79" customWidth="1"/>
    <col min="3551" max="3551" width="15.28515625" style="79" bestFit="1" customWidth="1"/>
    <col min="3552" max="3552" width="13.28515625" style="79" customWidth="1"/>
    <col min="3553" max="3553" width="13.7109375" style="79" customWidth="1"/>
    <col min="3554" max="3554" width="14.140625" style="79" customWidth="1"/>
    <col min="3555" max="3555" width="13.28515625" style="79" customWidth="1"/>
    <col min="3556" max="3556" width="12" style="79" customWidth="1"/>
    <col min="3557" max="3557" width="13.140625" style="79" customWidth="1"/>
    <col min="3558" max="3558" width="15" style="79" customWidth="1"/>
    <col min="3559" max="3559" width="0" style="79" hidden="1" customWidth="1"/>
    <col min="3560" max="3562" width="13.140625" style="79" customWidth="1"/>
    <col min="3563" max="3563" width="15.28515625" style="79" bestFit="1" customWidth="1"/>
    <col min="3564" max="3564" width="11.5703125" style="79" customWidth="1"/>
    <col min="3565" max="3565" width="13" style="79" customWidth="1"/>
    <col min="3566" max="3566" width="19.7109375" style="79" customWidth="1"/>
    <col min="3567" max="3567" width="12.28515625" style="79" bestFit="1" customWidth="1"/>
    <col min="3568" max="3568" width="19.5703125" style="79" customWidth="1"/>
    <col min="3569" max="3569" width="14.85546875" style="79" customWidth="1"/>
    <col min="3570" max="3570" width="15" style="79" bestFit="1" customWidth="1"/>
    <col min="3571" max="3571" width="17.42578125" style="79" customWidth="1"/>
    <col min="3572" max="3572" width="13.140625" style="79" customWidth="1"/>
    <col min="3573" max="3573" width="12.5703125" style="79" customWidth="1"/>
    <col min="3574" max="3574" width="13.140625" style="79" customWidth="1"/>
    <col min="3575" max="3575" width="8.85546875" style="79"/>
    <col min="3576" max="3576" width="14.7109375" style="79" customWidth="1"/>
    <col min="3577" max="3577" width="11.42578125" style="79" customWidth="1"/>
    <col min="3578" max="3578" width="11.140625" style="79" customWidth="1"/>
    <col min="3579" max="3579" width="10.42578125" style="79" customWidth="1"/>
    <col min="3580" max="3580" width="10.7109375" style="79" customWidth="1"/>
    <col min="3581" max="3581" width="11.42578125" style="79" customWidth="1"/>
    <col min="3582" max="3805" width="8.85546875" style="79"/>
    <col min="3806" max="3806" width="19.28515625" style="79" customWidth="1"/>
    <col min="3807" max="3807" width="15.28515625" style="79" bestFit="1" customWidth="1"/>
    <col min="3808" max="3808" width="13.28515625" style="79" customWidth="1"/>
    <col min="3809" max="3809" width="13.7109375" style="79" customWidth="1"/>
    <col min="3810" max="3810" width="14.140625" style="79" customWidth="1"/>
    <col min="3811" max="3811" width="13.28515625" style="79" customWidth="1"/>
    <col min="3812" max="3812" width="12" style="79" customWidth="1"/>
    <col min="3813" max="3813" width="13.140625" style="79" customWidth="1"/>
    <col min="3814" max="3814" width="15" style="79" customWidth="1"/>
    <col min="3815" max="3815" width="0" style="79" hidden="1" customWidth="1"/>
    <col min="3816" max="3818" width="13.140625" style="79" customWidth="1"/>
    <col min="3819" max="3819" width="15.28515625" style="79" bestFit="1" customWidth="1"/>
    <col min="3820" max="3820" width="11.5703125" style="79" customWidth="1"/>
    <col min="3821" max="3821" width="13" style="79" customWidth="1"/>
    <col min="3822" max="3822" width="19.7109375" style="79" customWidth="1"/>
    <col min="3823" max="3823" width="12.28515625" style="79" bestFit="1" customWidth="1"/>
    <col min="3824" max="3824" width="19.5703125" style="79" customWidth="1"/>
    <col min="3825" max="3825" width="14.85546875" style="79" customWidth="1"/>
    <col min="3826" max="3826" width="15" style="79" bestFit="1" customWidth="1"/>
    <col min="3827" max="3827" width="17.42578125" style="79" customWidth="1"/>
    <col min="3828" max="3828" width="13.140625" style="79" customWidth="1"/>
    <col min="3829" max="3829" width="12.5703125" style="79" customWidth="1"/>
    <col min="3830" max="3830" width="13.140625" style="79" customWidth="1"/>
    <col min="3831" max="3831" width="8.85546875" style="79"/>
    <col min="3832" max="3832" width="14.7109375" style="79" customWidth="1"/>
    <col min="3833" max="3833" width="11.42578125" style="79" customWidth="1"/>
    <col min="3834" max="3834" width="11.140625" style="79" customWidth="1"/>
    <col min="3835" max="3835" width="10.42578125" style="79" customWidth="1"/>
    <col min="3836" max="3836" width="10.7109375" style="79" customWidth="1"/>
    <col min="3837" max="3837" width="11.42578125" style="79" customWidth="1"/>
    <col min="3838" max="4061" width="8.85546875" style="79"/>
    <col min="4062" max="4062" width="19.28515625" style="79" customWidth="1"/>
    <col min="4063" max="4063" width="15.28515625" style="79" bestFit="1" customWidth="1"/>
    <col min="4064" max="4064" width="13.28515625" style="79" customWidth="1"/>
    <col min="4065" max="4065" width="13.7109375" style="79" customWidth="1"/>
    <col min="4066" max="4066" width="14.140625" style="79" customWidth="1"/>
    <col min="4067" max="4067" width="13.28515625" style="79" customWidth="1"/>
    <col min="4068" max="4068" width="12" style="79" customWidth="1"/>
    <col min="4069" max="4069" width="13.140625" style="79" customWidth="1"/>
    <col min="4070" max="4070" width="15" style="79" customWidth="1"/>
    <col min="4071" max="4071" width="0" style="79" hidden="1" customWidth="1"/>
    <col min="4072" max="4074" width="13.140625" style="79" customWidth="1"/>
    <col min="4075" max="4075" width="15.28515625" style="79" bestFit="1" customWidth="1"/>
    <col min="4076" max="4076" width="11.5703125" style="79" customWidth="1"/>
    <col min="4077" max="4077" width="13" style="79" customWidth="1"/>
    <col min="4078" max="4078" width="19.7109375" style="79" customWidth="1"/>
    <col min="4079" max="4079" width="12.28515625" style="79" bestFit="1" customWidth="1"/>
    <col min="4080" max="4080" width="19.5703125" style="79" customWidth="1"/>
    <col min="4081" max="4081" width="14.85546875" style="79" customWidth="1"/>
    <col min="4082" max="4082" width="15" style="79" bestFit="1" customWidth="1"/>
    <col min="4083" max="4083" width="17.42578125" style="79" customWidth="1"/>
    <col min="4084" max="4084" width="13.140625" style="79" customWidth="1"/>
    <col min="4085" max="4085" width="12.5703125" style="79" customWidth="1"/>
    <col min="4086" max="4086" width="13.140625" style="79" customWidth="1"/>
    <col min="4087" max="4087" width="8.85546875" style="79"/>
    <col min="4088" max="4088" width="14.7109375" style="79" customWidth="1"/>
    <col min="4089" max="4089" width="11.42578125" style="79" customWidth="1"/>
    <col min="4090" max="4090" width="11.140625" style="79" customWidth="1"/>
    <col min="4091" max="4091" width="10.42578125" style="79" customWidth="1"/>
    <col min="4092" max="4092" width="10.7109375" style="79" customWidth="1"/>
    <col min="4093" max="4093" width="11.42578125" style="79" customWidth="1"/>
    <col min="4094" max="4317" width="8.85546875" style="79"/>
    <col min="4318" max="4318" width="19.28515625" style="79" customWidth="1"/>
    <col min="4319" max="4319" width="15.28515625" style="79" bestFit="1" customWidth="1"/>
    <col min="4320" max="4320" width="13.28515625" style="79" customWidth="1"/>
    <col min="4321" max="4321" width="13.7109375" style="79" customWidth="1"/>
    <col min="4322" max="4322" width="14.140625" style="79" customWidth="1"/>
    <col min="4323" max="4323" width="13.28515625" style="79" customWidth="1"/>
    <col min="4324" max="4324" width="12" style="79" customWidth="1"/>
    <col min="4325" max="4325" width="13.140625" style="79" customWidth="1"/>
    <col min="4326" max="4326" width="15" style="79" customWidth="1"/>
    <col min="4327" max="4327" width="0" style="79" hidden="1" customWidth="1"/>
    <col min="4328" max="4330" width="13.140625" style="79" customWidth="1"/>
    <col min="4331" max="4331" width="15.28515625" style="79" bestFit="1" customWidth="1"/>
    <col min="4332" max="4332" width="11.5703125" style="79" customWidth="1"/>
    <col min="4333" max="4333" width="13" style="79" customWidth="1"/>
    <col min="4334" max="4334" width="19.7109375" style="79" customWidth="1"/>
    <col min="4335" max="4335" width="12.28515625" style="79" bestFit="1" customWidth="1"/>
    <col min="4336" max="4336" width="19.5703125" style="79" customWidth="1"/>
    <col min="4337" max="4337" width="14.85546875" style="79" customWidth="1"/>
    <col min="4338" max="4338" width="15" style="79" bestFit="1" customWidth="1"/>
    <col min="4339" max="4339" width="17.42578125" style="79" customWidth="1"/>
    <col min="4340" max="4340" width="13.140625" style="79" customWidth="1"/>
    <col min="4341" max="4341" width="12.5703125" style="79" customWidth="1"/>
    <col min="4342" max="4342" width="13.140625" style="79" customWidth="1"/>
    <col min="4343" max="4343" width="8.85546875" style="79"/>
    <col min="4344" max="4344" width="14.7109375" style="79" customWidth="1"/>
    <col min="4345" max="4345" width="11.42578125" style="79" customWidth="1"/>
    <col min="4346" max="4346" width="11.140625" style="79" customWidth="1"/>
    <col min="4347" max="4347" width="10.42578125" style="79" customWidth="1"/>
    <col min="4348" max="4348" width="10.7109375" style="79" customWidth="1"/>
    <col min="4349" max="4349" width="11.42578125" style="79" customWidth="1"/>
    <col min="4350" max="4573" width="8.85546875" style="79"/>
    <col min="4574" max="4574" width="19.28515625" style="79" customWidth="1"/>
    <col min="4575" max="4575" width="15.28515625" style="79" bestFit="1" customWidth="1"/>
    <col min="4576" max="4576" width="13.28515625" style="79" customWidth="1"/>
    <col min="4577" max="4577" width="13.7109375" style="79" customWidth="1"/>
    <col min="4578" max="4578" width="14.140625" style="79" customWidth="1"/>
    <col min="4579" max="4579" width="13.28515625" style="79" customWidth="1"/>
    <col min="4580" max="4580" width="12" style="79" customWidth="1"/>
    <col min="4581" max="4581" width="13.140625" style="79" customWidth="1"/>
    <col min="4582" max="4582" width="15" style="79" customWidth="1"/>
    <col min="4583" max="4583" width="0" style="79" hidden="1" customWidth="1"/>
    <col min="4584" max="4586" width="13.140625" style="79" customWidth="1"/>
    <col min="4587" max="4587" width="15.28515625" style="79" bestFit="1" customWidth="1"/>
    <col min="4588" max="4588" width="11.5703125" style="79" customWidth="1"/>
    <col min="4589" max="4589" width="13" style="79" customWidth="1"/>
    <col min="4590" max="4590" width="19.7109375" style="79" customWidth="1"/>
    <col min="4591" max="4591" width="12.28515625" style="79" bestFit="1" customWidth="1"/>
    <col min="4592" max="4592" width="19.5703125" style="79" customWidth="1"/>
    <col min="4593" max="4593" width="14.85546875" style="79" customWidth="1"/>
    <col min="4594" max="4594" width="15" style="79" bestFit="1" customWidth="1"/>
    <col min="4595" max="4595" width="17.42578125" style="79" customWidth="1"/>
    <col min="4596" max="4596" width="13.140625" style="79" customWidth="1"/>
    <col min="4597" max="4597" width="12.5703125" style="79" customWidth="1"/>
    <col min="4598" max="4598" width="13.140625" style="79" customWidth="1"/>
    <col min="4599" max="4599" width="8.85546875" style="79"/>
    <col min="4600" max="4600" width="14.7109375" style="79" customWidth="1"/>
    <col min="4601" max="4601" width="11.42578125" style="79" customWidth="1"/>
    <col min="4602" max="4602" width="11.140625" style="79" customWidth="1"/>
    <col min="4603" max="4603" width="10.42578125" style="79" customWidth="1"/>
    <col min="4604" max="4604" width="10.7109375" style="79" customWidth="1"/>
    <col min="4605" max="4605" width="11.42578125" style="79" customWidth="1"/>
    <col min="4606" max="4829" width="8.85546875" style="79"/>
    <col min="4830" max="4830" width="19.28515625" style="79" customWidth="1"/>
    <col min="4831" max="4831" width="15.28515625" style="79" bestFit="1" customWidth="1"/>
    <col min="4832" max="4832" width="13.28515625" style="79" customWidth="1"/>
    <col min="4833" max="4833" width="13.7109375" style="79" customWidth="1"/>
    <col min="4834" max="4834" width="14.140625" style="79" customWidth="1"/>
    <col min="4835" max="4835" width="13.28515625" style="79" customWidth="1"/>
    <col min="4836" max="4836" width="12" style="79" customWidth="1"/>
    <col min="4837" max="4837" width="13.140625" style="79" customWidth="1"/>
    <col min="4838" max="4838" width="15" style="79" customWidth="1"/>
    <col min="4839" max="4839" width="0" style="79" hidden="1" customWidth="1"/>
    <col min="4840" max="4842" width="13.140625" style="79" customWidth="1"/>
    <col min="4843" max="4843" width="15.28515625" style="79" bestFit="1" customWidth="1"/>
    <col min="4844" max="4844" width="11.5703125" style="79" customWidth="1"/>
    <col min="4845" max="4845" width="13" style="79" customWidth="1"/>
    <col min="4846" max="4846" width="19.7109375" style="79" customWidth="1"/>
    <col min="4847" max="4847" width="12.28515625" style="79" bestFit="1" customWidth="1"/>
    <col min="4848" max="4848" width="19.5703125" style="79" customWidth="1"/>
    <col min="4849" max="4849" width="14.85546875" style="79" customWidth="1"/>
    <col min="4850" max="4850" width="15" style="79" bestFit="1" customWidth="1"/>
    <col min="4851" max="4851" width="17.42578125" style="79" customWidth="1"/>
    <col min="4852" max="4852" width="13.140625" style="79" customWidth="1"/>
    <col min="4853" max="4853" width="12.5703125" style="79" customWidth="1"/>
    <col min="4854" max="4854" width="13.140625" style="79" customWidth="1"/>
    <col min="4855" max="4855" width="8.85546875" style="79"/>
    <col min="4856" max="4856" width="14.7109375" style="79" customWidth="1"/>
    <col min="4857" max="4857" width="11.42578125" style="79" customWidth="1"/>
    <col min="4858" max="4858" width="11.140625" style="79" customWidth="1"/>
    <col min="4859" max="4859" width="10.42578125" style="79" customWidth="1"/>
    <col min="4860" max="4860" width="10.7109375" style="79" customWidth="1"/>
    <col min="4861" max="4861" width="11.42578125" style="79" customWidth="1"/>
    <col min="4862" max="5085" width="8.85546875" style="79"/>
    <col min="5086" max="5086" width="19.28515625" style="79" customWidth="1"/>
    <col min="5087" max="5087" width="15.28515625" style="79" bestFit="1" customWidth="1"/>
    <col min="5088" max="5088" width="13.28515625" style="79" customWidth="1"/>
    <col min="5089" max="5089" width="13.7109375" style="79" customWidth="1"/>
    <col min="5090" max="5090" width="14.140625" style="79" customWidth="1"/>
    <col min="5091" max="5091" width="13.28515625" style="79" customWidth="1"/>
    <col min="5092" max="5092" width="12" style="79" customWidth="1"/>
    <col min="5093" max="5093" width="13.140625" style="79" customWidth="1"/>
    <col min="5094" max="5094" width="15" style="79" customWidth="1"/>
    <col min="5095" max="5095" width="0" style="79" hidden="1" customWidth="1"/>
    <col min="5096" max="5098" width="13.140625" style="79" customWidth="1"/>
    <col min="5099" max="5099" width="15.28515625" style="79" bestFit="1" customWidth="1"/>
    <col min="5100" max="5100" width="11.5703125" style="79" customWidth="1"/>
    <col min="5101" max="5101" width="13" style="79" customWidth="1"/>
    <col min="5102" max="5102" width="19.7109375" style="79" customWidth="1"/>
    <col min="5103" max="5103" width="12.28515625" style="79" bestFit="1" customWidth="1"/>
    <col min="5104" max="5104" width="19.5703125" style="79" customWidth="1"/>
    <col min="5105" max="5105" width="14.85546875" style="79" customWidth="1"/>
    <col min="5106" max="5106" width="15" style="79" bestFit="1" customWidth="1"/>
    <col min="5107" max="5107" width="17.42578125" style="79" customWidth="1"/>
    <col min="5108" max="5108" width="13.140625" style="79" customWidth="1"/>
    <col min="5109" max="5109" width="12.5703125" style="79" customWidth="1"/>
    <col min="5110" max="5110" width="13.140625" style="79" customWidth="1"/>
    <col min="5111" max="5111" width="8.85546875" style="79"/>
    <col min="5112" max="5112" width="14.7109375" style="79" customWidth="1"/>
    <col min="5113" max="5113" width="11.42578125" style="79" customWidth="1"/>
    <col min="5114" max="5114" width="11.140625" style="79" customWidth="1"/>
    <col min="5115" max="5115" width="10.42578125" style="79" customWidth="1"/>
    <col min="5116" max="5116" width="10.7109375" style="79" customWidth="1"/>
    <col min="5117" max="5117" width="11.42578125" style="79" customWidth="1"/>
    <col min="5118" max="5341" width="8.85546875" style="79"/>
    <col min="5342" max="5342" width="19.28515625" style="79" customWidth="1"/>
    <col min="5343" max="5343" width="15.28515625" style="79" bestFit="1" customWidth="1"/>
    <col min="5344" max="5344" width="13.28515625" style="79" customWidth="1"/>
    <col min="5345" max="5345" width="13.7109375" style="79" customWidth="1"/>
    <col min="5346" max="5346" width="14.140625" style="79" customWidth="1"/>
    <col min="5347" max="5347" width="13.28515625" style="79" customWidth="1"/>
    <col min="5348" max="5348" width="12" style="79" customWidth="1"/>
    <col min="5349" max="5349" width="13.140625" style="79" customWidth="1"/>
    <col min="5350" max="5350" width="15" style="79" customWidth="1"/>
    <col min="5351" max="5351" width="0" style="79" hidden="1" customWidth="1"/>
    <col min="5352" max="5354" width="13.140625" style="79" customWidth="1"/>
    <col min="5355" max="5355" width="15.28515625" style="79" bestFit="1" customWidth="1"/>
    <col min="5356" max="5356" width="11.5703125" style="79" customWidth="1"/>
    <col min="5357" max="5357" width="13" style="79" customWidth="1"/>
    <col min="5358" max="5358" width="19.7109375" style="79" customWidth="1"/>
    <col min="5359" max="5359" width="12.28515625" style="79" bestFit="1" customWidth="1"/>
    <col min="5360" max="5360" width="19.5703125" style="79" customWidth="1"/>
    <col min="5361" max="5361" width="14.85546875" style="79" customWidth="1"/>
    <col min="5362" max="5362" width="15" style="79" bestFit="1" customWidth="1"/>
    <col min="5363" max="5363" width="17.42578125" style="79" customWidth="1"/>
    <col min="5364" max="5364" width="13.140625" style="79" customWidth="1"/>
    <col min="5365" max="5365" width="12.5703125" style="79" customWidth="1"/>
    <col min="5366" max="5366" width="13.140625" style="79" customWidth="1"/>
    <col min="5367" max="5367" width="8.85546875" style="79"/>
    <col min="5368" max="5368" width="14.7109375" style="79" customWidth="1"/>
    <col min="5369" max="5369" width="11.42578125" style="79" customWidth="1"/>
    <col min="5370" max="5370" width="11.140625" style="79" customWidth="1"/>
    <col min="5371" max="5371" width="10.42578125" style="79" customWidth="1"/>
    <col min="5372" max="5372" width="10.7109375" style="79" customWidth="1"/>
    <col min="5373" max="5373" width="11.42578125" style="79" customWidth="1"/>
    <col min="5374" max="5597" width="8.85546875" style="79"/>
    <col min="5598" max="5598" width="19.28515625" style="79" customWidth="1"/>
    <col min="5599" max="5599" width="15.28515625" style="79" bestFit="1" customWidth="1"/>
    <col min="5600" max="5600" width="13.28515625" style="79" customWidth="1"/>
    <col min="5601" max="5601" width="13.7109375" style="79" customWidth="1"/>
    <col min="5602" max="5602" width="14.140625" style="79" customWidth="1"/>
    <col min="5603" max="5603" width="13.28515625" style="79" customWidth="1"/>
    <col min="5604" max="5604" width="12" style="79" customWidth="1"/>
    <col min="5605" max="5605" width="13.140625" style="79" customWidth="1"/>
    <col min="5606" max="5606" width="15" style="79" customWidth="1"/>
    <col min="5607" max="5607" width="0" style="79" hidden="1" customWidth="1"/>
    <col min="5608" max="5610" width="13.140625" style="79" customWidth="1"/>
    <col min="5611" max="5611" width="15.28515625" style="79" bestFit="1" customWidth="1"/>
    <col min="5612" max="5612" width="11.5703125" style="79" customWidth="1"/>
    <col min="5613" max="5613" width="13" style="79" customWidth="1"/>
    <col min="5614" max="5614" width="19.7109375" style="79" customWidth="1"/>
    <col min="5615" max="5615" width="12.28515625" style="79" bestFit="1" customWidth="1"/>
    <col min="5616" max="5616" width="19.5703125" style="79" customWidth="1"/>
    <col min="5617" max="5617" width="14.85546875" style="79" customWidth="1"/>
    <col min="5618" max="5618" width="15" style="79" bestFit="1" customWidth="1"/>
    <col min="5619" max="5619" width="17.42578125" style="79" customWidth="1"/>
    <col min="5620" max="5620" width="13.140625" style="79" customWidth="1"/>
    <col min="5621" max="5621" width="12.5703125" style="79" customWidth="1"/>
    <col min="5622" max="5622" width="13.140625" style="79" customWidth="1"/>
    <col min="5623" max="5623" width="8.85546875" style="79"/>
    <col min="5624" max="5624" width="14.7109375" style="79" customWidth="1"/>
    <col min="5625" max="5625" width="11.42578125" style="79" customWidth="1"/>
    <col min="5626" max="5626" width="11.140625" style="79" customWidth="1"/>
    <col min="5627" max="5627" width="10.42578125" style="79" customWidth="1"/>
    <col min="5628" max="5628" width="10.7109375" style="79" customWidth="1"/>
    <col min="5629" max="5629" width="11.42578125" style="79" customWidth="1"/>
    <col min="5630" max="5853" width="8.85546875" style="79"/>
    <col min="5854" max="5854" width="19.28515625" style="79" customWidth="1"/>
    <col min="5855" max="5855" width="15.28515625" style="79" bestFit="1" customWidth="1"/>
    <col min="5856" max="5856" width="13.28515625" style="79" customWidth="1"/>
    <col min="5857" max="5857" width="13.7109375" style="79" customWidth="1"/>
    <col min="5858" max="5858" width="14.140625" style="79" customWidth="1"/>
    <col min="5859" max="5859" width="13.28515625" style="79" customWidth="1"/>
    <col min="5860" max="5860" width="12" style="79" customWidth="1"/>
    <col min="5861" max="5861" width="13.140625" style="79" customWidth="1"/>
    <col min="5862" max="5862" width="15" style="79" customWidth="1"/>
    <col min="5863" max="5863" width="0" style="79" hidden="1" customWidth="1"/>
    <col min="5864" max="5866" width="13.140625" style="79" customWidth="1"/>
    <col min="5867" max="5867" width="15.28515625" style="79" bestFit="1" customWidth="1"/>
    <col min="5868" max="5868" width="11.5703125" style="79" customWidth="1"/>
    <col min="5869" max="5869" width="13" style="79" customWidth="1"/>
    <col min="5870" max="5870" width="19.7109375" style="79" customWidth="1"/>
    <col min="5871" max="5871" width="12.28515625" style="79" bestFit="1" customWidth="1"/>
    <col min="5872" max="5872" width="19.5703125" style="79" customWidth="1"/>
    <col min="5873" max="5873" width="14.85546875" style="79" customWidth="1"/>
    <col min="5874" max="5874" width="15" style="79" bestFit="1" customWidth="1"/>
    <col min="5875" max="5875" width="17.42578125" style="79" customWidth="1"/>
    <col min="5876" max="5876" width="13.140625" style="79" customWidth="1"/>
    <col min="5877" max="5877" width="12.5703125" style="79" customWidth="1"/>
    <col min="5878" max="5878" width="13.140625" style="79" customWidth="1"/>
    <col min="5879" max="5879" width="8.85546875" style="79"/>
    <col min="5880" max="5880" width="14.7109375" style="79" customWidth="1"/>
    <col min="5881" max="5881" width="11.42578125" style="79" customWidth="1"/>
    <col min="5882" max="5882" width="11.140625" style="79" customWidth="1"/>
    <col min="5883" max="5883" width="10.42578125" style="79" customWidth="1"/>
    <col min="5884" max="5884" width="10.7109375" style="79" customWidth="1"/>
    <col min="5885" max="5885" width="11.42578125" style="79" customWidth="1"/>
    <col min="5886" max="6109" width="8.85546875" style="79"/>
    <col min="6110" max="6110" width="19.28515625" style="79" customWidth="1"/>
    <col min="6111" max="6111" width="15.28515625" style="79" bestFit="1" customWidth="1"/>
    <col min="6112" max="6112" width="13.28515625" style="79" customWidth="1"/>
    <col min="6113" max="6113" width="13.7109375" style="79" customWidth="1"/>
    <col min="6114" max="6114" width="14.140625" style="79" customWidth="1"/>
    <col min="6115" max="6115" width="13.28515625" style="79" customWidth="1"/>
    <col min="6116" max="6116" width="12" style="79" customWidth="1"/>
    <col min="6117" max="6117" width="13.140625" style="79" customWidth="1"/>
    <col min="6118" max="6118" width="15" style="79" customWidth="1"/>
    <col min="6119" max="6119" width="0" style="79" hidden="1" customWidth="1"/>
    <col min="6120" max="6122" width="13.140625" style="79" customWidth="1"/>
    <col min="6123" max="6123" width="15.28515625" style="79" bestFit="1" customWidth="1"/>
    <col min="6124" max="6124" width="11.5703125" style="79" customWidth="1"/>
    <col min="6125" max="6125" width="13" style="79" customWidth="1"/>
    <col min="6126" max="6126" width="19.7109375" style="79" customWidth="1"/>
    <col min="6127" max="6127" width="12.28515625" style="79" bestFit="1" customWidth="1"/>
    <col min="6128" max="6128" width="19.5703125" style="79" customWidth="1"/>
    <col min="6129" max="6129" width="14.85546875" style="79" customWidth="1"/>
    <col min="6130" max="6130" width="15" style="79" bestFit="1" customWidth="1"/>
    <col min="6131" max="6131" width="17.42578125" style="79" customWidth="1"/>
    <col min="6132" max="6132" width="13.140625" style="79" customWidth="1"/>
    <col min="6133" max="6133" width="12.5703125" style="79" customWidth="1"/>
    <col min="6134" max="6134" width="13.140625" style="79" customWidth="1"/>
    <col min="6135" max="6135" width="8.85546875" style="79"/>
    <col min="6136" max="6136" width="14.7109375" style="79" customWidth="1"/>
    <col min="6137" max="6137" width="11.42578125" style="79" customWidth="1"/>
    <col min="6138" max="6138" width="11.140625" style="79" customWidth="1"/>
    <col min="6139" max="6139" width="10.42578125" style="79" customWidth="1"/>
    <col min="6140" max="6140" width="10.7109375" style="79" customWidth="1"/>
    <col min="6141" max="6141" width="11.42578125" style="79" customWidth="1"/>
    <col min="6142" max="6365" width="8.85546875" style="79"/>
    <col min="6366" max="6366" width="19.28515625" style="79" customWidth="1"/>
    <col min="6367" max="6367" width="15.28515625" style="79" bestFit="1" customWidth="1"/>
    <col min="6368" max="6368" width="13.28515625" style="79" customWidth="1"/>
    <col min="6369" max="6369" width="13.7109375" style="79" customWidth="1"/>
    <col min="6370" max="6370" width="14.140625" style="79" customWidth="1"/>
    <col min="6371" max="6371" width="13.28515625" style="79" customWidth="1"/>
    <col min="6372" max="6372" width="12" style="79" customWidth="1"/>
    <col min="6373" max="6373" width="13.140625" style="79" customWidth="1"/>
    <col min="6374" max="6374" width="15" style="79" customWidth="1"/>
    <col min="6375" max="6375" width="0" style="79" hidden="1" customWidth="1"/>
    <col min="6376" max="6378" width="13.140625" style="79" customWidth="1"/>
    <col min="6379" max="6379" width="15.28515625" style="79" bestFit="1" customWidth="1"/>
    <col min="6380" max="6380" width="11.5703125" style="79" customWidth="1"/>
    <col min="6381" max="6381" width="13" style="79" customWidth="1"/>
    <col min="6382" max="6382" width="19.7109375" style="79" customWidth="1"/>
    <col min="6383" max="6383" width="12.28515625" style="79" bestFit="1" customWidth="1"/>
    <col min="6384" max="6384" width="19.5703125" style="79" customWidth="1"/>
    <col min="6385" max="6385" width="14.85546875" style="79" customWidth="1"/>
    <col min="6386" max="6386" width="15" style="79" bestFit="1" customWidth="1"/>
    <col min="6387" max="6387" width="17.42578125" style="79" customWidth="1"/>
    <col min="6388" max="6388" width="13.140625" style="79" customWidth="1"/>
    <col min="6389" max="6389" width="12.5703125" style="79" customWidth="1"/>
    <col min="6390" max="6390" width="13.140625" style="79" customWidth="1"/>
    <col min="6391" max="6391" width="8.85546875" style="79"/>
    <col min="6392" max="6392" width="14.7109375" style="79" customWidth="1"/>
    <col min="6393" max="6393" width="11.42578125" style="79" customWidth="1"/>
    <col min="6394" max="6394" width="11.140625" style="79" customWidth="1"/>
    <col min="6395" max="6395" width="10.42578125" style="79" customWidth="1"/>
    <col min="6396" max="6396" width="10.7109375" style="79" customWidth="1"/>
    <col min="6397" max="6397" width="11.42578125" style="79" customWidth="1"/>
    <col min="6398" max="6621" width="8.85546875" style="79"/>
    <col min="6622" max="6622" width="19.28515625" style="79" customWidth="1"/>
    <col min="6623" max="6623" width="15.28515625" style="79" bestFit="1" customWidth="1"/>
    <col min="6624" max="6624" width="13.28515625" style="79" customWidth="1"/>
    <col min="6625" max="6625" width="13.7109375" style="79" customWidth="1"/>
    <col min="6626" max="6626" width="14.140625" style="79" customWidth="1"/>
    <col min="6627" max="6627" width="13.28515625" style="79" customWidth="1"/>
    <col min="6628" max="6628" width="12" style="79" customWidth="1"/>
    <col min="6629" max="6629" width="13.140625" style="79" customWidth="1"/>
    <col min="6630" max="6630" width="15" style="79" customWidth="1"/>
    <col min="6631" max="6631" width="0" style="79" hidden="1" customWidth="1"/>
    <col min="6632" max="6634" width="13.140625" style="79" customWidth="1"/>
    <col min="6635" max="6635" width="15.28515625" style="79" bestFit="1" customWidth="1"/>
    <col min="6636" max="6636" width="11.5703125" style="79" customWidth="1"/>
    <col min="6637" max="6637" width="13" style="79" customWidth="1"/>
    <col min="6638" max="6638" width="19.7109375" style="79" customWidth="1"/>
    <col min="6639" max="6639" width="12.28515625" style="79" bestFit="1" customWidth="1"/>
    <col min="6640" max="6640" width="19.5703125" style="79" customWidth="1"/>
    <col min="6641" max="6641" width="14.85546875" style="79" customWidth="1"/>
    <col min="6642" max="6642" width="15" style="79" bestFit="1" customWidth="1"/>
    <col min="6643" max="6643" width="17.42578125" style="79" customWidth="1"/>
    <col min="6644" max="6644" width="13.140625" style="79" customWidth="1"/>
    <col min="6645" max="6645" width="12.5703125" style="79" customWidth="1"/>
    <col min="6646" max="6646" width="13.140625" style="79" customWidth="1"/>
    <col min="6647" max="6647" width="8.85546875" style="79"/>
    <col min="6648" max="6648" width="14.7109375" style="79" customWidth="1"/>
    <col min="6649" max="6649" width="11.42578125" style="79" customWidth="1"/>
    <col min="6650" max="6650" width="11.140625" style="79" customWidth="1"/>
    <col min="6651" max="6651" width="10.42578125" style="79" customWidth="1"/>
    <col min="6652" max="6652" width="10.7109375" style="79" customWidth="1"/>
    <col min="6653" max="6653" width="11.42578125" style="79" customWidth="1"/>
    <col min="6654" max="6877" width="8.85546875" style="79"/>
    <col min="6878" max="6878" width="19.28515625" style="79" customWidth="1"/>
    <col min="6879" max="6879" width="15.28515625" style="79" bestFit="1" customWidth="1"/>
    <col min="6880" max="6880" width="13.28515625" style="79" customWidth="1"/>
    <col min="6881" max="6881" width="13.7109375" style="79" customWidth="1"/>
    <col min="6882" max="6882" width="14.140625" style="79" customWidth="1"/>
    <col min="6883" max="6883" width="13.28515625" style="79" customWidth="1"/>
    <col min="6884" max="6884" width="12" style="79" customWidth="1"/>
    <col min="6885" max="6885" width="13.140625" style="79" customWidth="1"/>
    <col min="6886" max="6886" width="15" style="79" customWidth="1"/>
    <col min="6887" max="6887" width="0" style="79" hidden="1" customWidth="1"/>
    <col min="6888" max="6890" width="13.140625" style="79" customWidth="1"/>
    <col min="6891" max="6891" width="15.28515625" style="79" bestFit="1" customWidth="1"/>
    <col min="6892" max="6892" width="11.5703125" style="79" customWidth="1"/>
    <col min="6893" max="6893" width="13" style="79" customWidth="1"/>
    <col min="6894" max="6894" width="19.7109375" style="79" customWidth="1"/>
    <col min="6895" max="6895" width="12.28515625" style="79" bestFit="1" customWidth="1"/>
    <col min="6896" max="6896" width="19.5703125" style="79" customWidth="1"/>
    <col min="6897" max="6897" width="14.85546875" style="79" customWidth="1"/>
    <col min="6898" max="6898" width="15" style="79" bestFit="1" customWidth="1"/>
    <col min="6899" max="6899" width="17.42578125" style="79" customWidth="1"/>
    <col min="6900" max="6900" width="13.140625" style="79" customWidth="1"/>
    <col min="6901" max="6901" width="12.5703125" style="79" customWidth="1"/>
    <col min="6902" max="6902" width="13.140625" style="79" customWidth="1"/>
    <col min="6903" max="6903" width="8.85546875" style="79"/>
    <col min="6904" max="6904" width="14.7109375" style="79" customWidth="1"/>
    <col min="6905" max="6905" width="11.42578125" style="79" customWidth="1"/>
    <col min="6906" max="6906" width="11.140625" style="79" customWidth="1"/>
    <col min="6907" max="6907" width="10.42578125" style="79" customWidth="1"/>
    <col min="6908" max="6908" width="10.7109375" style="79" customWidth="1"/>
    <col min="6909" max="6909" width="11.42578125" style="79" customWidth="1"/>
    <col min="6910" max="7133" width="8.85546875" style="79"/>
    <col min="7134" max="7134" width="19.28515625" style="79" customWidth="1"/>
    <col min="7135" max="7135" width="15.28515625" style="79" bestFit="1" customWidth="1"/>
    <col min="7136" max="7136" width="13.28515625" style="79" customWidth="1"/>
    <col min="7137" max="7137" width="13.7109375" style="79" customWidth="1"/>
    <col min="7138" max="7138" width="14.140625" style="79" customWidth="1"/>
    <col min="7139" max="7139" width="13.28515625" style="79" customWidth="1"/>
    <col min="7140" max="7140" width="12" style="79" customWidth="1"/>
    <col min="7141" max="7141" width="13.140625" style="79" customWidth="1"/>
    <col min="7142" max="7142" width="15" style="79" customWidth="1"/>
    <col min="7143" max="7143" width="0" style="79" hidden="1" customWidth="1"/>
    <col min="7144" max="7146" width="13.140625" style="79" customWidth="1"/>
    <col min="7147" max="7147" width="15.28515625" style="79" bestFit="1" customWidth="1"/>
    <col min="7148" max="7148" width="11.5703125" style="79" customWidth="1"/>
    <col min="7149" max="7149" width="13" style="79" customWidth="1"/>
    <col min="7150" max="7150" width="19.7109375" style="79" customWidth="1"/>
    <col min="7151" max="7151" width="12.28515625" style="79" bestFit="1" customWidth="1"/>
    <col min="7152" max="7152" width="19.5703125" style="79" customWidth="1"/>
    <col min="7153" max="7153" width="14.85546875" style="79" customWidth="1"/>
    <col min="7154" max="7154" width="15" style="79" bestFit="1" customWidth="1"/>
    <col min="7155" max="7155" width="17.42578125" style="79" customWidth="1"/>
    <col min="7156" max="7156" width="13.140625" style="79" customWidth="1"/>
    <col min="7157" max="7157" width="12.5703125" style="79" customWidth="1"/>
    <col min="7158" max="7158" width="13.140625" style="79" customWidth="1"/>
    <col min="7159" max="7159" width="8.85546875" style="79"/>
    <col min="7160" max="7160" width="14.7109375" style="79" customWidth="1"/>
    <col min="7161" max="7161" width="11.42578125" style="79" customWidth="1"/>
    <col min="7162" max="7162" width="11.140625" style="79" customWidth="1"/>
    <col min="7163" max="7163" width="10.42578125" style="79" customWidth="1"/>
    <col min="7164" max="7164" width="10.7109375" style="79" customWidth="1"/>
    <col min="7165" max="7165" width="11.42578125" style="79" customWidth="1"/>
    <col min="7166" max="7389" width="8.85546875" style="79"/>
    <col min="7390" max="7390" width="19.28515625" style="79" customWidth="1"/>
    <col min="7391" max="7391" width="15.28515625" style="79" bestFit="1" customWidth="1"/>
    <col min="7392" max="7392" width="13.28515625" style="79" customWidth="1"/>
    <col min="7393" max="7393" width="13.7109375" style="79" customWidth="1"/>
    <col min="7394" max="7394" width="14.140625" style="79" customWidth="1"/>
    <col min="7395" max="7395" width="13.28515625" style="79" customWidth="1"/>
    <col min="7396" max="7396" width="12" style="79" customWidth="1"/>
    <col min="7397" max="7397" width="13.140625" style="79" customWidth="1"/>
    <col min="7398" max="7398" width="15" style="79" customWidth="1"/>
    <col min="7399" max="7399" width="0" style="79" hidden="1" customWidth="1"/>
    <col min="7400" max="7402" width="13.140625" style="79" customWidth="1"/>
    <col min="7403" max="7403" width="15.28515625" style="79" bestFit="1" customWidth="1"/>
    <col min="7404" max="7404" width="11.5703125" style="79" customWidth="1"/>
    <col min="7405" max="7405" width="13" style="79" customWidth="1"/>
    <col min="7406" max="7406" width="19.7109375" style="79" customWidth="1"/>
    <col min="7407" max="7407" width="12.28515625" style="79" bestFit="1" customWidth="1"/>
    <col min="7408" max="7408" width="19.5703125" style="79" customWidth="1"/>
    <col min="7409" max="7409" width="14.85546875" style="79" customWidth="1"/>
    <col min="7410" max="7410" width="15" style="79" bestFit="1" customWidth="1"/>
    <col min="7411" max="7411" width="17.42578125" style="79" customWidth="1"/>
    <col min="7412" max="7412" width="13.140625" style="79" customWidth="1"/>
    <col min="7413" max="7413" width="12.5703125" style="79" customWidth="1"/>
    <col min="7414" max="7414" width="13.140625" style="79" customWidth="1"/>
    <col min="7415" max="7415" width="8.85546875" style="79"/>
    <col min="7416" max="7416" width="14.7109375" style="79" customWidth="1"/>
    <col min="7417" max="7417" width="11.42578125" style="79" customWidth="1"/>
    <col min="7418" max="7418" width="11.140625" style="79" customWidth="1"/>
    <col min="7419" max="7419" width="10.42578125" style="79" customWidth="1"/>
    <col min="7420" max="7420" width="10.7109375" style="79" customWidth="1"/>
    <col min="7421" max="7421" width="11.42578125" style="79" customWidth="1"/>
    <col min="7422" max="7645" width="8.85546875" style="79"/>
    <col min="7646" max="7646" width="19.28515625" style="79" customWidth="1"/>
    <col min="7647" max="7647" width="15.28515625" style="79" bestFit="1" customWidth="1"/>
    <col min="7648" max="7648" width="13.28515625" style="79" customWidth="1"/>
    <col min="7649" max="7649" width="13.7109375" style="79" customWidth="1"/>
    <col min="7650" max="7650" width="14.140625" style="79" customWidth="1"/>
    <col min="7651" max="7651" width="13.28515625" style="79" customWidth="1"/>
    <col min="7652" max="7652" width="12" style="79" customWidth="1"/>
    <col min="7653" max="7653" width="13.140625" style="79" customWidth="1"/>
    <col min="7654" max="7654" width="15" style="79" customWidth="1"/>
    <col min="7655" max="7655" width="0" style="79" hidden="1" customWidth="1"/>
    <col min="7656" max="7658" width="13.140625" style="79" customWidth="1"/>
    <col min="7659" max="7659" width="15.28515625" style="79" bestFit="1" customWidth="1"/>
    <col min="7660" max="7660" width="11.5703125" style="79" customWidth="1"/>
    <col min="7661" max="7661" width="13" style="79" customWidth="1"/>
    <col min="7662" max="7662" width="19.7109375" style="79" customWidth="1"/>
    <col min="7663" max="7663" width="12.28515625" style="79" bestFit="1" customWidth="1"/>
    <col min="7664" max="7664" width="19.5703125" style="79" customWidth="1"/>
    <col min="7665" max="7665" width="14.85546875" style="79" customWidth="1"/>
    <col min="7666" max="7666" width="15" style="79" bestFit="1" customWidth="1"/>
    <col min="7667" max="7667" width="17.42578125" style="79" customWidth="1"/>
    <col min="7668" max="7668" width="13.140625" style="79" customWidth="1"/>
    <col min="7669" max="7669" width="12.5703125" style="79" customWidth="1"/>
    <col min="7670" max="7670" width="13.140625" style="79" customWidth="1"/>
    <col min="7671" max="7671" width="8.85546875" style="79"/>
    <col min="7672" max="7672" width="14.7109375" style="79" customWidth="1"/>
    <col min="7673" max="7673" width="11.42578125" style="79" customWidth="1"/>
    <col min="7674" max="7674" width="11.140625" style="79" customWidth="1"/>
    <col min="7675" max="7675" width="10.42578125" style="79" customWidth="1"/>
    <col min="7676" max="7676" width="10.7109375" style="79" customWidth="1"/>
    <col min="7677" max="7677" width="11.42578125" style="79" customWidth="1"/>
    <col min="7678" max="7901" width="8.85546875" style="79"/>
    <col min="7902" max="7902" width="19.28515625" style="79" customWidth="1"/>
    <col min="7903" max="7903" width="15.28515625" style="79" bestFit="1" customWidth="1"/>
    <col min="7904" max="7904" width="13.28515625" style="79" customWidth="1"/>
    <col min="7905" max="7905" width="13.7109375" style="79" customWidth="1"/>
    <col min="7906" max="7906" width="14.140625" style="79" customWidth="1"/>
    <col min="7907" max="7907" width="13.28515625" style="79" customWidth="1"/>
    <col min="7908" max="7908" width="12" style="79" customWidth="1"/>
    <col min="7909" max="7909" width="13.140625" style="79" customWidth="1"/>
    <col min="7910" max="7910" width="15" style="79" customWidth="1"/>
    <col min="7911" max="7911" width="0" style="79" hidden="1" customWidth="1"/>
    <col min="7912" max="7914" width="13.140625" style="79" customWidth="1"/>
    <col min="7915" max="7915" width="15.28515625" style="79" bestFit="1" customWidth="1"/>
    <col min="7916" max="7916" width="11.5703125" style="79" customWidth="1"/>
    <col min="7917" max="7917" width="13" style="79" customWidth="1"/>
    <col min="7918" max="7918" width="19.7109375" style="79" customWidth="1"/>
    <col min="7919" max="7919" width="12.28515625" style="79" bestFit="1" customWidth="1"/>
    <col min="7920" max="7920" width="19.5703125" style="79" customWidth="1"/>
    <col min="7921" max="7921" width="14.85546875" style="79" customWidth="1"/>
    <col min="7922" max="7922" width="15" style="79" bestFit="1" customWidth="1"/>
    <col min="7923" max="7923" width="17.42578125" style="79" customWidth="1"/>
    <col min="7924" max="7924" width="13.140625" style="79" customWidth="1"/>
    <col min="7925" max="7925" width="12.5703125" style="79" customWidth="1"/>
    <col min="7926" max="7926" width="13.140625" style="79" customWidth="1"/>
    <col min="7927" max="7927" width="8.85546875" style="79"/>
    <col min="7928" max="7928" width="14.7109375" style="79" customWidth="1"/>
    <col min="7929" max="7929" width="11.42578125" style="79" customWidth="1"/>
    <col min="7930" max="7930" width="11.140625" style="79" customWidth="1"/>
    <col min="7931" max="7931" width="10.42578125" style="79" customWidth="1"/>
    <col min="7932" max="7932" width="10.7109375" style="79" customWidth="1"/>
    <col min="7933" max="7933" width="11.42578125" style="79" customWidth="1"/>
    <col min="7934" max="8157" width="8.85546875" style="79"/>
    <col min="8158" max="8158" width="19.28515625" style="79" customWidth="1"/>
    <col min="8159" max="8159" width="15.28515625" style="79" bestFit="1" customWidth="1"/>
    <col min="8160" max="8160" width="13.28515625" style="79" customWidth="1"/>
    <col min="8161" max="8161" width="13.7109375" style="79" customWidth="1"/>
    <col min="8162" max="8162" width="14.140625" style="79" customWidth="1"/>
    <col min="8163" max="8163" width="13.28515625" style="79" customWidth="1"/>
    <col min="8164" max="8164" width="12" style="79" customWidth="1"/>
    <col min="8165" max="8165" width="13.140625" style="79" customWidth="1"/>
    <col min="8166" max="8166" width="15" style="79" customWidth="1"/>
    <col min="8167" max="8167" width="0" style="79" hidden="1" customWidth="1"/>
    <col min="8168" max="8170" width="13.140625" style="79" customWidth="1"/>
    <col min="8171" max="8171" width="15.28515625" style="79" bestFit="1" customWidth="1"/>
    <col min="8172" max="8172" width="11.5703125" style="79" customWidth="1"/>
    <col min="8173" max="8173" width="13" style="79" customWidth="1"/>
    <col min="8174" max="8174" width="19.7109375" style="79" customWidth="1"/>
    <col min="8175" max="8175" width="12.28515625" style="79" bestFit="1" customWidth="1"/>
    <col min="8176" max="8176" width="19.5703125" style="79" customWidth="1"/>
    <col min="8177" max="8177" width="14.85546875" style="79" customWidth="1"/>
    <col min="8178" max="8178" width="15" style="79" bestFit="1" customWidth="1"/>
    <col min="8179" max="8179" width="17.42578125" style="79" customWidth="1"/>
    <col min="8180" max="8180" width="13.140625" style="79" customWidth="1"/>
    <col min="8181" max="8181" width="12.5703125" style="79" customWidth="1"/>
    <col min="8182" max="8182" width="13.140625" style="79" customWidth="1"/>
    <col min="8183" max="8183" width="8.85546875" style="79"/>
    <col min="8184" max="8184" width="14.7109375" style="79" customWidth="1"/>
    <col min="8185" max="8185" width="11.42578125" style="79" customWidth="1"/>
    <col min="8186" max="8186" width="11.140625" style="79" customWidth="1"/>
    <col min="8187" max="8187" width="10.42578125" style="79" customWidth="1"/>
    <col min="8188" max="8188" width="10.7109375" style="79" customWidth="1"/>
    <col min="8189" max="8189" width="11.42578125" style="79" customWidth="1"/>
    <col min="8190" max="8413" width="8.85546875" style="79"/>
    <col min="8414" max="8414" width="19.28515625" style="79" customWidth="1"/>
    <col min="8415" max="8415" width="15.28515625" style="79" bestFit="1" customWidth="1"/>
    <col min="8416" max="8416" width="13.28515625" style="79" customWidth="1"/>
    <col min="8417" max="8417" width="13.7109375" style="79" customWidth="1"/>
    <col min="8418" max="8418" width="14.140625" style="79" customWidth="1"/>
    <col min="8419" max="8419" width="13.28515625" style="79" customWidth="1"/>
    <col min="8420" max="8420" width="12" style="79" customWidth="1"/>
    <col min="8421" max="8421" width="13.140625" style="79" customWidth="1"/>
    <col min="8422" max="8422" width="15" style="79" customWidth="1"/>
    <col min="8423" max="8423" width="0" style="79" hidden="1" customWidth="1"/>
    <col min="8424" max="8426" width="13.140625" style="79" customWidth="1"/>
    <col min="8427" max="8427" width="15.28515625" style="79" bestFit="1" customWidth="1"/>
    <col min="8428" max="8428" width="11.5703125" style="79" customWidth="1"/>
    <col min="8429" max="8429" width="13" style="79" customWidth="1"/>
    <col min="8430" max="8430" width="19.7109375" style="79" customWidth="1"/>
    <col min="8431" max="8431" width="12.28515625" style="79" bestFit="1" customWidth="1"/>
    <col min="8432" max="8432" width="19.5703125" style="79" customWidth="1"/>
    <col min="8433" max="8433" width="14.85546875" style="79" customWidth="1"/>
    <col min="8434" max="8434" width="15" style="79" bestFit="1" customWidth="1"/>
    <col min="8435" max="8435" width="17.42578125" style="79" customWidth="1"/>
    <col min="8436" max="8436" width="13.140625" style="79" customWidth="1"/>
    <col min="8437" max="8437" width="12.5703125" style="79" customWidth="1"/>
    <col min="8438" max="8438" width="13.140625" style="79" customWidth="1"/>
    <col min="8439" max="8439" width="8.85546875" style="79"/>
    <col min="8440" max="8440" width="14.7109375" style="79" customWidth="1"/>
    <col min="8441" max="8441" width="11.42578125" style="79" customWidth="1"/>
    <col min="8442" max="8442" width="11.140625" style="79" customWidth="1"/>
    <col min="8443" max="8443" width="10.42578125" style="79" customWidth="1"/>
    <col min="8444" max="8444" width="10.7109375" style="79" customWidth="1"/>
    <col min="8445" max="8445" width="11.42578125" style="79" customWidth="1"/>
    <col min="8446" max="8669" width="8.85546875" style="79"/>
    <col min="8670" max="8670" width="19.28515625" style="79" customWidth="1"/>
    <col min="8671" max="8671" width="15.28515625" style="79" bestFit="1" customWidth="1"/>
    <col min="8672" max="8672" width="13.28515625" style="79" customWidth="1"/>
    <col min="8673" max="8673" width="13.7109375" style="79" customWidth="1"/>
    <col min="8674" max="8674" width="14.140625" style="79" customWidth="1"/>
    <col min="8675" max="8675" width="13.28515625" style="79" customWidth="1"/>
    <col min="8676" max="8676" width="12" style="79" customWidth="1"/>
    <col min="8677" max="8677" width="13.140625" style="79" customWidth="1"/>
    <col min="8678" max="8678" width="15" style="79" customWidth="1"/>
    <col min="8679" max="8679" width="0" style="79" hidden="1" customWidth="1"/>
    <col min="8680" max="8682" width="13.140625" style="79" customWidth="1"/>
    <col min="8683" max="8683" width="15.28515625" style="79" bestFit="1" customWidth="1"/>
    <col min="8684" max="8684" width="11.5703125" style="79" customWidth="1"/>
    <col min="8685" max="8685" width="13" style="79" customWidth="1"/>
    <col min="8686" max="8686" width="19.7109375" style="79" customWidth="1"/>
    <col min="8687" max="8687" width="12.28515625" style="79" bestFit="1" customWidth="1"/>
    <col min="8688" max="8688" width="19.5703125" style="79" customWidth="1"/>
    <col min="8689" max="8689" width="14.85546875" style="79" customWidth="1"/>
    <col min="8690" max="8690" width="15" style="79" bestFit="1" customWidth="1"/>
    <col min="8691" max="8691" width="17.42578125" style="79" customWidth="1"/>
    <col min="8692" max="8692" width="13.140625" style="79" customWidth="1"/>
    <col min="8693" max="8693" width="12.5703125" style="79" customWidth="1"/>
    <col min="8694" max="8694" width="13.140625" style="79" customWidth="1"/>
    <col min="8695" max="8695" width="8.85546875" style="79"/>
    <col min="8696" max="8696" width="14.7109375" style="79" customWidth="1"/>
    <col min="8697" max="8697" width="11.42578125" style="79" customWidth="1"/>
    <col min="8698" max="8698" width="11.140625" style="79" customWidth="1"/>
    <col min="8699" max="8699" width="10.42578125" style="79" customWidth="1"/>
    <col min="8700" max="8700" width="10.7109375" style="79" customWidth="1"/>
    <col min="8701" max="8701" width="11.42578125" style="79" customWidth="1"/>
    <col min="8702" max="8925" width="8.85546875" style="79"/>
    <col min="8926" max="8926" width="19.28515625" style="79" customWidth="1"/>
    <col min="8927" max="8927" width="15.28515625" style="79" bestFit="1" customWidth="1"/>
    <col min="8928" max="8928" width="13.28515625" style="79" customWidth="1"/>
    <col min="8929" max="8929" width="13.7109375" style="79" customWidth="1"/>
    <col min="8930" max="8930" width="14.140625" style="79" customWidth="1"/>
    <col min="8931" max="8931" width="13.28515625" style="79" customWidth="1"/>
    <col min="8932" max="8932" width="12" style="79" customWidth="1"/>
    <col min="8933" max="8933" width="13.140625" style="79" customWidth="1"/>
    <col min="8934" max="8934" width="15" style="79" customWidth="1"/>
    <col min="8935" max="8935" width="0" style="79" hidden="1" customWidth="1"/>
    <col min="8936" max="8938" width="13.140625" style="79" customWidth="1"/>
    <col min="8939" max="8939" width="15.28515625" style="79" bestFit="1" customWidth="1"/>
    <col min="8940" max="8940" width="11.5703125" style="79" customWidth="1"/>
    <col min="8941" max="8941" width="13" style="79" customWidth="1"/>
    <col min="8942" max="8942" width="19.7109375" style="79" customWidth="1"/>
    <col min="8943" max="8943" width="12.28515625" style="79" bestFit="1" customWidth="1"/>
    <col min="8944" max="8944" width="19.5703125" style="79" customWidth="1"/>
    <col min="8945" max="8945" width="14.85546875" style="79" customWidth="1"/>
    <col min="8946" max="8946" width="15" style="79" bestFit="1" customWidth="1"/>
    <col min="8947" max="8947" width="17.42578125" style="79" customWidth="1"/>
    <col min="8948" max="8948" width="13.140625" style="79" customWidth="1"/>
    <col min="8949" max="8949" width="12.5703125" style="79" customWidth="1"/>
    <col min="8950" max="8950" width="13.140625" style="79" customWidth="1"/>
    <col min="8951" max="8951" width="8.85546875" style="79"/>
    <col min="8952" max="8952" width="14.7109375" style="79" customWidth="1"/>
    <col min="8953" max="8953" width="11.42578125" style="79" customWidth="1"/>
    <col min="8954" max="8954" width="11.140625" style="79" customWidth="1"/>
    <col min="8955" max="8955" width="10.42578125" style="79" customWidth="1"/>
    <col min="8956" max="8956" width="10.7109375" style="79" customWidth="1"/>
    <col min="8957" max="8957" width="11.42578125" style="79" customWidth="1"/>
    <col min="8958" max="9181" width="8.85546875" style="79"/>
    <col min="9182" max="9182" width="19.28515625" style="79" customWidth="1"/>
    <col min="9183" max="9183" width="15.28515625" style="79" bestFit="1" customWidth="1"/>
    <col min="9184" max="9184" width="13.28515625" style="79" customWidth="1"/>
    <col min="9185" max="9185" width="13.7109375" style="79" customWidth="1"/>
    <col min="9186" max="9186" width="14.140625" style="79" customWidth="1"/>
    <col min="9187" max="9187" width="13.28515625" style="79" customWidth="1"/>
    <col min="9188" max="9188" width="12" style="79" customWidth="1"/>
    <col min="9189" max="9189" width="13.140625" style="79" customWidth="1"/>
    <col min="9190" max="9190" width="15" style="79" customWidth="1"/>
    <col min="9191" max="9191" width="0" style="79" hidden="1" customWidth="1"/>
    <col min="9192" max="9194" width="13.140625" style="79" customWidth="1"/>
    <col min="9195" max="9195" width="15.28515625" style="79" bestFit="1" customWidth="1"/>
    <col min="9196" max="9196" width="11.5703125" style="79" customWidth="1"/>
    <col min="9197" max="9197" width="13" style="79" customWidth="1"/>
    <col min="9198" max="9198" width="19.7109375" style="79" customWidth="1"/>
    <col min="9199" max="9199" width="12.28515625" style="79" bestFit="1" customWidth="1"/>
    <col min="9200" max="9200" width="19.5703125" style="79" customWidth="1"/>
    <col min="9201" max="9201" width="14.85546875" style="79" customWidth="1"/>
    <col min="9202" max="9202" width="15" style="79" bestFit="1" customWidth="1"/>
    <col min="9203" max="9203" width="17.42578125" style="79" customWidth="1"/>
    <col min="9204" max="9204" width="13.140625" style="79" customWidth="1"/>
    <col min="9205" max="9205" width="12.5703125" style="79" customWidth="1"/>
    <col min="9206" max="9206" width="13.140625" style="79" customWidth="1"/>
    <col min="9207" max="9207" width="8.85546875" style="79"/>
    <col min="9208" max="9208" width="14.7109375" style="79" customWidth="1"/>
    <col min="9209" max="9209" width="11.42578125" style="79" customWidth="1"/>
    <col min="9210" max="9210" width="11.140625" style="79" customWidth="1"/>
    <col min="9211" max="9211" width="10.42578125" style="79" customWidth="1"/>
    <col min="9212" max="9212" width="10.7109375" style="79" customWidth="1"/>
    <col min="9213" max="9213" width="11.42578125" style="79" customWidth="1"/>
    <col min="9214" max="9437" width="8.85546875" style="79"/>
    <col min="9438" max="9438" width="19.28515625" style="79" customWidth="1"/>
    <col min="9439" max="9439" width="15.28515625" style="79" bestFit="1" customWidth="1"/>
    <col min="9440" max="9440" width="13.28515625" style="79" customWidth="1"/>
    <col min="9441" max="9441" width="13.7109375" style="79" customWidth="1"/>
    <col min="9442" max="9442" width="14.140625" style="79" customWidth="1"/>
    <col min="9443" max="9443" width="13.28515625" style="79" customWidth="1"/>
    <col min="9444" max="9444" width="12" style="79" customWidth="1"/>
    <col min="9445" max="9445" width="13.140625" style="79" customWidth="1"/>
    <col min="9446" max="9446" width="15" style="79" customWidth="1"/>
    <col min="9447" max="9447" width="0" style="79" hidden="1" customWidth="1"/>
    <col min="9448" max="9450" width="13.140625" style="79" customWidth="1"/>
    <col min="9451" max="9451" width="15.28515625" style="79" bestFit="1" customWidth="1"/>
    <col min="9452" max="9452" width="11.5703125" style="79" customWidth="1"/>
    <col min="9453" max="9453" width="13" style="79" customWidth="1"/>
    <col min="9454" max="9454" width="19.7109375" style="79" customWidth="1"/>
    <col min="9455" max="9455" width="12.28515625" style="79" bestFit="1" customWidth="1"/>
    <col min="9456" max="9456" width="19.5703125" style="79" customWidth="1"/>
    <col min="9457" max="9457" width="14.85546875" style="79" customWidth="1"/>
    <col min="9458" max="9458" width="15" style="79" bestFit="1" customWidth="1"/>
    <col min="9459" max="9459" width="17.42578125" style="79" customWidth="1"/>
    <col min="9460" max="9460" width="13.140625" style="79" customWidth="1"/>
    <col min="9461" max="9461" width="12.5703125" style="79" customWidth="1"/>
    <col min="9462" max="9462" width="13.140625" style="79" customWidth="1"/>
    <col min="9463" max="9463" width="8.85546875" style="79"/>
    <col min="9464" max="9464" width="14.7109375" style="79" customWidth="1"/>
    <col min="9465" max="9465" width="11.42578125" style="79" customWidth="1"/>
    <col min="9466" max="9466" width="11.140625" style="79" customWidth="1"/>
    <col min="9467" max="9467" width="10.42578125" style="79" customWidth="1"/>
    <col min="9468" max="9468" width="10.7109375" style="79" customWidth="1"/>
    <col min="9469" max="9469" width="11.42578125" style="79" customWidth="1"/>
    <col min="9470" max="9693" width="8.85546875" style="79"/>
    <col min="9694" max="9694" width="19.28515625" style="79" customWidth="1"/>
    <col min="9695" max="9695" width="15.28515625" style="79" bestFit="1" customWidth="1"/>
    <col min="9696" max="9696" width="13.28515625" style="79" customWidth="1"/>
    <col min="9697" max="9697" width="13.7109375" style="79" customWidth="1"/>
    <col min="9698" max="9698" width="14.140625" style="79" customWidth="1"/>
    <col min="9699" max="9699" width="13.28515625" style="79" customWidth="1"/>
    <col min="9700" max="9700" width="12" style="79" customWidth="1"/>
    <col min="9701" max="9701" width="13.140625" style="79" customWidth="1"/>
    <col min="9702" max="9702" width="15" style="79" customWidth="1"/>
    <col min="9703" max="9703" width="0" style="79" hidden="1" customWidth="1"/>
    <col min="9704" max="9706" width="13.140625" style="79" customWidth="1"/>
    <col min="9707" max="9707" width="15.28515625" style="79" bestFit="1" customWidth="1"/>
    <col min="9708" max="9708" width="11.5703125" style="79" customWidth="1"/>
    <col min="9709" max="9709" width="13" style="79" customWidth="1"/>
    <col min="9710" max="9710" width="19.7109375" style="79" customWidth="1"/>
    <col min="9711" max="9711" width="12.28515625" style="79" bestFit="1" customWidth="1"/>
    <col min="9712" max="9712" width="19.5703125" style="79" customWidth="1"/>
    <col min="9713" max="9713" width="14.85546875" style="79" customWidth="1"/>
    <col min="9714" max="9714" width="15" style="79" bestFit="1" customWidth="1"/>
    <col min="9715" max="9715" width="17.42578125" style="79" customWidth="1"/>
    <col min="9716" max="9716" width="13.140625" style="79" customWidth="1"/>
    <col min="9717" max="9717" width="12.5703125" style="79" customWidth="1"/>
    <col min="9718" max="9718" width="13.140625" style="79" customWidth="1"/>
    <col min="9719" max="9719" width="8.85546875" style="79"/>
    <col min="9720" max="9720" width="14.7109375" style="79" customWidth="1"/>
    <col min="9721" max="9721" width="11.42578125" style="79" customWidth="1"/>
    <col min="9722" max="9722" width="11.140625" style="79" customWidth="1"/>
    <col min="9723" max="9723" width="10.42578125" style="79" customWidth="1"/>
    <col min="9724" max="9724" width="10.7109375" style="79" customWidth="1"/>
    <col min="9725" max="9725" width="11.42578125" style="79" customWidth="1"/>
    <col min="9726" max="9949" width="8.85546875" style="79"/>
    <col min="9950" max="9950" width="19.28515625" style="79" customWidth="1"/>
    <col min="9951" max="9951" width="15.28515625" style="79" bestFit="1" customWidth="1"/>
    <col min="9952" max="9952" width="13.28515625" style="79" customWidth="1"/>
    <col min="9953" max="9953" width="13.7109375" style="79" customWidth="1"/>
    <col min="9954" max="9954" width="14.140625" style="79" customWidth="1"/>
    <col min="9955" max="9955" width="13.28515625" style="79" customWidth="1"/>
    <col min="9956" max="9956" width="12" style="79" customWidth="1"/>
    <col min="9957" max="9957" width="13.140625" style="79" customWidth="1"/>
    <col min="9958" max="9958" width="15" style="79" customWidth="1"/>
    <col min="9959" max="9959" width="0" style="79" hidden="1" customWidth="1"/>
    <col min="9960" max="9962" width="13.140625" style="79" customWidth="1"/>
    <col min="9963" max="9963" width="15.28515625" style="79" bestFit="1" customWidth="1"/>
    <col min="9964" max="9964" width="11.5703125" style="79" customWidth="1"/>
    <col min="9965" max="9965" width="13" style="79" customWidth="1"/>
    <col min="9966" max="9966" width="19.7109375" style="79" customWidth="1"/>
    <col min="9967" max="9967" width="12.28515625" style="79" bestFit="1" customWidth="1"/>
    <col min="9968" max="9968" width="19.5703125" style="79" customWidth="1"/>
    <col min="9969" max="9969" width="14.85546875" style="79" customWidth="1"/>
    <col min="9970" max="9970" width="15" style="79" bestFit="1" customWidth="1"/>
    <col min="9971" max="9971" width="17.42578125" style="79" customWidth="1"/>
    <col min="9972" max="9972" width="13.140625" style="79" customWidth="1"/>
    <col min="9973" max="9973" width="12.5703125" style="79" customWidth="1"/>
    <col min="9974" max="9974" width="13.140625" style="79" customWidth="1"/>
    <col min="9975" max="9975" width="8.85546875" style="79"/>
    <col min="9976" max="9976" width="14.7109375" style="79" customWidth="1"/>
    <col min="9977" max="9977" width="11.42578125" style="79" customWidth="1"/>
    <col min="9978" max="9978" width="11.140625" style="79" customWidth="1"/>
    <col min="9979" max="9979" width="10.42578125" style="79" customWidth="1"/>
    <col min="9980" max="9980" width="10.7109375" style="79" customWidth="1"/>
    <col min="9981" max="9981" width="11.42578125" style="79" customWidth="1"/>
    <col min="9982" max="10205" width="8.85546875" style="79"/>
    <col min="10206" max="10206" width="19.28515625" style="79" customWidth="1"/>
    <col min="10207" max="10207" width="15.28515625" style="79" bestFit="1" customWidth="1"/>
    <col min="10208" max="10208" width="13.28515625" style="79" customWidth="1"/>
    <col min="10209" max="10209" width="13.7109375" style="79" customWidth="1"/>
    <col min="10210" max="10210" width="14.140625" style="79" customWidth="1"/>
    <col min="10211" max="10211" width="13.28515625" style="79" customWidth="1"/>
    <col min="10212" max="10212" width="12" style="79" customWidth="1"/>
    <col min="10213" max="10213" width="13.140625" style="79" customWidth="1"/>
    <col min="10214" max="10214" width="15" style="79" customWidth="1"/>
    <col min="10215" max="10215" width="0" style="79" hidden="1" customWidth="1"/>
    <col min="10216" max="10218" width="13.140625" style="79" customWidth="1"/>
    <col min="10219" max="10219" width="15.28515625" style="79" bestFit="1" customWidth="1"/>
    <col min="10220" max="10220" width="11.5703125" style="79" customWidth="1"/>
    <col min="10221" max="10221" width="13" style="79" customWidth="1"/>
    <col min="10222" max="10222" width="19.7109375" style="79" customWidth="1"/>
    <col min="10223" max="10223" width="12.28515625" style="79" bestFit="1" customWidth="1"/>
    <col min="10224" max="10224" width="19.5703125" style="79" customWidth="1"/>
    <col min="10225" max="10225" width="14.85546875" style="79" customWidth="1"/>
    <col min="10226" max="10226" width="15" style="79" bestFit="1" customWidth="1"/>
    <col min="10227" max="10227" width="17.42578125" style="79" customWidth="1"/>
    <col min="10228" max="10228" width="13.140625" style="79" customWidth="1"/>
    <col min="10229" max="10229" width="12.5703125" style="79" customWidth="1"/>
    <col min="10230" max="10230" width="13.140625" style="79" customWidth="1"/>
    <col min="10231" max="10231" width="8.85546875" style="79"/>
    <col min="10232" max="10232" width="14.7109375" style="79" customWidth="1"/>
    <col min="10233" max="10233" width="11.42578125" style="79" customWidth="1"/>
    <col min="10234" max="10234" width="11.140625" style="79" customWidth="1"/>
    <col min="10235" max="10235" width="10.42578125" style="79" customWidth="1"/>
    <col min="10236" max="10236" width="10.7109375" style="79" customWidth="1"/>
    <col min="10237" max="10237" width="11.42578125" style="79" customWidth="1"/>
    <col min="10238" max="10461" width="8.85546875" style="79"/>
    <col min="10462" max="10462" width="19.28515625" style="79" customWidth="1"/>
    <col min="10463" max="10463" width="15.28515625" style="79" bestFit="1" customWidth="1"/>
    <col min="10464" max="10464" width="13.28515625" style="79" customWidth="1"/>
    <col min="10465" max="10465" width="13.7109375" style="79" customWidth="1"/>
    <col min="10466" max="10466" width="14.140625" style="79" customWidth="1"/>
    <col min="10467" max="10467" width="13.28515625" style="79" customWidth="1"/>
    <col min="10468" max="10468" width="12" style="79" customWidth="1"/>
    <col min="10469" max="10469" width="13.140625" style="79" customWidth="1"/>
    <col min="10470" max="10470" width="15" style="79" customWidth="1"/>
    <col min="10471" max="10471" width="0" style="79" hidden="1" customWidth="1"/>
    <col min="10472" max="10474" width="13.140625" style="79" customWidth="1"/>
    <col min="10475" max="10475" width="15.28515625" style="79" bestFit="1" customWidth="1"/>
    <col min="10476" max="10476" width="11.5703125" style="79" customWidth="1"/>
    <col min="10477" max="10477" width="13" style="79" customWidth="1"/>
    <col min="10478" max="10478" width="19.7109375" style="79" customWidth="1"/>
    <col min="10479" max="10479" width="12.28515625" style="79" bestFit="1" customWidth="1"/>
    <col min="10480" max="10480" width="19.5703125" style="79" customWidth="1"/>
    <col min="10481" max="10481" width="14.85546875" style="79" customWidth="1"/>
    <col min="10482" max="10482" width="15" style="79" bestFit="1" customWidth="1"/>
    <col min="10483" max="10483" width="17.42578125" style="79" customWidth="1"/>
    <col min="10484" max="10484" width="13.140625" style="79" customWidth="1"/>
    <col min="10485" max="10485" width="12.5703125" style="79" customWidth="1"/>
    <col min="10486" max="10486" width="13.140625" style="79" customWidth="1"/>
    <col min="10487" max="10487" width="8.85546875" style="79"/>
    <col min="10488" max="10488" width="14.7109375" style="79" customWidth="1"/>
    <col min="10489" max="10489" width="11.42578125" style="79" customWidth="1"/>
    <col min="10490" max="10490" width="11.140625" style="79" customWidth="1"/>
    <col min="10491" max="10491" width="10.42578125" style="79" customWidth="1"/>
    <col min="10492" max="10492" width="10.7109375" style="79" customWidth="1"/>
    <col min="10493" max="10493" width="11.42578125" style="79" customWidth="1"/>
    <col min="10494" max="10717" width="8.85546875" style="79"/>
    <col min="10718" max="10718" width="19.28515625" style="79" customWidth="1"/>
    <col min="10719" max="10719" width="15.28515625" style="79" bestFit="1" customWidth="1"/>
    <col min="10720" max="10720" width="13.28515625" style="79" customWidth="1"/>
    <col min="10721" max="10721" width="13.7109375" style="79" customWidth="1"/>
    <col min="10722" max="10722" width="14.140625" style="79" customWidth="1"/>
    <col min="10723" max="10723" width="13.28515625" style="79" customWidth="1"/>
    <col min="10724" max="10724" width="12" style="79" customWidth="1"/>
    <col min="10725" max="10725" width="13.140625" style="79" customWidth="1"/>
    <col min="10726" max="10726" width="15" style="79" customWidth="1"/>
    <col min="10727" max="10727" width="0" style="79" hidden="1" customWidth="1"/>
    <col min="10728" max="10730" width="13.140625" style="79" customWidth="1"/>
    <col min="10731" max="10731" width="15.28515625" style="79" bestFit="1" customWidth="1"/>
    <col min="10732" max="10732" width="11.5703125" style="79" customWidth="1"/>
    <col min="10733" max="10733" width="13" style="79" customWidth="1"/>
    <col min="10734" max="10734" width="19.7109375" style="79" customWidth="1"/>
    <col min="10735" max="10735" width="12.28515625" style="79" bestFit="1" customWidth="1"/>
    <col min="10736" max="10736" width="19.5703125" style="79" customWidth="1"/>
    <col min="10737" max="10737" width="14.85546875" style="79" customWidth="1"/>
    <col min="10738" max="10738" width="15" style="79" bestFit="1" customWidth="1"/>
    <col min="10739" max="10739" width="17.42578125" style="79" customWidth="1"/>
    <col min="10740" max="10740" width="13.140625" style="79" customWidth="1"/>
    <col min="10741" max="10741" width="12.5703125" style="79" customWidth="1"/>
    <col min="10742" max="10742" width="13.140625" style="79" customWidth="1"/>
    <col min="10743" max="10743" width="8.85546875" style="79"/>
    <col min="10744" max="10744" width="14.7109375" style="79" customWidth="1"/>
    <col min="10745" max="10745" width="11.42578125" style="79" customWidth="1"/>
    <col min="10746" max="10746" width="11.140625" style="79" customWidth="1"/>
    <col min="10747" max="10747" width="10.42578125" style="79" customWidth="1"/>
    <col min="10748" max="10748" width="10.7109375" style="79" customWidth="1"/>
    <col min="10749" max="10749" width="11.42578125" style="79" customWidth="1"/>
    <col min="10750" max="10973" width="8.85546875" style="79"/>
    <col min="10974" max="10974" width="19.28515625" style="79" customWidth="1"/>
    <col min="10975" max="10975" width="15.28515625" style="79" bestFit="1" customWidth="1"/>
    <col min="10976" max="10976" width="13.28515625" style="79" customWidth="1"/>
    <col min="10977" max="10977" width="13.7109375" style="79" customWidth="1"/>
    <col min="10978" max="10978" width="14.140625" style="79" customWidth="1"/>
    <col min="10979" max="10979" width="13.28515625" style="79" customWidth="1"/>
    <col min="10980" max="10980" width="12" style="79" customWidth="1"/>
    <col min="10981" max="10981" width="13.140625" style="79" customWidth="1"/>
    <col min="10982" max="10982" width="15" style="79" customWidth="1"/>
    <col min="10983" max="10983" width="0" style="79" hidden="1" customWidth="1"/>
    <col min="10984" max="10986" width="13.140625" style="79" customWidth="1"/>
    <col min="10987" max="10987" width="15.28515625" style="79" bestFit="1" customWidth="1"/>
    <col min="10988" max="10988" width="11.5703125" style="79" customWidth="1"/>
    <col min="10989" max="10989" width="13" style="79" customWidth="1"/>
    <col min="10990" max="10990" width="19.7109375" style="79" customWidth="1"/>
    <col min="10991" max="10991" width="12.28515625" style="79" bestFit="1" customWidth="1"/>
    <col min="10992" max="10992" width="19.5703125" style="79" customWidth="1"/>
    <col min="10993" max="10993" width="14.85546875" style="79" customWidth="1"/>
    <col min="10994" max="10994" width="15" style="79" bestFit="1" customWidth="1"/>
    <col min="10995" max="10995" width="17.42578125" style="79" customWidth="1"/>
    <col min="10996" max="10996" width="13.140625" style="79" customWidth="1"/>
    <col min="10997" max="10997" width="12.5703125" style="79" customWidth="1"/>
    <col min="10998" max="10998" width="13.140625" style="79" customWidth="1"/>
    <col min="10999" max="10999" width="8.85546875" style="79"/>
    <col min="11000" max="11000" width="14.7109375" style="79" customWidth="1"/>
    <col min="11001" max="11001" width="11.42578125" style="79" customWidth="1"/>
    <col min="11002" max="11002" width="11.140625" style="79" customWidth="1"/>
    <col min="11003" max="11003" width="10.42578125" style="79" customWidth="1"/>
    <col min="11004" max="11004" width="10.7109375" style="79" customWidth="1"/>
    <col min="11005" max="11005" width="11.42578125" style="79" customWidth="1"/>
    <col min="11006" max="11229" width="8.85546875" style="79"/>
    <col min="11230" max="11230" width="19.28515625" style="79" customWidth="1"/>
    <col min="11231" max="11231" width="15.28515625" style="79" bestFit="1" customWidth="1"/>
    <col min="11232" max="11232" width="13.28515625" style="79" customWidth="1"/>
    <col min="11233" max="11233" width="13.7109375" style="79" customWidth="1"/>
    <col min="11234" max="11234" width="14.140625" style="79" customWidth="1"/>
    <col min="11235" max="11235" width="13.28515625" style="79" customWidth="1"/>
    <col min="11236" max="11236" width="12" style="79" customWidth="1"/>
    <col min="11237" max="11237" width="13.140625" style="79" customWidth="1"/>
    <col min="11238" max="11238" width="15" style="79" customWidth="1"/>
    <col min="11239" max="11239" width="0" style="79" hidden="1" customWidth="1"/>
    <col min="11240" max="11242" width="13.140625" style="79" customWidth="1"/>
    <col min="11243" max="11243" width="15.28515625" style="79" bestFit="1" customWidth="1"/>
    <col min="11244" max="11244" width="11.5703125" style="79" customWidth="1"/>
    <col min="11245" max="11245" width="13" style="79" customWidth="1"/>
    <col min="11246" max="11246" width="19.7109375" style="79" customWidth="1"/>
    <col min="11247" max="11247" width="12.28515625" style="79" bestFit="1" customWidth="1"/>
    <col min="11248" max="11248" width="19.5703125" style="79" customWidth="1"/>
    <col min="11249" max="11249" width="14.85546875" style="79" customWidth="1"/>
    <col min="11250" max="11250" width="15" style="79" bestFit="1" customWidth="1"/>
    <col min="11251" max="11251" width="17.42578125" style="79" customWidth="1"/>
    <col min="11252" max="11252" width="13.140625" style="79" customWidth="1"/>
    <col min="11253" max="11253" width="12.5703125" style="79" customWidth="1"/>
    <col min="11254" max="11254" width="13.140625" style="79" customWidth="1"/>
    <col min="11255" max="11255" width="8.85546875" style="79"/>
    <col min="11256" max="11256" width="14.7109375" style="79" customWidth="1"/>
    <col min="11257" max="11257" width="11.42578125" style="79" customWidth="1"/>
    <col min="11258" max="11258" width="11.140625" style="79" customWidth="1"/>
    <col min="11259" max="11259" width="10.42578125" style="79" customWidth="1"/>
    <col min="11260" max="11260" width="10.7109375" style="79" customWidth="1"/>
    <col min="11261" max="11261" width="11.42578125" style="79" customWidth="1"/>
    <col min="11262" max="11485" width="8.85546875" style="79"/>
    <col min="11486" max="11486" width="19.28515625" style="79" customWidth="1"/>
    <col min="11487" max="11487" width="15.28515625" style="79" bestFit="1" customWidth="1"/>
    <col min="11488" max="11488" width="13.28515625" style="79" customWidth="1"/>
    <col min="11489" max="11489" width="13.7109375" style="79" customWidth="1"/>
    <col min="11490" max="11490" width="14.140625" style="79" customWidth="1"/>
    <col min="11491" max="11491" width="13.28515625" style="79" customWidth="1"/>
    <col min="11492" max="11492" width="12" style="79" customWidth="1"/>
    <col min="11493" max="11493" width="13.140625" style="79" customWidth="1"/>
    <col min="11494" max="11494" width="15" style="79" customWidth="1"/>
    <col min="11495" max="11495" width="0" style="79" hidden="1" customWidth="1"/>
    <col min="11496" max="11498" width="13.140625" style="79" customWidth="1"/>
    <col min="11499" max="11499" width="15.28515625" style="79" bestFit="1" customWidth="1"/>
    <col min="11500" max="11500" width="11.5703125" style="79" customWidth="1"/>
    <col min="11501" max="11501" width="13" style="79" customWidth="1"/>
    <col min="11502" max="11502" width="19.7109375" style="79" customWidth="1"/>
    <col min="11503" max="11503" width="12.28515625" style="79" bestFit="1" customWidth="1"/>
    <col min="11504" max="11504" width="19.5703125" style="79" customWidth="1"/>
    <col min="11505" max="11505" width="14.85546875" style="79" customWidth="1"/>
    <col min="11506" max="11506" width="15" style="79" bestFit="1" customWidth="1"/>
    <col min="11507" max="11507" width="17.42578125" style="79" customWidth="1"/>
    <col min="11508" max="11508" width="13.140625" style="79" customWidth="1"/>
    <col min="11509" max="11509" width="12.5703125" style="79" customWidth="1"/>
    <col min="11510" max="11510" width="13.140625" style="79" customWidth="1"/>
    <col min="11511" max="11511" width="8.85546875" style="79"/>
    <col min="11512" max="11512" width="14.7109375" style="79" customWidth="1"/>
    <col min="11513" max="11513" width="11.42578125" style="79" customWidth="1"/>
    <col min="11514" max="11514" width="11.140625" style="79" customWidth="1"/>
    <col min="11515" max="11515" width="10.42578125" style="79" customWidth="1"/>
    <col min="11516" max="11516" width="10.7109375" style="79" customWidth="1"/>
    <col min="11517" max="11517" width="11.42578125" style="79" customWidth="1"/>
    <col min="11518" max="11741" width="8.85546875" style="79"/>
    <col min="11742" max="11742" width="19.28515625" style="79" customWidth="1"/>
    <col min="11743" max="11743" width="15.28515625" style="79" bestFit="1" customWidth="1"/>
    <col min="11744" max="11744" width="13.28515625" style="79" customWidth="1"/>
    <col min="11745" max="11745" width="13.7109375" style="79" customWidth="1"/>
    <col min="11746" max="11746" width="14.140625" style="79" customWidth="1"/>
    <col min="11747" max="11747" width="13.28515625" style="79" customWidth="1"/>
    <col min="11748" max="11748" width="12" style="79" customWidth="1"/>
    <col min="11749" max="11749" width="13.140625" style="79" customWidth="1"/>
    <col min="11750" max="11750" width="15" style="79" customWidth="1"/>
    <col min="11751" max="11751" width="0" style="79" hidden="1" customWidth="1"/>
    <col min="11752" max="11754" width="13.140625" style="79" customWidth="1"/>
    <col min="11755" max="11755" width="15.28515625" style="79" bestFit="1" customWidth="1"/>
    <col min="11756" max="11756" width="11.5703125" style="79" customWidth="1"/>
    <col min="11757" max="11757" width="13" style="79" customWidth="1"/>
    <col min="11758" max="11758" width="19.7109375" style="79" customWidth="1"/>
    <col min="11759" max="11759" width="12.28515625" style="79" bestFit="1" customWidth="1"/>
    <col min="11760" max="11760" width="19.5703125" style="79" customWidth="1"/>
    <col min="11761" max="11761" width="14.85546875" style="79" customWidth="1"/>
    <col min="11762" max="11762" width="15" style="79" bestFit="1" customWidth="1"/>
    <col min="11763" max="11763" width="17.42578125" style="79" customWidth="1"/>
    <col min="11764" max="11764" width="13.140625" style="79" customWidth="1"/>
    <col min="11765" max="11765" width="12.5703125" style="79" customWidth="1"/>
    <col min="11766" max="11766" width="13.140625" style="79" customWidth="1"/>
    <col min="11767" max="11767" width="8.85546875" style="79"/>
    <col min="11768" max="11768" width="14.7109375" style="79" customWidth="1"/>
    <col min="11769" max="11769" width="11.42578125" style="79" customWidth="1"/>
    <col min="11770" max="11770" width="11.140625" style="79" customWidth="1"/>
    <col min="11771" max="11771" width="10.42578125" style="79" customWidth="1"/>
    <col min="11772" max="11772" width="10.7109375" style="79" customWidth="1"/>
    <col min="11773" max="11773" width="11.42578125" style="79" customWidth="1"/>
    <col min="11774" max="11997" width="8.85546875" style="79"/>
    <col min="11998" max="11998" width="19.28515625" style="79" customWidth="1"/>
    <col min="11999" max="11999" width="15.28515625" style="79" bestFit="1" customWidth="1"/>
    <col min="12000" max="12000" width="13.28515625" style="79" customWidth="1"/>
    <col min="12001" max="12001" width="13.7109375" style="79" customWidth="1"/>
    <col min="12002" max="12002" width="14.140625" style="79" customWidth="1"/>
    <col min="12003" max="12003" width="13.28515625" style="79" customWidth="1"/>
    <col min="12004" max="12004" width="12" style="79" customWidth="1"/>
    <col min="12005" max="12005" width="13.140625" style="79" customWidth="1"/>
    <col min="12006" max="12006" width="15" style="79" customWidth="1"/>
    <col min="12007" max="12007" width="0" style="79" hidden="1" customWidth="1"/>
    <col min="12008" max="12010" width="13.140625" style="79" customWidth="1"/>
    <col min="12011" max="12011" width="15.28515625" style="79" bestFit="1" customWidth="1"/>
    <col min="12012" max="12012" width="11.5703125" style="79" customWidth="1"/>
    <col min="12013" max="12013" width="13" style="79" customWidth="1"/>
    <col min="12014" max="12014" width="19.7109375" style="79" customWidth="1"/>
    <col min="12015" max="12015" width="12.28515625" style="79" bestFit="1" customWidth="1"/>
    <col min="12016" max="12016" width="19.5703125" style="79" customWidth="1"/>
    <col min="12017" max="12017" width="14.85546875" style="79" customWidth="1"/>
    <col min="12018" max="12018" width="15" style="79" bestFit="1" customWidth="1"/>
    <col min="12019" max="12019" width="17.42578125" style="79" customWidth="1"/>
    <col min="12020" max="12020" width="13.140625" style="79" customWidth="1"/>
    <col min="12021" max="12021" width="12.5703125" style="79" customWidth="1"/>
    <col min="12022" max="12022" width="13.140625" style="79" customWidth="1"/>
    <col min="12023" max="12023" width="8.85546875" style="79"/>
    <col min="12024" max="12024" width="14.7109375" style="79" customWidth="1"/>
    <col min="12025" max="12025" width="11.42578125" style="79" customWidth="1"/>
    <col min="12026" max="12026" width="11.140625" style="79" customWidth="1"/>
    <col min="12027" max="12027" width="10.42578125" style="79" customWidth="1"/>
    <col min="12028" max="12028" width="10.7109375" style="79" customWidth="1"/>
    <col min="12029" max="12029" width="11.42578125" style="79" customWidth="1"/>
    <col min="12030" max="12253" width="8.85546875" style="79"/>
    <col min="12254" max="12254" width="19.28515625" style="79" customWidth="1"/>
    <col min="12255" max="12255" width="15.28515625" style="79" bestFit="1" customWidth="1"/>
    <col min="12256" max="12256" width="13.28515625" style="79" customWidth="1"/>
    <col min="12257" max="12257" width="13.7109375" style="79" customWidth="1"/>
    <col min="12258" max="12258" width="14.140625" style="79" customWidth="1"/>
    <col min="12259" max="12259" width="13.28515625" style="79" customWidth="1"/>
    <col min="12260" max="12260" width="12" style="79" customWidth="1"/>
    <col min="12261" max="12261" width="13.140625" style="79" customWidth="1"/>
    <col min="12262" max="12262" width="15" style="79" customWidth="1"/>
    <col min="12263" max="12263" width="0" style="79" hidden="1" customWidth="1"/>
    <col min="12264" max="12266" width="13.140625" style="79" customWidth="1"/>
    <col min="12267" max="12267" width="15.28515625" style="79" bestFit="1" customWidth="1"/>
    <col min="12268" max="12268" width="11.5703125" style="79" customWidth="1"/>
    <col min="12269" max="12269" width="13" style="79" customWidth="1"/>
    <col min="12270" max="12270" width="19.7109375" style="79" customWidth="1"/>
    <col min="12271" max="12271" width="12.28515625" style="79" bestFit="1" customWidth="1"/>
    <col min="12272" max="12272" width="19.5703125" style="79" customWidth="1"/>
    <col min="12273" max="12273" width="14.85546875" style="79" customWidth="1"/>
    <col min="12274" max="12274" width="15" style="79" bestFit="1" customWidth="1"/>
    <col min="12275" max="12275" width="17.42578125" style="79" customWidth="1"/>
    <col min="12276" max="12276" width="13.140625" style="79" customWidth="1"/>
    <col min="12277" max="12277" width="12.5703125" style="79" customWidth="1"/>
    <col min="12278" max="12278" width="13.140625" style="79" customWidth="1"/>
    <col min="12279" max="12279" width="8.85546875" style="79"/>
    <col min="12280" max="12280" width="14.7109375" style="79" customWidth="1"/>
    <col min="12281" max="12281" width="11.42578125" style="79" customWidth="1"/>
    <col min="12282" max="12282" width="11.140625" style="79" customWidth="1"/>
    <col min="12283" max="12283" width="10.42578125" style="79" customWidth="1"/>
    <col min="12284" max="12284" width="10.7109375" style="79" customWidth="1"/>
    <col min="12285" max="12285" width="11.42578125" style="79" customWidth="1"/>
    <col min="12286" max="12509" width="8.85546875" style="79"/>
    <col min="12510" max="12510" width="19.28515625" style="79" customWidth="1"/>
    <col min="12511" max="12511" width="15.28515625" style="79" bestFit="1" customWidth="1"/>
    <col min="12512" max="12512" width="13.28515625" style="79" customWidth="1"/>
    <col min="12513" max="12513" width="13.7109375" style="79" customWidth="1"/>
    <col min="12514" max="12514" width="14.140625" style="79" customWidth="1"/>
    <col min="12515" max="12515" width="13.28515625" style="79" customWidth="1"/>
    <col min="12516" max="12516" width="12" style="79" customWidth="1"/>
    <col min="12517" max="12517" width="13.140625" style="79" customWidth="1"/>
    <col min="12518" max="12518" width="15" style="79" customWidth="1"/>
    <col min="12519" max="12519" width="0" style="79" hidden="1" customWidth="1"/>
    <col min="12520" max="12522" width="13.140625" style="79" customWidth="1"/>
    <col min="12523" max="12523" width="15.28515625" style="79" bestFit="1" customWidth="1"/>
    <col min="12524" max="12524" width="11.5703125" style="79" customWidth="1"/>
    <col min="12525" max="12525" width="13" style="79" customWidth="1"/>
    <col min="12526" max="12526" width="19.7109375" style="79" customWidth="1"/>
    <col min="12527" max="12527" width="12.28515625" style="79" bestFit="1" customWidth="1"/>
    <col min="12528" max="12528" width="19.5703125" style="79" customWidth="1"/>
    <col min="12529" max="12529" width="14.85546875" style="79" customWidth="1"/>
    <col min="12530" max="12530" width="15" style="79" bestFit="1" customWidth="1"/>
    <col min="12531" max="12531" width="17.42578125" style="79" customWidth="1"/>
    <col min="12532" max="12532" width="13.140625" style="79" customWidth="1"/>
    <col min="12533" max="12533" width="12.5703125" style="79" customWidth="1"/>
    <col min="12534" max="12534" width="13.140625" style="79" customWidth="1"/>
    <col min="12535" max="12535" width="8.85546875" style="79"/>
    <col min="12536" max="12536" width="14.7109375" style="79" customWidth="1"/>
    <col min="12537" max="12537" width="11.42578125" style="79" customWidth="1"/>
    <col min="12538" max="12538" width="11.140625" style="79" customWidth="1"/>
    <col min="12539" max="12539" width="10.42578125" style="79" customWidth="1"/>
    <col min="12540" max="12540" width="10.7109375" style="79" customWidth="1"/>
    <col min="12541" max="12541" width="11.42578125" style="79" customWidth="1"/>
    <col min="12542" max="12765" width="8.85546875" style="79"/>
    <col min="12766" max="12766" width="19.28515625" style="79" customWidth="1"/>
    <col min="12767" max="12767" width="15.28515625" style="79" bestFit="1" customWidth="1"/>
    <col min="12768" max="12768" width="13.28515625" style="79" customWidth="1"/>
    <col min="12769" max="12769" width="13.7109375" style="79" customWidth="1"/>
    <col min="12770" max="12770" width="14.140625" style="79" customWidth="1"/>
    <col min="12771" max="12771" width="13.28515625" style="79" customWidth="1"/>
    <col min="12772" max="12772" width="12" style="79" customWidth="1"/>
    <col min="12773" max="12773" width="13.140625" style="79" customWidth="1"/>
    <col min="12774" max="12774" width="15" style="79" customWidth="1"/>
    <col min="12775" max="12775" width="0" style="79" hidden="1" customWidth="1"/>
    <col min="12776" max="12778" width="13.140625" style="79" customWidth="1"/>
    <col min="12779" max="12779" width="15.28515625" style="79" bestFit="1" customWidth="1"/>
    <col min="12780" max="12780" width="11.5703125" style="79" customWidth="1"/>
    <col min="12781" max="12781" width="13" style="79" customWidth="1"/>
    <col min="12782" max="12782" width="19.7109375" style="79" customWidth="1"/>
    <col min="12783" max="12783" width="12.28515625" style="79" bestFit="1" customWidth="1"/>
    <col min="12784" max="12784" width="19.5703125" style="79" customWidth="1"/>
    <col min="12785" max="12785" width="14.85546875" style="79" customWidth="1"/>
    <col min="12786" max="12786" width="15" style="79" bestFit="1" customWidth="1"/>
    <col min="12787" max="12787" width="17.42578125" style="79" customWidth="1"/>
    <col min="12788" max="12788" width="13.140625" style="79" customWidth="1"/>
    <col min="12789" max="12789" width="12.5703125" style="79" customWidth="1"/>
    <col min="12790" max="12790" width="13.140625" style="79" customWidth="1"/>
    <col min="12791" max="12791" width="8.85546875" style="79"/>
    <col min="12792" max="12792" width="14.7109375" style="79" customWidth="1"/>
    <col min="12793" max="12793" width="11.42578125" style="79" customWidth="1"/>
    <col min="12794" max="12794" width="11.140625" style="79" customWidth="1"/>
    <col min="12795" max="12795" width="10.42578125" style="79" customWidth="1"/>
    <col min="12796" max="12796" width="10.7109375" style="79" customWidth="1"/>
    <col min="12797" max="12797" width="11.42578125" style="79" customWidth="1"/>
    <col min="12798" max="13021" width="8.85546875" style="79"/>
    <col min="13022" max="13022" width="19.28515625" style="79" customWidth="1"/>
    <col min="13023" max="13023" width="15.28515625" style="79" bestFit="1" customWidth="1"/>
    <col min="13024" max="13024" width="13.28515625" style="79" customWidth="1"/>
    <col min="13025" max="13025" width="13.7109375" style="79" customWidth="1"/>
    <col min="13026" max="13026" width="14.140625" style="79" customWidth="1"/>
    <col min="13027" max="13027" width="13.28515625" style="79" customWidth="1"/>
    <col min="13028" max="13028" width="12" style="79" customWidth="1"/>
    <col min="13029" max="13029" width="13.140625" style="79" customWidth="1"/>
    <col min="13030" max="13030" width="15" style="79" customWidth="1"/>
    <col min="13031" max="13031" width="0" style="79" hidden="1" customWidth="1"/>
    <col min="13032" max="13034" width="13.140625" style="79" customWidth="1"/>
    <col min="13035" max="13035" width="15.28515625" style="79" bestFit="1" customWidth="1"/>
    <col min="13036" max="13036" width="11.5703125" style="79" customWidth="1"/>
    <col min="13037" max="13037" width="13" style="79" customWidth="1"/>
    <col min="13038" max="13038" width="19.7109375" style="79" customWidth="1"/>
    <col min="13039" max="13039" width="12.28515625" style="79" bestFit="1" customWidth="1"/>
    <col min="13040" max="13040" width="19.5703125" style="79" customWidth="1"/>
    <col min="13041" max="13041" width="14.85546875" style="79" customWidth="1"/>
    <col min="13042" max="13042" width="15" style="79" bestFit="1" customWidth="1"/>
    <col min="13043" max="13043" width="17.42578125" style="79" customWidth="1"/>
    <col min="13044" max="13044" width="13.140625" style="79" customWidth="1"/>
    <col min="13045" max="13045" width="12.5703125" style="79" customWidth="1"/>
    <col min="13046" max="13046" width="13.140625" style="79" customWidth="1"/>
    <col min="13047" max="13047" width="8.85546875" style="79"/>
    <col min="13048" max="13048" width="14.7109375" style="79" customWidth="1"/>
    <col min="13049" max="13049" width="11.42578125" style="79" customWidth="1"/>
    <col min="13050" max="13050" width="11.140625" style="79" customWidth="1"/>
    <col min="13051" max="13051" width="10.42578125" style="79" customWidth="1"/>
    <col min="13052" max="13052" width="10.7109375" style="79" customWidth="1"/>
    <col min="13053" max="13053" width="11.42578125" style="79" customWidth="1"/>
    <col min="13054" max="13277" width="8.85546875" style="79"/>
    <col min="13278" max="13278" width="19.28515625" style="79" customWidth="1"/>
    <col min="13279" max="13279" width="15.28515625" style="79" bestFit="1" customWidth="1"/>
    <col min="13280" max="13280" width="13.28515625" style="79" customWidth="1"/>
    <col min="13281" max="13281" width="13.7109375" style="79" customWidth="1"/>
    <col min="13282" max="13282" width="14.140625" style="79" customWidth="1"/>
    <col min="13283" max="13283" width="13.28515625" style="79" customWidth="1"/>
    <col min="13284" max="13284" width="12" style="79" customWidth="1"/>
    <col min="13285" max="13285" width="13.140625" style="79" customWidth="1"/>
    <col min="13286" max="13286" width="15" style="79" customWidth="1"/>
    <col min="13287" max="13287" width="0" style="79" hidden="1" customWidth="1"/>
    <col min="13288" max="13290" width="13.140625" style="79" customWidth="1"/>
    <col min="13291" max="13291" width="15.28515625" style="79" bestFit="1" customWidth="1"/>
    <col min="13292" max="13292" width="11.5703125" style="79" customWidth="1"/>
    <col min="13293" max="13293" width="13" style="79" customWidth="1"/>
    <col min="13294" max="13294" width="19.7109375" style="79" customWidth="1"/>
    <col min="13295" max="13295" width="12.28515625" style="79" bestFit="1" customWidth="1"/>
    <col min="13296" max="13296" width="19.5703125" style="79" customWidth="1"/>
    <col min="13297" max="13297" width="14.85546875" style="79" customWidth="1"/>
    <col min="13298" max="13298" width="15" style="79" bestFit="1" customWidth="1"/>
    <col min="13299" max="13299" width="17.42578125" style="79" customWidth="1"/>
    <col min="13300" max="13300" width="13.140625" style="79" customWidth="1"/>
    <col min="13301" max="13301" width="12.5703125" style="79" customWidth="1"/>
    <col min="13302" max="13302" width="13.140625" style="79" customWidth="1"/>
    <col min="13303" max="13303" width="8.85546875" style="79"/>
    <col min="13304" max="13304" width="14.7109375" style="79" customWidth="1"/>
    <col min="13305" max="13305" width="11.42578125" style="79" customWidth="1"/>
    <col min="13306" max="13306" width="11.140625" style="79" customWidth="1"/>
    <col min="13307" max="13307" width="10.42578125" style="79" customWidth="1"/>
    <col min="13308" max="13308" width="10.7109375" style="79" customWidth="1"/>
    <col min="13309" max="13309" width="11.42578125" style="79" customWidth="1"/>
    <col min="13310" max="13533" width="8.85546875" style="79"/>
    <col min="13534" max="13534" width="19.28515625" style="79" customWidth="1"/>
    <col min="13535" max="13535" width="15.28515625" style="79" bestFit="1" customWidth="1"/>
    <col min="13536" max="13536" width="13.28515625" style="79" customWidth="1"/>
    <col min="13537" max="13537" width="13.7109375" style="79" customWidth="1"/>
    <col min="13538" max="13538" width="14.140625" style="79" customWidth="1"/>
    <col min="13539" max="13539" width="13.28515625" style="79" customWidth="1"/>
    <col min="13540" max="13540" width="12" style="79" customWidth="1"/>
    <col min="13541" max="13541" width="13.140625" style="79" customWidth="1"/>
    <col min="13542" max="13542" width="15" style="79" customWidth="1"/>
    <col min="13543" max="13543" width="0" style="79" hidden="1" customWidth="1"/>
    <col min="13544" max="13546" width="13.140625" style="79" customWidth="1"/>
    <col min="13547" max="13547" width="15.28515625" style="79" bestFit="1" customWidth="1"/>
    <col min="13548" max="13548" width="11.5703125" style="79" customWidth="1"/>
    <col min="13549" max="13549" width="13" style="79" customWidth="1"/>
    <col min="13550" max="13550" width="19.7109375" style="79" customWidth="1"/>
    <col min="13551" max="13551" width="12.28515625" style="79" bestFit="1" customWidth="1"/>
    <col min="13552" max="13552" width="19.5703125" style="79" customWidth="1"/>
    <col min="13553" max="13553" width="14.85546875" style="79" customWidth="1"/>
    <col min="13554" max="13554" width="15" style="79" bestFit="1" customWidth="1"/>
    <col min="13555" max="13555" width="17.42578125" style="79" customWidth="1"/>
    <col min="13556" max="13556" width="13.140625" style="79" customWidth="1"/>
    <col min="13557" max="13557" width="12.5703125" style="79" customWidth="1"/>
    <col min="13558" max="13558" width="13.140625" style="79" customWidth="1"/>
    <col min="13559" max="13559" width="8.85546875" style="79"/>
    <col min="13560" max="13560" width="14.7109375" style="79" customWidth="1"/>
    <col min="13561" max="13561" width="11.42578125" style="79" customWidth="1"/>
    <col min="13562" max="13562" width="11.140625" style="79" customWidth="1"/>
    <col min="13563" max="13563" width="10.42578125" style="79" customWidth="1"/>
    <col min="13564" max="13564" width="10.7109375" style="79" customWidth="1"/>
    <col min="13565" max="13565" width="11.42578125" style="79" customWidth="1"/>
    <col min="13566" max="13789" width="8.85546875" style="79"/>
    <col min="13790" max="13790" width="19.28515625" style="79" customWidth="1"/>
    <col min="13791" max="13791" width="15.28515625" style="79" bestFit="1" customWidth="1"/>
    <col min="13792" max="13792" width="13.28515625" style="79" customWidth="1"/>
    <col min="13793" max="13793" width="13.7109375" style="79" customWidth="1"/>
    <col min="13794" max="13794" width="14.140625" style="79" customWidth="1"/>
    <col min="13795" max="13795" width="13.28515625" style="79" customWidth="1"/>
    <col min="13796" max="13796" width="12" style="79" customWidth="1"/>
    <col min="13797" max="13797" width="13.140625" style="79" customWidth="1"/>
    <col min="13798" max="13798" width="15" style="79" customWidth="1"/>
    <col min="13799" max="13799" width="0" style="79" hidden="1" customWidth="1"/>
    <col min="13800" max="13802" width="13.140625" style="79" customWidth="1"/>
    <col min="13803" max="13803" width="15.28515625" style="79" bestFit="1" customWidth="1"/>
    <col min="13804" max="13804" width="11.5703125" style="79" customWidth="1"/>
    <col min="13805" max="13805" width="13" style="79" customWidth="1"/>
    <col min="13806" max="13806" width="19.7109375" style="79" customWidth="1"/>
    <col min="13807" max="13807" width="12.28515625" style="79" bestFit="1" customWidth="1"/>
    <col min="13808" max="13808" width="19.5703125" style="79" customWidth="1"/>
    <col min="13809" max="13809" width="14.85546875" style="79" customWidth="1"/>
    <col min="13810" max="13810" width="15" style="79" bestFit="1" customWidth="1"/>
    <col min="13811" max="13811" width="17.42578125" style="79" customWidth="1"/>
    <col min="13812" max="13812" width="13.140625" style="79" customWidth="1"/>
    <col min="13813" max="13813" width="12.5703125" style="79" customWidth="1"/>
    <col min="13814" max="13814" width="13.140625" style="79" customWidth="1"/>
    <col min="13815" max="13815" width="8.85546875" style="79"/>
    <col min="13816" max="13816" width="14.7109375" style="79" customWidth="1"/>
    <col min="13817" max="13817" width="11.42578125" style="79" customWidth="1"/>
    <col min="13818" max="13818" width="11.140625" style="79" customWidth="1"/>
    <col min="13819" max="13819" width="10.42578125" style="79" customWidth="1"/>
    <col min="13820" max="13820" width="10.7109375" style="79" customWidth="1"/>
    <col min="13821" max="13821" width="11.42578125" style="79" customWidth="1"/>
    <col min="13822" max="14045" width="8.85546875" style="79"/>
    <col min="14046" max="14046" width="19.28515625" style="79" customWidth="1"/>
    <col min="14047" max="14047" width="15.28515625" style="79" bestFit="1" customWidth="1"/>
    <col min="14048" max="14048" width="13.28515625" style="79" customWidth="1"/>
    <col min="14049" max="14049" width="13.7109375" style="79" customWidth="1"/>
    <col min="14050" max="14050" width="14.140625" style="79" customWidth="1"/>
    <col min="14051" max="14051" width="13.28515625" style="79" customWidth="1"/>
    <col min="14052" max="14052" width="12" style="79" customWidth="1"/>
    <col min="14053" max="14053" width="13.140625" style="79" customWidth="1"/>
    <col min="14054" max="14054" width="15" style="79" customWidth="1"/>
    <col min="14055" max="14055" width="0" style="79" hidden="1" customWidth="1"/>
    <col min="14056" max="14058" width="13.140625" style="79" customWidth="1"/>
    <col min="14059" max="14059" width="15.28515625" style="79" bestFit="1" customWidth="1"/>
    <col min="14060" max="14060" width="11.5703125" style="79" customWidth="1"/>
    <col min="14061" max="14061" width="13" style="79" customWidth="1"/>
    <col min="14062" max="14062" width="19.7109375" style="79" customWidth="1"/>
    <col min="14063" max="14063" width="12.28515625" style="79" bestFit="1" customWidth="1"/>
    <col min="14064" max="14064" width="19.5703125" style="79" customWidth="1"/>
    <col min="14065" max="14065" width="14.85546875" style="79" customWidth="1"/>
    <col min="14066" max="14066" width="15" style="79" bestFit="1" customWidth="1"/>
    <col min="14067" max="14067" width="17.42578125" style="79" customWidth="1"/>
    <col min="14068" max="14068" width="13.140625" style="79" customWidth="1"/>
    <col min="14069" max="14069" width="12.5703125" style="79" customWidth="1"/>
    <col min="14070" max="14070" width="13.140625" style="79" customWidth="1"/>
    <col min="14071" max="14071" width="8.85546875" style="79"/>
    <col min="14072" max="14072" width="14.7109375" style="79" customWidth="1"/>
    <col min="14073" max="14073" width="11.42578125" style="79" customWidth="1"/>
    <col min="14074" max="14074" width="11.140625" style="79" customWidth="1"/>
    <col min="14075" max="14075" width="10.42578125" style="79" customWidth="1"/>
    <col min="14076" max="14076" width="10.7109375" style="79" customWidth="1"/>
    <col min="14077" max="14077" width="11.42578125" style="79" customWidth="1"/>
    <col min="14078" max="14301" width="8.85546875" style="79"/>
    <col min="14302" max="14302" width="19.28515625" style="79" customWidth="1"/>
    <col min="14303" max="14303" width="15.28515625" style="79" bestFit="1" customWidth="1"/>
    <col min="14304" max="14304" width="13.28515625" style="79" customWidth="1"/>
    <col min="14305" max="14305" width="13.7109375" style="79" customWidth="1"/>
    <col min="14306" max="14306" width="14.140625" style="79" customWidth="1"/>
    <col min="14307" max="14307" width="13.28515625" style="79" customWidth="1"/>
    <col min="14308" max="14308" width="12" style="79" customWidth="1"/>
    <col min="14309" max="14309" width="13.140625" style="79" customWidth="1"/>
    <col min="14310" max="14310" width="15" style="79" customWidth="1"/>
    <col min="14311" max="14311" width="0" style="79" hidden="1" customWidth="1"/>
    <col min="14312" max="14314" width="13.140625" style="79" customWidth="1"/>
    <col min="14315" max="14315" width="15.28515625" style="79" bestFit="1" customWidth="1"/>
    <col min="14316" max="14316" width="11.5703125" style="79" customWidth="1"/>
    <col min="14317" max="14317" width="13" style="79" customWidth="1"/>
    <col min="14318" max="14318" width="19.7109375" style="79" customWidth="1"/>
    <col min="14319" max="14319" width="12.28515625" style="79" bestFit="1" customWidth="1"/>
    <col min="14320" max="14320" width="19.5703125" style="79" customWidth="1"/>
    <col min="14321" max="14321" width="14.85546875" style="79" customWidth="1"/>
    <col min="14322" max="14322" width="15" style="79" bestFit="1" customWidth="1"/>
    <col min="14323" max="14323" width="17.42578125" style="79" customWidth="1"/>
    <col min="14324" max="14324" width="13.140625" style="79" customWidth="1"/>
    <col min="14325" max="14325" width="12.5703125" style="79" customWidth="1"/>
    <col min="14326" max="14326" width="13.140625" style="79" customWidth="1"/>
    <col min="14327" max="14327" width="8.85546875" style="79"/>
    <col min="14328" max="14328" width="14.7109375" style="79" customWidth="1"/>
    <col min="14329" max="14329" width="11.42578125" style="79" customWidth="1"/>
    <col min="14330" max="14330" width="11.140625" style="79" customWidth="1"/>
    <col min="14331" max="14331" width="10.42578125" style="79" customWidth="1"/>
    <col min="14332" max="14332" width="10.7109375" style="79" customWidth="1"/>
    <col min="14333" max="14333" width="11.42578125" style="79" customWidth="1"/>
    <col min="14334" max="14557" width="8.85546875" style="79"/>
    <col min="14558" max="14558" width="19.28515625" style="79" customWidth="1"/>
    <col min="14559" max="14559" width="15.28515625" style="79" bestFit="1" customWidth="1"/>
    <col min="14560" max="14560" width="13.28515625" style="79" customWidth="1"/>
    <col min="14561" max="14561" width="13.7109375" style="79" customWidth="1"/>
    <col min="14562" max="14562" width="14.140625" style="79" customWidth="1"/>
    <col min="14563" max="14563" width="13.28515625" style="79" customWidth="1"/>
    <col min="14564" max="14564" width="12" style="79" customWidth="1"/>
    <col min="14565" max="14565" width="13.140625" style="79" customWidth="1"/>
    <col min="14566" max="14566" width="15" style="79" customWidth="1"/>
    <col min="14567" max="14567" width="0" style="79" hidden="1" customWidth="1"/>
    <col min="14568" max="14570" width="13.140625" style="79" customWidth="1"/>
    <col min="14571" max="14571" width="15.28515625" style="79" bestFit="1" customWidth="1"/>
    <col min="14572" max="14572" width="11.5703125" style="79" customWidth="1"/>
    <col min="14573" max="14573" width="13" style="79" customWidth="1"/>
    <col min="14574" max="14574" width="19.7109375" style="79" customWidth="1"/>
    <col min="14575" max="14575" width="12.28515625" style="79" bestFit="1" customWidth="1"/>
    <col min="14576" max="14576" width="19.5703125" style="79" customWidth="1"/>
    <col min="14577" max="14577" width="14.85546875" style="79" customWidth="1"/>
    <col min="14578" max="14578" width="15" style="79" bestFit="1" customWidth="1"/>
    <col min="14579" max="14579" width="17.42578125" style="79" customWidth="1"/>
    <col min="14580" max="14580" width="13.140625" style="79" customWidth="1"/>
    <col min="14581" max="14581" width="12.5703125" style="79" customWidth="1"/>
    <col min="14582" max="14582" width="13.140625" style="79" customWidth="1"/>
    <col min="14583" max="14583" width="8.85546875" style="79"/>
    <col min="14584" max="14584" width="14.7109375" style="79" customWidth="1"/>
    <col min="14585" max="14585" width="11.42578125" style="79" customWidth="1"/>
    <col min="14586" max="14586" width="11.140625" style="79" customWidth="1"/>
    <col min="14587" max="14587" width="10.42578125" style="79" customWidth="1"/>
    <col min="14588" max="14588" width="10.7109375" style="79" customWidth="1"/>
    <col min="14589" max="14589" width="11.42578125" style="79" customWidth="1"/>
    <col min="14590" max="14813" width="8.85546875" style="79"/>
    <col min="14814" max="14814" width="19.28515625" style="79" customWidth="1"/>
    <col min="14815" max="14815" width="15.28515625" style="79" bestFit="1" customWidth="1"/>
    <col min="14816" max="14816" width="13.28515625" style="79" customWidth="1"/>
    <col min="14817" max="14817" width="13.7109375" style="79" customWidth="1"/>
    <col min="14818" max="14818" width="14.140625" style="79" customWidth="1"/>
    <col min="14819" max="14819" width="13.28515625" style="79" customWidth="1"/>
    <col min="14820" max="14820" width="12" style="79" customWidth="1"/>
    <col min="14821" max="14821" width="13.140625" style="79" customWidth="1"/>
    <col min="14822" max="14822" width="15" style="79" customWidth="1"/>
    <col min="14823" max="14823" width="0" style="79" hidden="1" customWidth="1"/>
    <col min="14824" max="14826" width="13.140625" style="79" customWidth="1"/>
    <col min="14827" max="14827" width="15.28515625" style="79" bestFit="1" customWidth="1"/>
    <col min="14828" max="14828" width="11.5703125" style="79" customWidth="1"/>
    <col min="14829" max="14829" width="13" style="79" customWidth="1"/>
    <col min="14830" max="14830" width="19.7109375" style="79" customWidth="1"/>
    <col min="14831" max="14831" width="12.28515625" style="79" bestFit="1" customWidth="1"/>
    <col min="14832" max="14832" width="19.5703125" style="79" customWidth="1"/>
    <col min="14833" max="14833" width="14.85546875" style="79" customWidth="1"/>
    <col min="14834" max="14834" width="15" style="79" bestFit="1" customWidth="1"/>
    <col min="14835" max="14835" width="17.42578125" style="79" customWidth="1"/>
    <col min="14836" max="14836" width="13.140625" style="79" customWidth="1"/>
    <col min="14837" max="14837" width="12.5703125" style="79" customWidth="1"/>
    <col min="14838" max="14838" width="13.140625" style="79" customWidth="1"/>
    <col min="14839" max="14839" width="8.85546875" style="79"/>
    <col min="14840" max="14840" width="14.7109375" style="79" customWidth="1"/>
    <col min="14841" max="14841" width="11.42578125" style="79" customWidth="1"/>
    <col min="14842" max="14842" width="11.140625" style="79" customWidth="1"/>
    <col min="14843" max="14843" width="10.42578125" style="79" customWidth="1"/>
    <col min="14844" max="14844" width="10.7109375" style="79" customWidth="1"/>
    <col min="14845" max="14845" width="11.42578125" style="79" customWidth="1"/>
    <col min="14846" max="15069" width="8.85546875" style="79"/>
    <col min="15070" max="15070" width="19.28515625" style="79" customWidth="1"/>
    <col min="15071" max="15071" width="15.28515625" style="79" bestFit="1" customWidth="1"/>
    <col min="15072" max="15072" width="13.28515625" style="79" customWidth="1"/>
    <col min="15073" max="15073" width="13.7109375" style="79" customWidth="1"/>
    <col min="15074" max="15074" width="14.140625" style="79" customWidth="1"/>
    <col min="15075" max="15075" width="13.28515625" style="79" customWidth="1"/>
    <col min="15076" max="15076" width="12" style="79" customWidth="1"/>
    <col min="15077" max="15077" width="13.140625" style="79" customWidth="1"/>
    <col min="15078" max="15078" width="15" style="79" customWidth="1"/>
    <col min="15079" max="15079" width="0" style="79" hidden="1" customWidth="1"/>
    <col min="15080" max="15082" width="13.140625" style="79" customWidth="1"/>
    <col min="15083" max="15083" width="15.28515625" style="79" bestFit="1" customWidth="1"/>
    <col min="15084" max="15084" width="11.5703125" style="79" customWidth="1"/>
    <col min="15085" max="15085" width="13" style="79" customWidth="1"/>
    <col min="15086" max="15086" width="19.7109375" style="79" customWidth="1"/>
    <col min="15087" max="15087" width="12.28515625" style="79" bestFit="1" customWidth="1"/>
    <col min="15088" max="15088" width="19.5703125" style="79" customWidth="1"/>
    <col min="15089" max="15089" width="14.85546875" style="79" customWidth="1"/>
    <col min="15090" max="15090" width="15" style="79" bestFit="1" customWidth="1"/>
    <col min="15091" max="15091" width="17.42578125" style="79" customWidth="1"/>
    <col min="15092" max="15092" width="13.140625" style="79" customWidth="1"/>
    <col min="15093" max="15093" width="12.5703125" style="79" customWidth="1"/>
    <col min="15094" max="15094" width="13.140625" style="79" customWidth="1"/>
    <col min="15095" max="15095" width="8.85546875" style="79"/>
    <col min="15096" max="15096" width="14.7109375" style="79" customWidth="1"/>
    <col min="15097" max="15097" width="11.42578125" style="79" customWidth="1"/>
    <col min="15098" max="15098" width="11.140625" style="79" customWidth="1"/>
    <col min="15099" max="15099" width="10.42578125" style="79" customWidth="1"/>
    <col min="15100" max="15100" width="10.7109375" style="79" customWidth="1"/>
    <col min="15101" max="15101" width="11.42578125" style="79" customWidth="1"/>
    <col min="15102" max="15325" width="8.85546875" style="79"/>
    <col min="15326" max="15326" width="19.28515625" style="79" customWidth="1"/>
    <col min="15327" max="15327" width="15.28515625" style="79" bestFit="1" customWidth="1"/>
    <col min="15328" max="15328" width="13.28515625" style="79" customWidth="1"/>
    <col min="15329" max="15329" width="13.7109375" style="79" customWidth="1"/>
    <col min="15330" max="15330" width="14.140625" style="79" customWidth="1"/>
    <col min="15331" max="15331" width="13.28515625" style="79" customWidth="1"/>
    <col min="15332" max="15332" width="12" style="79" customWidth="1"/>
    <col min="15333" max="15333" width="13.140625" style="79" customWidth="1"/>
    <col min="15334" max="15334" width="15" style="79" customWidth="1"/>
    <col min="15335" max="15335" width="0" style="79" hidden="1" customWidth="1"/>
    <col min="15336" max="15338" width="13.140625" style="79" customWidth="1"/>
    <col min="15339" max="15339" width="15.28515625" style="79" bestFit="1" customWidth="1"/>
    <col min="15340" max="15340" width="11.5703125" style="79" customWidth="1"/>
    <col min="15341" max="15341" width="13" style="79" customWidth="1"/>
    <col min="15342" max="15342" width="19.7109375" style="79" customWidth="1"/>
    <col min="15343" max="15343" width="12.28515625" style="79" bestFit="1" customWidth="1"/>
    <col min="15344" max="15344" width="19.5703125" style="79" customWidth="1"/>
    <col min="15345" max="15345" width="14.85546875" style="79" customWidth="1"/>
    <col min="15346" max="15346" width="15" style="79" bestFit="1" customWidth="1"/>
    <col min="15347" max="15347" width="17.42578125" style="79" customWidth="1"/>
    <col min="15348" max="15348" width="13.140625" style="79" customWidth="1"/>
    <col min="15349" max="15349" width="12.5703125" style="79" customWidth="1"/>
    <col min="15350" max="15350" width="13.140625" style="79" customWidth="1"/>
    <col min="15351" max="15351" width="8.85546875" style="79"/>
    <col min="15352" max="15352" width="14.7109375" style="79" customWidth="1"/>
    <col min="15353" max="15353" width="11.42578125" style="79" customWidth="1"/>
    <col min="15354" max="15354" width="11.140625" style="79" customWidth="1"/>
    <col min="15355" max="15355" width="10.42578125" style="79" customWidth="1"/>
    <col min="15356" max="15356" width="10.7109375" style="79" customWidth="1"/>
    <col min="15357" max="15357" width="11.42578125" style="79" customWidth="1"/>
    <col min="15358" max="15581" width="8.85546875" style="79"/>
    <col min="15582" max="15582" width="19.28515625" style="79" customWidth="1"/>
    <col min="15583" max="15583" width="15.28515625" style="79" bestFit="1" customWidth="1"/>
    <col min="15584" max="15584" width="13.28515625" style="79" customWidth="1"/>
    <col min="15585" max="15585" width="13.7109375" style="79" customWidth="1"/>
    <col min="15586" max="15586" width="14.140625" style="79" customWidth="1"/>
    <col min="15587" max="15587" width="13.28515625" style="79" customWidth="1"/>
    <col min="15588" max="15588" width="12" style="79" customWidth="1"/>
    <col min="15589" max="15589" width="13.140625" style="79" customWidth="1"/>
    <col min="15590" max="15590" width="15" style="79" customWidth="1"/>
    <col min="15591" max="15591" width="0" style="79" hidden="1" customWidth="1"/>
    <col min="15592" max="15594" width="13.140625" style="79" customWidth="1"/>
    <col min="15595" max="15595" width="15.28515625" style="79" bestFit="1" customWidth="1"/>
    <col min="15596" max="15596" width="11.5703125" style="79" customWidth="1"/>
    <col min="15597" max="15597" width="13" style="79" customWidth="1"/>
    <col min="15598" max="15598" width="19.7109375" style="79" customWidth="1"/>
    <col min="15599" max="15599" width="12.28515625" style="79" bestFit="1" customWidth="1"/>
    <col min="15600" max="15600" width="19.5703125" style="79" customWidth="1"/>
    <col min="15601" max="15601" width="14.85546875" style="79" customWidth="1"/>
    <col min="15602" max="15602" width="15" style="79" bestFit="1" customWidth="1"/>
    <col min="15603" max="15603" width="17.42578125" style="79" customWidth="1"/>
    <col min="15604" max="15604" width="13.140625" style="79" customWidth="1"/>
    <col min="15605" max="15605" width="12.5703125" style="79" customWidth="1"/>
    <col min="15606" max="15606" width="13.140625" style="79" customWidth="1"/>
    <col min="15607" max="15607" width="8.85546875" style="79"/>
    <col min="15608" max="15608" width="14.7109375" style="79" customWidth="1"/>
    <col min="15609" max="15609" width="11.42578125" style="79" customWidth="1"/>
    <col min="15610" max="15610" width="11.140625" style="79" customWidth="1"/>
    <col min="15611" max="15611" width="10.42578125" style="79" customWidth="1"/>
    <col min="15612" max="15612" width="10.7109375" style="79" customWidth="1"/>
    <col min="15613" max="15613" width="11.42578125" style="79" customWidth="1"/>
    <col min="15614" max="15837" width="8.85546875" style="79"/>
    <col min="15838" max="15838" width="19.28515625" style="79" customWidth="1"/>
    <col min="15839" max="15839" width="15.28515625" style="79" bestFit="1" customWidth="1"/>
    <col min="15840" max="15840" width="13.28515625" style="79" customWidth="1"/>
    <col min="15841" max="15841" width="13.7109375" style="79" customWidth="1"/>
    <col min="15842" max="15842" width="14.140625" style="79" customWidth="1"/>
    <col min="15843" max="15843" width="13.28515625" style="79" customWidth="1"/>
    <col min="15844" max="15844" width="12" style="79" customWidth="1"/>
    <col min="15845" max="15845" width="13.140625" style="79" customWidth="1"/>
    <col min="15846" max="15846" width="15" style="79" customWidth="1"/>
    <col min="15847" max="15847" width="0" style="79" hidden="1" customWidth="1"/>
    <col min="15848" max="15850" width="13.140625" style="79" customWidth="1"/>
    <col min="15851" max="15851" width="15.28515625" style="79" bestFit="1" customWidth="1"/>
    <col min="15852" max="15852" width="11.5703125" style="79" customWidth="1"/>
    <col min="15853" max="15853" width="13" style="79" customWidth="1"/>
    <col min="15854" max="15854" width="19.7109375" style="79" customWidth="1"/>
    <col min="15855" max="15855" width="12.28515625" style="79" bestFit="1" customWidth="1"/>
    <col min="15856" max="15856" width="19.5703125" style="79" customWidth="1"/>
    <col min="15857" max="15857" width="14.85546875" style="79" customWidth="1"/>
    <col min="15858" max="15858" width="15" style="79" bestFit="1" customWidth="1"/>
    <col min="15859" max="15859" width="17.42578125" style="79" customWidth="1"/>
    <col min="15860" max="15860" width="13.140625" style="79" customWidth="1"/>
    <col min="15861" max="15861" width="12.5703125" style="79" customWidth="1"/>
    <col min="15862" max="15862" width="13.140625" style="79" customWidth="1"/>
    <col min="15863" max="15863" width="8.85546875" style="79"/>
    <col min="15864" max="15864" width="14.7109375" style="79" customWidth="1"/>
    <col min="15865" max="15865" width="11.42578125" style="79" customWidth="1"/>
    <col min="15866" max="15866" width="11.140625" style="79" customWidth="1"/>
    <col min="15867" max="15867" width="10.42578125" style="79" customWidth="1"/>
    <col min="15868" max="15868" width="10.7109375" style="79" customWidth="1"/>
    <col min="15869" max="15869" width="11.42578125" style="79" customWidth="1"/>
    <col min="15870" max="16093" width="8.85546875" style="79"/>
    <col min="16094" max="16094" width="19.28515625" style="79" customWidth="1"/>
    <col min="16095" max="16095" width="15.28515625" style="79" bestFit="1" customWidth="1"/>
    <col min="16096" max="16096" width="13.28515625" style="79" customWidth="1"/>
    <col min="16097" max="16097" width="13.7109375" style="79" customWidth="1"/>
    <col min="16098" max="16098" width="14.140625" style="79" customWidth="1"/>
    <col min="16099" max="16099" width="13.28515625" style="79" customWidth="1"/>
    <col min="16100" max="16100" width="12" style="79" customWidth="1"/>
    <col min="16101" max="16101" width="13.140625" style="79" customWidth="1"/>
    <col min="16102" max="16102" width="15" style="79" customWidth="1"/>
    <col min="16103" max="16103" width="0" style="79" hidden="1" customWidth="1"/>
    <col min="16104" max="16106" width="13.140625" style="79" customWidth="1"/>
    <col min="16107" max="16107" width="15.28515625" style="79" bestFit="1" customWidth="1"/>
    <col min="16108" max="16108" width="11.5703125" style="79" customWidth="1"/>
    <col min="16109" max="16109" width="13" style="79" customWidth="1"/>
    <col min="16110" max="16110" width="19.7109375" style="79" customWidth="1"/>
    <col min="16111" max="16111" width="12.28515625" style="79" bestFit="1" customWidth="1"/>
    <col min="16112" max="16112" width="19.5703125" style="79" customWidth="1"/>
    <col min="16113" max="16113" width="14.85546875" style="79" customWidth="1"/>
    <col min="16114" max="16114" width="15" style="79" bestFit="1" customWidth="1"/>
    <col min="16115" max="16115" width="17.42578125" style="79" customWidth="1"/>
    <col min="16116" max="16116" width="13.140625" style="79" customWidth="1"/>
    <col min="16117" max="16117" width="12.5703125" style="79" customWidth="1"/>
    <col min="16118" max="16118" width="13.140625" style="79" customWidth="1"/>
    <col min="16119" max="16119" width="8.85546875" style="79"/>
    <col min="16120" max="16120" width="14.7109375" style="79" customWidth="1"/>
    <col min="16121" max="16121" width="11.42578125" style="79" customWidth="1"/>
    <col min="16122" max="16122" width="11.140625" style="79" customWidth="1"/>
    <col min="16123" max="16123" width="10.42578125" style="79" customWidth="1"/>
    <col min="16124" max="16124" width="10.7109375" style="79" customWidth="1"/>
    <col min="16125" max="16125" width="11.42578125" style="79" customWidth="1"/>
    <col min="16126" max="16374" width="8.85546875" style="79"/>
    <col min="16375" max="16383" width="9.140625" style="79" customWidth="1"/>
    <col min="16384" max="16384" width="9.140625" style="79"/>
  </cols>
  <sheetData>
    <row r="1" spans="1:15" ht="13.5" customHeight="1" x14ac:dyDescent="0.2">
      <c r="A1" s="72" t="s">
        <v>179</v>
      </c>
      <c r="N1" s="78" t="s">
        <v>31</v>
      </c>
      <c r="O1" s="78"/>
    </row>
    <row r="2" spans="1:15" s="80" customFormat="1" ht="64.5" thickBot="1" x14ac:dyDescent="0.25">
      <c r="A2" s="90" t="s">
        <v>32</v>
      </c>
      <c r="B2" s="91" t="s">
        <v>141</v>
      </c>
      <c r="C2" s="91" t="s">
        <v>142</v>
      </c>
      <c r="D2" s="91" t="s">
        <v>143</v>
      </c>
      <c r="E2" s="91" t="s">
        <v>144</v>
      </c>
      <c r="F2" s="91" t="s">
        <v>145</v>
      </c>
      <c r="G2" s="91" t="s">
        <v>146</v>
      </c>
      <c r="H2" s="91" t="s">
        <v>147</v>
      </c>
      <c r="I2" s="185" t="s">
        <v>148</v>
      </c>
      <c r="J2" s="185" t="s">
        <v>149</v>
      </c>
      <c r="K2" s="91" t="s">
        <v>150</v>
      </c>
      <c r="L2" s="91" t="s">
        <v>151</v>
      </c>
      <c r="M2" s="91" t="s">
        <v>152</v>
      </c>
      <c r="N2" s="184" t="s">
        <v>33</v>
      </c>
    </row>
    <row r="3" spans="1:15" s="159" customFormat="1" ht="13.5" thickTop="1" x14ac:dyDescent="0.2">
      <c r="A3" s="81">
        <v>42005</v>
      </c>
      <c r="B3" s="158">
        <v>18026.210760000002</v>
      </c>
      <c r="C3" s="158" t="s">
        <v>153</v>
      </c>
      <c r="D3" s="158">
        <v>5230.9249899999995</v>
      </c>
      <c r="E3" s="158">
        <v>5784.8430600000002</v>
      </c>
      <c r="F3" s="158">
        <v>371391.76147000003</v>
      </c>
      <c r="G3" s="158">
        <v>5466.0405300000002</v>
      </c>
      <c r="H3" s="158">
        <v>22510.096050000004</v>
      </c>
      <c r="I3" s="158">
        <v>115980.4829</v>
      </c>
      <c r="J3" s="158">
        <v>54143.456840000006</v>
      </c>
      <c r="K3" s="158">
        <v>4284.5640299999995</v>
      </c>
      <c r="L3" s="158">
        <v>1187.3860599999998</v>
      </c>
      <c r="M3" s="158">
        <v>1797.28502</v>
      </c>
      <c r="N3" s="89">
        <f>SUM(B3:M3)</f>
        <v>605803.05171000003</v>
      </c>
    </row>
    <row r="4" spans="1:15" s="80" customFormat="1" x14ac:dyDescent="0.2">
      <c r="A4" s="82">
        <v>42036</v>
      </c>
      <c r="B4" s="95">
        <v>9984.5829400000002</v>
      </c>
      <c r="C4" s="95" t="s">
        <v>153</v>
      </c>
      <c r="D4" s="95">
        <v>5840.3784000000005</v>
      </c>
      <c r="E4" s="95">
        <v>5909.3243199999997</v>
      </c>
      <c r="F4" s="95">
        <v>355474.7843</v>
      </c>
      <c r="G4" s="95">
        <v>5235.9175200000009</v>
      </c>
      <c r="H4" s="95">
        <v>16600.752110000001</v>
      </c>
      <c r="I4" s="95">
        <v>98907.76731000001</v>
      </c>
      <c r="J4" s="95">
        <v>46595.155620000005</v>
      </c>
      <c r="K4" s="95">
        <v>4295.46306</v>
      </c>
      <c r="L4" s="95">
        <v>1110.4340300000001</v>
      </c>
      <c r="M4" s="95">
        <v>1898.9978799999999</v>
      </c>
      <c r="N4" s="156">
        <f t="shared" ref="N4:N59" si="0">SUM(B4:M4)</f>
        <v>551853.55749000004</v>
      </c>
    </row>
    <row r="5" spans="1:15" s="80" customFormat="1" x14ac:dyDescent="0.2">
      <c r="A5" s="82">
        <v>42064</v>
      </c>
      <c r="B5" s="95">
        <v>12765.344379999999</v>
      </c>
      <c r="C5" s="95" t="s">
        <v>153</v>
      </c>
      <c r="D5" s="95">
        <v>5578.5665399999998</v>
      </c>
      <c r="E5" s="95">
        <v>7779.9227000000001</v>
      </c>
      <c r="F5" s="95">
        <v>273680.89117000002</v>
      </c>
      <c r="G5" s="95">
        <v>5211.7297200000003</v>
      </c>
      <c r="H5" s="95">
        <v>15555.117390000003</v>
      </c>
      <c r="I5" s="95">
        <v>105224.34623</v>
      </c>
      <c r="J5" s="95">
        <v>44245.677459999999</v>
      </c>
      <c r="K5" s="95">
        <v>6200.0180200000004</v>
      </c>
      <c r="L5" s="95">
        <v>1121.1885</v>
      </c>
      <c r="M5" s="95">
        <v>1496.2733300000002</v>
      </c>
      <c r="N5" s="156">
        <f t="shared" si="0"/>
        <v>478859.07543999999</v>
      </c>
    </row>
    <row r="6" spans="1:15" s="80" customFormat="1" x14ac:dyDescent="0.2">
      <c r="A6" s="82">
        <v>42095</v>
      </c>
      <c r="B6" s="95">
        <v>14896.429080000002</v>
      </c>
      <c r="C6" s="95" t="s">
        <v>153</v>
      </c>
      <c r="D6" s="95">
        <v>6370.4108199999991</v>
      </c>
      <c r="E6" s="95">
        <v>5233.4273400000002</v>
      </c>
      <c r="F6" s="95">
        <v>338211.09567999997</v>
      </c>
      <c r="G6" s="95">
        <v>3783.3367800000001</v>
      </c>
      <c r="H6" s="95">
        <v>17497.908019999999</v>
      </c>
      <c r="I6" s="95">
        <v>115201.66807</v>
      </c>
      <c r="J6" s="95">
        <v>55557.358440000004</v>
      </c>
      <c r="K6" s="95">
        <v>4001.5188399999997</v>
      </c>
      <c r="L6" s="95">
        <v>928.30561</v>
      </c>
      <c r="M6" s="95">
        <v>1234.7205100000001</v>
      </c>
      <c r="N6" s="156">
        <f t="shared" si="0"/>
        <v>562916.17919000005</v>
      </c>
    </row>
    <row r="7" spans="1:15" s="80" customFormat="1" x14ac:dyDescent="0.2">
      <c r="A7" s="82">
        <v>42125</v>
      </c>
      <c r="B7" s="95">
        <v>18136.754960000006</v>
      </c>
      <c r="C7" s="95" t="s">
        <v>153</v>
      </c>
      <c r="D7" s="95">
        <v>3909.2644000000005</v>
      </c>
      <c r="E7" s="95">
        <v>4997.8586800000012</v>
      </c>
      <c r="F7" s="95">
        <v>330969.47714999993</v>
      </c>
      <c r="G7" s="95">
        <v>3885.3243900000007</v>
      </c>
      <c r="H7" s="95">
        <v>16402.750110000001</v>
      </c>
      <c r="I7" s="95">
        <v>106019.73569</v>
      </c>
      <c r="J7" s="95">
        <v>57444.223980000002</v>
      </c>
      <c r="K7" s="95">
        <v>5700.445130000001</v>
      </c>
      <c r="L7" s="95">
        <v>1038.01503</v>
      </c>
      <c r="M7" s="95">
        <v>1434.1381999999999</v>
      </c>
      <c r="N7" s="156">
        <f t="shared" si="0"/>
        <v>549937.98771999998</v>
      </c>
    </row>
    <row r="8" spans="1:15" s="80" customFormat="1" x14ac:dyDescent="0.2">
      <c r="A8" s="82">
        <v>42156</v>
      </c>
      <c r="B8" s="95">
        <v>15859.605329999999</v>
      </c>
      <c r="C8" s="95" t="s">
        <v>153</v>
      </c>
      <c r="D8" s="95">
        <v>4381.5372400000006</v>
      </c>
      <c r="E8" s="95">
        <v>3939.4986400000003</v>
      </c>
      <c r="F8" s="95">
        <v>347072.42361</v>
      </c>
      <c r="G8" s="95">
        <v>4162.1241900000005</v>
      </c>
      <c r="H8" s="95">
        <v>17593.827150000001</v>
      </c>
      <c r="I8" s="95">
        <v>110482.10153</v>
      </c>
      <c r="J8" s="95">
        <v>61816.073410000012</v>
      </c>
      <c r="K8" s="95">
        <v>10640.156719999999</v>
      </c>
      <c r="L8" s="95">
        <v>1391.0308499999999</v>
      </c>
      <c r="M8" s="95">
        <v>1778.23344</v>
      </c>
      <c r="N8" s="156">
        <f t="shared" si="0"/>
        <v>579116.61210999987</v>
      </c>
    </row>
    <row r="9" spans="1:15" s="80" customFormat="1" x14ac:dyDescent="0.2">
      <c r="A9" s="82">
        <v>42186</v>
      </c>
      <c r="B9" s="95">
        <v>16743.500189999999</v>
      </c>
      <c r="C9" s="95" t="s">
        <v>153</v>
      </c>
      <c r="D9" s="95">
        <v>4389.0682299999999</v>
      </c>
      <c r="E9" s="95">
        <v>5215.1423300000006</v>
      </c>
      <c r="F9" s="95">
        <v>295514.67263999995</v>
      </c>
      <c r="G9" s="95">
        <v>4461.2075800000011</v>
      </c>
      <c r="H9" s="95">
        <v>17298.967619999999</v>
      </c>
      <c r="I9" s="95">
        <v>116529.85984</v>
      </c>
      <c r="J9" s="95">
        <v>65818.785230000009</v>
      </c>
      <c r="K9" s="95">
        <v>5808.0585299999993</v>
      </c>
      <c r="L9" s="95">
        <v>1564.1446000000001</v>
      </c>
      <c r="M9" s="95">
        <v>1993.38598</v>
      </c>
      <c r="N9" s="156">
        <f t="shared" si="0"/>
        <v>535336.79277000006</v>
      </c>
    </row>
    <row r="10" spans="1:15" s="80" customFormat="1" x14ac:dyDescent="0.2">
      <c r="A10" s="82">
        <v>42217</v>
      </c>
      <c r="B10" s="95">
        <v>17348.373800000005</v>
      </c>
      <c r="C10" s="95" t="s">
        <v>153</v>
      </c>
      <c r="D10" s="95">
        <v>3546.4471200000007</v>
      </c>
      <c r="E10" s="95">
        <v>7190.8363199999994</v>
      </c>
      <c r="F10" s="95">
        <v>338911.95176999999</v>
      </c>
      <c r="G10" s="95">
        <v>4413.3206600000003</v>
      </c>
      <c r="H10" s="95">
        <v>17469.202209999996</v>
      </c>
      <c r="I10" s="95">
        <v>113546.10956000001</v>
      </c>
      <c r="J10" s="95">
        <v>64700.246760000009</v>
      </c>
      <c r="K10" s="95">
        <v>6871.3801400000002</v>
      </c>
      <c r="L10" s="95">
        <v>1859.1264000000001</v>
      </c>
      <c r="M10" s="95">
        <v>1694.37366</v>
      </c>
      <c r="N10" s="156">
        <f t="shared" si="0"/>
        <v>577551.36840000004</v>
      </c>
    </row>
    <row r="11" spans="1:15" s="80" customFormat="1" x14ac:dyDescent="0.2">
      <c r="A11" s="82">
        <v>42248</v>
      </c>
      <c r="B11" s="95">
        <v>15639.18031</v>
      </c>
      <c r="C11" s="95" t="s">
        <v>153</v>
      </c>
      <c r="D11" s="95">
        <v>3492.39543</v>
      </c>
      <c r="E11" s="95">
        <v>7430.9709600000006</v>
      </c>
      <c r="F11" s="95">
        <v>337070.89687</v>
      </c>
      <c r="G11" s="95">
        <v>5770.7002200000006</v>
      </c>
      <c r="H11" s="95">
        <v>18003.591459999996</v>
      </c>
      <c r="I11" s="95">
        <v>114953.87843</v>
      </c>
      <c r="J11" s="95">
        <v>63292.917369999996</v>
      </c>
      <c r="K11" s="95">
        <v>5964.8244199999999</v>
      </c>
      <c r="L11" s="95">
        <v>1503.9161100000001</v>
      </c>
      <c r="M11" s="95">
        <v>3911.1637100000003</v>
      </c>
      <c r="N11" s="156">
        <f t="shared" si="0"/>
        <v>577034.43528999994</v>
      </c>
    </row>
    <row r="12" spans="1:15" s="80" customFormat="1" x14ac:dyDescent="0.2">
      <c r="A12" s="82">
        <v>42278</v>
      </c>
      <c r="B12" s="95">
        <v>17879.304509999998</v>
      </c>
      <c r="C12" s="95" t="s">
        <v>153</v>
      </c>
      <c r="D12" s="95">
        <v>3880.3421500000004</v>
      </c>
      <c r="E12" s="95">
        <v>7285.6343000000006</v>
      </c>
      <c r="F12" s="95">
        <v>340643.32905999996</v>
      </c>
      <c r="G12" s="95">
        <v>4634.9203900000011</v>
      </c>
      <c r="H12" s="95">
        <v>16491.698930000002</v>
      </c>
      <c r="I12" s="95">
        <v>119620.06097999999</v>
      </c>
      <c r="J12" s="95">
        <v>62533.497980000007</v>
      </c>
      <c r="K12" s="95">
        <v>6833.1984700000003</v>
      </c>
      <c r="L12" s="95">
        <v>1537.03495</v>
      </c>
      <c r="M12" s="95">
        <v>1904.3009100000002</v>
      </c>
      <c r="N12" s="156">
        <f t="shared" si="0"/>
        <v>583243.32262999995</v>
      </c>
    </row>
    <row r="13" spans="1:15" s="80" customFormat="1" x14ac:dyDescent="0.2">
      <c r="A13" s="82">
        <v>42309</v>
      </c>
      <c r="B13" s="95">
        <v>14642.77994</v>
      </c>
      <c r="C13" s="95" t="s">
        <v>153</v>
      </c>
      <c r="D13" s="95">
        <v>5178.9387200000001</v>
      </c>
      <c r="E13" s="95">
        <v>5458.0972499999998</v>
      </c>
      <c r="F13" s="95">
        <v>514395.73400999996</v>
      </c>
      <c r="G13" s="95">
        <v>4463.6715899999999</v>
      </c>
      <c r="H13" s="95">
        <v>17080.061539999999</v>
      </c>
      <c r="I13" s="95">
        <v>115568.01638</v>
      </c>
      <c r="J13" s="95">
        <v>62400.357220000005</v>
      </c>
      <c r="K13" s="95">
        <v>10739.57008</v>
      </c>
      <c r="L13" s="95">
        <v>1549.3959399999999</v>
      </c>
      <c r="M13" s="95">
        <v>1921.3515500000001</v>
      </c>
      <c r="N13" s="156">
        <f t="shared" si="0"/>
        <v>753397.97421999997</v>
      </c>
    </row>
    <row r="14" spans="1:15" s="80" customFormat="1" x14ac:dyDescent="0.2">
      <c r="A14" s="82">
        <v>42339</v>
      </c>
      <c r="B14" s="95">
        <v>17907.621660000001</v>
      </c>
      <c r="C14" s="95" t="s">
        <v>153</v>
      </c>
      <c r="D14" s="95">
        <v>4695.1516100000017</v>
      </c>
      <c r="E14" s="95">
        <v>5770.3165099999997</v>
      </c>
      <c r="F14" s="95">
        <v>288322.06471000001</v>
      </c>
      <c r="G14" s="95">
        <v>22498.000049999999</v>
      </c>
      <c r="H14" s="95">
        <v>18242.170320000001</v>
      </c>
      <c r="I14" s="95">
        <v>115773.10988</v>
      </c>
      <c r="J14" s="95">
        <v>65618.063959999999</v>
      </c>
      <c r="K14" s="95">
        <v>7427.9774100000013</v>
      </c>
      <c r="L14" s="95">
        <v>1735.8755999999996</v>
      </c>
      <c r="M14" s="95">
        <v>2117.89435</v>
      </c>
      <c r="N14" s="156">
        <f t="shared" si="0"/>
        <v>550108.24605999992</v>
      </c>
    </row>
    <row r="15" spans="1:15" s="159" customFormat="1" x14ac:dyDescent="0.2">
      <c r="A15" s="81">
        <v>42370</v>
      </c>
      <c r="B15" s="103">
        <v>15509.780749999998</v>
      </c>
      <c r="C15" s="103">
        <v>2985.39842</v>
      </c>
      <c r="D15" s="103">
        <v>5128.7264499999992</v>
      </c>
      <c r="E15" s="103">
        <v>6814.9271399999998</v>
      </c>
      <c r="F15" s="103">
        <v>393763.99650000001</v>
      </c>
      <c r="G15" s="103">
        <v>5710.6981100000003</v>
      </c>
      <c r="H15" s="103">
        <v>21298.170460000001</v>
      </c>
      <c r="I15" s="103">
        <v>117182.24183</v>
      </c>
      <c r="J15" s="103">
        <v>69412.180720000004</v>
      </c>
      <c r="K15" s="103">
        <v>5002.3935700000002</v>
      </c>
      <c r="L15" s="103">
        <v>1349.91671</v>
      </c>
      <c r="M15" s="103">
        <v>2539.7376800000002</v>
      </c>
      <c r="N15" s="89">
        <f t="shared" si="0"/>
        <v>646698.16833999997</v>
      </c>
    </row>
    <row r="16" spans="1:15" s="80" customFormat="1" x14ac:dyDescent="0.2">
      <c r="A16" s="82">
        <v>42401</v>
      </c>
      <c r="B16" s="95">
        <v>18433.781140000003</v>
      </c>
      <c r="C16" s="95">
        <v>9612.55602</v>
      </c>
      <c r="D16" s="95">
        <v>4324.0673199999992</v>
      </c>
      <c r="E16" s="95">
        <v>3708.5972400000001</v>
      </c>
      <c r="F16" s="95">
        <v>359150.22696999996</v>
      </c>
      <c r="G16" s="95">
        <v>4480.7657700000009</v>
      </c>
      <c r="H16" s="95">
        <v>15788.16056</v>
      </c>
      <c r="I16" s="95">
        <v>108101.36990000001</v>
      </c>
      <c r="J16" s="95">
        <v>64005.581570000002</v>
      </c>
      <c r="K16" s="95">
        <v>6816.8429400000014</v>
      </c>
      <c r="L16" s="95">
        <v>1866.9610300000002</v>
      </c>
      <c r="M16" s="95">
        <v>2288.5902999999998</v>
      </c>
      <c r="N16" s="156">
        <f t="shared" si="0"/>
        <v>598577.50075999997</v>
      </c>
    </row>
    <row r="17" spans="1:14" s="80" customFormat="1" x14ac:dyDescent="0.2">
      <c r="A17" s="82">
        <v>42430</v>
      </c>
      <c r="B17" s="95">
        <v>16587.042669999999</v>
      </c>
      <c r="C17" s="95">
        <v>11839.818519999999</v>
      </c>
      <c r="D17" s="95">
        <v>4274.564730000001</v>
      </c>
      <c r="E17" s="95">
        <v>4375.4668499999998</v>
      </c>
      <c r="F17" s="95">
        <v>352909.83555999998</v>
      </c>
      <c r="G17" s="95">
        <v>4705.5206099999996</v>
      </c>
      <c r="H17" s="95">
        <v>15391.020619999999</v>
      </c>
      <c r="I17" s="95">
        <v>116778.33705000002</v>
      </c>
      <c r="J17" s="95">
        <v>77291.066660000011</v>
      </c>
      <c r="K17" s="95">
        <v>7086.9768600000007</v>
      </c>
      <c r="L17" s="95">
        <v>1845.14564</v>
      </c>
      <c r="M17" s="95">
        <v>2798.5882200000001</v>
      </c>
      <c r="N17" s="156">
        <f t="shared" si="0"/>
        <v>615883.38399000012</v>
      </c>
    </row>
    <row r="18" spans="1:14" s="80" customFormat="1" x14ac:dyDescent="0.2">
      <c r="A18" s="82">
        <v>42461</v>
      </c>
      <c r="B18" s="95">
        <v>11005.25547</v>
      </c>
      <c r="C18" s="95">
        <v>13285.578549999998</v>
      </c>
      <c r="D18" s="95">
        <v>4643.9243699999997</v>
      </c>
      <c r="E18" s="95">
        <v>4399.1311000000005</v>
      </c>
      <c r="F18" s="95">
        <v>368436.47457999998</v>
      </c>
      <c r="G18" s="95">
        <v>5229.9013500000001</v>
      </c>
      <c r="H18" s="95">
        <v>16426.407690000004</v>
      </c>
      <c r="I18" s="95">
        <v>125598.38219999999</v>
      </c>
      <c r="J18" s="95">
        <v>69818.259810000003</v>
      </c>
      <c r="K18" s="95">
        <v>5421.3771499999993</v>
      </c>
      <c r="L18" s="95">
        <v>1329.83503</v>
      </c>
      <c r="M18" s="95">
        <v>2314.27763</v>
      </c>
      <c r="N18" s="156">
        <f t="shared" si="0"/>
        <v>627908.80492999987</v>
      </c>
    </row>
    <row r="19" spans="1:14" s="80" customFormat="1" x14ac:dyDescent="0.2">
      <c r="A19" s="82">
        <v>42491</v>
      </c>
      <c r="B19" s="95">
        <v>10221.579360000003</v>
      </c>
      <c r="C19" s="95">
        <v>13314.54557</v>
      </c>
      <c r="D19" s="95">
        <v>4753.0099499999997</v>
      </c>
      <c r="E19" s="95">
        <v>4605.2124899999999</v>
      </c>
      <c r="F19" s="95">
        <v>393148.43699000002</v>
      </c>
      <c r="G19" s="95">
        <v>5346.6058200000007</v>
      </c>
      <c r="H19" s="95">
        <v>16097.03722</v>
      </c>
      <c r="I19" s="95">
        <v>117169.68728999999</v>
      </c>
      <c r="J19" s="95">
        <v>75089.107630000013</v>
      </c>
      <c r="K19" s="95">
        <v>6920.8207700000003</v>
      </c>
      <c r="L19" s="95">
        <v>1780.9757100000002</v>
      </c>
      <c r="M19" s="95">
        <v>4050.3396799999996</v>
      </c>
      <c r="N19" s="156">
        <f t="shared" si="0"/>
        <v>652497.35848000005</v>
      </c>
    </row>
    <row r="20" spans="1:14" s="80" customFormat="1" x14ac:dyDescent="0.2">
      <c r="A20" s="82">
        <v>42522</v>
      </c>
      <c r="B20" s="95">
        <v>9614.8786399999972</v>
      </c>
      <c r="C20" s="95">
        <v>12739.661029999999</v>
      </c>
      <c r="D20" s="95">
        <v>5297.7967699999999</v>
      </c>
      <c r="E20" s="95">
        <v>4488.0606299999999</v>
      </c>
      <c r="F20" s="95">
        <v>390974.12185000005</v>
      </c>
      <c r="G20" s="95">
        <v>4526.4612000000016</v>
      </c>
      <c r="H20" s="95">
        <v>16853.914519999998</v>
      </c>
      <c r="I20" s="95">
        <v>121187.20183999999</v>
      </c>
      <c r="J20" s="95">
        <v>82335.775209999993</v>
      </c>
      <c r="K20" s="95">
        <v>5629.5002000000004</v>
      </c>
      <c r="L20" s="95">
        <v>1439.6463600000002</v>
      </c>
      <c r="M20" s="95">
        <v>3084.9056700000001</v>
      </c>
      <c r="N20" s="156">
        <f t="shared" si="0"/>
        <v>658171.92392000009</v>
      </c>
    </row>
    <row r="21" spans="1:14" s="80" customFormat="1" x14ac:dyDescent="0.2">
      <c r="A21" s="82">
        <v>42552</v>
      </c>
      <c r="B21" s="95">
        <v>10558.355519999999</v>
      </c>
      <c r="C21" s="95">
        <v>15291.037960000001</v>
      </c>
      <c r="D21" s="95">
        <v>5637.9933999999994</v>
      </c>
      <c r="E21" s="95">
        <v>3319.8114599999999</v>
      </c>
      <c r="F21" s="95">
        <v>386804.70588000002</v>
      </c>
      <c r="G21" s="95">
        <v>4780.1888099999996</v>
      </c>
      <c r="H21" s="95">
        <v>17200.326720000005</v>
      </c>
      <c r="I21" s="95">
        <v>120686.31041000001</v>
      </c>
      <c r="J21" s="95">
        <v>77865.42333000002</v>
      </c>
      <c r="K21" s="95">
        <v>5792.1318000000001</v>
      </c>
      <c r="L21" s="95">
        <v>1497.6872499999999</v>
      </c>
      <c r="M21" s="95">
        <v>3222.92058</v>
      </c>
      <c r="N21" s="156">
        <f t="shared" si="0"/>
        <v>652656.89312000002</v>
      </c>
    </row>
    <row r="22" spans="1:14" s="80" customFormat="1" x14ac:dyDescent="0.2">
      <c r="A22" s="82">
        <v>42583</v>
      </c>
      <c r="B22" s="95">
        <v>8434.1664499999988</v>
      </c>
      <c r="C22" s="95">
        <v>13517.83958</v>
      </c>
      <c r="D22" s="95">
        <v>4699.9374499999994</v>
      </c>
      <c r="E22" s="95">
        <v>4958.664960000001</v>
      </c>
      <c r="F22" s="95">
        <v>372698.59482</v>
      </c>
      <c r="G22" s="95">
        <v>5130.5643200000004</v>
      </c>
      <c r="H22" s="95">
        <v>17545.154910000005</v>
      </c>
      <c r="I22" s="95">
        <v>120995.44145</v>
      </c>
      <c r="J22" s="95">
        <v>71865.26797999999</v>
      </c>
      <c r="K22" s="95">
        <v>5332.0342199999986</v>
      </c>
      <c r="L22" s="95">
        <v>1217.9122400000001</v>
      </c>
      <c r="M22" s="95">
        <v>3341.0812300000007</v>
      </c>
      <c r="N22" s="156">
        <f t="shared" si="0"/>
        <v>629736.65960999997</v>
      </c>
    </row>
    <row r="23" spans="1:14" s="80" customFormat="1" x14ac:dyDescent="0.2">
      <c r="A23" s="82">
        <v>42614</v>
      </c>
      <c r="B23" s="95">
        <v>9790.2739699999966</v>
      </c>
      <c r="C23" s="95">
        <v>14236.465890000001</v>
      </c>
      <c r="D23" s="95">
        <v>5256.3408899999995</v>
      </c>
      <c r="E23" s="95">
        <v>4417.4274999999998</v>
      </c>
      <c r="F23" s="95">
        <v>358333.47795999993</v>
      </c>
      <c r="G23" s="95">
        <v>4530.8373799999999</v>
      </c>
      <c r="H23" s="95">
        <v>17095.155329999998</v>
      </c>
      <c r="I23" s="95">
        <v>129000.94212000001</v>
      </c>
      <c r="J23" s="95">
        <v>79518.516589999999</v>
      </c>
      <c r="K23" s="95">
        <v>6857.6728000000021</v>
      </c>
      <c r="L23" s="95">
        <v>1643.55339</v>
      </c>
      <c r="M23" s="95">
        <v>3117.5975700000004</v>
      </c>
      <c r="N23" s="156">
        <f t="shared" si="0"/>
        <v>633798.26139</v>
      </c>
    </row>
    <row r="24" spans="1:14" s="80" customFormat="1" x14ac:dyDescent="0.2">
      <c r="A24" s="82">
        <v>42644</v>
      </c>
      <c r="B24" s="95">
        <v>8855.2313799999993</v>
      </c>
      <c r="C24" s="95">
        <v>11741.136690000001</v>
      </c>
      <c r="D24" s="95">
        <v>5637.1733999999997</v>
      </c>
      <c r="E24" s="95">
        <v>11948.986489999999</v>
      </c>
      <c r="F24" s="95">
        <v>413395.75096999994</v>
      </c>
      <c r="G24" s="95">
        <v>5527.4787100000012</v>
      </c>
      <c r="H24" s="95">
        <v>16397.834729999999</v>
      </c>
      <c r="I24" s="95">
        <v>127529.30441</v>
      </c>
      <c r="J24" s="95">
        <v>77518.929110000012</v>
      </c>
      <c r="K24" s="95">
        <v>7420.3213800000012</v>
      </c>
      <c r="L24" s="95">
        <v>1235.7628399999999</v>
      </c>
      <c r="M24" s="95">
        <v>2795.0350700000004</v>
      </c>
      <c r="N24" s="156">
        <f t="shared" si="0"/>
        <v>690002.94517999992</v>
      </c>
    </row>
    <row r="25" spans="1:14" s="80" customFormat="1" x14ac:dyDescent="0.2">
      <c r="A25" s="82">
        <v>42675</v>
      </c>
      <c r="B25" s="95">
        <v>7999.7178400000003</v>
      </c>
      <c r="C25" s="95">
        <v>11185.158580000001</v>
      </c>
      <c r="D25" s="95">
        <v>5928.4724499999993</v>
      </c>
      <c r="E25" s="95">
        <v>5483.6670200000008</v>
      </c>
      <c r="F25" s="95">
        <v>363778.46627999999</v>
      </c>
      <c r="G25" s="95">
        <v>7729.5276400000002</v>
      </c>
      <c r="H25" s="95">
        <v>16395.79952</v>
      </c>
      <c r="I25" s="95">
        <v>134178.41685000001</v>
      </c>
      <c r="J25" s="95">
        <v>76737.950559999997</v>
      </c>
      <c r="K25" s="95">
        <v>10748.823330000001</v>
      </c>
      <c r="L25" s="95">
        <v>1013.6810100000001</v>
      </c>
      <c r="M25" s="95">
        <v>2225.4046900000003</v>
      </c>
      <c r="N25" s="156">
        <f t="shared" si="0"/>
        <v>643405.08577000001</v>
      </c>
    </row>
    <row r="26" spans="1:14" s="80" customFormat="1" x14ac:dyDescent="0.2">
      <c r="A26" s="82">
        <v>42705</v>
      </c>
      <c r="B26" s="95">
        <v>10404.153400000001</v>
      </c>
      <c r="C26" s="95">
        <v>16800.125909999999</v>
      </c>
      <c r="D26" s="95">
        <v>5998.0287400000007</v>
      </c>
      <c r="E26" s="95">
        <v>4527.9762899999996</v>
      </c>
      <c r="F26" s="95">
        <v>366768.75581000006</v>
      </c>
      <c r="G26" s="95">
        <v>12939.414030000002</v>
      </c>
      <c r="H26" s="95">
        <v>17541.78458</v>
      </c>
      <c r="I26" s="95">
        <v>134436.16297</v>
      </c>
      <c r="J26" s="95">
        <v>82700.086360000016</v>
      </c>
      <c r="K26" s="95">
        <v>6686.8404800000008</v>
      </c>
      <c r="L26" s="95">
        <v>1576.64753</v>
      </c>
      <c r="M26" s="95">
        <v>3106.90497</v>
      </c>
      <c r="N26" s="156">
        <f t="shared" si="0"/>
        <v>663486.88107000012</v>
      </c>
    </row>
    <row r="27" spans="1:14" s="159" customFormat="1" x14ac:dyDescent="0.2">
      <c r="A27" s="81">
        <v>42736</v>
      </c>
      <c r="B27" s="103">
        <v>7190.3936100000001</v>
      </c>
      <c r="C27" s="103">
        <v>15668.321109999997</v>
      </c>
      <c r="D27" s="103">
        <v>6382.4228299999995</v>
      </c>
      <c r="E27" s="103">
        <v>5989.6916500000007</v>
      </c>
      <c r="F27" s="103">
        <v>400962.80433000007</v>
      </c>
      <c r="G27" s="103">
        <v>4875.8314099999989</v>
      </c>
      <c r="H27" s="103">
        <v>21176.21026</v>
      </c>
      <c r="I27" s="103">
        <v>140779.77499999999</v>
      </c>
      <c r="J27" s="103">
        <v>79769.892170000006</v>
      </c>
      <c r="K27" s="103">
        <v>6729.1793199999993</v>
      </c>
      <c r="L27" s="103">
        <v>2039.0612800000006</v>
      </c>
      <c r="M27" s="103">
        <v>2726.77979</v>
      </c>
      <c r="N27" s="89">
        <f t="shared" si="0"/>
        <v>694290.36276000005</v>
      </c>
    </row>
    <row r="28" spans="1:14" s="80" customFormat="1" x14ac:dyDescent="0.2">
      <c r="A28" s="82">
        <v>42767</v>
      </c>
      <c r="B28" s="95">
        <v>6471.131010000001</v>
      </c>
      <c r="C28" s="95">
        <v>17196.442350000001</v>
      </c>
      <c r="D28" s="95">
        <v>4348.0229100000006</v>
      </c>
      <c r="E28" s="95">
        <v>2419.79612</v>
      </c>
      <c r="F28" s="95">
        <v>358983.24877999991</v>
      </c>
      <c r="G28" s="95">
        <v>4141.6331400000008</v>
      </c>
      <c r="H28" s="95">
        <v>15442.063210000004</v>
      </c>
      <c r="I28" s="95">
        <v>117114.84049</v>
      </c>
      <c r="J28" s="95">
        <v>70551.78188000001</v>
      </c>
      <c r="K28" s="95">
        <v>5528.0204400000011</v>
      </c>
      <c r="L28" s="95">
        <v>1760.7107699999999</v>
      </c>
      <c r="M28" s="95">
        <v>2850.13787</v>
      </c>
      <c r="N28" s="156">
        <f t="shared" si="0"/>
        <v>606807.82896999991</v>
      </c>
    </row>
    <row r="29" spans="1:14" s="80" customFormat="1" x14ac:dyDescent="0.2">
      <c r="A29" s="82">
        <v>42795</v>
      </c>
      <c r="B29" s="95">
        <v>7919.7934000000005</v>
      </c>
      <c r="C29" s="95">
        <v>17510.222430000002</v>
      </c>
      <c r="D29" s="95">
        <v>3928.3570299999997</v>
      </c>
      <c r="E29" s="95">
        <v>4153.8791299999993</v>
      </c>
      <c r="F29" s="95">
        <v>339747.08318999998</v>
      </c>
      <c r="G29" s="95">
        <v>4966.3855000000003</v>
      </c>
      <c r="H29" s="95">
        <v>15350.42828</v>
      </c>
      <c r="I29" s="95">
        <v>125669.36249000001</v>
      </c>
      <c r="J29" s="95">
        <v>83282.860089999987</v>
      </c>
      <c r="K29" s="95">
        <v>7501.2919099999981</v>
      </c>
      <c r="L29" s="95">
        <v>2101.1467700000003</v>
      </c>
      <c r="M29" s="95">
        <v>4203.1408899999997</v>
      </c>
      <c r="N29" s="156">
        <f t="shared" si="0"/>
        <v>616333.95111000002</v>
      </c>
    </row>
    <row r="30" spans="1:14" s="80" customFormat="1" x14ac:dyDescent="0.2">
      <c r="A30" s="82">
        <v>42826</v>
      </c>
      <c r="B30" s="95">
        <v>7311.4368700000014</v>
      </c>
      <c r="C30" s="95">
        <v>19052.358010000004</v>
      </c>
      <c r="D30" s="95">
        <v>4761.8191699999998</v>
      </c>
      <c r="E30" s="95">
        <v>3489.4508300000002</v>
      </c>
      <c r="F30" s="95">
        <v>355471.85988000006</v>
      </c>
      <c r="G30" s="95">
        <v>4541.494529999999</v>
      </c>
      <c r="H30" s="95">
        <v>16299.99438</v>
      </c>
      <c r="I30" s="95">
        <v>136385.67008000001</v>
      </c>
      <c r="J30" s="95">
        <v>89714.785990000019</v>
      </c>
      <c r="K30" s="95">
        <v>7493.1856200000002</v>
      </c>
      <c r="L30" s="95">
        <v>2220.6112700000003</v>
      </c>
      <c r="M30" s="95">
        <v>2845.3931500000003</v>
      </c>
      <c r="N30" s="156">
        <f t="shared" si="0"/>
        <v>649588.05978000013</v>
      </c>
    </row>
    <row r="31" spans="1:14" s="80" customFormat="1" x14ac:dyDescent="0.2">
      <c r="A31" s="82">
        <v>42856</v>
      </c>
      <c r="B31" s="95">
        <v>6708.36391</v>
      </c>
      <c r="C31" s="95">
        <v>20603.025860000002</v>
      </c>
      <c r="D31" s="95">
        <v>4176.0073599999996</v>
      </c>
      <c r="E31" s="95">
        <v>4060.8842599999998</v>
      </c>
      <c r="F31" s="95">
        <v>342146.72689000005</v>
      </c>
      <c r="G31" s="95">
        <v>4453.1712100000004</v>
      </c>
      <c r="H31" s="95">
        <v>16124.944399999998</v>
      </c>
      <c r="I31" s="95">
        <v>127565.85803</v>
      </c>
      <c r="J31" s="95">
        <v>88615.74516000002</v>
      </c>
      <c r="K31" s="95">
        <v>8113.6192900000005</v>
      </c>
      <c r="L31" s="95">
        <v>2531.7165</v>
      </c>
      <c r="M31" s="95">
        <v>2981.4607500000002</v>
      </c>
      <c r="N31" s="156">
        <f t="shared" si="0"/>
        <v>628081.52361999999</v>
      </c>
    </row>
    <row r="32" spans="1:14" s="80" customFormat="1" x14ac:dyDescent="0.2">
      <c r="A32" s="82">
        <v>42887</v>
      </c>
      <c r="B32" s="95">
        <v>7677.4672600000013</v>
      </c>
      <c r="C32" s="95">
        <v>17536.641350000002</v>
      </c>
      <c r="D32" s="95">
        <v>5471.3963999999996</v>
      </c>
      <c r="E32" s="95">
        <v>4333.6752400000005</v>
      </c>
      <c r="F32" s="95">
        <v>358532.47913000005</v>
      </c>
      <c r="G32" s="95">
        <v>4669.6924900000004</v>
      </c>
      <c r="H32" s="95">
        <v>17527.861639999999</v>
      </c>
      <c r="I32" s="95">
        <v>135684.54279000001</v>
      </c>
      <c r="J32" s="95">
        <v>97095.061109999995</v>
      </c>
      <c r="K32" s="95">
        <v>7074.585680000001</v>
      </c>
      <c r="L32" s="95">
        <v>2183.8750299999992</v>
      </c>
      <c r="M32" s="95">
        <v>2973.2854100000004</v>
      </c>
      <c r="N32" s="156">
        <f t="shared" si="0"/>
        <v>660760.56353000016</v>
      </c>
    </row>
    <row r="33" spans="1:14" s="80" customFormat="1" x14ac:dyDescent="0.2">
      <c r="A33" s="82">
        <v>42917</v>
      </c>
      <c r="B33" s="95">
        <v>5137.73801</v>
      </c>
      <c r="C33" s="95">
        <v>21990.373409999997</v>
      </c>
      <c r="D33" s="95">
        <v>4937.2173000000003</v>
      </c>
      <c r="E33" s="95">
        <v>3037.7077600000002</v>
      </c>
      <c r="F33" s="95">
        <v>358604.92574999988</v>
      </c>
      <c r="G33" s="95">
        <v>5611.5173600000007</v>
      </c>
      <c r="H33" s="95">
        <v>17342.911090000005</v>
      </c>
      <c r="I33" s="95">
        <v>140483.39792000002</v>
      </c>
      <c r="J33" s="95">
        <v>91156.556830000016</v>
      </c>
      <c r="K33" s="95">
        <v>7339.6268199999995</v>
      </c>
      <c r="L33" s="95">
        <v>2105.6463800000006</v>
      </c>
      <c r="M33" s="95">
        <v>3640.50738</v>
      </c>
      <c r="N33" s="156">
        <f t="shared" si="0"/>
        <v>661388.12600999989</v>
      </c>
    </row>
    <row r="34" spans="1:14" s="80" customFormat="1" x14ac:dyDescent="0.2">
      <c r="A34" s="82">
        <v>42948</v>
      </c>
      <c r="B34" s="95">
        <v>6285.7721799999999</v>
      </c>
      <c r="C34" s="95">
        <v>19487.159630000002</v>
      </c>
      <c r="D34" s="95">
        <v>4533.1817699999992</v>
      </c>
      <c r="E34" s="95">
        <v>7730.7081699999999</v>
      </c>
      <c r="F34" s="95">
        <v>353338.26203999989</v>
      </c>
      <c r="G34" s="95">
        <v>5551.0167699999993</v>
      </c>
      <c r="H34" s="95">
        <v>17807.382180000001</v>
      </c>
      <c r="I34" s="95">
        <v>137180.22481000001</v>
      </c>
      <c r="J34" s="95">
        <v>85883.496679999997</v>
      </c>
      <c r="K34" s="95">
        <v>9071.1822599999978</v>
      </c>
      <c r="L34" s="95">
        <v>2841.8468299999995</v>
      </c>
      <c r="M34" s="95">
        <v>3751.0621099999998</v>
      </c>
      <c r="N34" s="156">
        <f t="shared" si="0"/>
        <v>653461.29543000006</v>
      </c>
    </row>
    <row r="35" spans="1:14" s="80" customFormat="1" x14ac:dyDescent="0.2">
      <c r="A35" s="82">
        <v>42979</v>
      </c>
      <c r="B35" s="95">
        <v>8056.0311300000012</v>
      </c>
      <c r="C35" s="95">
        <v>19448.582300000005</v>
      </c>
      <c r="D35" s="95">
        <v>5496.6301599999997</v>
      </c>
      <c r="E35" s="95">
        <v>3466.2522200000003</v>
      </c>
      <c r="F35" s="95">
        <v>365477.83866999997</v>
      </c>
      <c r="G35" s="95">
        <v>7492.3019599999998</v>
      </c>
      <c r="H35" s="95">
        <v>17918.944809999997</v>
      </c>
      <c r="I35" s="95">
        <v>148650.59656000001</v>
      </c>
      <c r="J35" s="95">
        <v>87904.070189999984</v>
      </c>
      <c r="K35" s="95">
        <v>7950.2010499999997</v>
      </c>
      <c r="L35" s="95">
        <v>2242.3613700000001</v>
      </c>
      <c r="M35" s="95">
        <v>3574.4044100000001</v>
      </c>
      <c r="N35" s="156">
        <f t="shared" si="0"/>
        <v>677678.21483000007</v>
      </c>
    </row>
    <row r="36" spans="1:14" s="80" customFormat="1" x14ac:dyDescent="0.2">
      <c r="A36" s="82">
        <v>43009</v>
      </c>
      <c r="B36" s="95">
        <v>5594.1659900000013</v>
      </c>
      <c r="C36" s="95">
        <v>19997.263589999999</v>
      </c>
      <c r="D36" s="95">
        <v>7063.6790599999977</v>
      </c>
      <c r="E36" s="95">
        <v>5453.7172800000008</v>
      </c>
      <c r="F36" s="95">
        <v>367645.73455999995</v>
      </c>
      <c r="G36" s="95">
        <v>7102.428530000001</v>
      </c>
      <c r="H36" s="95">
        <v>17321.945970000001</v>
      </c>
      <c r="I36" s="95">
        <v>143649.81897999998</v>
      </c>
      <c r="J36" s="95">
        <v>79181.308940000003</v>
      </c>
      <c r="K36" s="95">
        <v>6860.81693</v>
      </c>
      <c r="L36" s="95">
        <v>1654.5315599999999</v>
      </c>
      <c r="M36" s="95">
        <v>5225.901319999999</v>
      </c>
      <c r="N36" s="156">
        <f t="shared" si="0"/>
        <v>666751.31270999985</v>
      </c>
    </row>
    <row r="37" spans="1:14" s="80" customFormat="1" x14ac:dyDescent="0.2">
      <c r="A37" s="82">
        <v>43040</v>
      </c>
      <c r="B37" s="95">
        <v>8443.8023399999984</v>
      </c>
      <c r="C37" s="95">
        <v>18751.237969999998</v>
      </c>
      <c r="D37" s="95">
        <v>5663.0710199999985</v>
      </c>
      <c r="E37" s="95">
        <v>4095.9164900000001</v>
      </c>
      <c r="F37" s="95">
        <v>367837.72196</v>
      </c>
      <c r="G37" s="95">
        <v>5346.2207699999999</v>
      </c>
      <c r="H37" s="95">
        <v>17332.181860000001</v>
      </c>
      <c r="I37" s="95">
        <v>146378.09081999998</v>
      </c>
      <c r="J37" s="95">
        <v>96961.535210000016</v>
      </c>
      <c r="K37" s="95">
        <v>7141.9961899999998</v>
      </c>
      <c r="L37" s="95">
        <v>1677.9545200000002</v>
      </c>
      <c r="M37" s="95">
        <v>3832.3688900000002</v>
      </c>
      <c r="N37" s="156">
        <f t="shared" si="0"/>
        <v>683462.09804000007</v>
      </c>
    </row>
    <row r="38" spans="1:14" s="80" customFormat="1" x14ac:dyDescent="0.2">
      <c r="A38" s="82">
        <v>43070</v>
      </c>
      <c r="B38" s="95">
        <v>10052.86226</v>
      </c>
      <c r="C38" s="95">
        <v>26744.577350000003</v>
      </c>
      <c r="D38" s="95">
        <v>6284.5365000000011</v>
      </c>
      <c r="E38" s="95">
        <v>5895.5348799999992</v>
      </c>
      <c r="F38" s="95">
        <v>392720.15752000001</v>
      </c>
      <c r="G38" s="95">
        <v>23486.911130000004</v>
      </c>
      <c r="H38" s="95">
        <v>18443.512870000002</v>
      </c>
      <c r="I38" s="95">
        <v>145079.38407</v>
      </c>
      <c r="J38" s="95">
        <v>82146.63913000001</v>
      </c>
      <c r="K38" s="95">
        <v>9035.4470399999991</v>
      </c>
      <c r="L38" s="95">
        <v>2591.1338400000004</v>
      </c>
      <c r="M38" s="95">
        <v>2608.7979000000005</v>
      </c>
      <c r="N38" s="156">
        <f t="shared" si="0"/>
        <v>725089.49449000007</v>
      </c>
    </row>
    <row r="39" spans="1:14" s="159" customFormat="1" x14ac:dyDescent="0.2">
      <c r="A39" s="81">
        <v>43101</v>
      </c>
      <c r="B39" s="103">
        <v>6368.6539600000015</v>
      </c>
      <c r="C39" s="103">
        <v>22734.085360000001</v>
      </c>
      <c r="D39" s="103">
        <v>5864.3837600000015</v>
      </c>
      <c r="E39" s="103">
        <v>6665.2643799999987</v>
      </c>
      <c r="F39" s="103">
        <v>416290.16145000001</v>
      </c>
      <c r="G39" s="103">
        <v>6027.78467</v>
      </c>
      <c r="H39" s="103">
        <v>23154.314369999996</v>
      </c>
      <c r="I39" s="103">
        <v>142796.70488999999</v>
      </c>
      <c r="J39" s="103">
        <v>95434.308739999979</v>
      </c>
      <c r="K39" s="103">
        <v>8999.0436300000001</v>
      </c>
      <c r="L39" s="103">
        <v>2378.2765400000008</v>
      </c>
      <c r="M39" s="103">
        <v>5131.9765199999993</v>
      </c>
      <c r="N39" s="89">
        <f t="shared" si="0"/>
        <v>741844.95827000006</v>
      </c>
    </row>
    <row r="40" spans="1:14" s="80" customFormat="1" x14ac:dyDescent="0.2">
      <c r="A40" s="82">
        <v>43132</v>
      </c>
      <c r="B40" s="95">
        <v>6613.8847699999997</v>
      </c>
      <c r="C40" s="95">
        <v>27213.522399999998</v>
      </c>
      <c r="D40" s="95">
        <v>4572.4955099999997</v>
      </c>
      <c r="E40" s="95">
        <v>4488.68487</v>
      </c>
      <c r="F40" s="95">
        <v>366729.25734000007</v>
      </c>
      <c r="G40" s="95">
        <v>19967.105329999999</v>
      </c>
      <c r="H40" s="95">
        <v>16581.060169999997</v>
      </c>
      <c r="I40" s="95">
        <v>125542.74752</v>
      </c>
      <c r="J40" s="95">
        <v>81684.811910000004</v>
      </c>
      <c r="K40" s="95">
        <v>6944.6605400000008</v>
      </c>
      <c r="L40" s="95">
        <v>2260.1756299999997</v>
      </c>
      <c r="M40" s="95">
        <v>3548.2580600000001</v>
      </c>
      <c r="N40" s="156">
        <f t="shared" si="0"/>
        <v>666146.66405000002</v>
      </c>
    </row>
    <row r="41" spans="1:14" s="80" customFormat="1" x14ac:dyDescent="0.2">
      <c r="A41" s="82">
        <v>43160</v>
      </c>
      <c r="B41" s="95">
        <v>6434.2667399999991</v>
      </c>
      <c r="C41" s="95">
        <v>32338.21473</v>
      </c>
      <c r="D41" s="95">
        <v>4321.0218500000001</v>
      </c>
      <c r="E41" s="95">
        <v>4954.65524</v>
      </c>
      <c r="F41" s="95">
        <v>334648.26147999993</v>
      </c>
      <c r="G41" s="95">
        <v>4830.9387100000013</v>
      </c>
      <c r="H41" s="95">
        <v>15587.31135</v>
      </c>
      <c r="I41" s="95">
        <v>128699.25640000001</v>
      </c>
      <c r="J41" s="95">
        <v>78770.232509999987</v>
      </c>
      <c r="K41" s="95">
        <v>7193.43876</v>
      </c>
      <c r="L41" s="95">
        <v>1534.9782600000001</v>
      </c>
      <c r="M41" s="95">
        <v>2832.86816</v>
      </c>
      <c r="N41" s="156">
        <f t="shared" si="0"/>
        <v>622145.44418999995</v>
      </c>
    </row>
    <row r="42" spans="1:14" s="80" customFormat="1" x14ac:dyDescent="0.2">
      <c r="A42" s="82">
        <v>43191</v>
      </c>
      <c r="B42" s="95">
        <v>8330.8570400000008</v>
      </c>
      <c r="C42" s="95">
        <v>37338.046820000003</v>
      </c>
      <c r="D42" s="95">
        <v>4705.5116599999992</v>
      </c>
      <c r="E42" s="95">
        <v>4354.9306200000001</v>
      </c>
      <c r="F42" s="95">
        <v>361520.95635999989</v>
      </c>
      <c r="G42" s="95">
        <v>7508.8001600000007</v>
      </c>
      <c r="H42" s="95">
        <v>17205.18823</v>
      </c>
      <c r="I42" s="95">
        <v>148392.93982</v>
      </c>
      <c r="J42" s="95">
        <v>92599.15909999999</v>
      </c>
      <c r="K42" s="95">
        <v>7746.2362000000012</v>
      </c>
      <c r="L42" s="95">
        <v>1956.9748800000002</v>
      </c>
      <c r="M42" s="95">
        <v>2645.9688100000003</v>
      </c>
      <c r="N42" s="156">
        <f t="shared" si="0"/>
        <v>694305.56969999988</v>
      </c>
    </row>
    <row r="43" spans="1:14" s="80" customFormat="1" x14ac:dyDescent="0.2">
      <c r="A43" s="82">
        <v>43221</v>
      </c>
      <c r="B43" s="95">
        <v>6581.7140900000013</v>
      </c>
      <c r="C43" s="95">
        <v>31092.260369999996</v>
      </c>
      <c r="D43" s="95">
        <v>4609.610529999999</v>
      </c>
      <c r="E43" s="95">
        <v>5320.7151899999999</v>
      </c>
      <c r="F43" s="95">
        <v>339014.77294</v>
      </c>
      <c r="G43" s="95">
        <v>7187.2080199999991</v>
      </c>
      <c r="H43" s="95">
        <v>16558.862519999999</v>
      </c>
      <c r="I43" s="95">
        <v>132530.87493000002</v>
      </c>
      <c r="J43" s="95">
        <v>78781.49626</v>
      </c>
      <c r="K43" s="95">
        <v>9163.5964399999993</v>
      </c>
      <c r="L43" s="95">
        <v>5376.3984200000004</v>
      </c>
      <c r="M43" s="95">
        <v>2312.0229800000002</v>
      </c>
      <c r="N43" s="156">
        <f t="shared" si="0"/>
        <v>638529.53269000014</v>
      </c>
    </row>
    <row r="44" spans="1:14" s="80" customFormat="1" x14ac:dyDescent="0.2">
      <c r="A44" s="82">
        <v>43252</v>
      </c>
      <c r="B44" s="95">
        <v>7789.4928500000005</v>
      </c>
      <c r="C44" s="95">
        <v>31923.978810000004</v>
      </c>
      <c r="D44" s="95">
        <v>4642.3439600000011</v>
      </c>
      <c r="E44" s="95">
        <v>5304.9542300000003</v>
      </c>
      <c r="F44" s="95">
        <v>385858.69338000007</v>
      </c>
      <c r="G44" s="95">
        <v>5262.18084</v>
      </c>
      <c r="H44" s="95">
        <v>17346.93132</v>
      </c>
      <c r="I44" s="95">
        <v>127656.03606</v>
      </c>
      <c r="J44" s="95">
        <v>77752.389450000017</v>
      </c>
      <c r="K44" s="95">
        <v>6894.7034500000009</v>
      </c>
      <c r="L44" s="95">
        <v>1453.2678400000002</v>
      </c>
      <c r="M44" s="95">
        <v>2397.1365700000006</v>
      </c>
      <c r="N44" s="156">
        <f t="shared" si="0"/>
        <v>674282.10875999997</v>
      </c>
    </row>
    <row r="45" spans="1:14" s="80" customFormat="1" x14ac:dyDescent="0.2">
      <c r="A45" s="82">
        <v>43282</v>
      </c>
      <c r="B45" s="95">
        <v>7919.9721100000006</v>
      </c>
      <c r="C45" s="95">
        <v>40911.428159999996</v>
      </c>
      <c r="D45" s="95">
        <v>5874.4660800000001</v>
      </c>
      <c r="E45" s="95">
        <v>4243.8712299999997</v>
      </c>
      <c r="F45" s="95">
        <v>370601.14308999997</v>
      </c>
      <c r="G45" s="95">
        <v>8941.3023100000009</v>
      </c>
      <c r="H45" s="95">
        <v>18082.733530000001</v>
      </c>
      <c r="I45" s="95">
        <v>160788.45578000002</v>
      </c>
      <c r="J45" s="95">
        <v>82676.996199999994</v>
      </c>
      <c r="K45" s="95">
        <v>6791.3090399999992</v>
      </c>
      <c r="L45" s="95">
        <v>1349.2985900000003</v>
      </c>
      <c r="M45" s="95">
        <v>3267.90254</v>
      </c>
      <c r="N45" s="156">
        <f t="shared" si="0"/>
        <v>711448.87866000005</v>
      </c>
    </row>
    <row r="46" spans="1:14" s="80" customFormat="1" x14ac:dyDescent="0.2">
      <c r="A46" s="82">
        <v>43313</v>
      </c>
      <c r="B46" s="95">
        <v>9169.2265199999983</v>
      </c>
      <c r="C46" s="95">
        <v>31246.995159999999</v>
      </c>
      <c r="D46" s="95">
        <v>5055.1765699999996</v>
      </c>
      <c r="E46" s="95">
        <v>7692.0556400000005</v>
      </c>
      <c r="F46" s="95">
        <v>375697.76874999999</v>
      </c>
      <c r="G46" s="95">
        <v>6379.6126500000009</v>
      </c>
      <c r="H46" s="95">
        <v>17970.604040000002</v>
      </c>
      <c r="I46" s="95">
        <v>143321.90509000001</v>
      </c>
      <c r="J46" s="95">
        <v>88189.218369999973</v>
      </c>
      <c r="K46" s="95">
        <v>6948.0270299999993</v>
      </c>
      <c r="L46" s="95">
        <v>1813.1811200000004</v>
      </c>
      <c r="M46" s="95">
        <v>3291.4694199999999</v>
      </c>
      <c r="N46" s="156">
        <f t="shared" si="0"/>
        <v>696775.24035999994</v>
      </c>
    </row>
    <row r="47" spans="1:14" s="80" customFormat="1" x14ac:dyDescent="0.2">
      <c r="A47" s="82">
        <v>43344</v>
      </c>
      <c r="B47" s="95">
        <v>7945.9577500000005</v>
      </c>
      <c r="C47" s="95">
        <v>37913.119079999997</v>
      </c>
      <c r="D47" s="95">
        <v>5158.4321600000003</v>
      </c>
      <c r="E47" s="95">
        <v>5146.4737699999996</v>
      </c>
      <c r="F47" s="95">
        <v>381920.36571000004</v>
      </c>
      <c r="G47" s="95">
        <v>11067.100960000002</v>
      </c>
      <c r="H47" s="95">
        <v>18967.147250000002</v>
      </c>
      <c r="I47" s="95">
        <v>161441.24434999999</v>
      </c>
      <c r="J47" s="95">
        <v>88963.217470000003</v>
      </c>
      <c r="K47" s="95">
        <v>8410.0873000000011</v>
      </c>
      <c r="L47" s="95">
        <v>2035.6967899999997</v>
      </c>
      <c r="M47" s="95">
        <v>2161.1617800000004</v>
      </c>
      <c r="N47" s="156">
        <f t="shared" si="0"/>
        <v>731130.00436999998</v>
      </c>
    </row>
    <row r="48" spans="1:14" s="80" customFormat="1" x14ac:dyDescent="0.2">
      <c r="A48" s="82">
        <v>43374</v>
      </c>
      <c r="B48" s="95">
        <v>9367.0399399999969</v>
      </c>
      <c r="C48" s="95">
        <v>31706.80197</v>
      </c>
      <c r="D48" s="95">
        <v>5096.9539599999989</v>
      </c>
      <c r="E48" s="95">
        <v>5519.2382499999994</v>
      </c>
      <c r="F48" s="95">
        <v>379031.65606000001</v>
      </c>
      <c r="G48" s="95">
        <v>7349.9573800000007</v>
      </c>
      <c r="H48" s="95">
        <v>18032.306140000001</v>
      </c>
      <c r="I48" s="95">
        <v>152824.26734000002</v>
      </c>
      <c r="J48" s="95">
        <v>76194.536490000013</v>
      </c>
      <c r="K48" s="95">
        <v>7187.6660600000005</v>
      </c>
      <c r="L48" s="95">
        <v>1535.2174600000003</v>
      </c>
      <c r="M48" s="95">
        <v>2848.0263</v>
      </c>
      <c r="N48" s="156">
        <f t="shared" si="0"/>
        <v>696693.66734999989</v>
      </c>
    </row>
    <row r="49" spans="1:14" s="80" customFormat="1" x14ac:dyDescent="0.2">
      <c r="A49" s="82">
        <v>43405</v>
      </c>
      <c r="B49" s="95">
        <v>9959.8487299999979</v>
      </c>
      <c r="C49" s="95">
        <v>32285.163640000002</v>
      </c>
      <c r="D49" s="95">
        <v>5674.4016500000007</v>
      </c>
      <c r="E49" s="95">
        <v>6035.0447399999994</v>
      </c>
      <c r="F49" s="95">
        <v>407202.97237000003</v>
      </c>
      <c r="G49" s="95">
        <v>7448.0013700000009</v>
      </c>
      <c r="H49" s="95">
        <v>19744.8933</v>
      </c>
      <c r="I49" s="95">
        <v>149646.12887000002</v>
      </c>
      <c r="J49" s="95">
        <v>90683.131580000016</v>
      </c>
      <c r="K49" s="95">
        <v>7657.5762799999993</v>
      </c>
      <c r="L49" s="95">
        <v>1546.4826900000003</v>
      </c>
      <c r="M49" s="95">
        <v>4203.6493200000004</v>
      </c>
      <c r="N49" s="156">
        <f t="shared" si="0"/>
        <v>742087.29454000015</v>
      </c>
    </row>
    <row r="50" spans="1:14" s="80" customFormat="1" x14ac:dyDescent="0.2">
      <c r="A50" s="82">
        <v>43435</v>
      </c>
      <c r="B50" s="95">
        <v>8148.2082800000017</v>
      </c>
      <c r="C50" s="95">
        <v>39747.444539999997</v>
      </c>
      <c r="D50" s="95">
        <v>5286.4001099999987</v>
      </c>
      <c r="E50" s="95">
        <v>5778.3406900000009</v>
      </c>
      <c r="F50" s="95">
        <v>391320.07474000001</v>
      </c>
      <c r="G50" s="95">
        <v>6727.8727600000011</v>
      </c>
      <c r="H50" s="95">
        <v>18624.061410000002</v>
      </c>
      <c r="I50" s="95">
        <v>153317.76910999999</v>
      </c>
      <c r="J50" s="95">
        <v>106063.63713</v>
      </c>
      <c r="K50" s="95">
        <v>7494.54486</v>
      </c>
      <c r="L50" s="95">
        <v>1480.1902499999999</v>
      </c>
      <c r="M50" s="95">
        <v>2569.5947700000006</v>
      </c>
      <c r="N50" s="156">
        <f t="shared" si="0"/>
        <v>746558.1386500001</v>
      </c>
    </row>
    <row r="51" spans="1:14" s="159" customFormat="1" x14ac:dyDescent="0.2">
      <c r="A51" s="81">
        <v>43466</v>
      </c>
      <c r="B51" s="103">
        <v>6915.6866100000007</v>
      </c>
      <c r="C51" s="103">
        <v>32670.975650000004</v>
      </c>
      <c r="D51" s="103">
        <v>6317.292550000001</v>
      </c>
      <c r="E51" s="103">
        <v>5857.1808899999996</v>
      </c>
      <c r="F51" s="103">
        <v>355479.36083999998</v>
      </c>
      <c r="G51" s="103">
        <v>6611.3996299999999</v>
      </c>
      <c r="H51" s="103">
        <v>22853.468820000002</v>
      </c>
      <c r="I51" s="103">
        <v>149505.85078000004</v>
      </c>
      <c r="J51" s="103">
        <v>102497.99119999999</v>
      </c>
      <c r="K51" s="103">
        <v>8024.5688599999994</v>
      </c>
      <c r="L51" s="103">
        <v>1916.1093499999999</v>
      </c>
      <c r="M51" s="103">
        <v>2237.4350199999999</v>
      </c>
      <c r="N51" s="89">
        <f t="shared" si="0"/>
        <v>700887.32019999996</v>
      </c>
    </row>
    <row r="52" spans="1:14" s="80" customFormat="1" x14ac:dyDescent="0.2">
      <c r="A52" s="82">
        <v>43497</v>
      </c>
      <c r="B52" s="95">
        <v>8753.7829499999989</v>
      </c>
      <c r="C52" s="95">
        <v>28944.644589999996</v>
      </c>
      <c r="D52" s="95">
        <v>4736.0101000000004</v>
      </c>
      <c r="E52" s="95">
        <v>4650.0694499999991</v>
      </c>
      <c r="F52" s="95">
        <v>303647.25037000002</v>
      </c>
      <c r="G52" s="95">
        <v>6502.6458699999994</v>
      </c>
      <c r="H52" s="95">
        <v>17459.934160000001</v>
      </c>
      <c r="I52" s="95">
        <v>172902.87435</v>
      </c>
      <c r="J52" s="95">
        <v>88029.97540000001</v>
      </c>
      <c r="K52" s="95">
        <v>8368.9085400000004</v>
      </c>
      <c r="L52" s="95">
        <v>2062.9061200000006</v>
      </c>
      <c r="M52" s="95">
        <v>1788.61023</v>
      </c>
      <c r="N52" s="156">
        <f t="shared" si="0"/>
        <v>647847.61213000002</v>
      </c>
    </row>
    <row r="53" spans="1:14" s="80" customFormat="1" x14ac:dyDescent="0.2">
      <c r="A53" s="82">
        <v>43525</v>
      </c>
      <c r="B53" s="95">
        <v>7346.5328799999997</v>
      </c>
      <c r="C53" s="95">
        <v>35264.732059999995</v>
      </c>
      <c r="D53" s="95">
        <v>4668.6044299999985</v>
      </c>
      <c r="E53" s="95">
        <v>4989.7861700000012</v>
      </c>
      <c r="F53" s="95">
        <v>330509.96961000003</v>
      </c>
      <c r="G53" s="95">
        <v>6939.9771500000006</v>
      </c>
      <c r="H53" s="95">
        <v>16795.935900000004</v>
      </c>
      <c r="I53" s="95">
        <v>147386.40562000001</v>
      </c>
      <c r="J53" s="95">
        <v>82237.845170000001</v>
      </c>
      <c r="K53" s="95">
        <v>6692.5337299999983</v>
      </c>
      <c r="L53" s="95">
        <v>1227.9035700000002</v>
      </c>
      <c r="M53" s="95">
        <v>2161.3157999999999</v>
      </c>
      <c r="N53" s="156">
        <f t="shared" si="0"/>
        <v>646221.54209</v>
      </c>
    </row>
    <row r="54" spans="1:14" s="80" customFormat="1" x14ac:dyDescent="0.2">
      <c r="A54" s="82">
        <v>43556</v>
      </c>
      <c r="B54" s="95">
        <v>9611.6001699999979</v>
      </c>
      <c r="C54" s="95">
        <v>45139.172500000001</v>
      </c>
      <c r="D54" s="95">
        <v>5041.59357</v>
      </c>
      <c r="E54" s="95">
        <v>5222.4522200000001</v>
      </c>
      <c r="F54" s="95">
        <v>325312.09444000002</v>
      </c>
      <c r="G54" s="95">
        <v>6872.966629999999</v>
      </c>
      <c r="H54" s="95">
        <v>17447.743499999997</v>
      </c>
      <c r="I54" s="95">
        <v>120681.72078999999</v>
      </c>
      <c r="J54" s="95">
        <v>82125.033930000005</v>
      </c>
      <c r="K54" s="95">
        <v>8016.1185299999997</v>
      </c>
      <c r="L54" s="95">
        <v>1444.42074</v>
      </c>
      <c r="M54" s="95">
        <v>1857.2300400000001</v>
      </c>
      <c r="N54" s="156">
        <f t="shared" si="0"/>
        <v>628772.14705999999</v>
      </c>
    </row>
    <row r="55" spans="1:14" s="80" customFormat="1" x14ac:dyDescent="0.2">
      <c r="A55" s="82">
        <v>43586</v>
      </c>
      <c r="B55" s="95">
        <v>7551.1123300000008</v>
      </c>
      <c r="C55" s="95">
        <v>32782.973510000003</v>
      </c>
      <c r="D55" s="95">
        <v>5029.6143899999997</v>
      </c>
      <c r="E55" s="95">
        <v>9305.1980399999993</v>
      </c>
      <c r="F55" s="95">
        <v>343439.90835999994</v>
      </c>
      <c r="G55" s="95">
        <v>10123.047490000001</v>
      </c>
      <c r="H55" s="95">
        <v>17500.554680000001</v>
      </c>
      <c r="I55" s="95">
        <v>138950.36844999998</v>
      </c>
      <c r="J55" s="95">
        <v>82394.026330000008</v>
      </c>
      <c r="K55" s="95">
        <v>8009.2708500000008</v>
      </c>
      <c r="L55" s="95">
        <v>1436.8904000000002</v>
      </c>
      <c r="M55" s="95">
        <v>1706.4733799999999</v>
      </c>
      <c r="N55" s="156">
        <f t="shared" si="0"/>
        <v>658229.43820999993</v>
      </c>
    </row>
    <row r="56" spans="1:14" s="80" customFormat="1" x14ac:dyDescent="0.2">
      <c r="A56" s="82">
        <v>43617</v>
      </c>
      <c r="B56" s="95">
        <v>6144.587230000001</v>
      </c>
      <c r="C56" s="95">
        <v>34294.327879999997</v>
      </c>
      <c r="D56" s="95">
        <v>5575.3550799999994</v>
      </c>
      <c r="E56" s="95">
        <v>4931.1785499999996</v>
      </c>
      <c r="F56" s="95">
        <v>349431.97183999995</v>
      </c>
      <c r="G56" s="95">
        <v>13496.742009999998</v>
      </c>
      <c r="H56" s="95">
        <v>18988.392189999995</v>
      </c>
      <c r="I56" s="95">
        <v>144402.37150000001</v>
      </c>
      <c r="J56" s="95">
        <v>93489.611009999979</v>
      </c>
      <c r="K56" s="95">
        <v>7436.7774900000004</v>
      </c>
      <c r="L56" s="95">
        <v>1455.0778299999999</v>
      </c>
      <c r="M56" s="95">
        <v>2580.5756600000004</v>
      </c>
      <c r="N56" s="156">
        <f t="shared" si="0"/>
        <v>682226.96826999995</v>
      </c>
    </row>
    <row r="57" spans="1:14" s="80" customFormat="1" x14ac:dyDescent="0.2">
      <c r="A57" s="82">
        <v>43647</v>
      </c>
      <c r="B57" s="95">
        <v>8044.0616599999994</v>
      </c>
      <c r="C57" s="95">
        <v>35483.554489999995</v>
      </c>
      <c r="D57" s="95">
        <v>4896.7925699999996</v>
      </c>
      <c r="E57" s="95">
        <v>6028.9349900000007</v>
      </c>
      <c r="F57" s="95">
        <v>344022.47844999994</v>
      </c>
      <c r="G57" s="95">
        <v>10292.149259999998</v>
      </c>
      <c r="H57" s="95">
        <v>19018.823760000007</v>
      </c>
      <c r="I57" s="95">
        <v>153159.23226000002</v>
      </c>
      <c r="J57" s="95">
        <v>94739.612910000011</v>
      </c>
      <c r="K57" s="95">
        <v>8111.4471700000004</v>
      </c>
      <c r="L57" s="95">
        <v>1468.7626499999997</v>
      </c>
      <c r="M57" s="95">
        <v>2394.8201300000001</v>
      </c>
      <c r="N57" s="157">
        <f t="shared" ref="N57" si="1">SUM(B57:M57)</f>
        <v>687660.6703</v>
      </c>
    </row>
    <row r="58" spans="1:14" s="80" customFormat="1" x14ac:dyDescent="0.2">
      <c r="A58" s="82">
        <v>43678</v>
      </c>
      <c r="B58" s="95">
        <v>6868.3546199999992</v>
      </c>
      <c r="C58" s="95">
        <v>34145.98098</v>
      </c>
      <c r="D58" s="95">
        <v>4616.4566099999984</v>
      </c>
      <c r="E58" s="95">
        <v>4359.55476</v>
      </c>
      <c r="F58" s="95">
        <v>328893.18812999997</v>
      </c>
      <c r="G58" s="95">
        <v>11571.33073</v>
      </c>
      <c r="H58" s="95">
        <v>18566.829740000001</v>
      </c>
      <c r="I58" s="95">
        <v>146060.37639999998</v>
      </c>
      <c r="J58" s="95">
        <v>93329.326279999994</v>
      </c>
      <c r="K58" s="95">
        <v>8015.8135899999988</v>
      </c>
      <c r="L58" s="95">
        <v>2011.6907600000002</v>
      </c>
      <c r="M58" s="95">
        <v>2205.4278600000002</v>
      </c>
      <c r="N58" s="156">
        <f t="shared" si="0"/>
        <v>660644.33046000008</v>
      </c>
    </row>
    <row r="59" spans="1:14" s="80" customFormat="1" x14ac:dyDescent="0.2">
      <c r="A59" s="82">
        <v>43709</v>
      </c>
      <c r="B59" s="95">
        <v>7671.0247800000006</v>
      </c>
      <c r="C59" s="95">
        <v>37320.995969999996</v>
      </c>
      <c r="D59" s="95">
        <v>6332.9022199999999</v>
      </c>
      <c r="E59" s="95">
        <v>3804.3769899999998</v>
      </c>
      <c r="F59" s="95">
        <v>342151.1838</v>
      </c>
      <c r="G59" s="95">
        <v>11013.156010000002</v>
      </c>
      <c r="H59" s="95">
        <v>20542.376520000002</v>
      </c>
      <c r="I59" s="95">
        <v>162272.01421000005</v>
      </c>
      <c r="J59" s="95">
        <v>93142.07888999999</v>
      </c>
      <c r="K59" s="95">
        <v>8175.0097800000003</v>
      </c>
      <c r="L59" s="95">
        <v>1638.0564000000002</v>
      </c>
      <c r="M59" s="95">
        <v>3109.4402100000002</v>
      </c>
      <c r="N59" s="156">
        <f t="shared" si="0"/>
        <v>697172.61577999999</v>
      </c>
    </row>
    <row r="60" spans="1:14" s="80" customFormat="1" x14ac:dyDescent="0.2">
      <c r="A60" s="82">
        <v>43739</v>
      </c>
      <c r="B60" s="95">
        <v>8422.4371999999967</v>
      </c>
      <c r="C60" s="95">
        <v>44968.665350000003</v>
      </c>
      <c r="D60" s="95">
        <v>5689.1264300000003</v>
      </c>
      <c r="E60" s="95">
        <v>3882.5449899999999</v>
      </c>
      <c r="F60" s="95">
        <v>318983.8847</v>
      </c>
      <c r="G60" s="95">
        <v>14256.28033</v>
      </c>
      <c r="H60" s="95">
        <v>19630.906659999993</v>
      </c>
      <c r="I60" s="95">
        <v>176716.04232000001</v>
      </c>
      <c r="J60" s="95">
        <v>87266.696330000006</v>
      </c>
      <c r="K60" s="95">
        <v>8145.66968</v>
      </c>
      <c r="L60" s="95">
        <v>1464.2993300000001</v>
      </c>
      <c r="M60" s="95">
        <v>2242.0100899999998</v>
      </c>
      <c r="N60" s="156">
        <f t="shared" ref="N60:N64" si="2">SUM(B60:M60)</f>
        <v>691668.56340999983</v>
      </c>
    </row>
    <row r="61" spans="1:14" s="80" customFormat="1" x14ac:dyDescent="0.2">
      <c r="A61" s="82">
        <v>43770</v>
      </c>
      <c r="B61" s="95">
        <v>7263.6605300000001</v>
      </c>
      <c r="C61" s="95">
        <v>39818.572359999998</v>
      </c>
      <c r="D61" s="95">
        <v>6539.1950200000001</v>
      </c>
      <c r="E61" s="95">
        <v>4264.9984899999999</v>
      </c>
      <c r="F61" s="95">
        <v>345340.35824000003</v>
      </c>
      <c r="G61" s="95">
        <v>9888.9223099999999</v>
      </c>
      <c r="H61" s="95">
        <v>20268.056929999995</v>
      </c>
      <c r="I61" s="95">
        <v>170926.69860000003</v>
      </c>
      <c r="J61" s="95">
        <v>95613.012290000013</v>
      </c>
      <c r="K61" s="95">
        <v>7796.0852000000023</v>
      </c>
      <c r="L61" s="95">
        <v>1193.5929699999999</v>
      </c>
      <c r="M61" s="95">
        <v>2133.4977599999997</v>
      </c>
      <c r="N61" s="156">
        <v>711046.65070000011</v>
      </c>
    </row>
    <row r="62" spans="1:14" s="80" customFormat="1" x14ac:dyDescent="0.2">
      <c r="A62" s="82">
        <v>43800</v>
      </c>
      <c r="B62" s="95">
        <v>8044.5572300000003</v>
      </c>
      <c r="C62" s="95">
        <v>47656.875890000003</v>
      </c>
      <c r="D62" s="95">
        <v>6624.3304399999988</v>
      </c>
      <c r="E62" s="95">
        <v>5034.7225900000012</v>
      </c>
      <c r="F62" s="95">
        <v>350190.68131000007</v>
      </c>
      <c r="G62" s="95">
        <v>21826.42093</v>
      </c>
      <c r="H62" s="95">
        <v>21800.274599999997</v>
      </c>
      <c r="I62" s="95">
        <v>175218.14202000003</v>
      </c>
      <c r="J62" s="95">
        <v>96006.446680000008</v>
      </c>
      <c r="K62" s="95">
        <v>8762.2428000000018</v>
      </c>
      <c r="L62" s="95">
        <v>2824.8115000000003</v>
      </c>
      <c r="M62" s="95">
        <v>2443.3611299999998</v>
      </c>
      <c r="N62" s="156">
        <f t="shared" ref="N62" si="3">SUM(B62:M62)</f>
        <v>746432.86712000018</v>
      </c>
    </row>
    <row r="63" spans="1:14" s="159" customFormat="1" x14ac:dyDescent="0.2">
      <c r="A63" s="81">
        <v>43831</v>
      </c>
      <c r="B63" s="103">
        <v>6861.4572700000008</v>
      </c>
      <c r="C63" s="103">
        <v>60580.913340000006</v>
      </c>
      <c r="D63" s="103">
        <v>6540.6754100000007</v>
      </c>
      <c r="E63" s="103">
        <v>4193.3957499999997</v>
      </c>
      <c r="F63" s="103">
        <v>407624.94680999999</v>
      </c>
      <c r="G63" s="103">
        <v>11217.526979999997</v>
      </c>
      <c r="H63" s="103">
        <v>25584.785259999997</v>
      </c>
      <c r="I63" s="103">
        <v>175167.73566000001</v>
      </c>
      <c r="J63" s="103">
        <v>92770.778109999985</v>
      </c>
      <c r="K63" s="103">
        <v>9359.0495600000013</v>
      </c>
      <c r="L63" s="103">
        <v>1676.67869</v>
      </c>
      <c r="M63" s="103">
        <v>2375.15065</v>
      </c>
      <c r="N63" s="89">
        <f t="shared" si="2"/>
        <v>803953.09348999988</v>
      </c>
    </row>
    <row r="64" spans="1:14" s="80" customFormat="1" x14ac:dyDescent="0.2">
      <c r="A64" s="82">
        <v>43862</v>
      </c>
      <c r="B64" s="95">
        <v>6891.3266300000005</v>
      </c>
      <c r="C64" s="95">
        <v>36892.365189999997</v>
      </c>
      <c r="D64" s="95">
        <v>5565.4824100000005</v>
      </c>
      <c r="E64" s="95">
        <v>4367.4547199999997</v>
      </c>
      <c r="F64" s="95">
        <v>395689.77306999994</v>
      </c>
      <c r="G64" s="95">
        <v>10832.253360000001</v>
      </c>
      <c r="H64" s="95">
        <v>19594.924999999996</v>
      </c>
      <c r="I64" s="95">
        <v>150599.20732000002</v>
      </c>
      <c r="J64" s="95">
        <v>87880.43492</v>
      </c>
      <c r="K64" s="95">
        <v>7875.0253700000012</v>
      </c>
      <c r="L64" s="95">
        <v>1247.76126</v>
      </c>
      <c r="M64" s="95">
        <v>2530.4479100000003</v>
      </c>
      <c r="N64" s="156">
        <f t="shared" si="2"/>
        <v>729966.45715999999</v>
      </c>
    </row>
    <row r="65" spans="1:14" s="80" customFormat="1" x14ac:dyDescent="0.2">
      <c r="A65" s="82">
        <v>43891</v>
      </c>
      <c r="B65" s="95">
        <v>7536.1988700000002</v>
      </c>
      <c r="C65" s="95">
        <v>36846.541870000001</v>
      </c>
      <c r="D65" s="95">
        <v>5586.8213400000004</v>
      </c>
      <c r="E65" s="95">
        <v>5083.8783599999997</v>
      </c>
      <c r="F65" s="95">
        <v>370752.94882999989</v>
      </c>
      <c r="G65" s="95">
        <v>12003.41143</v>
      </c>
      <c r="H65" s="95">
        <v>12999.697480000001</v>
      </c>
      <c r="I65" s="95">
        <v>162355.39519000001</v>
      </c>
      <c r="J65" s="95">
        <v>94551.28241</v>
      </c>
      <c r="K65" s="95">
        <v>7006.0098899999994</v>
      </c>
      <c r="L65" s="95">
        <v>1010.92115</v>
      </c>
      <c r="M65" s="95">
        <v>1346.3387700000001</v>
      </c>
      <c r="N65" s="156">
        <f t="shared" ref="N65:N68" si="4">SUM(B65:M65)</f>
        <v>717079.4455899999</v>
      </c>
    </row>
    <row r="66" spans="1:14" s="80" customFormat="1" x14ac:dyDescent="0.2">
      <c r="A66" s="82">
        <v>43922</v>
      </c>
      <c r="B66" s="95">
        <v>6181.5093400000014</v>
      </c>
      <c r="C66" s="95">
        <v>44682.060250000002</v>
      </c>
      <c r="D66" s="95">
        <v>3628.1027600000002</v>
      </c>
      <c r="E66" s="95">
        <v>3664.7829000000002</v>
      </c>
      <c r="F66" s="95">
        <v>255974.55249</v>
      </c>
      <c r="G66" s="95">
        <v>9160.4765100000022</v>
      </c>
      <c r="H66" s="95">
        <v>4861.4502400000001</v>
      </c>
      <c r="I66" s="95">
        <v>139459.64379</v>
      </c>
      <c r="J66" s="95">
        <v>80727.40456999997</v>
      </c>
      <c r="K66" s="95">
        <v>5688.4426600000006</v>
      </c>
      <c r="L66" s="95">
        <v>715.91777000000002</v>
      </c>
      <c r="M66" s="95">
        <v>1433.17597</v>
      </c>
      <c r="N66" s="156">
        <f t="shared" si="4"/>
        <v>556177.5192499999</v>
      </c>
    </row>
    <row r="67" spans="1:14" s="80" customFormat="1" x14ac:dyDescent="0.2">
      <c r="A67" s="82">
        <v>43952</v>
      </c>
      <c r="B67" s="95">
        <v>5502.5734400000001</v>
      </c>
      <c r="C67" s="95">
        <v>42149.825830000002</v>
      </c>
      <c r="D67" s="95">
        <v>3580.7844399999999</v>
      </c>
      <c r="E67" s="95">
        <v>2530.8911699999999</v>
      </c>
      <c r="F67" s="95">
        <v>293439.16754000011</v>
      </c>
      <c r="G67" s="95">
        <v>13274.917960000001</v>
      </c>
      <c r="H67" s="95">
        <v>4982.2917200000002</v>
      </c>
      <c r="I67" s="95">
        <v>98501.970209999985</v>
      </c>
      <c r="J67" s="95">
        <v>70152.565489999994</v>
      </c>
      <c r="K67" s="95">
        <v>7368.7601700000014</v>
      </c>
      <c r="L67" s="95">
        <v>1099.0542800000001</v>
      </c>
      <c r="M67" s="95">
        <v>2216.4398799999999</v>
      </c>
      <c r="N67" s="156">
        <f>SUM(B67:M67)</f>
        <v>544799.24213000014</v>
      </c>
    </row>
    <row r="68" spans="1:14" s="80" customFormat="1" x14ac:dyDescent="0.2">
      <c r="A68" s="82">
        <v>43983</v>
      </c>
      <c r="B68" s="95">
        <v>6810.5584500000004</v>
      </c>
      <c r="C68" s="95">
        <v>53307.802280000004</v>
      </c>
      <c r="D68" s="95">
        <v>4857.2588299999989</v>
      </c>
      <c r="E68" s="95">
        <v>2607.3363800000002</v>
      </c>
      <c r="F68" s="95">
        <v>332006.94855000009</v>
      </c>
      <c r="G68" s="95">
        <v>10728.7693</v>
      </c>
      <c r="H68" s="95">
        <v>6397.4687299999996</v>
      </c>
      <c r="I68" s="95">
        <v>121497.92254</v>
      </c>
      <c r="J68" s="95">
        <v>76509.497830000008</v>
      </c>
      <c r="K68" s="95">
        <v>7204.4764299999997</v>
      </c>
      <c r="L68" s="95">
        <v>850.46562999999992</v>
      </c>
      <c r="M68" s="95">
        <v>2103.7001399999999</v>
      </c>
      <c r="N68" s="156">
        <f t="shared" si="4"/>
        <v>624882.20509000018</v>
      </c>
    </row>
    <row r="69" spans="1:14" s="80" customFormat="1" x14ac:dyDescent="0.2">
      <c r="A69" s="82">
        <v>44013</v>
      </c>
      <c r="B69" s="102">
        <v>8177.8468200000007</v>
      </c>
      <c r="C69" s="102">
        <v>81579.268840000004</v>
      </c>
      <c r="D69" s="102">
        <v>6063.0950400000011</v>
      </c>
      <c r="E69" s="102">
        <v>3121.0142900000001</v>
      </c>
      <c r="F69" s="102">
        <v>324775.40079999989</v>
      </c>
      <c r="G69" s="102">
        <v>11745.739970000001</v>
      </c>
      <c r="H69" s="102">
        <v>24438.33754</v>
      </c>
      <c r="I69" s="102">
        <v>141223.36024000001</v>
      </c>
      <c r="J69" s="102">
        <v>76507.635280000002</v>
      </c>
      <c r="K69" s="102">
        <v>8848.8321400000004</v>
      </c>
      <c r="L69" s="102">
        <v>1135.82988</v>
      </c>
      <c r="M69" s="102">
        <v>2789.7818499999998</v>
      </c>
      <c r="N69" s="156">
        <f>SUM(B69:M69)</f>
        <v>690406.14268999989</v>
      </c>
    </row>
    <row r="70" spans="1:14" s="80" customFormat="1" x14ac:dyDescent="0.2">
      <c r="A70" s="82">
        <v>44044</v>
      </c>
      <c r="B70" s="95">
        <v>8317.6025300000001</v>
      </c>
      <c r="C70" s="95">
        <v>64648.455580000002</v>
      </c>
      <c r="D70" s="95">
        <v>5850.3263800000004</v>
      </c>
      <c r="E70" s="95">
        <v>5350.0983700000006</v>
      </c>
      <c r="F70" s="95">
        <v>339657.15372</v>
      </c>
      <c r="G70" s="95">
        <v>11453.613520000001</v>
      </c>
      <c r="H70" s="95">
        <v>24397.426879999999</v>
      </c>
      <c r="I70" s="95">
        <v>162010.28101000001</v>
      </c>
      <c r="J70" s="95">
        <v>84606.114430000016</v>
      </c>
      <c r="K70" s="95">
        <v>8451.08331</v>
      </c>
      <c r="L70" s="95">
        <v>1260.8770099999999</v>
      </c>
      <c r="M70" s="95">
        <v>3035.2253300000002</v>
      </c>
      <c r="N70" s="156">
        <f t="shared" ref="N70:N80" si="5">SUM(B70:M70)</f>
        <v>719038.25807000021</v>
      </c>
    </row>
    <row r="71" spans="1:14" s="80" customFormat="1" x14ac:dyDescent="0.2">
      <c r="A71" s="82">
        <v>44075</v>
      </c>
      <c r="B71" s="95">
        <v>9022.6554100000012</v>
      </c>
      <c r="C71" s="95">
        <v>50754.399520000014</v>
      </c>
      <c r="D71" s="95">
        <v>6072.3596599999992</v>
      </c>
      <c r="E71" s="95">
        <v>4213.5792000000001</v>
      </c>
      <c r="F71" s="95">
        <v>344142.52196999989</v>
      </c>
      <c r="G71" s="95">
        <v>11391.843929999999</v>
      </c>
      <c r="H71" s="95">
        <v>26905.23043</v>
      </c>
      <c r="I71" s="95">
        <v>173593.13225</v>
      </c>
      <c r="J71" s="95">
        <v>86646.582810000007</v>
      </c>
      <c r="K71" s="95">
        <v>8448.5915999999997</v>
      </c>
      <c r="L71" s="95">
        <v>1637.0916</v>
      </c>
      <c r="M71" s="95">
        <v>3138.9913000000001</v>
      </c>
      <c r="N71" s="156">
        <f t="shared" si="5"/>
        <v>725966.97967999999</v>
      </c>
    </row>
    <row r="72" spans="1:14" s="80" customFormat="1" x14ac:dyDescent="0.2">
      <c r="A72" s="82">
        <v>44105</v>
      </c>
      <c r="B72" s="95">
        <v>9984.5516799999987</v>
      </c>
      <c r="C72" s="95">
        <v>43388.832609999998</v>
      </c>
      <c r="D72" s="95">
        <v>6677.5885500000013</v>
      </c>
      <c r="E72" s="95">
        <v>3732.4349200000001</v>
      </c>
      <c r="F72" s="95">
        <v>485701.18626999989</v>
      </c>
      <c r="G72" s="95">
        <v>12306.670410000001</v>
      </c>
      <c r="H72" s="95">
        <v>19855.988079999999</v>
      </c>
      <c r="I72" s="95">
        <v>200434.17757</v>
      </c>
      <c r="J72" s="95">
        <v>97947.812810000003</v>
      </c>
      <c r="K72" s="95">
        <v>6847.1382700000004</v>
      </c>
      <c r="L72" s="95">
        <v>927.00382999999999</v>
      </c>
      <c r="M72" s="95">
        <v>3427.3315600000001</v>
      </c>
      <c r="N72" s="156">
        <f t="shared" si="5"/>
        <v>891230.71655999986</v>
      </c>
    </row>
    <row r="73" spans="1:14" s="80" customFormat="1" x14ac:dyDescent="0.2">
      <c r="A73" s="82">
        <v>44136</v>
      </c>
      <c r="B73" s="95">
        <v>9668.1223000000009</v>
      </c>
      <c r="C73" s="95">
        <v>41058.254049999996</v>
      </c>
      <c r="D73" s="95">
        <v>6864.0150700000004</v>
      </c>
      <c r="E73" s="95">
        <v>3776.0958700000001</v>
      </c>
      <c r="F73" s="95">
        <v>349839.41645000002</v>
      </c>
      <c r="G73" s="95">
        <v>12341.732600000001</v>
      </c>
      <c r="H73" s="95">
        <v>21020.615679999999</v>
      </c>
      <c r="I73" s="95">
        <v>193911.30278</v>
      </c>
      <c r="J73" s="95">
        <v>102439.07105999999</v>
      </c>
      <c r="K73" s="95">
        <v>9884.3168299999998</v>
      </c>
      <c r="L73" s="95">
        <v>1261.8205699999999</v>
      </c>
      <c r="M73" s="95">
        <v>1826.6735800000001</v>
      </c>
      <c r="N73" s="156">
        <f t="shared" si="5"/>
        <v>753891.43683999998</v>
      </c>
    </row>
    <row r="74" spans="1:14" s="80" customFormat="1" x14ac:dyDescent="0.2">
      <c r="A74" s="82">
        <v>44166</v>
      </c>
      <c r="B74" s="95">
        <v>10355.051660000001</v>
      </c>
      <c r="C74" s="95">
        <v>51435.768029999992</v>
      </c>
      <c r="D74" s="95">
        <v>7016.8510999999999</v>
      </c>
      <c r="E74" s="95">
        <v>4773.1344900000004</v>
      </c>
      <c r="F74" s="95">
        <v>357472.31081</v>
      </c>
      <c r="G74" s="95">
        <v>121535.44129999999</v>
      </c>
      <c r="H74" s="95">
        <v>22330.525559999998</v>
      </c>
      <c r="I74" s="95">
        <v>204270.58494</v>
      </c>
      <c r="J74" s="95">
        <v>101448.58493000001</v>
      </c>
      <c r="K74" s="95">
        <v>33303.18333</v>
      </c>
      <c r="L74" s="95">
        <v>4617.638210000001</v>
      </c>
      <c r="M74" s="95">
        <v>14057.266740000001</v>
      </c>
      <c r="N74" s="156">
        <f t="shared" si="5"/>
        <v>932616.34109999996</v>
      </c>
    </row>
    <row r="75" spans="1:14" s="159" customFormat="1" x14ac:dyDescent="0.2">
      <c r="A75" s="81">
        <v>44197</v>
      </c>
      <c r="B75" s="103">
        <v>7763.074880000001</v>
      </c>
      <c r="C75" s="103">
        <v>71044.251550000015</v>
      </c>
      <c r="D75" s="103">
        <v>6740.0297999999993</v>
      </c>
      <c r="E75" s="103">
        <v>4734.5630499999997</v>
      </c>
      <c r="F75" s="103">
        <v>419621.74531000003</v>
      </c>
      <c r="G75" s="103">
        <v>13629.29918</v>
      </c>
      <c r="H75" s="103">
        <v>25828.746780000001</v>
      </c>
      <c r="I75" s="103">
        <v>209461.21421999999</v>
      </c>
      <c r="J75" s="103">
        <v>95055.458469999998</v>
      </c>
      <c r="K75" s="103">
        <v>17134.291829999998</v>
      </c>
      <c r="L75" s="103">
        <v>3365.778780000001</v>
      </c>
      <c r="M75" s="103">
        <v>2833.21072</v>
      </c>
      <c r="N75" s="89">
        <f t="shared" si="5"/>
        <v>877211.66457000002</v>
      </c>
    </row>
    <row r="76" spans="1:14" s="80" customFormat="1" x14ac:dyDescent="0.2">
      <c r="A76" s="82">
        <v>44228</v>
      </c>
      <c r="B76" s="95">
        <v>8072.3389700000007</v>
      </c>
      <c r="C76" s="95">
        <v>38747.999390000004</v>
      </c>
      <c r="D76" s="95">
        <v>5891.1014400000004</v>
      </c>
      <c r="E76" s="95">
        <v>3271.7402099999995</v>
      </c>
      <c r="F76" s="95">
        <v>363826.71378999989</v>
      </c>
      <c r="G76" s="95">
        <v>17709.175400000004</v>
      </c>
      <c r="H76" s="95">
        <v>17950.757609999993</v>
      </c>
      <c r="I76" s="95">
        <v>183942.92394000001</v>
      </c>
      <c r="J76" s="95">
        <v>89015.021080000006</v>
      </c>
      <c r="K76" s="95">
        <v>23883.463740000003</v>
      </c>
      <c r="L76" s="95">
        <v>8274.4246700000003</v>
      </c>
      <c r="M76" s="95">
        <v>2672.1485600000001</v>
      </c>
      <c r="N76" s="156">
        <f t="shared" ref="N76" si="6">SUM(B76:M76)</f>
        <v>763257.80879999988</v>
      </c>
    </row>
    <row r="77" spans="1:14" s="80" customFormat="1" x14ac:dyDescent="0.2">
      <c r="A77" s="82">
        <v>44256</v>
      </c>
      <c r="B77" s="95">
        <v>8132.9397800000006</v>
      </c>
      <c r="C77" s="95">
        <v>40111.453799999996</v>
      </c>
      <c r="D77" s="95">
        <v>5439.8773100000008</v>
      </c>
      <c r="E77" s="95">
        <v>3494.49145</v>
      </c>
      <c r="F77" s="95">
        <v>334437.67961999995</v>
      </c>
      <c r="G77" s="95">
        <v>17589.25431</v>
      </c>
      <c r="H77" s="95">
        <v>17328.967270000005</v>
      </c>
      <c r="I77" s="95">
        <v>182119.67012</v>
      </c>
      <c r="J77" s="95">
        <v>74144.73328</v>
      </c>
      <c r="K77" s="95">
        <v>24986.999800000005</v>
      </c>
      <c r="L77" s="95">
        <v>5269.7034599999997</v>
      </c>
      <c r="M77" s="95">
        <v>3109.4035900000008</v>
      </c>
      <c r="N77" s="156">
        <f t="shared" si="5"/>
        <v>716165.17379000003</v>
      </c>
    </row>
    <row r="78" spans="1:14" s="80" customFormat="1" x14ac:dyDescent="0.2">
      <c r="A78" s="82">
        <v>44287</v>
      </c>
      <c r="B78" s="95">
        <v>7554.6909500000002</v>
      </c>
      <c r="C78" s="95">
        <v>48932.202510000003</v>
      </c>
      <c r="D78" s="95">
        <v>3782.3045100000004</v>
      </c>
      <c r="E78" s="95">
        <v>6377.8039300000009</v>
      </c>
      <c r="F78" s="95">
        <v>318482.28895999992</v>
      </c>
      <c r="G78" s="95">
        <v>22511.987909999996</v>
      </c>
      <c r="H78" s="95">
        <v>10565.70493</v>
      </c>
      <c r="I78" s="95">
        <v>208517.44615</v>
      </c>
      <c r="J78" s="95">
        <v>71659.693280000007</v>
      </c>
      <c r="K78" s="95">
        <v>22492.50546</v>
      </c>
      <c r="L78" s="95">
        <v>5477.81502</v>
      </c>
      <c r="M78" s="95">
        <v>3745.1193200000002</v>
      </c>
      <c r="N78" s="156">
        <f t="shared" si="5"/>
        <v>730099.56293000001</v>
      </c>
    </row>
    <row r="79" spans="1:14" s="80" customFormat="1" x14ac:dyDescent="0.2">
      <c r="A79" s="82">
        <v>44317</v>
      </c>
      <c r="B79" s="95">
        <v>8337.633960000001</v>
      </c>
      <c r="C79" s="95">
        <v>47303.799049999994</v>
      </c>
      <c r="D79" s="95">
        <v>4263.7914200000005</v>
      </c>
      <c r="E79" s="95">
        <v>7091.7651600000008</v>
      </c>
      <c r="F79" s="95">
        <v>340265.64799999993</v>
      </c>
      <c r="G79" s="95">
        <v>18715.762890000002</v>
      </c>
      <c r="H79" s="95">
        <v>9977.7435600000008</v>
      </c>
      <c r="I79" s="95">
        <v>218072.02743000002</v>
      </c>
      <c r="J79" s="95">
        <v>82577.834959999993</v>
      </c>
      <c r="K79" s="95">
        <v>21298.536239999998</v>
      </c>
      <c r="L79" s="95">
        <v>3137.00794</v>
      </c>
      <c r="M79" s="95">
        <v>3348.8473399999998</v>
      </c>
      <c r="N79" s="156">
        <f t="shared" si="5"/>
        <v>764390.39795000001</v>
      </c>
    </row>
    <row r="80" spans="1:14" s="80" customFormat="1" x14ac:dyDescent="0.2">
      <c r="A80" s="82">
        <v>44348</v>
      </c>
      <c r="B80" s="95">
        <v>8339.56286</v>
      </c>
      <c r="C80" s="95">
        <v>41332.755689999998</v>
      </c>
      <c r="D80" s="95">
        <v>6149.9282899999989</v>
      </c>
      <c r="E80" s="95">
        <v>4091.8236299999999</v>
      </c>
      <c r="F80" s="95">
        <v>372471.52735000005</v>
      </c>
      <c r="G80" s="95">
        <v>11008.665230000001</v>
      </c>
      <c r="H80" s="95">
        <v>10705.066440000001</v>
      </c>
      <c r="I80" s="95">
        <v>195333.19889</v>
      </c>
      <c r="J80" s="95">
        <v>93972.806899999981</v>
      </c>
      <c r="K80" s="95">
        <v>11346.602649999999</v>
      </c>
      <c r="L80" s="95">
        <v>2266.5969399999999</v>
      </c>
      <c r="M80" s="95">
        <v>2409.2323900000001</v>
      </c>
      <c r="N80" s="156">
        <f t="shared" si="5"/>
        <v>759427.76725999999</v>
      </c>
    </row>
    <row r="81" spans="1:14" s="80" customFormat="1" x14ac:dyDescent="0.2">
      <c r="A81" s="82">
        <v>44378</v>
      </c>
      <c r="B81" s="95">
        <v>8063.3605900000011</v>
      </c>
      <c r="C81" s="95">
        <v>38677.863530000002</v>
      </c>
      <c r="D81" s="95">
        <v>35133.000950000001</v>
      </c>
      <c r="E81" s="95">
        <v>4859.8900800000001</v>
      </c>
      <c r="F81" s="95">
        <v>387989.28047000006</v>
      </c>
      <c r="G81" s="95">
        <v>11227.461149999997</v>
      </c>
      <c r="H81" s="95">
        <v>28678.544139999998</v>
      </c>
      <c r="I81" s="95">
        <v>224720.18169000003</v>
      </c>
      <c r="J81" s="95">
        <v>105857.23284000001</v>
      </c>
      <c r="K81" s="95">
        <v>11098.279490000003</v>
      </c>
      <c r="L81" s="95">
        <v>2521.7087700000002</v>
      </c>
      <c r="M81" s="95">
        <v>4084.78008</v>
      </c>
      <c r="N81" s="95">
        <f>SUM(B81:M81)</f>
        <v>862911.5837800001</v>
      </c>
    </row>
    <row r="82" spans="1:14" s="80" customFormat="1" x14ac:dyDescent="0.2">
      <c r="A82" s="82">
        <v>44409</v>
      </c>
      <c r="B82" s="95">
        <v>9948.956229999998</v>
      </c>
      <c r="C82" s="95">
        <v>51216.672330000009</v>
      </c>
      <c r="D82" s="95">
        <v>7315.5572099999999</v>
      </c>
      <c r="E82" s="95">
        <v>9333.3760300000013</v>
      </c>
      <c r="F82" s="95">
        <v>411174.15267000004</v>
      </c>
      <c r="G82" s="95">
        <v>13380.925069999998</v>
      </c>
      <c r="H82" s="95">
        <v>25565.838030000003</v>
      </c>
      <c r="I82" s="95">
        <v>201249.74289999998</v>
      </c>
      <c r="J82" s="95">
        <v>100080.13834</v>
      </c>
      <c r="K82" s="95">
        <v>10744.908710000002</v>
      </c>
      <c r="L82" s="95">
        <v>2018.9043499999996</v>
      </c>
      <c r="M82" s="95">
        <v>3658.9347800000005</v>
      </c>
      <c r="N82" s="156">
        <v>845688.10665000009</v>
      </c>
    </row>
    <row r="83" spans="1:14" s="80" customFormat="1" x14ac:dyDescent="0.2">
      <c r="A83" s="82">
        <v>44440</v>
      </c>
      <c r="B83" s="104">
        <v>9819.3239000000012</v>
      </c>
      <c r="C83" s="104">
        <v>39921.438529999999</v>
      </c>
      <c r="D83" s="104">
        <v>7220.2902999999988</v>
      </c>
      <c r="E83" s="104">
        <v>5691.5743900000007</v>
      </c>
      <c r="F83" s="104">
        <v>410493.73004000005</v>
      </c>
      <c r="G83" s="104">
        <v>11792.367309999998</v>
      </c>
      <c r="H83" s="104">
        <v>30893.927930000005</v>
      </c>
      <c r="I83" s="104">
        <v>203320.63441</v>
      </c>
      <c r="J83" s="104">
        <v>115856.59141000002</v>
      </c>
      <c r="K83" s="104">
        <v>11295.039810000002</v>
      </c>
      <c r="L83" s="104">
        <v>2455.85052</v>
      </c>
      <c r="M83" s="104">
        <v>2740.7653399999999</v>
      </c>
      <c r="N83" s="156">
        <f>SUM(B83:M83)</f>
        <v>851501.53389000008</v>
      </c>
    </row>
    <row r="84" spans="1:14" s="80" customFormat="1" x14ac:dyDescent="0.2">
      <c r="A84" s="82">
        <v>44470</v>
      </c>
      <c r="B84" s="95">
        <v>9637.2958200000012</v>
      </c>
      <c r="C84" s="95">
        <v>47874.789219999999</v>
      </c>
      <c r="D84" s="95">
        <v>8089.3279800000009</v>
      </c>
      <c r="E84" s="95">
        <v>7393.3526000000002</v>
      </c>
      <c r="F84" s="95">
        <v>418056.60106000002</v>
      </c>
      <c r="G84" s="95">
        <v>11253.877169999998</v>
      </c>
      <c r="H84" s="95">
        <v>24944.244610000005</v>
      </c>
      <c r="I84" s="95">
        <v>222510.35055</v>
      </c>
      <c r="J84" s="95">
        <v>122870.11964</v>
      </c>
      <c r="K84" s="95">
        <v>9046.8675400000011</v>
      </c>
      <c r="L84" s="95">
        <v>2139.8638499999997</v>
      </c>
      <c r="M84" s="95">
        <v>2916.6378200000004</v>
      </c>
      <c r="N84" s="156">
        <v>886733.32785999996</v>
      </c>
    </row>
    <row r="85" spans="1:14" s="80" customFormat="1" x14ac:dyDescent="0.2">
      <c r="A85" s="82">
        <v>44501</v>
      </c>
      <c r="B85" s="104">
        <v>7995.7417800000003</v>
      </c>
      <c r="C85" s="104">
        <v>43824.478990000011</v>
      </c>
      <c r="D85" s="104">
        <v>7349.5291399999996</v>
      </c>
      <c r="E85" s="104">
        <v>6746.6729100000011</v>
      </c>
      <c r="F85" s="104">
        <v>428482.24356000003</v>
      </c>
      <c r="G85" s="104">
        <v>11618.833410000003</v>
      </c>
      <c r="H85" s="104">
        <v>31748.907910000002</v>
      </c>
      <c r="I85" s="104">
        <v>227148.52903000001</v>
      </c>
      <c r="J85" s="104">
        <v>114465.99726999999</v>
      </c>
      <c r="K85" s="104">
        <v>12262.24156</v>
      </c>
      <c r="L85" s="104">
        <v>3099.4584299999992</v>
      </c>
      <c r="M85" s="104">
        <v>2432.7963200000004</v>
      </c>
      <c r="N85" s="156">
        <f t="shared" ref="N85:N92" si="7">SUM(B85:M85)</f>
        <v>897175.43031000008</v>
      </c>
    </row>
    <row r="86" spans="1:14" s="80" customFormat="1" x14ac:dyDescent="0.2">
      <c r="A86" s="82">
        <v>44531</v>
      </c>
      <c r="B86" s="95">
        <v>11411.382220000001</v>
      </c>
      <c r="C86" s="95">
        <v>59932.817759999998</v>
      </c>
      <c r="D86" s="95">
        <v>8490.7982300000003</v>
      </c>
      <c r="E86" s="95">
        <v>7240.0137000000004</v>
      </c>
      <c r="F86" s="95">
        <v>459863.24379000004</v>
      </c>
      <c r="G86" s="95">
        <v>11870.6728</v>
      </c>
      <c r="H86" s="95">
        <v>27254.424930000001</v>
      </c>
      <c r="I86" s="95">
        <v>240456.48809</v>
      </c>
      <c r="J86" s="95">
        <v>114408.50019999999</v>
      </c>
      <c r="K86" s="95">
        <v>8861.3909800000001</v>
      </c>
      <c r="L86" s="95">
        <v>2233.8260700000001</v>
      </c>
      <c r="M86" s="95">
        <v>4083.7427900000002</v>
      </c>
      <c r="N86" s="156">
        <f t="shared" si="7"/>
        <v>956107.30156000017</v>
      </c>
    </row>
    <row r="87" spans="1:14" s="159" customFormat="1" x14ac:dyDescent="0.2">
      <c r="A87" s="81">
        <v>44562</v>
      </c>
      <c r="B87" s="160">
        <v>7935.7343700000001</v>
      </c>
      <c r="C87" s="160">
        <v>36218.270560000004</v>
      </c>
      <c r="D87" s="160">
        <v>8079.7877800000006</v>
      </c>
      <c r="E87" s="160">
        <v>7307.57024</v>
      </c>
      <c r="F87" s="160">
        <v>515307.62569999998</v>
      </c>
      <c r="G87" s="160">
        <v>10890.026989999998</v>
      </c>
      <c r="H87" s="160">
        <v>29538.928640000002</v>
      </c>
      <c r="I87" s="160">
        <v>216439.04973999999</v>
      </c>
      <c r="J87" s="160">
        <v>114147.42091</v>
      </c>
      <c r="K87" s="160">
        <v>8656.1997700000011</v>
      </c>
      <c r="L87" s="160">
        <v>1760.5358600000002</v>
      </c>
      <c r="M87" s="160">
        <v>2580.2648300000001</v>
      </c>
      <c r="N87" s="89">
        <f t="shared" si="7"/>
        <v>958861.41538999998</v>
      </c>
    </row>
    <row r="88" spans="1:14" s="80" customFormat="1" x14ac:dyDescent="0.2">
      <c r="A88" s="82">
        <v>44593</v>
      </c>
      <c r="B88" s="95">
        <v>7441.0793900000008</v>
      </c>
      <c r="C88" s="95">
        <v>23057.85871</v>
      </c>
      <c r="D88" s="95">
        <v>5837.3981100000001</v>
      </c>
      <c r="E88" s="95">
        <v>10367.461650000001</v>
      </c>
      <c r="F88" s="95">
        <v>443700.27702000004</v>
      </c>
      <c r="G88" s="95">
        <v>10801.513319999998</v>
      </c>
      <c r="H88" s="95">
        <v>21259.673469999994</v>
      </c>
      <c r="I88" s="95">
        <v>155390.18713000001</v>
      </c>
      <c r="J88" s="95">
        <v>97285.724050000019</v>
      </c>
      <c r="K88" s="95">
        <v>7455.12644</v>
      </c>
      <c r="L88" s="95">
        <v>1682.5703000000003</v>
      </c>
      <c r="M88" s="95">
        <v>2239.7361600000004</v>
      </c>
      <c r="N88" s="156">
        <f t="shared" si="7"/>
        <v>786518.60574999999</v>
      </c>
    </row>
    <row r="89" spans="1:14" s="80" customFormat="1" x14ac:dyDescent="0.2">
      <c r="A89" s="82">
        <v>44621</v>
      </c>
      <c r="B89" s="95">
        <v>7674.0981599999996</v>
      </c>
      <c r="C89" s="95">
        <v>23177.527819999999</v>
      </c>
      <c r="D89" s="95">
        <v>6074.3694599999999</v>
      </c>
      <c r="E89" s="95">
        <v>9060.6859899999999</v>
      </c>
      <c r="F89" s="95">
        <v>442466.77617000003</v>
      </c>
      <c r="G89" s="95">
        <v>15594.823669999998</v>
      </c>
      <c r="H89" s="95">
        <v>22014.165200000003</v>
      </c>
      <c r="I89" s="95">
        <v>151551.12382000001</v>
      </c>
      <c r="J89" s="95">
        <v>96212.886319999991</v>
      </c>
      <c r="K89" s="95">
        <v>14865.765280000001</v>
      </c>
      <c r="L89" s="95">
        <v>2441.8070499999999</v>
      </c>
      <c r="M89" s="95">
        <v>3443.2966299999998</v>
      </c>
      <c r="N89" s="156">
        <f t="shared" si="7"/>
        <v>794577.32556999999</v>
      </c>
    </row>
    <row r="90" spans="1:14" s="80" customFormat="1" x14ac:dyDescent="0.2">
      <c r="A90" s="82">
        <v>44652</v>
      </c>
      <c r="B90" s="95">
        <v>8009.7757700000011</v>
      </c>
      <c r="C90" s="95">
        <v>31321.74468</v>
      </c>
      <c r="D90" s="95">
        <v>6867.651640000001</v>
      </c>
      <c r="E90" s="95">
        <v>9762.1908000000003</v>
      </c>
      <c r="F90" s="95">
        <v>504573.27654000005</v>
      </c>
      <c r="G90" s="95">
        <v>11934.0592</v>
      </c>
      <c r="H90" s="95">
        <v>23762.893540000001</v>
      </c>
      <c r="I90" s="95">
        <v>184444.1507</v>
      </c>
      <c r="J90" s="95">
        <v>95516.521079999991</v>
      </c>
      <c r="K90" s="95">
        <v>8214.3233300000011</v>
      </c>
      <c r="L90" s="95">
        <v>1766.7390400000006</v>
      </c>
      <c r="M90" s="95">
        <v>6028.2026500000002</v>
      </c>
      <c r="N90" s="156">
        <f t="shared" si="7"/>
        <v>892201.5289700001</v>
      </c>
    </row>
    <row r="91" spans="1:14" s="80" customFormat="1" x14ac:dyDescent="0.2">
      <c r="A91" s="82">
        <v>44682</v>
      </c>
      <c r="B91" s="95">
        <v>7295.6</v>
      </c>
      <c r="C91" s="95">
        <v>29873.29</v>
      </c>
      <c r="D91" s="95">
        <v>7280.89</v>
      </c>
      <c r="E91" s="95">
        <v>9501.34</v>
      </c>
      <c r="F91" s="95">
        <v>477297.15</v>
      </c>
      <c r="G91" s="95">
        <v>11293.42</v>
      </c>
      <c r="H91" s="95">
        <v>24372.62</v>
      </c>
      <c r="I91" s="95">
        <v>183022.34</v>
      </c>
      <c r="J91" s="95">
        <v>86216.41</v>
      </c>
      <c r="K91" s="95">
        <v>29546.19</v>
      </c>
      <c r="L91" s="95">
        <v>6369.55</v>
      </c>
      <c r="M91" s="95">
        <v>3409</v>
      </c>
      <c r="N91" s="156">
        <f t="shared" si="7"/>
        <v>875477.8</v>
      </c>
    </row>
    <row r="92" spans="1:14" s="80" customFormat="1" x14ac:dyDescent="0.2">
      <c r="A92" s="82">
        <v>44713</v>
      </c>
      <c r="B92" s="95">
        <v>6572.7183399999994</v>
      </c>
      <c r="C92" s="95">
        <v>35287.488239999999</v>
      </c>
      <c r="D92" s="95">
        <v>7481.2380300000004</v>
      </c>
      <c r="E92" s="95">
        <v>6076.6649100000004</v>
      </c>
      <c r="F92" s="95">
        <v>494309.43648000003</v>
      </c>
      <c r="G92" s="95">
        <v>11407.2358</v>
      </c>
      <c r="H92" s="95">
        <v>26918.00131</v>
      </c>
      <c r="I92" s="95">
        <v>196129.80480000001</v>
      </c>
      <c r="J92" s="95">
        <v>93574.765719999996</v>
      </c>
      <c r="K92" s="95">
        <v>32823.836790000001</v>
      </c>
      <c r="L92" s="95">
        <v>6331.9805800000004</v>
      </c>
      <c r="M92" s="95">
        <v>3382.93687</v>
      </c>
      <c r="N92" s="156">
        <f t="shared" si="7"/>
        <v>920296.10787000007</v>
      </c>
    </row>
    <row r="93" spans="1:14" s="80" customFormat="1" x14ac:dyDescent="0.2">
      <c r="A93" s="82">
        <v>44743</v>
      </c>
      <c r="B93" s="95">
        <v>13017.676670000001</v>
      </c>
      <c r="C93" s="95">
        <v>36548.966930000002</v>
      </c>
      <c r="D93" s="95">
        <v>7227.2853300000015</v>
      </c>
      <c r="E93" s="95">
        <v>6378.5548200000003</v>
      </c>
      <c r="F93" s="95">
        <v>498157.11986999999</v>
      </c>
      <c r="G93" s="95">
        <v>11271.204639999998</v>
      </c>
      <c r="H93" s="95">
        <v>26055.444900000002</v>
      </c>
      <c r="I93" s="95">
        <v>186361.76579</v>
      </c>
      <c r="J93" s="95">
        <v>93261.611370000013</v>
      </c>
      <c r="K93" s="95">
        <v>47355.69773</v>
      </c>
      <c r="L93" s="95">
        <v>9929.0302200000006</v>
      </c>
      <c r="M93" s="95">
        <v>3448.6155099999996</v>
      </c>
      <c r="N93" s="156">
        <f t="shared" ref="N93:N100" si="8">SUM(B93:M93)</f>
        <v>939012.97378</v>
      </c>
    </row>
    <row r="94" spans="1:14" s="80" customFormat="1" x14ac:dyDescent="0.2">
      <c r="A94" s="82">
        <v>44774</v>
      </c>
      <c r="B94" s="95">
        <v>7635.2664200000008</v>
      </c>
      <c r="C94" s="95">
        <v>44409.418120000002</v>
      </c>
      <c r="D94" s="95">
        <v>7685.9171400000014</v>
      </c>
      <c r="E94" s="95">
        <v>8775.4396099999994</v>
      </c>
      <c r="F94" s="95">
        <v>427167.68307000003</v>
      </c>
      <c r="G94" s="95">
        <v>12563.357540000001</v>
      </c>
      <c r="H94" s="95">
        <v>27571.463670000005</v>
      </c>
      <c r="I94" s="95">
        <v>157481.86921999999</v>
      </c>
      <c r="J94" s="95">
        <v>74085.584130000017</v>
      </c>
      <c r="K94" s="95">
        <v>14423.914639999999</v>
      </c>
      <c r="L94" s="95">
        <v>3132.4217199999998</v>
      </c>
      <c r="M94" s="95">
        <v>5344.6248500000002</v>
      </c>
      <c r="N94" s="156">
        <f t="shared" si="8"/>
        <v>790276.96013000002</v>
      </c>
    </row>
    <row r="95" spans="1:14" s="80" customFormat="1" x14ac:dyDescent="0.2">
      <c r="A95" s="82">
        <v>44805</v>
      </c>
      <c r="B95" s="95">
        <v>6519.7649900000006</v>
      </c>
      <c r="C95" s="95">
        <v>33030.417930000003</v>
      </c>
      <c r="D95" s="95">
        <v>7495.6283800000019</v>
      </c>
      <c r="E95" s="95">
        <v>7962.9610699999994</v>
      </c>
      <c r="F95" s="95">
        <v>424481.10123999993</v>
      </c>
      <c r="G95" s="95">
        <v>11889.773189999998</v>
      </c>
      <c r="H95" s="95">
        <v>28125.99365</v>
      </c>
      <c r="I95" s="95">
        <v>176821.09878</v>
      </c>
      <c r="J95" s="95">
        <v>80059.472340000008</v>
      </c>
      <c r="K95" s="95">
        <v>9565.4871700000003</v>
      </c>
      <c r="L95" s="95">
        <v>2200.8287399999999</v>
      </c>
      <c r="M95" s="95">
        <v>3302.5162200000004</v>
      </c>
      <c r="N95" s="156">
        <f t="shared" si="8"/>
        <v>791455.04369999992</v>
      </c>
    </row>
    <row r="96" spans="1:14" s="80" customFormat="1" x14ac:dyDescent="0.2">
      <c r="A96" s="82">
        <v>44835</v>
      </c>
      <c r="B96" s="95">
        <v>9677.4538900000007</v>
      </c>
      <c r="C96" s="95">
        <v>37406.827790000003</v>
      </c>
      <c r="D96" s="95">
        <v>7836.018970000001</v>
      </c>
      <c r="E96" s="95">
        <v>5724.2285299999994</v>
      </c>
      <c r="F96" s="95">
        <v>405881.81228000001</v>
      </c>
      <c r="G96" s="95">
        <v>12612.065790000001</v>
      </c>
      <c r="H96" s="95">
        <v>27121.498349999998</v>
      </c>
      <c r="I96" s="95">
        <v>165344.02797999998</v>
      </c>
      <c r="J96" s="95">
        <v>86605.71325999999</v>
      </c>
      <c r="K96" s="95">
        <v>10807.011100000002</v>
      </c>
      <c r="L96" s="95">
        <v>2538.78584</v>
      </c>
      <c r="M96" s="95">
        <v>3514.5116500000004</v>
      </c>
      <c r="N96" s="156">
        <f t="shared" si="8"/>
        <v>775069.95543000009</v>
      </c>
    </row>
    <row r="97" spans="1:14" s="80" customFormat="1" x14ac:dyDescent="0.2">
      <c r="A97" s="82">
        <v>44866</v>
      </c>
      <c r="B97" s="95">
        <v>7436.2914300000011</v>
      </c>
      <c r="C97" s="95">
        <v>35958.795549999995</v>
      </c>
      <c r="D97" s="95">
        <v>7594.6086700000014</v>
      </c>
      <c r="E97" s="95">
        <v>7546.25767</v>
      </c>
      <c r="F97" s="95">
        <v>397489.51558999997</v>
      </c>
      <c r="G97" s="95">
        <v>12535.495290000003</v>
      </c>
      <c r="H97" s="95">
        <v>26071.506479999996</v>
      </c>
      <c r="I97" s="95">
        <v>170611.42973999999</v>
      </c>
      <c r="J97" s="95">
        <v>85091.194790000009</v>
      </c>
      <c r="K97" s="95">
        <v>18169.716560000001</v>
      </c>
      <c r="L97" s="95">
        <v>4199.2460499999997</v>
      </c>
      <c r="M97" s="95">
        <v>3145.0262599999996</v>
      </c>
      <c r="N97" s="156">
        <f t="shared" si="8"/>
        <v>775849.08407999971</v>
      </c>
    </row>
    <row r="98" spans="1:14" s="80" customFormat="1" x14ac:dyDescent="0.2">
      <c r="A98" s="82">
        <v>44896</v>
      </c>
      <c r="B98" s="95">
        <v>7367.7961199999991</v>
      </c>
      <c r="C98" s="95">
        <v>39837.249510000009</v>
      </c>
      <c r="D98" s="95">
        <v>8320.0110499999992</v>
      </c>
      <c r="E98" s="95">
        <v>5731.9221100000004</v>
      </c>
      <c r="F98" s="95">
        <v>404442.87945999997</v>
      </c>
      <c r="G98" s="95">
        <v>13870.625910000001</v>
      </c>
      <c r="H98" s="95">
        <v>28181.153259999999</v>
      </c>
      <c r="I98" s="95">
        <v>166379.93920000002</v>
      </c>
      <c r="J98" s="95">
        <v>82334.62801</v>
      </c>
      <c r="K98" s="95">
        <v>32823.657969999993</v>
      </c>
      <c r="L98" s="95">
        <v>7536.1581699999988</v>
      </c>
      <c r="M98" s="95">
        <v>3698.50891</v>
      </c>
      <c r="N98" s="156">
        <f t="shared" si="8"/>
        <v>800524.5296799998</v>
      </c>
    </row>
    <row r="99" spans="1:14" s="159" customFormat="1" x14ac:dyDescent="0.2">
      <c r="A99" s="81">
        <v>44927</v>
      </c>
      <c r="B99" s="103">
        <v>6240.3494900000005</v>
      </c>
      <c r="C99" s="103">
        <v>39619.842750000003</v>
      </c>
      <c r="D99" s="103">
        <v>8440.262200000001</v>
      </c>
      <c r="E99" s="103">
        <v>5454.3804099999998</v>
      </c>
      <c r="F99" s="103">
        <v>460293.10587999999</v>
      </c>
      <c r="G99" s="103">
        <v>12355.618559999999</v>
      </c>
      <c r="H99" s="103">
        <v>33182.896260000001</v>
      </c>
      <c r="I99" s="103">
        <v>169557.27427000002</v>
      </c>
      <c r="J99" s="103">
        <v>86023.838790000009</v>
      </c>
      <c r="K99" s="103">
        <v>17986.05026</v>
      </c>
      <c r="L99" s="103">
        <v>4501.6175700000003</v>
      </c>
      <c r="M99" s="103">
        <v>3650.1456800000001</v>
      </c>
      <c r="N99" s="89">
        <f t="shared" si="8"/>
        <v>847305.38211999997</v>
      </c>
    </row>
    <row r="100" spans="1:14" s="159" customFormat="1" x14ac:dyDescent="0.2">
      <c r="A100" s="82">
        <v>44958</v>
      </c>
      <c r="B100" s="95">
        <v>6453.436850000001</v>
      </c>
      <c r="C100" s="95">
        <v>64307.813129999995</v>
      </c>
      <c r="D100" s="95">
        <v>6650.6119600000011</v>
      </c>
      <c r="E100" s="95">
        <v>8894.828660000001</v>
      </c>
      <c r="F100" s="95">
        <v>371211.43607</v>
      </c>
      <c r="G100" s="95">
        <v>12954.924930000001</v>
      </c>
      <c r="H100" s="95">
        <v>24448.481619999999</v>
      </c>
      <c r="I100" s="95">
        <v>143195.43047999998</v>
      </c>
      <c r="J100" s="95">
        <v>77520.363129999998</v>
      </c>
      <c r="K100" s="95">
        <v>9647.5197799999987</v>
      </c>
      <c r="L100" s="95">
        <v>2466.6405099999997</v>
      </c>
      <c r="M100" s="95">
        <v>2807.3217999999997</v>
      </c>
      <c r="N100" s="156">
        <f t="shared" si="8"/>
        <v>730558.80891999998</v>
      </c>
    </row>
    <row r="101" spans="1:14" s="159" customFormat="1" x14ac:dyDescent="0.2">
      <c r="A101" s="82">
        <v>44986</v>
      </c>
      <c r="B101" s="95">
        <v>6521.9510799999998</v>
      </c>
      <c r="C101" s="95">
        <v>60321.118889999998</v>
      </c>
      <c r="D101" s="95">
        <v>6914.9576500000003</v>
      </c>
      <c r="E101" s="95">
        <v>5292.7965700000004</v>
      </c>
      <c r="F101" s="95">
        <v>359525.91343000002</v>
      </c>
      <c r="G101" s="95">
        <v>14262.253479999998</v>
      </c>
      <c r="H101" s="95">
        <v>24047.548199999997</v>
      </c>
      <c r="I101" s="95">
        <v>147459.77468999999</v>
      </c>
      <c r="J101" s="95">
        <v>76130.299530000004</v>
      </c>
      <c r="K101" s="95">
        <v>11310.016870000001</v>
      </c>
      <c r="L101" s="95">
        <v>3042.4745500000008</v>
      </c>
      <c r="M101" s="95">
        <v>2758.5624800000005</v>
      </c>
      <c r="N101" s="156">
        <f t="shared" ref="N101:N104" si="9">SUM(B101:M101)</f>
        <v>717587.66742000007</v>
      </c>
    </row>
    <row r="102" spans="1:14" s="159" customFormat="1" x14ac:dyDescent="0.2">
      <c r="A102" s="82">
        <v>45017</v>
      </c>
      <c r="B102" s="95">
        <v>7467.0719700000009</v>
      </c>
      <c r="C102" s="95">
        <v>68358.238770000011</v>
      </c>
      <c r="D102" s="95">
        <v>7267.3751900000007</v>
      </c>
      <c r="E102" s="95">
        <v>3653.6458400000001</v>
      </c>
      <c r="F102" s="95">
        <v>424196.29911000002</v>
      </c>
      <c r="G102" s="95">
        <v>13798.763359999999</v>
      </c>
      <c r="H102" s="95">
        <v>25962.077550000002</v>
      </c>
      <c r="I102" s="95">
        <v>187732.15085000001</v>
      </c>
      <c r="J102" s="95">
        <v>83319.538249999998</v>
      </c>
      <c r="K102" s="95">
        <v>8874.6935099999992</v>
      </c>
      <c r="L102" s="95">
        <v>2565.3481000000002</v>
      </c>
      <c r="M102" s="95">
        <v>2611.3529500000004</v>
      </c>
      <c r="N102" s="156">
        <f t="shared" si="9"/>
        <v>835806.55544999999</v>
      </c>
    </row>
    <row r="103" spans="1:14" s="159" customFormat="1" x14ac:dyDescent="0.2">
      <c r="A103" s="82">
        <v>45047</v>
      </c>
      <c r="B103" s="95">
        <v>6159.9257900000002</v>
      </c>
      <c r="C103" s="95">
        <v>72086.598240000007</v>
      </c>
      <c r="D103" s="95">
        <v>6755.5331900000001</v>
      </c>
      <c r="E103" s="95">
        <v>6900.2740300000005</v>
      </c>
      <c r="F103" s="95">
        <v>402999.01522</v>
      </c>
      <c r="G103" s="95">
        <v>14098.394630000003</v>
      </c>
      <c r="H103" s="95">
        <v>24707.88407</v>
      </c>
      <c r="I103" s="95">
        <v>166405.69507999998</v>
      </c>
      <c r="J103" s="95">
        <v>82840.430290000004</v>
      </c>
      <c r="K103" s="95">
        <v>9832.8738799999992</v>
      </c>
      <c r="L103" s="95">
        <v>2991.6312699999994</v>
      </c>
      <c r="M103" s="95">
        <v>3281.3326900000006</v>
      </c>
      <c r="N103" s="156">
        <f t="shared" si="9"/>
        <v>799059.58837999997</v>
      </c>
    </row>
    <row r="104" spans="1:14" s="159" customFormat="1" x14ac:dyDescent="0.2">
      <c r="A104" s="82">
        <v>45078</v>
      </c>
      <c r="B104" s="95">
        <v>5904.8198900000007</v>
      </c>
      <c r="C104" s="95">
        <v>53166.061090000003</v>
      </c>
      <c r="D104" s="95">
        <v>19980.84863</v>
      </c>
      <c r="E104" s="95">
        <v>5393.71976</v>
      </c>
      <c r="F104" s="95">
        <v>405270.28554000001</v>
      </c>
      <c r="G104" s="95">
        <v>13870.464239999998</v>
      </c>
      <c r="H104" s="95">
        <v>25726.059199999996</v>
      </c>
      <c r="I104" s="95">
        <v>181706.02023000002</v>
      </c>
      <c r="J104" s="95">
        <v>98390.146870000011</v>
      </c>
      <c r="K104" s="95">
        <v>9536.9363400000002</v>
      </c>
      <c r="L104" s="95">
        <v>2433.9103500000001</v>
      </c>
      <c r="M104" s="95">
        <v>2713.7775899999997</v>
      </c>
      <c r="N104" s="95">
        <f t="shared" si="9"/>
        <v>824093.04973000009</v>
      </c>
    </row>
    <row r="105" spans="1:14" s="159" customFormat="1" x14ac:dyDescent="0.2">
      <c r="A105" s="82">
        <v>45108</v>
      </c>
      <c r="B105" s="95">
        <v>6141.5286399999995</v>
      </c>
      <c r="C105" s="95">
        <v>61986.864879999994</v>
      </c>
      <c r="D105" s="95">
        <v>7468.9247000000005</v>
      </c>
      <c r="E105" s="95">
        <v>5416.2524300000005</v>
      </c>
      <c r="F105" s="95">
        <v>333613.38500999991</v>
      </c>
      <c r="G105" s="95">
        <v>13902.074840000001</v>
      </c>
      <c r="H105" s="95">
        <v>25023.331859999995</v>
      </c>
      <c r="I105" s="95">
        <v>199123.51154000004</v>
      </c>
      <c r="J105" s="95">
        <v>155121.67607000002</v>
      </c>
      <c r="K105" s="95">
        <v>8572.5189999999984</v>
      </c>
      <c r="L105" s="95">
        <v>2164.8164100000004</v>
      </c>
      <c r="M105" s="95">
        <v>2844.6637400000004</v>
      </c>
      <c r="N105" s="95">
        <f t="shared" ref="N105:N107" si="10">SUM(B105:M105)</f>
        <v>821379.54911999998</v>
      </c>
    </row>
    <row r="106" spans="1:14" s="159" customFormat="1" x14ac:dyDescent="0.2">
      <c r="A106" s="82">
        <v>45139</v>
      </c>
      <c r="B106" s="95">
        <v>6316.5362800000003</v>
      </c>
      <c r="C106" s="95">
        <v>62395.983269999997</v>
      </c>
      <c r="D106" s="95">
        <v>7657.5339300000014</v>
      </c>
      <c r="E106" s="95">
        <v>6884.3057300000009</v>
      </c>
      <c r="F106" s="95">
        <v>341360.16474999994</v>
      </c>
      <c r="G106" s="95">
        <v>14772.029380000004</v>
      </c>
      <c r="H106" s="95">
        <v>28050.210099999997</v>
      </c>
      <c r="I106" s="95">
        <v>196637.37823</v>
      </c>
      <c r="J106" s="95">
        <v>168193.34353000001</v>
      </c>
      <c r="K106" s="95">
        <v>9015.4124000000011</v>
      </c>
      <c r="L106" s="95">
        <v>2332.97631</v>
      </c>
      <c r="M106" s="95">
        <v>3229.0522500000002</v>
      </c>
      <c r="N106" s="95">
        <f t="shared" si="10"/>
        <v>846844.92616000003</v>
      </c>
    </row>
    <row r="107" spans="1:14" s="159" customFormat="1" x14ac:dyDescent="0.2">
      <c r="A107" s="166">
        <v>45170</v>
      </c>
      <c r="B107" s="172">
        <v>4890.8783300000005</v>
      </c>
      <c r="C107" s="172">
        <v>63931.779929999997</v>
      </c>
      <c r="D107" s="172">
        <v>8414.1150899999993</v>
      </c>
      <c r="E107" s="172">
        <v>4793.9697799999994</v>
      </c>
      <c r="F107" s="172">
        <v>357427.84906000004</v>
      </c>
      <c r="G107" s="172">
        <v>11998.075379999997</v>
      </c>
      <c r="H107" s="172">
        <v>27941.168719999994</v>
      </c>
      <c r="I107" s="172">
        <v>190620.50333999997</v>
      </c>
      <c r="J107" s="172">
        <v>174715.91686999999</v>
      </c>
      <c r="K107" s="172">
        <v>8163.2903200000001</v>
      </c>
      <c r="L107" s="172">
        <v>1734.00152</v>
      </c>
      <c r="M107" s="172">
        <v>3067.3208200000004</v>
      </c>
      <c r="N107" s="167">
        <f t="shared" si="10"/>
        <v>857698.86916000012</v>
      </c>
    </row>
    <row r="108" spans="1:14" x14ac:dyDescent="0.2">
      <c r="A108" s="83" t="s">
        <v>154</v>
      </c>
    </row>
    <row r="109" spans="1:14" x14ac:dyDescent="0.2">
      <c r="A109" s="83" t="s">
        <v>166</v>
      </c>
    </row>
    <row r="110" spans="1:14" x14ac:dyDescent="0.2">
      <c r="A110" s="83" t="s">
        <v>155</v>
      </c>
    </row>
    <row r="111" spans="1:14" x14ac:dyDescent="0.2">
      <c r="A111" s="76" t="s">
        <v>172</v>
      </c>
    </row>
  </sheetData>
  <pageMargins left="0.11811023622047245" right="0.11811023622047245" top="0.19685039370078741" bottom="0.19685039370078741" header="0.31496062992125984" footer="0.31496062992125984"/>
  <pageSetup paperSize="9" scale="50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0" tint="-0.34998626667073579"/>
  </sheetPr>
  <dimension ref="A1:N47"/>
  <sheetViews>
    <sheetView workbookViewId="0"/>
  </sheetViews>
  <sheetFormatPr defaultColWidth="18.140625" defaultRowHeight="12.75" x14ac:dyDescent="0.2"/>
  <cols>
    <col min="1" max="1" width="37.140625" customWidth="1"/>
    <col min="2" max="2" width="15.140625" bestFit="1" customWidth="1"/>
    <col min="3" max="3" width="12.140625" bestFit="1" customWidth="1"/>
    <col min="4" max="4" width="12.42578125" bestFit="1" customWidth="1"/>
    <col min="5" max="5" width="12.7109375" bestFit="1" customWidth="1"/>
    <col min="6" max="7" width="11.85546875" bestFit="1" customWidth="1"/>
    <col min="8" max="9" width="12.28515625" bestFit="1" customWidth="1"/>
    <col min="10" max="10" width="12.140625" bestFit="1" customWidth="1"/>
    <col min="11" max="11" width="11.7109375" bestFit="1" customWidth="1"/>
    <col min="12" max="12" width="12" bestFit="1" customWidth="1"/>
    <col min="13" max="13" width="12.140625" bestFit="1" customWidth="1"/>
    <col min="14" max="14" width="15.140625" customWidth="1"/>
  </cols>
  <sheetData>
    <row r="1" spans="1:14" x14ac:dyDescent="0.2">
      <c r="A1" s="7" t="s">
        <v>82</v>
      </c>
      <c r="B1" s="8"/>
      <c r="C1" s="8"/>
      <c r="D1" s="8"/>
      <c r="E1" s="8"/>
      <c r="F1" s="8"/>
      <c r="G1" s="8"/>
      <c r="H1" s="8"/>
      <c r="I1" s="8"/>
      <c r="J1" s="9"/>
      <c r="K1" s="9"/>
      <c r="L1" s="9"/>
      <c r="M1" s="8"/>
      <c r="N1" s="8"/>
    </row>
    <row r="2" spans="1:14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0" t="s">
        <v>31</v>
      </c>
    </row>
    <row r="4" spans="1:14" ht="13.5" thickBot="1" x14ac:dyDescent="0.25">
      <c r="A4" s="11" t="s">
        <v>34</v>
      </c>
      <c r="B4" s="12" t="s">
        <v>35</v>
      </c>
      <c r="C4" s="12" t="s">
        <v>36</v>
      </c>
      <c r="D4" s="12" t="s">
        <v>37</v>
      </c>
      <c r="E4" s="12" t="s">
        <v>38</v>
      </c>
      <c r="F4" s="12" t="s">
        <v>39</v>
      </c>
      <c r="G4" s="12" t="s">
        <v>40</v>
      </c>
      <c r="H4" s="12" t="s">
        <v>41</v>
      </c>
      <c r="I4" s="12" t="s">
        <v>42</v>
      </c>
      <c r="J4" s="12" t="s">
        <v>43</v>
      </c>
      <c r="K4" s="12" t="s">
        <v>44</v>
      </c>
      <c r="L4" s="12" t="s">
        <v>45</v>
      </c>
      <c r="M4" s="12" t="s">
        <v>46</v>
      </c>
      <c r="N4" s="13">
        <v>2010</v>
      </c>
    </row>
    <row r="5" spans="1:14" ht="13.5" thickTop="1" x14ac:dyDescent="0.2">
      <c r="A5" s="7" t="s">
        <v>47</v>
      </c>
      <c r="B5" s="14">
        <f>[1]BASE_TAB_4!B44/1000</f>
        <v>28265.619930000001</v>
      </c>
      <c r="C5" s="14">
        <f>[1]BASE_TAB_4!C44/1000</f>
        <v>25754.338299999996</v>
      </c>
      <c r="D5" s="14">
        <f>[1]BASE_TAB_4!D44/1000</f>
        <v>24684.34273</v>
      </c>
      <c r="E5" s="14">
        <f>[1]BASE_TAB_4!E44/1000</f>
        <v>27503.392609999999</v>
      </c>
      <c r="F5" s="14">
        <f>[1]BASE_TAB_4!F44/1000</f>
        <v>25924.543919999996</v>
      </c>
      <c r="G5" s="14">
        <f>[1]BASE_TAB_4!G44/1000</f>
        <v>27095.211780000001</v>
      </c>
      <c r="H5" s="14">
        <f>[1]BASE_TAB_4!H44/1000</f>
        <v>27347.972989999998</v>
      </c>
      <c r="I5" s="14">
        <f>[1]BASE_TAB_4!I44/1000</f>
        <v>26093.535090000001</v>
      </c>
      <c r="J5" s="14">
        <f>[1]BASE_TAB_4!J44/1000</f>
        <v>27526.370320000002</v>
      </c>
      <c r="K5" s="14">
        <f>[1]BASE_TAB_4!K44/1000</f>
        <v>29692.222249999999</v>
      </c>
      <c r="L5" s="14">
        <f>[1]BASE_TAB_4!L44/1000</f>
        <v>1283.3117199999999</v>
      </c>
      <c r="M5" s="14">
        <f>[1]BASE_TAB_4!M44/1000</f>
        <v>16151.63125</v>
      </c>
      <c r="N5" s="15">
        <f>SUM(B5:M5)</f>
        <v>287322.49288999994</v>
      </c>
    </row>
    <row r="6" spans="1:14" x14ac:dyDescent="0.2">
      <c r="A6" s="7" t="s">
        <v>48</v>
      </c>
      <c r="B6" s="14">
        <f>[1]BASE_TAB_4!B42/1000</f>
        <v>75641.390450000006</v>
      </c>
      <c r="C6" s="14">
        <f>[1]BASE_TAB_4!C42/1000</f>
        <v>68077.574609999996</v>
      </c>
      <c r="D6" s="14">
        <f>[1]BASE_TAB_4!D42/1000</f>
        <v>66030.43323000001</v>
      </c>
      <c r="E6" s="14">
        <f>[1]BASE_TAB_4!E42/1000</f>
        <v>82754.455920000022</v>
      </c>
      <c r="F6" s="14">
        <f>[1]BASE_TAB_4!F42/1000</f>
        <v>79837.850889999987</v>
      </c>
      <c r="G6" s="14">
        <f>[1]BASE_TAB_4!G42/1000</f>
        <v>80020.402829999992</v>
      </c>
      <c r="H6" s="14">
        <f>[1]BASE_TAB_4!H42/1000</f>
        <v>78053.186260000002</v>
      </c>
      <c r="I6" s="14">
        <f>[1]BASE_TAB_4!I42/1000</f>
        <v>78601.501669999983</v>
      </c>
      <c r="J6" s="14">
        <f>[1]BASE_TAB_4!J42/1000</f>
        <v>82484.343519999995</v>
      </c>
      <c r="K6" s="14">
        <f>[1]BASE_TAB_4!K42/1000</f>
        <v>74280.177679999993</v>
      </c>
      <c r="L6" s="14">
        <f>[1]BASE_TAB_4!L42/1000</f>
        <v>83325.195169999992</v>
      </c>
      <c r="M6" s="14">
        <f>[1]BASE_TAB_4!M42/1000</f>
        <v>77664.439229999989</v>
      </c>
      <c r="N6" s="15">
        <f>SUM(B6:M6)</f>
        <v>926770.95146000001</v>
      </c>
    </row>
    <row r="7" spans="1:14" x14ac:dyDescent="0.2">
      <c r="A7" s="7" t="s">
        <v>49</v>
      </c>
      <c r="B7" s="14">
        <f>([1]BASE_TAB_4!B43)/1000</f>
        <v>80819.230420000007</v>
      </c>
      <c r="C7" s="14">
        <f>([1]BASE_TAB_4!C43)/1000</f>
        <v>64293.112999999998</v>
      </c>
      <c r="D7" s="14">
        <f>([1]BASE_TAB_4!D43)/1000</f>
        <v>64678.129260000016</v>
      </c>
      <c r="E7" s="14">
        <f>([1]BASE_TAB_4!E43)/1000</f>
        <v>69188.444610000006</v>
      </c>
      <c r="F7" s="14">
        <f>([1]BASE_TAB_4!F43)/1000</f>
        <v>75750.620899999994</v>
      </c>
      <c r="G7" s="14">
        <f>([1]BASE_TAB_4!G43)/1000</f>
        <v>72563.592570000008</v>
      </c>
      <c r="H7" s="14">
        <f>([1]BASE_TAB_4!H43)/1000</f>
        <v>70147.019050000003</v>
      </c>
      <c r="I7" s="14">
        <f>([1]BASE_TAB_4!I43)/1000</f>
        <v>87752.322110000008</v>
      </c>
      <c r="J7" s="14">
        <f>([1]BASE_TAB_4!J43)/1000</f>
        <v>71742.061220000018</v>
      </c>
      <c r="K7" s="14">
        <f>([1]BASE_TAB_4!K43)/1000</f>
        <v>79494.813819999981</v>
      </c>
      <c r="L7" s="14">
        <f>([1]BASE_TAB_4!L43)/1000</f>
        <v>67591.381899999993</v>
      </c>
      <c r="M7" s="14">
        <f>([1]BASE_TAB_4!M43)/1000</f>
        <v>69823.281709999996</v>
      </c>
      <c r="N7" s="15">
        <f>SUM(B7:M7)</f>
        <v>873844.01057000004</v>
      </c>
    </row>
    <row r="8" spans="1:14" x14ac:dyDescent="0.2">
      <c r="A8" s="7" t="s">
        <v>50</v>
      </c>
      <c r="B8" s="14">
        <f>[1]BASE_TAB_4!B45/1000</f>
        <v>27631.198420000001</v>
      </c>
      <c r="C8" s="14">
        <f>[1]BASE_TAB_4!C45/1000</f>
        <v>25516.951949999991</v>
      </c>
      <c r="D8" s="14">
        <f>[1]BASE_TAB_4!D45/1000</f>
        <v>29799.285490000002</v>
      </c>
      <c r="E8" s="14">
        <f>[1]BASE_TAB_4!E45/1000</f>
        <v>41579.474790000007</v>
      </c>
      <c r="F8" s="14">
        <f>[1]BASE_TAB_4!F45/1000</f>
        <v>32056.971589999997</v>
      </c>
      <c r="G8" s="14">
        <f>[1]BASE_TAB_4!G45/1000</f>
        <v>36037.214089999994</v>
      </c>
      <c r="H8" s="14">
        <f>[1]BASE_TAB_4!H45/1000</f>
        <v>31303.765800000005</v>
      </c>
      <c r="I8" s="14">
        <f>[1]BASE_TAB_4!I45/1000</f>
        <v>32768.504809999999</v>
      </c>
      <c r="J8" s="14">
        <f>[1]BASE_TAB_4!J45/1000</f>
        <v>38977.381980000006</v>
      </c>
      <c r="K8" s="14">
        <f>[1]BASE_TAB_4!K45/1000</f>
        <v>34758.807099999991</v>
      </c>
      <c r="L8" s="14">
        <f>[1]BASE_TAB_4!L45/1000</f>
        <v>35540.067350000005</v>
      </c>
      <c r="M8" s="14">
        <f>[1]BASE_TAB_4!M45/1000</f>
        <v>37027.945089999994</v>
      </c>
      <c r="N8" s="15">
        <f>SUM(B8:M8)</f>
        <v>402997.56845999998</v>
      </c>
    </row>
    <row r="9" spans="1:14" x14ac:dyDescent="0.2">
      <c r="A9" s="7" t="s">
        <v>51</v>
      </c>
      <c r="B9" s="14">
        <f>[1]BASE_TAB_4!B3/1000</f>
        <v>434.80153000000001</v>
      </c>
      <c r="C9" s="14">
        <f>[1]BASE_TAB_4!C3/1000</f>
        <v>422.62053000000003</v>
      </c>
      <c r="D9" s="14">
        <f>[1]BASE_TAB_4!D3/1000</f>
        <v>315.51128000000006</v>
      </c>
      <c r="E9" s="14">
        <f>[1]BASE_TAB_4!E3/1000</f>
        <v>182.86927</v>
      </c>
      <c r="F9" s="14">
        <f>[1]BASE_TAB_4!F3/1000</f>
        <v>166.90777</v>
      </c>
      <c r="G9" s="14">
        <f>[1]BASE_TAB_4!G3/1000</f>
        <v>286.88865000000004</v>
      </c>
      <c r="H9" s="14">
        <f>[1]BASE_TAB_4!H3/1000</f>
        <v>255.03287</v>
      </c>
      <c r="I9" s="14">
        <f>[1]BASE_TAB_4!I3/1000</f>
        <v>289.60406</v>
      </c>
      <c r="J9" s="14">
        <f>[1]BASE_TAB_4!J3/1000</f>
        <v>291.01241999999996</v>
      </c>
      <c r="K9" s="14">
        <f>[1]BASE_TAB_4!K3/1000</f>
        <v>394.41065000000003</v>
      </c>
      <c r="L9" s="14">
        <f>[1]BASE_TAB_4!L3/1000</f>
        <v>349.82492999999999</v>
      </c>
      <c r="M9" s="14">
        <f>[1]BASE_TAB_4!M3/1000</f>
        <v>248.82123999999999</v>
      </c>
      <c r="N9" s="15">
        <f t="shared" ref="N9:N39" si="0">SUM(B9:M9)</f>
        <v>3638.3052000000007</v>
      </c>
    </row>
    <row r="10" spans="1:14" x14ac:dyDescent="0.2">
      <c r="A10" s="7" t="s">
        <v>52</v>
      </c>
      <c r="B10" s="14">
        <f>SUM(B11:B16)</f>
        <v>32041.773220000003</v>
      </c>
      <c r="C10" s="14">
        <f t="shared" ref="C10:M10" si="1">SUM(C11:C16)</f>
        <v>47060.97666</v>
      </c>
      <c r="D10" s="14">
        <f t="shared" si="1"/>
        <v>27158.644799999998</v>
      </c>
      <c r="E10" s="14">
        <f t="shared" si="1"/>
        <v>43210.918369999999</v>
      </c>
      <c r="F10" s="14">
        <f t="shared" si="1"/>
        <v>30827.203580000001</v>
      </c>
      <c r="G10" s="14">
        <f t="shared" si="1"/>
        <v>31810.560060000003</v>
      </c>
      <c r="H10" s="14">
        <f t="shared" si="1"/>
        <v>34111.247530000001</v>
      </c>
      <c r="I10" s="14">
        <f t="shared" si="1"/>
        <v>31689.229239999997</v>
      </c>
      <c r="J10" s="14">
        <f t="shared" si="1"/>
        <v>35179.2356</v>
      </c>
      <c r="K10" s="14">
        <f t="shared" si="1"/>
        <v>62897.965640000009</v>
      </c>
      <c r="L10" s="14">
        <f t="shared" si="1"/>
        <v>33104.590409999997</v>
      </c>
      <c r="M10" s="14">
        <f t="shared" si="1"/>
        <v>33270.37831</v>
      </c>
      <c r="N10" s="15">
        <f t="shared" si="0"/>
        <v>442362.72342000005</v>
      </c>
    </row>
    <row r="11" spans="1:14" x14ac:dyDescent="0.2">
      <c r="A11" s="16" t="s">
        <v>53</v>
      </c>
      <c r="B11" s="17">
        <f>[1]BASE_TAB_4!B5/1000</f>
        <v>12663.297</v>
      </c>
      <c r="C11" s="17">
        <f>[1]BASE_TAB_4!C5/1000</f>
        <v>30161.727800000001</v>
      </c>
      <c r="D11" s="17">
        <f>[1]BASE_TAB_4!D5/1000</f>
        <v>11204.77533</v>
      </c>
      <c r="E11" s="17">
        <f>[1]BASE_TAB_4!E5/1000</f>
        <v>12314.86148</v>
      </c>
      <c r="F11" s="17">
        <f>[1]BASE_TAB_4!F5/1000</f>
        <v>12143.234520000002</v>
      </c>
      <c r="G11" s="17">
        <f>[1]BASE_TAB_4!G5/1000</f>
        <v>12161.93972</v>
      </c>
      <c r="H11" s="17">
        <f>[1]BASE_TAB_4!H5/1000</f>
        <v>13063.501990000002</v>
      </c>
      <c r="I11" s="17">
        <f>[1]BASE_TAB_4!I5/1000</f>
        <v>12596.795860000002</v>
      </c>
      <c r="J11" s="17">
        <f>[1]BASE_TAB_4!J5/1000</f>
        <v>12475.58423</v>
      </c>
      <c r="K11" s="17">
        <f>[1]BASE_TAB_4!K5/1000</f>
        <v>15118.19594</v>
      </c>
      <c r="L11" s="17">
        <f>[1]BASE_TAB_4!L5/1000</f>
        <v>13425.54544</v>
      </c>
      <c r="M11" s="17">
        <f>[1]BASE_TAB_4!M5/1000</f>
        <v>13274.04017</v>
      </c>
      <c r="N11" s="18">
        <f t="shared" si="0"/>
        <v>170603.49948</v>
      </c>
    </row>
    <row r="12" spans="1:14" x14ac:dyDescent="0.2">
      <c r="A12" s="16" t="s">
        <v>54</v>
      </c>
      <c r="B12" s="17">
        <f>[1]BASE_TAB_4!B6/1000</f>
        <v>7158.8538899999994</v>
      </c>
      <c r="C12" s="17">
        <f>[1]BASE_TAB_4!C6/1000</f>
        <v>6303.16525</v>
      </c>
      <c r="D12" s="17">
        <f>[1]BASE_TAB_4!D6/1000</f>
        <v>4613.66914</v>
      </c>
      <c r="E12" s="17">
        <f>[1]BASE_TAB_4!E6/1000</f>
        <v>5484.4093700000003</v>
      </c>
      <c r="F12" s="17">
        <f>[1]BASE_TAB_4!F6/1000</f>
        <v>5876.6048499999997</v>
      </c>
      <c r="G12" s="17">
        <f>[1]BASE_TAB_4!G6/1000</f>
        <v>7014.8149100000001</v>
      </c>
      <c r="H12" s="17">
        <f>[1]BASE_TAB_4!H6/1000</f>
        <v>6711.8768600000003</v>
      </c>
      <c r="I12" s="17">
        <f>[1]BASE_TAB_4!I6/1000</f>
        <v>6281.4309699999994</v>
      </c>
      <c r="J12" s="17">
        <f>[1]BASE_TAB_4!J6/1000</f>
        <v>8848.3981500000009</v>
      </c>
      <c r="K12" s="17">
        <f>[1]BASE_TAB_4!K6/1000</f>
        <v>7778.4245999999994</v>
      </c>
      <c r="L12" s="17">
        <f>[1]BASE_TAB_4!L6/1000</f>
        <v>5432.5861199999999</v>
      </c>
      <c r="M12" s="17">
        <f>[1]BASE_TAB_4!M6/1000</f>
        <v>6215.3229499999998</v>
      </c>
      <c r="N12" s="18">
        <f t="shared" si="0"/>
        <v>77719.557060000021</v>
      </c>
    </row>
    <row r="13" spans="1:14" x14ac:dyDescent="0.2">
      <c r="A13" s="8" t="s">
        <v>55</v>
      </c>
      <c r="B13" s="17">
        <f>[1]BASE_TAB_4!B4/1000</f>
        <v>1973.7524599999999</v>
      </c>
      <c r="C13" s="17">
        <f>[1]BASE_TAB_4!C4/1000</f>
        <v>2164.0964700000004</v>
      </c>
      <c r="D13" s="17">
        <f>[1]BASE_TAB_4!D4/1000</f>
        <v>1915.06621</v>
      </c>
      <c r="E13" s="17">
        <f>[1]BASE_TAB_4!E4/1000</f>
        <v>2059.9392400000002</v>
      </c>
      <c r="F13" s="17">
        <f>[1]BASE_TAB_4!F4/1000</f>
        <v>2342.9344900000001</v>
      </c>
      <c r="G13" s="17">
        <f>[1]BASE_TAB_4!G4/1000</f>
        <v>1953.6338899999998</v>
      </c>
      <c r="H13" s="17">
        <f>[1]BASE_TAB_4!H4/1000</f>
        <v>2607.2701899999997</v>
      </c>
      <c r="I13" s="17">
        <f>[1]BASE_TAB_4!I4/1000</f>
        <v>2099.6870800000002</v>
      </c>
      <c r="J13" s="17">
        <f>[1]BASE_TAB_4!J4/1000</f>
        <v>2147.5199900000002</v>
      </c>
      <c r="K13" s="17">
        <f>[1]BASE_TAB_4!K4/1000</f>
        <v>1936.8383899999999</v>
      </c>
      <c r="L13" s="17">
        <f>[1]BASE_TAB_4!L4/1000</f>
        <v>2256.9976900000001</v>
      </c>
      <c r="M13" s="17">
        <f>[1]BASE_TAB_4!M4/1000</f>
        <v>2328.30177</v>
      </c>
      <c r="N13" s="18">
        <f t="shared" si="0"/>
        <v>25786.03787</v>
      </c>
    </row>
    <row r="14" spans="1:14" x14ac:dyDescent="0.2">
      <c r="A14" s="8" t="s">
        <v>56</v>
      </c>
      <c r="B14" s="17">
        <f>[1]BASE_TAB_4!B12/1000</f>
        <v>2057.45154</v>
      </c>
      <c r="C14" s="17">
        <f>[1]BASE_TAB_4!C12/1000</f>
        <v>1913.3318200000001</v>
      </c>
      <c r="D14" s="17">
        <f>[1]BASE_TAB_4!D12/1000</f>
        <v>2001.78044</v>
      </c>
      <c r="E14" s="17">
        <f>[1]BASE_TAB_4!E12/1000</f>
        <v>2339.3060099999998</v>
      </c>
      <c r="F14" s="17">
        <f>[1]BASE_TAB_4!F12/1000</f>
        <v>2115.6981600000004</v>
      </c>
      <c r="G14" s="17">
        <f>[1]BASE_TAB_4!G12/1000</f>
        <v>2000.6123500000001</v>
      </c>
      <c r="H14" s="17">
        <f>[1]BASE_TAB_4!H12/1000</f>
        <v>2368.4106900000002</v>
      </c>
      <c r="I14" s="17">
        <f>[1]BASE_TAB_4!I12/1000</f>
        <v>2085.9276</v>
      </c>
      <c r="J14" s="17">
        <f>[1]BASE_TAB_4!J12/1000</f>
        <v>2765.2048599999998</v>
      </c>
      <c r="K14" s="17">
        <f>[1]BASE_TAB_4!K12/1000</f>
        <v>2537.0070000000001</v>
      </c>
      <c r="L14" s="17">
        <f>[1]BASE_TAB_4!L12/1000</f>
        <v>2423.6054700000004</v>
      </c>
      <c r="M14" s="17">
        <f>[1]BASE_TAB_4!M12/1000</f>
        <v>2547.9348599999998</v>
      </c>
      <c r="N14" s="18">
        <f t="shared" si="0"/>
        <v>27156.270799999998</v>
      </c>
    </row>
    <row r="15" spans="1:14" x14ac:dyDescent="0.2">
      <c r="A15" s="8" t="s">
        <v>57</v>
      </c>
      <c r="B15" s="17">
        <f>[1]BASE_TAB_4!B9/1000</f>
        <v>1879.4014</v>
      </c>
      <c r="C15" s="17">
        <f>[1]BASE_TAB_4!C9/1000</f>
        <v>1028.6250600000001</v>
      </c>
      <c r="D15" s="17">
        <f>[1]BASE_TAB_4!D9/1000</f>
        <v>1322.9838</v>
      </c>
      <c r="E15" s="17">
        <f>[1]BASE_TAB_4!E9/1000</f>
        <v>14327.73495</v>
      </c>
      <c r="F15" s="17">
        <f>[1]BASE_TAB_4!F9/1000</f>
        <v>1975.5771599999998</v>
      </c>
      <c r="G15" s="17">
        <f>[1]BASE_TAB_4!G9/1000</f>
        <v>2015.26839</v>
      </c>
      <c r="H15" s="17">
        <f>[1]BASE_TAB_4!H9/1000</f>
        <v>3220.92029</v>
      </c>
      <c r="I15" s="17">
        <f>[1]BASE_TAB_4!I9/1000</f>
        <v>1982.5650600000001</v>
      </c>
      <c r="J15" s="17">
        <f>[1]BASE_TAB_4!J9/1000</f>
        <v>1847.0035800000001</v>
      </c>
      <c r="K15" s="17">
        <f>[1]BASE_TAB_4!K9/1000</f>
        <v>17606.79537</v>
      </c>
      <c r="L15" s="17">
        <f>[1]BASE_TAB_4!L9/1000</f>
        <v>2546.8623700000003</v>
      </c>
      <c r="M15" s="17">
        <f>[1]BASE_TAB_4!M9/1000</f>
        <v>2159.9472599999999</v>
      </c>
      <c r="N15" s="18">
        <f t="shared" si="0"/>
        <v>51913.684690000009</v>
      </c>
    </row>
    <row r="16" spans="1:14" x14ac:dyDescent="0.2">
      <c r="A16" s="8" t="s">
        <v>58</v>
      </c>
      <c r="B16" s="17">
        <f>([1]BASE_TAB_4!B7+[1]BASE_TAB_4!B8+[1]BASE_TAB_4!B10+[1]BASE_TAB_4!B11)/1000</f>
        <v>6309.0169300000007</v>
      </c>
      <c r="C16" s="17">
        <f>([1]BASE_TAB_4!C7+[1]BASE_TAB_4!C8+[1]BASE_TAB_4!C10+[1]BASE_TAB_4!C11)/1000</f>
        <v>5490.0302599999995</v>
      </c>
      <c r="D16" s="17">
        <f>([1]BASE_TAB_4!D7+[1]BASE_TAB_4!D8+[1]BASE_TAB_4!D10+[1]BASE_TAB_4!D11)/1000</f>
        <v>6100.3698800000011</v>
      </c>
      <c r="E16" s="17">
        <f>([1]BASE_TAB_4!E7+[1]BASE_TAB_4!E8+[1]BASE_TAB_4!E10+[1]BASE_TAB_4!E11)/1000</f>
        <v>6684.6673199999996</v>
      </c>
      <c r="F16" s="17">
        <f>([1]BASE_TAB_4!F7+[1]BASE_TAB_4!F8+[1]BASE_TAB_4!F10+[1]BASE_TAB_4!F11)/1000</f>
        <v>6373.1544000000013</v>
      </c>
      <c r="G16" s="17">
        <f>([1]BASE_TAB_4!G7+[1]BASE_TAB_4!G8+[1]BASE_TAB_4!G10+[1]BASE_TAB_4!G11)/1000</f>
        <v>6664.2908000000016</v>
      </c>
      <c r="H16" s="17">
        <f>([1]BASE_TAB_4!H7+[1]BASE_TAB_4!H8+[1]BASE_TAB_4!H10+[1]BASE_TAB_4!H11)/1000</f>
        <v>6139.2675099999988</v>
      </c>
      <c r="I16" s="17">
        <f>([1]BASE_TAB_4!I7+[1]BASE_TAB_4!I8+[1]BASE_TAB_4!I10+[1]BASE_TAB_4!I11)/1000</f>
        <v>6642.8226699999977</v>
      </c>
      <c r="J16" s="17">
        <f>([1]BASE_TAB_4!J7+[1]BASE_TAB_4!J8+[1]BASE_TAB_4!J10+[1]BASE_TAB_4!J11)/1000</f>
        <v>7095.5247899999995</v>
      </c>
      <c r="K16" s="17">
        <f>([1]BASE_TAB_4!K7+[1]BASE_TAB_4!K8+[1]BASE_TAB_4!K10+[1]BASE_TAB_4!K11)/1000</f>
        <v>17920.704340000008</v>
      </c>
      <c r="L16" s="17">
        <f>([1]BASE_TAB_4!L7+[1]BASE_TAB_4!L8+[1]BASE_TAB_4!L10+[1]BASE_TAB_4!L11)/1000</f>
        <v>7018.9933199999969</v>
      </c>
      <c r="M16" s="17">
        <f>([1]BASE_TAB_4!M7+[1]BASE_TAB_4!M8+[1]BASE_TAB_4!M10+[1]BASE_TAB_4!M11)/1000</f>
        <v>6744.8312999999998</v>
      </c>
      <c r="N16" s="18">
        <f t="shared" si="0"/>
        <v>89183.673520000011</v>
      </c>
    </row>
    <row r="17" spans="1:14" x14ac:dyDescent="0.2">
      <c r="A17" s="7" t="s">
        <v>59</v>
      </c>
      <c r="B17" s="14">
        <f>SUM(B18:B26)</f>
        <v>63819.763620000005</v>
      </c>
      <c r="C17" s="14">
        <f t="shared" ref="C17:M17" si="2">SUM(C18:C26)</f>
        <v>50596.715770000003</v>
      </c>
      <c r="D17" s="14">
        <f t="shared" si="2"/>
        <v>54179.907010000003</v>
      </c>
      <c r="E17" s="14">
        <f t="shared" si="2"/>
        <v>66229.383730000001</v>
      </c>
      <c r="F17" s="14">
        <f t="shared" si="2"/>
        <v>55641.17396</v>
      </c>
      <c r="G17" s="14">
        <f t="shared" si="2"/>
        <v>61479.203629999996</v>
      </c>
      <c r="H17" s="14">
        <f t="shared" si="2"/>
        <v>57105.079469999997</v>
      </c>
      <c r="I17" s="14">
        <f t="shared" si="2"/>
        <v>57119.805760000003</v>
      </c>
      <c r="J17" s="14">
        <f t="shared" si="2"/>
        <v>58926.980640000002</v>
      </c>
      <c r="K17" s="14">
        <f t="shared" si="2"/>
        <v>68328.522729999997</v>
      </c>
      <c r="L17" s="14">
        <f t="shared" si="2"/>
        <v>67996.043090000006</v>
      </c>
      <c r="M17" s="14">
        <f t="shared" si="2"/>
        <v>74175.595390000002</v>
      </c>
      <c r="N17" s="15">
        <f t="shared" si="0"/>
        <v>735598.17480000004</v>
      </c>
    </row>
    <row r="18" spans="1:14" x14ac:dyDescent="0.2">
      <c r="A18" s="16" t="s">
        <v>57</v>
      </c>
      <c r="B18" s="17">
        <f>[1]BASE_TAB_4!B20/1000</f>
        <v>9719.1481599999988</v>
      </c>
      <c r="C18" s="17">
        <f>[1]BASE_TAB_4!C20/1000</f>
        <v>9144.0978100000011</v>
      </c>
      <c r="D18" s="17">
        <f>[1]BASE_TAB_4!D20/1000</f>
        <v>8518.9602900000009</v>
      </c>
      <c r="E18" s="17">
        <f>[1]BASE_TAB_4!E20/1000</f>
        <v>11607.396060000001</v>
      </c>
      <c r="F18" s="17">
        <f>[1]BASE_TAB_4!F20/1000</f>
        <v>9884.129560000003</v>
      </c>
      <c r="G18" s="17">
        <f>[1]BASE_TAB_4!G20/1000</f>
        <v>10758.474880000002</v>
      </c>
      <c r="H18" s="17">
        <f>[1]BASE_TAB_4!H20/1000</f>
        <v>9141.4064699999999</v>
      </c>
      <c r="I18" s="17">
        <f>[1]BASE_TAB_4!I20/1000</f>
        <v>9924.4481599999999</v>
      </c>
      <c r="J18" s="17">
        <f>[1]BASE_TAB_4!J20/1000</f>
        <v>10541.498249999999</v>
      </c>
      <c r="K18" s="17">
        <f>[1]BASE_TAB_4!K20/1000</f>
        <v>12765.511160000002</v>
      </c>
      <c r="L18" s="17">
        <f>[1]BASE_TAB_4!L20/1000</f>
        <v>9341.6974900000023</v>
      </c>
      <c r="M18" s="17">
        <f>[1]BASE_TAB_4!M20/1000</f>
        <v>8554.6778300000005</v>
      </c>
      <c r="N18" s="18">
        <f t="shared" si="0"/>
        <v>119901.44612000002</v>
      </c>
    </row>
    <row r="19" spans="1:14" x14ac:dyDescent="0.2">
      <c r="A19" s="16" t="s">
        <v>55</v>
      </c>
      <c r="B19" s="17">
        <f>[1]BASE_TAB_4!B14/1000</f>
        <v>15298.75654</v>
      </c>
      <c r="C19" s="17">
        <f>[1]BASE_TAB_4!C14/1000</f>
        <v>11974.758460000001</v>
      </c>
      <c r="D19" s="17">
        <f>[1]BASE_TAB_4!D14/1000</f>
        <v>15072.88293</v>
      </c>
      <c r="E19" s="17">
        <f>[1]BASE_TAB_4!E14/1000</f>
        <v>18600.571889999999</v>
      </c>
      <c r="F19" s="17">
        <f>[1]BASE_TAB_4!F14/1000</f>
        <v>13075.239199999998</v>
      </c>
      <c r="G19" s="17">
        <f>[1]BASE_TAB_4!G14/1000</f>
        <v>13066.88125</v>
      </c>
      <c r="H19" s="17">
        <f>[1]BASE_TAB_4!H14/1000</f>
        <v>13376.337510000001</v>
      </c>
      <c r="I19" s="17">
        <f>[1]BASE_TAB_4!I14/1000</f>
        <v>13486.087270000002</v>
      </c>
      <c r="J19" s="17">
        <f>[1]BASE_TAB_4!J14/1000</f>
        <v>14537.466700000003</v>
      </c>
      <c r="K19" s="17">
        <f>[1]BASE_TAB_4!K14/1000</f>
        <v>14477.345999999998</v>
      </c>
      <c r="L19" s="17">
        <f>[1]BASE_TAB_4!L14/1000</f>
        <v>13029.868310000002</v>
      </c>
      <c r="M19" s="17">
        <f>[1]BASE_TAB_4!M14/1000</f>
        <v>15540.458240000002</v>
      </c>
      <c r="N19" s="18">
        <f t="shared" si="0"/>
        <v>171536.65429999999</v>
      </c>
    </row>
    <row r="20" spans="1:14" x14ac:dyDescent="0.2">
      <c r="A20" s="16" t="s">
        <v>53</v>
      </c>
      <c r="B20" s="17">
        <f>[1]BASE_TAB_4!B16/1000</f>
        <v>12749.013329999998</v>
      </c>
      <c r="C20" s="17">
        <f>[1]BASE_TAB_4!C16/1000</f>
        <v>8917.2591399999983</v>
      </c>
      <c r="D20" s="17">
        <f>[1]BASE_TAB_4!D16/1000</f>
        <v>9248.7436500000003</v>
      </c>
      <c r="E20" s="17">
        <f>[1]BASE_TAB_4!E16/1000</f>
        <v>10111.99804</v>
      </c>
      <c r="F20" s="17">
        <f>[1]BASE_TAB_4!F16/1000</f>
        <v>10419.845670000001</v>
      </c>
      <c r="G20" s="17">
        <f>[1]BASE_TAB_4!G16/1000</f>
        <v>10883.865409999999</v>
      </c>
      <c r="H20" s="17">
        <f>[1]BASE_TAB_4!H16/1000</f>
        <v>11788.75369</v>
      </c>
      <c r="I20" s="17">
        <f>[1]BASE_TAB_4!I16/1000</f>
        <v>9986.7847199999997</v>
      </c>
      <c r="J20" s="17">
        <f>[1]BASE_TAB_4!J16/1000</f>
        <v>10566.312740000001</v>
      </c>
      <c r="K20" s="17">
        <f>[1]BASE_TAB_4!K16/1000</f>
        <v>11126.531339999998</v>
      </c>
      <c r="L20" s="17">
        <f>[1]BASE_TAB_4!L16/1000</f>
        <v>14697.442819999998</v>
      </c>
      <c r="M20" s="17">
        <f>[1]BASE_TAB_4!M16/1000</f>
        <v>11348.666249999998</v>
      </c>
      <c r="N20" s="18">
        <f t="shared" si="0"/>
        <v>131845.21679999999</v>
      </c>
    </row>
    <row r="21" spans="1:14" x14ac:dyDescent="0.2">
      <c r="A21" s="16" t="s">
        <v>60</v>
      </c>
      <c r="B21" s="17">
        <f>([1]BASE_TAB_4!B23)/1000</f>
        <v>2371.2590700000042</v>
      </c>
      <c r="C21" s="17">
        <f>([1]BASE_TAB_4!C23)/1000</f>
        <v>816.8482499999991</v>
      </c>
      <c r="D21" s="17">
        <f>([1]BASE_TAB_4!D23)/1000</f>
        <v>1053.5702799999997</v>
      </c>
      <c r="E21" s="17">
        <f>([1]BASE_TAB_4!E23)/1000</f>
        <v>1781.8874300000007</v>
      </c>
      <c r="F21" s="17">
        <f>'[2]TAB4.2_2010'!$F$21</f>
        <v>1269.5779599999989</v>
      </c>
      <c r="G21" s="17">
        <f>([1]BASE_TAB_4!G23)/1000</f>
        <v>2147.9996999999985</v>
      </c>
      <c r="H21" s="17">
        <f>([1]BASE_TAB_4!H23)/1000</f>
        <v>1086.2761099999993</v>
      </c>
      <c r="I21" s="17">
        <f>([1]BASE_TAB_4!I23)/1000</f>
        <v>873.34094999999922</v>
      </c>
      <c r="J21" s="17">
        <f>([1]BASE_TAB_4!J23)/1000</f>
        <v>988.98318000000063</v>
      </c>
      <c r="K21" s="17">
        <f>([1]BASE_TAB_4!K23)/1000</f>
        <v>2505.6553600000002</v>
      </c>
      <c r="L21" s="17">
        <f>([1]BASE_TAB_4!L23)/1000</f>
        <v>3946.98639</v>
      </c>
      <c r="M21" s="17">
        <f>([1]BASE_TAB_4!M23)/1000</f>
        <v>1982.09331</v>
      </c>
      <c r="N21" s="17">
        <f>([1]BASE_TAB_4!N23)/1000</f>
        <v>1692.1478599999998</v>
      </c>
    </row>
    <row r="22" spans="1:14" x14ac:dyDescent="0.2">
      <c r="A22" s="16" t="s">
        <v>61</v>
      </c>
      <c r="B22" s="17">
        <f>[1]BASE_TAB_4!B15/1000</f>
        <v>3369.3078599999999</v>
      </c>
      <c r="C22" s="17">
        <f>[1]BASE_TAB_4!C15/1000</f>
        <v>3599.2292900000002</v>
      </c>
      <c r="D22" s="17">
        <f>[1]BASE_TAB_4!D15/1000</f>
        <v>3152.2678900000001</v>
      </c>
      <c r="E22" s="17">
        <f>[1]BASE_TAB_4!E15/1000</f>
        <v>3205.2245600000001</v>
      </c>
      <c r="F22" s="17">
        <f>[1]BASE_TAB_4!F15/1000</f>
        <v>3263.71819</v>
      </c>
      <c r="G22" s="17">
        <f>[1]BASE_TAB_4!G15/1000</f>
        <v>3293.9371499999997</v>
      </c>
      <c r="H22" s="17">
        <f>[1]BASE_TAB_4!H15/1000</f>
        <v>3423.0762799999998</v>
      </c>
      <c r="I22" s="17">
        <f>[1]BASE_TAB_4!I15/1000</f>
        <v>3571.1539700000003</v>
      </c>
      <c r="J22" s="17">
        <f>[1]BASE_TAB_4!J15/1000</f>
        <v>3355.3189900000002</v>
      </c>
      <c r="K22" s="17">
        <f>[1]BASE_TAB_4!K15/1000</f>
        <v>5946.295720000001</v>
      </c>
      <c r="L22" s="17">
        <f>[1]BASE_TAB_4!L15/1000</f>
        <v>3572.0361600000001</v>
      </c>
      <c r="M22" s="17">
        <f>[1]BASE_TAB_4!M15/1000</f>
        <v>4228.7149900000004</v>
      </c>
      <c r="N22" s="18">
        <f t="shared" si="0"/>
        <v>43980.281050000005</v>
      </c>
    </row>
    <row r="23" spans="1:14" x14ac:dyDescent="0.2">
      <c r="A23" s="16" t="s">
        <v>62</v>
      </c>
      <c r="B23" s="17">
        <f>[1]BASE_TAB_4!B17/1000</f>
        <v>6759.74143</v>
      </c>
      <c r="C23" s="17">
        <f>[1]BASE_TAB_4!C17/1000</f>
        <v>5962.3033299999997</v>
      </c>
      <c r="D23" s="17">
        <f>[1]BASE_TAB_4!D17/1000</f>
        <v>5127.51404</v>
      </c>
      <c r="E23" s="17">
        <f>[1]BASE_TAB_4!E17/1000</f>
        <v>7049.2210599999999</v>
      </c>
      <c r="F23" s="17">
        <f>[1]BASE_TAB_4!F17/1000</f>
        <v>5549.58122</v>
      </c>
      <c r="G23" s="17">
        <f>[1]BASE_TAB_4!G17/1000</f>
        <v>7793.9699900000005</v>
      </c>
      <c r="H23" s="17">
        <f>[1]BASE_TAB_4!H17/1000</f>
        <v>5536.0644699999993</v>
      </c>
      <c r="I23" s="17">
        <f>[1]BASE_TAB_4!I17/1000</f>
        <v>6465.59573</v>
      </c>
      <c r="J23" s="17">
        <f>[1]BASE_TAB_4!J17/1000</f>
        <v>6579.0771100000002</v>
      </c>
      <c r="K23" s="17">
        <f>[1]BASE_TAB_4!K17/1000</f>
        <v>6587.8248300000005</v>
      </c>
      <c r="L23" s="17">
        <f>[1]BASE_TAB_4!L17/1000</f>
        <v>7179.2504300000001</v>
      </c>
      <c r="M23" s="17">
        <f>[1]BASE_TAB_4!M17/1000</f>
        <v>6485.1871100000008</v>
      </c>
      <c r="N23" s="18">
        <f t="shared" si="0"/>
        <v>77075.330749999994</v>
      </c>
    </row>
    <row r="24" spans="1:14" x14ac:dyDescent="0.2">
      <c r="A24" s="16" t="s">
        <v>63</v>
      </c>
      <c r="B24" s="17">
        <f>[1]BASE_TAB_4!B18/1000</f>
        <v>3499.7656200000001</v>
      </c>
      <c r="C24" s="17">
        <f>[1]BASE_TAB_4!C18/1000</f>
        <v>1826.6225099999999</v>
      </c>
      <c r="D24" s="17">
        <f>[1]BASE_TAB_4!D18/1000</f>
        <v>2197.25171</v>
      </c>
      <c r="E24" s="17">
        <f>[1]BASE_TAB_4!E18/1000</f>
        <v>3265.9684300000004</v>
      </c>
      <c r="F24" s="17">
        <f>[1]BASE_TAB_4!F18/1000</f>
        <v>3331.31819</v>
      </c>
      <c r="G24" s="17">
        <f>[1]BASE_TAB_4!G18/1000</f>
        <v>3263.6259500000001</v>
      </c>
      <c r="H24" s="17">
        <f>[1]BASE_TAB_4!H18/1000</f>
        <v>2980.1454900000003</v>
      </c>
      <c r="I24" s="17">
        <f>[1]BASE_TAB_4!I18/1000</f>
        <v>3336.2766099999999</v>
      </c>
      <c r="J24" s="17">
        <f>[1]BASE_TAB_4!J18/1000</f>
        <v>2931.8627200000001</v>
      </c>
      <c r="K24" s="17">
        <f>[1]BASE_TAB_4!K18/1000</f>
        <v>3177.6197700000002</v>
      </c>
      <c r="L24" s="17">
        <f>[1]BASE_TAB_4!L18/1000</f>
        <v>2901.8342599999996</v>
      </c>
      <c r="M24" s="17">
        <f>[1]BASE_TAB_4!M18/1000</f>
        <v>3928.0789500000001</v>
      </c>
      <c r="N24" s="18">
        <f t="shared" si="0"/>
        <v>36640.370210000001</v>
      </c>
    </row>
    <row r="25" spans="1:14" x14ac:dyDescent="0.2">
      <c r="A25" s="8" t="s">
        <v>64</v>
      </c>
      <c r="B25" s="17">
        <f>[1]BASE_TAB_4!B19/1000</f>
        <v>2304.2142699999999</v>
      </c>
      <c r="C25" s="17">
        <f>[1]BASE_TAB_4!C19/1000</f>
        <v>2841.7214100000001</v>
      </c>
      <c r="D25" s="17">
        <f>[1]BASE_TAB_4!D19/1000</f>
        <v>3201.2697200000002</v>
      </c>
      <c r="E25" s="17">
        <f>[1]BASE_TAB_4!E19/1000</f>
        <v>3580.3666600000001</v>
      </c>
      <c r="F25" s="17">
        <f>[1]BASE_TAB_4!F19/1000</f>
        <v>2942.64615</v>
      </c>
      <c r="G25" s="17">
        <f>[1]BASE_TAB_4!G19/1000</f>
        <v>3654.4521600000003</v>
      </c>
      <c r="H25" s="17">
        <f>[1]BASE_TAB_4!H19/1000</f>
        <v>3476.1532599999996</v>
      </c>
      <c r="I25" s="17">
        <f>[1]BASE_TAB_4!I19/1000</f>
        <v>3135.8854300000003</v>
      </c>
      <c r="J25" s="17">
        <f>[1]BASE_TAB_4!J19/1000</f>
        <v>3342.26379</v>
      </c>
      <c r="K25" s="17">
        <f>[1]BASE_TAB_4!K19/1000</f>
        <v>3679.6642700000002</v>
      </c>
      <c r="L25" s="17">
        <f>[1]BASE_TAB_4!L19/1000</f>
        <v>3211.1401700000001</v>
      </c>
      <c r="M25" s="17">
        <f>[1]BASE_TAB_4!M19/1000</f>
        <v>5119.4291900000007</v>
      </c>
      <c r="N25" s="18">
        <f t="shared" si="0"/>
        <v>40489.206480000008</v>
      </c>
    </row>
    <row r="26" spans="1:14" x14ac:dyDescent="0.2">
      <c r="A26" s="8" t="s">
        <v>58</v>
      </c>
      <c r="B26" s="17">
        <f>([1]BASE_TAB_4!B22+[1]BASE_TAB_4!B21+[1]BASE_TAB_4!B24)/1000</f>
        <v>7748.5573400000021</v>
      </c>
      <c r="C26" s="17">
        <f>([1]BASE_TAB_4!C22+[1]BASE_TAB_4!C21+[1]BASE_TAB_4!C24)/1000</f>
        <v>5513.8755699999992</v>
      </c>
      <c r="D26" s="17">
        <f>([1]BASE_TAB_4!D22+[1]BASE_TAB_4!D21+[1]BASE_TAB_4!D24)/1000</f>
        <v>6607.4465</v>
      </c>
      <c r="E26" s="17">
        <f>([1]BASE_TAB_4!E22+[1]BASE_TAB_4!E21+[1]BASE_TAB_4!E24)/1000</f>
        <v>7026.7496000000019</v>
      </c>
      <c r="F26" s="17">
        <f>([1]BASE_TAB_4!F22+[1]BASE_TAB_4!F21+[1]BASE_TAB_4!F24)/1000</f>
        <v>5905.1178200000004</v>
      </c>
      <c r="G26" s="17">
        <f>([1]BASE_TAB_4!G22+[1]BASE_TAB_4!G21+[1]BASE_TAB_4!G24)/1000</f>
        <v>6615.9971400000004</v>
      </c>
      <c r="H26" s="17">
        <f>([1]BASE_TAB_4!H22+[1]BASE_TAB_4!H21+[1]BASE_TAB_4!H24)/1000</f>
        <v>6296.8661900000006</v>
      </c>
      <c r="I26" s="17">
        <f>([1]BASE_TAB_4!I22+[1]BASE_TAB_4!I21+[1]BASE_TAB_4!I24)/1000</f>
        <v>6340.2329199999986</v>
      </c>
      <c r="J26" s="17">
        <f>([1]BASE_TAB_4!J22+[1]BASE_TAB_4!J21+[1]BASE_TAB_4!J24)/1000</f>
        <v>6084.1971600000015</v>
      </c>
      <c r="K26" s="17">
        <f>([1]BASE_TAB_4!K22+[1]BASE_TAB_4!K21+[1]BASE_TAB_4!K24)/1000</f>
        <v>8062.0742800000016</v>
      </c>
      <c r="L26" s="17">
        <f>([1]BASE_TAB_4!L22+[1]BASE_TAB_4!L21+[1]BASE_TAB_4!L24)/1000</f>
        <v>10115.787060000002</v>
      </c>
      <c r="M26" s="17">
        <f>([1]BASE_TAB_4!M22+[1]BASE_TAB_4!M21+[1]BASE_TAB_4!M24)/1000</f>
        <v>16988.289519999998</v>
      </c>
      <c r="N26" s="18">
        <f t="shared" si="0"/>
        <v>93305.191100000025</v>
      </c>
    </row>
    <row r="27" spans="1:14" x14ac:dyDescent="0.2">
      <c r="A27" s="7" t="s">
        <v>65</v>
      </c>
      <c r="B27" s="14">
        <f>SUM(B28:B36)</f>
        <v>88291.879000000001</v>
      </c>
      <c r="C27" s="14">
        <f t="shared" ref="C27:M27" si="3">SUM(C28:C36)</f>
        <v>64693.859299999996</v>
      </c>
      <c r="D27" s="14">
        <f t="shared" si="3"/>
        <v>59874.74</v>
      </c>
      <c r="E27" s="14">
        <f t="shared" si="3"/>
        <v>65789.11523000001</v>
      </c>
      <c r="F27" s="14">
        <f t="shared" si="3"/>
        <v>64365.815749999994</v>
      </c>
      <c r="G27" s="14">
        <f t="shared" si="3"/>
        <v>68381.542669999995</v>
      </c>
      <c r="H27" s="14">
        <f t="shared" si="3"/>
        <v>72668.724280000009</v>
      </c>
      <c r="I27" s="14">
        <f t="shared" si="3"/>
        <v>74123.599249999999</v>
      </c>
      <c r="J27" s="14">
        <f t="shared" si="3"/>
        <v>70885.935320000019</v>
      </c>
      <c r="K27" s="14">
        <f t="shared" si="3"/>
        <v>65292.374740000007</v>
      </c>
      <c r="L27" s="14">
        <f t="shared" si="3"/>
        <v>71822.068190000005</v>
      </c>
      <c r="M27" s="14">
        <f t="shared" si="3"/>
        <v>74350.010249999992</v>
      </c>
      <c r="N27" s="15">
        <f t="shared" si="0"/>
        <v>840539.66398000019</v>
      </c>
    </row>
    <row r="28" spans="1:14" x14ac:dyDescent="0.2">
      <c r="A28" s="16" t="s">
        <v>66</v>
      </c>
      <c r="B28" s="17">
        <f>[1]BASE_TAB_4!B37/1000</f>
        <v>20677.114980000002</v>
      </c>
      <c r="C28" s="17">
        <f>[1]BASE_TAB_4!C37/1000</f>
        <v>11641.47316</v>
      </c>
      <c r="D28" s="17">
        <f>[1]BASE_TAB_4!D37/1000</f>
        <v>9043.2168899999997</v>
      </c>
      <c r="E28" s="17">
        <f>[1]BASE_TAB_4!E37/1000</f>
        <v>10706.865250000001</v>
      </c>
      <c r="F28" s="17">
        <f>[1]BASE_TAB_4!F37/1000</f>
        <v>10011.21458</v>
      </c>
      <c r="G28" s="17">
        <f>[1]BASE_TAB_4!G37/1000</f>
        <v>12600.827149999999</v>
      </c>
      <c r="H28" s="17">
        <f>[1]BASE_TAB_4!H37/1000</f>
        <v>12905.701290000001</v>
      </c>
      <c r="I28" s="17">
        <f>[1]BASE_TAB_4!I37/1000</f>
        <v>14642.731990000002</v>
      </c>
      <c r="J28" s="17">
        <f>[1]BASE_TAB_4!J37/1000</f>
        <v>13487.33302</v>
      </c>
      <c r="K28" s="17">
        <f>[1]BASE_TAB_4!K37/1000</f>
        <v>10674.078800000001</v>
      </c>
      <c r="L28" s="17">
        <f>[1]BASE_TAB_4!L37/1000</f>
        <v>12449.74646</v>
      </c>
      <c r="M28" s="17">
        <f>[1]BASE_TAB_4!M37/1000</f>
        <v>12759.361429999999</v>
      </c>
      <c r="N28" s="18">
        <f t="shared" si="0"/>
        <v>151599.66500000001</v>
      </c>
    </row>
    <row r="29" spans="1:14" x14ac:dyDescent="0.2">
      <c r="A29" s="16" t="s">
        <v>67</v>
      </c>
      <c r="B29" s="17">
        <f>[1]BASE_TAB_4!B29/1000</f>
        <v>17474.850650000004</v>
      </c>
      <c r="C29" s="17">
        <f>[1]BASE_TAB_4!C29/1000</f>
        <v>15787.166489999996</v>
      </c>
      <c r="D29" s="17">
        <f>[1]BASE_TAB_4!D29/1000</f>
        <v>14731.548869999999</v>
      </c>
      <c r="E29" s="17">
        <f>[1]BASE_TAB_4!E29/1000</f>
        <v>15639.229080000001</v>
      </c>
      <c r="F29" s="17">
        <f>[1]BASE_TAB_4!F29/1000</f>
        <v>16619.366999999998</v>
      </c>
      <c r="G29" s="17">
        <f>[1]BASE_TAB_4!G29/1000</f>
        <v>14258.208600000002</v>
      </c>
      <c r="H29" s="17">
        <f>[1]BASE_TAB_4!H29/1000</f>
        <v>17620.86247</v>
      </c>
      <c r="I29" s="17">
        <f>[1]BASE_TAB_4!I29/1000</f>
        <v>17603.901879999998</v>
      </c>
      <c r="J29" s="17">
        <f>[1]BASE_TAB_4!J29/1000</f>
        <v>16093.920289999998</v>
      </c>
      <c r="K29" s="17">
        <f>[1]BASE_TAB_4!K29/1000</f>
        <v>15418.44339</v>
      </c>
      <c r="L29" s="17">
        <f>[1]BASE_TAB_4!L29/1000</f>
        <v>17994.314050000001</v>
      </c>
      <c r="M29" s="17">
        <f>[1]BASE_TAB_4!M29/1000</f>
        <v>16089.646269999997</v>
      </c>
      <c r="N29" s="18">
        <f t="shared" si="0"/>
        <v>195331.45904000002</v>
      </c>
    </row>
    <row r="30" spans="1:14" x14ac:dyDescent="0.2">
      <c r="A30" s="16" t="s">
        <v>68</v>
      </c>
      <c r="B30" s="17">
        <f>[1]BASE_TAB_4!B30/1000</f>
        <v>6346.8852300000008</v>
      </c>
      <c r="C30" s="17">
        <f>[1]BASE_TAB_4!C30/1000</f>
        <v>3010.5363399999997</v>
      </c>
      <c r="D30" s="17">
        <f>[1]BASE_TAB_4!D30/1000</f>
        <v>2546.2032000000004</v>
      </c>
      <c r="E30" s="17">
        <f>[1]BASE_TAB_4!E30/1000</f>
        <v>3578.4438300000002</v>
      </c>
      <c r="F30" s="17">
        <f>[1]BASE_TAB_4!F30/1000</f>
        <v>3344.3625699999998</v>
      </c>
      <c r="G30" s="17">
        <f>[1]BASE_TAB_4!G30/1000</f>
        <v>3107.65789</v>
      </c>
      <c r="H30" s="17">
        <f>[1]BASE_TAB_4!H30/1000</f>
        <v>3500.5013900000004</v>
      </c>
      <c r="I30" s="17">
        <f>[1]BASE_TAB_4!I30/1000</f>
        <v>3478.1761200000001</v>
      </c>
      <c r="J30" s="17">
        <f>[1]BASE_TAB_4!J30/1000</f>
        <v>3001.3602799999999</v>
      </c>
      <c r="K30" s="17">
        <f>[1]BASE_TAB_4!K30/1000</f>
        <v>2647.4464700000003</v>
      </c>
      <c r="L30" s="17">
        <f>[1]BASE_TAB_4!L30/1000</f>
        <v>3752.1114900000002</v>
      </c>
      <c r="M30" s="17">
        <f>[1]BASE_TAB_4!M30/1000</f>
        <v>3301.5611899999999</v>
      </c>
      <c r="N30" s="18">
        <f t="shared" si="0"/>
        <v>41615.246000000006</v>
      </c>
    </row>
    <row r="31" spans="1:14" x14ac:dyDescent="0.2">
      <c r="A31" s="16" t="s">
        <v>69</v>
      </c>
      <c r="B31" s="17">
        <f>[1]BASE_TAB_4!B33/1000</f>
        <v>6671.7811500000007</v>
      </c>
      <c r="C31" s="17">
        <f>[1]BASE_TAB_4!C33/1000</f>
        <v>6297.01253</v>
      </c>
      <c r="D31" s="17">
        <f>[1]BASE_TAB_4!D33/1000</f>
        <v>5218.8624</v>
      </c>
      <c r="E31" s="17">
        <f>[1]BASE_TAB_4!E33/1000</f>
        <v>6041.3691100000005</v>
      </c>
      <c r="F31" s="17">
        <f>[1]BASE_TAB_4!F33/1000</f>
        <v>4969.9880700000003</v>
      </c>
      <c r="G31" s="17">
        <f>[1]BASE_TAB_4!G33/1000</f>
        <v>6014.04007</v>
      </c>
      <c r="H31" s="17">
        <f>[1]BASE_TAB_4!H33/1000</f>
        <v>5720.9955999999993</v>
      </c>
      <c r="I31" s="17">
        <f>[1]BASE_TAB_4!I33/1000</f>
        <v>5766.3451599999999</v>
      </c>
      <c r="J31" s="17">
        <f>[1]BASE_TAB_4!J33/1000</f>
        <v>5636.4198499999993</v>
      </c>
      <c r="K31" s="17">
        <f>[1]BASE_TAB_4!K33/1000</f>
        <v>6005.7322199999999</v>
      </c>
      <c r="L31" s="17">
        <f>[1]BASE_TAB_4!L33/1000</f>
        <v>6000.3857600000001</v>
      </c>
      <c r="M31" s="17">
        <f>[1]BASE_TAB_4!M33/1000</f>
        <v>6736.6480899999997</v>
      </c>
      <c r="N31" s="18">
        <f t="shared" si="0"/>
        <v>71079.580009999991</v>
      </c>
    </row>
    <row r="32" spans="1:14" x14ac:dyDescent="0.2">
      <c r="A32" s="16" t="s">
        <v>60</v>
      </c>
      <c r="B32" s="17">
        <f>[1]BASE_TAB_4!B35/1000</f>
        <v>10516.884960000001</v>
      </c>
      <c r="C32" s="17">
        <f>[1]BASE_TAB_4!C35/1000</f>
        <v>4984.9594800000004</v>
      </c>
      <c r="D32" s="17">
        <f>[1]BASE_TAB_4!D35/1000</f>
        <v>5732.9444899999999</v>
      </c>
      <c r="E32" s="17">
        <f>[1]BASE_TAB_4!E35/1000</f>
        <v>6113.1939700000003</v>
      </c>
      <c r="F32" s="17">
        <f>[1]BASE_TAB_4!F35/1000</f>
        <v>5254.1464100000003</v>
      </c>
      <c r="G32" s="17">
        <f>[1]BASE_TAB_4!G35/1000</f>
        <v>6556.4752899999994</v>
      </c>
      <c r="H32" s="17">
        <f>[1]BASE_TAB_4!H35/1000</f>
        <v>7545.4012499999999</v>
      </c>
      <c r="I32" s="17">
        <f>[1]BASE_TAB_4!I35/1000</f>
        <v>6001.6474500000004</v>
      </c>
      <c r="J32" s="17">
        <f>[1]BASE_TAB_4!J35/1000</f>
        <v>6713.1600900000012</v>
      </c>
      <c r="K32" s="17">
        <f>[1]BASE_TAB_4!K35/1000</f>
        <v>6436.4853100000009</v>
      </c>
      <c r="L32" s="17">
        <f>[1]BASE_TAB_4!L35/1000</f>
        <v>5862.7052200000007</v>
      </c>
      <c r="M32" s="17">
        <f>[1]BASE_TAB_4!M35/1000</f>
        <v>8806.0957500000004</v>
      </c>
      <c r="N32" s="18">
        <f t="shared" si="0"/>
        <v>80524.099670000025</v>
      </c>
    </row>
    <row r="33" spans="1:14" x14ac:dyDescent="0.2">
      <c r="A33" s="8" t="s">
        <v>64</v>
      </c>
      <c r="B33" s="17">
        <f>[1]BASE_TAB_4!B31/1000</f>
        <v>5083.9938099999999</v>
      </c>
      <c r="C33" s="17">
        <f>[1]BASE_TAB_4!C31/1000</f>
        <v>5778.0630899999996</v>
      </c>
      <c r="D33" s="17">
        <f>[1]BASE_TAB_4!D31/1000</f>
        <v>5947.9517999999998</v>
      </c>
      <c r="E33" s="17">
        <f>[1]BASE_TAB_4!E31/1000</f>
        <v>6184.5058100000015</v>
      </c>
      <c r="F33" s="17">
        <f>[1]BASE_TAB_4!F31/1000</f>
        <v>5839.6844499999997</v>
      </c>
      <c r="G33" s="17">
        <f>[1]BASE_TAB_4!G31/1000</f>
        <v>6576.9525900000008</v>
      </c>
      <c r="H33" s="17">
        <f>[1]BASE_TAB_4!H31/1000</f>
        <v>6292.0949799999989</v>
      </c>
      <c r="I33" s="17">
        <f>[1]BASE_TAB_4!I31/1000</f>
        <v>7079.0357200000008</v>
      </c>
      <c r="J33" s="17">
        <f>[1]BASE_TAB_4!J31/1000</f>
        <v>6427.0801899999997</v>
      </c>
      <c r="K33" s="17">
        <f>[1]BASE_TAB_4!K31/1000</f>
        <v>6422.0563800000009</v>
      </c>
      <c r="L33" s="17">
        <f>[1]BASE_TAB_4!L31/1000</f>
        <v>6759.1190800000004</v>
      </c>
      <c r="M33" s="17">
        <f>[1]BASE_TAB_4!M31/1000</f>
        <v>7366.2729800000006</v>
      </c>
      <c r="N33" s="18">
        <f t="shared" si="0"/>
        <v>75756.810880000005</v>
      </c>
    </row>
    <row r="34" spans="1:14" x14ac:dyDescent="0.2">
      <c r="A34" s="8" t="s">
        <v>57</v>
      </c>
      <c r="B34" s="17">
        <f>[1]BASE_TAB_4!B32/1000</f>
        <v>1963.33484</v>
      </c>
      <c r="C34" s="17">
        <f>[1]BASE_TAB_4!C32/1000</f>
        <v>2255.7427200000002</v>
      </c>
      <c r="D34" s="17">
        <f>[1]BASE_TAB_4!D32/1000</f>
        <v>2107.6907200000001</v>
      </c>
      <c r="E34" s="17">
        <f>[1]BASE_TAB_4!E32/1000</f>
        <v>2424.94092</v>
      </c>
      <c r="F34" s="17">
        <f>[1]BASE_TAB_4!F32/1000</f>
        <v>2714.6399100000003</v>
      </c>
      <c r="G34" s="17">
        <f>[1]BASE_TAB_4!G32/1000</f>
        <v>2708.6933899999999</v>
      </c>
      <c r="H34" s="17">
        <f>[1]BASE_TAB_4!H32/1000</f>
        <v>2575.2935499999999</v>
      </c>
      <c r="I34" s="17">
        <f>[1]BASE_TAB_4!I32/1000</f>
        <v>2993.2356400000003</v>
      </c>
      <c r="J34" s="17">
        <f>[1]BASE_TAB_4!J32/1000</f>
        <v>3169.5072700000001</v>
      </c>
      <c r="K34" s="17">
        <f>[1]BASE_TAB_4!K32/1000</f>
        <v>3117.2937099999999</v>
      </c>
      <c r="L34" s="17">
        <f>[1]BASE_TAB_4!L32/1000</f>
        <v>2571.67569</v>
      </c>
      <c r="M34" s="17">
        <f>[1]BASE_TAB_4!M32/1000</f>
        <v>2852.2119900000002</v>
      </c>
      <c r="N34" s="18">
        <f t="shared" si="0"/>
        <v>31454.260349999997</v>
      </c>
    </row>
    <row r="35" spans="1:14" x14ac:dyDescent="0.2">
      <c r="A35" s="8" t="s">
        <v>78</v>
      </c>
      <c r="B35" s="17">
        <f>[1]BASE_TAB_4!B36/1000</f>
        <v>3735.11798</v>
      </c>
      <c r="C35" s="17">
        <f>[1]BASE_TAB_4!C36/1000</f>
        <v>3098.6974300000002</v>
      </c>
      <c r="D35" s="17">
        <f>[1]BASE_TAB_4!D36/1000</f>
        <v>3172.63985</v>
      </c>
      <c r="E35" s="17">
        <f>[1]BASE_TAB_4!E36/1000</f>
        <v>3947.7412400000003</v>
      </c>
      <c r="F35" s="17">
        <f>[1]BASE_TAB_4!F36/1000</f>
        <v>3790.3246099999997</v>
      </c>
      <c r="G35" s="17">
        <f>[1]BASE_TAB_4!G36/1000</f>
        <v>4114.2955700000002</v>
      </c>
      <c r="H35" s="17">
        <f>[1]BASE_TAB_4!H36/1000</f>
        <v>3709.5314399999997</v>
      </c>
      <c r="I35" s="17">
        <f>[1]BASE_TAB_4!I36/1000</f>
        <v>4060.95606</v>
      </c>
      <c r="J35" s="17">
        <f>[1]BASE_TAB_4!J36/1000</f>
        <v>4044.3325199999999</v>
      </c>
      <c r="K35" s="17">
        <f>[1]BASE_TAB_4!K36/1000</f>
        <v>3781.2037300000002</v>
      </c>
      <c r="L35" s="17">
        <f>[1]BASE_TAB_4!L36/1000</f>
        <v>4393.4356200000002</v>
      </c>
      <c r="M35" s="17">
        <f>[1]BASE_TAB_4!M36/1000</f>
        <v>4309.0313299999998</v>
      </c>
      <c r="N35" s="18">
        <f t="shared" si="0"/>
        <v>46157.307379999998</v>
      </c>
    </row>
    <row r="36" spans="1:14" x14ac:dyDescent="0.2">
      <c r="A36" s="8" t="s">
        <v>58</v>
      </c>
      <c r="B36" s="17">
        <f>([1]BASE_TAB_4!B34+[1]BASE_TAB_4!B26+[1]BASE_TAB_4!B27+[1]BASE_TAB_4!B28)/1000</f>
        <v>15821.915400000004</v>
      </c>
      <c r="C36" s="17">
        <f>([1]BASE_TAB_4!C34+[1]BASE_TAB_4!C26+[1]BASE_TAB_4!C27+[1]BASE_TAB_4!C28)/1000</f>
        <v>11840.208059999999</v>
      </c>
      <c r="D36" s="17">
        <f>([1]BASE_TAB_4!D34+[1]BASE_TAB_4!D26+[1]BASE_TAB_4!D27+[1]BASE_TAB_4!D28)/1000</f>
        <v>11373.681779999997</v>
      </c>
      <c r="E36" s="17">
        <f>([1]BASE_TAB_4!E34+[1]BASE_TAB_4!E26+[1]BASE_TAB_4!E27+[1]BASE_TAB_4!E28)/1000</f>
        <v>11152.826019999997</v>
      </c>
      <c r="F36" s="17">
        <f>([1]BASE_TAB_4!F34+[1]BASE_TAB_4!F26+[1]BASE_TAB_4!F27+[1]BASE_TAB_4!F28)/1000</f>
        <v>11822.088149999998</v>
      </c>
      <c r="G36" s="17">
        <f>([1]BASE_TAB_4!G34+[1]BASE_TAB_4!G26+[1]BASE_TAB_4!G27+[1]BASE_TAB_4!G28)/1000</f>
        <v>12444.392119999997</v>
      </c>
      <c r="H36" s="17">
        <f>([1]BASE_TAB_4!H34+[1]BASE_TAB_4!H26+[1]BASE_TAB_4!H27+[1]BASE_TAB_4!H28)/1000</f>
        <v>12798.342310000002</v>
      </c>
      <c r="I36" s="17">
        <f>([1]BASE_TAB_4!I34+[1]BASE_TAB_4!I26+[1]BASE_TAB_4!I27+[1]BASE_TAB_4!I28)/1000</f>
        <v>12497.569230000003</v>
      </c>
      <c r="J36" s="17">
        <f>([1]BASE_TAB_4!J34+[1]BASE_TAB_4!J26+[1]BASE_TAB_4!J27+[1]BASE_TAB_4!J28)/1000</f>
        <v>12312.821810000001</v>
      </c>
      <c r="K36" s="17">
        <f>([1]BASE_TAB_4!K34+[1]BASE_TAB_4!K26+[1]BASE_TAB_4!K27+[1]BASE_TAB_4!K28)/1000</f>
        <v>10789.63473</v>
      </c>
      <c r="L36" s="17">
        <f>([1]BASE_TAB_4!L34+[1]BASE_TAB_4!L26+[1]BASE_TAB_4!L27+[1]BASE_TAB_4!L28)/1000</f>
        <v>12038.574819999998</v>
      </c>
      <c r="M36" s="17">
        <f>([1]BASE_TAB_4!M34+[1]BASE_TAB_4!M26+[1]BASE_TAB_4!M27+[1]BASE_TAB_4!M28)/1000</f>
        <v>12129.181219999999</v>
      </c>
      <c r="N36" s="18">
        <f t="shared" si="0"/>
        <v>147021.23565000002</v>
      </c>
    </row>
    <row r="37" spans="1:14" x14ac:dyDescent="0.2">
      <c r="A37" s="7" t="s">
        <v>70</v>
      </c>
      <c r="B37" s="14">
        <f t="shared" ref="B37:M37" si="4">SUM(B38:B39)</f>
        <v>6692.0445400000008</v>
      </c>
      <c r="C37" s="14">
        <f t="shared" si="4"/>
        <v>4133.39264</v>
      </c>
      <c r="D37" s="14">
        <f t="shared" si="4"/>
        <v>4006.4274999999998</v>
      </c>
      <c r="E37" s="14">
        <f t="shared" si="4"/>
        <v>3853.4524799999995</v>
      </c>
      <c r="F37" s="14">
        <f t="shared" si="4"/>
        <v>3799.06738</v>
      </c>
      <c r="G37" s="14">
        <f t="shared" si="4"/>
        <v>3239.1370799999995</v>
      </c>
      <c r="H37" s="14">
        <f t="shared" si="4"/>
        <v>4834.9198299999998</v>
      </c>
      <c r="I37" s="14">
        <f t="shared" si="4"/>
        <v>4037.2527700000001</v>
      </c>
      <c r="J37" s="14">
        <f t="shared" si="4"/>
        <v>3438.8067800000003</v>
      </c>
      <c r="K37" s="14">
        <f t="shared" si="4"/>
        <v>3575.17695</v>
      </c>
      <c r="L37" s="14">
        <f t="shared" si="4"/>
        <v>4114.8519100000003</v>
      </c>
      <c r="M37" s="14">
        <f t="shared" si="4"/>
        <v>4084.8512700000001</v>
      </c>
      <c r="N37" s="15">
        <f t="shared" si="0"/>
        <v>49809.381129999994</v>
      </c>
    </row>
    <row r="38" spans="1:14" x14ac:dyDescent="0.2">
      <c r="A38" s="8" t="s">
        <v>71</v>
      </c>
      <c r="B38" s="17">
        <f>[1]BASE_TAB_4!B40/1000</f>
        <v>4314.9742100000003</v>
      </c>
      <c r="C38" s="17">
        <f>[1]BASE_TAB_4!C40/1000</f>
        <v>3198.6267900000003</v>
      </c>
      <c r="D38" s="17">
        <f>[1]BASE_TAB_4!D40/1000</f>
        <v>2537.4991</v>
      </c>
      <c r="E38" s="17">
        <f>[1]BASE_TAB_4!E40/1000</f>
        <v>2490.2250299999996</v>
      </c>
      <c r="F38" s="17">
        <f>[1]BASE_TAB_4!F40/1000</f>
        <v>2970.4631199999999</v>
      </c>
      <c r="G38" s="17">
        <f>[1]BASE_TAB_4!G40/1000</f>
        <v>2558.9690699999996</v>
      </c>
      <c r="H38" s="17">
        <f>[1]BASE_TAB_4!H40/1000</f>
        <v>3726.3233799999998</v>
      </c>
      <c r="I38" s="17">
        <f>[1]BASE_TAB_4!I40/1000</f>
        <v>3380.2635099999998</v>
      </c>
      <c r="J38" s="17">
        <f>[1]BASE_TAB_4!J40/1000</f>
        <v>2726.4129500000004</v>
      </c>
      <c r="K38" s="17">
        <f>[1]BASE_TAB_4!K40/1000</f>
        <v>3229.9998399999999</v>
      </c>
      <c r="L38" s="17">
        <f>[1]BASE_TAB_4!L40/1000</f>
        <v>3407.2899900000002</v>
      </c>
      <c r="M38" s="17">
        <f>[1]BASE_TAB_4!M40/1000</f>
        <v>3762.30285</v>
      </c>
      <c r="N38" s="18">
        <f t="shared" si="0"/>
        <v>38303.349840000003</v>
      </c>
    </row>
    <row r="39" spans="1:14" ht="13.5" thickBot="1" x14ac:dyDescent="0.25">
      <c r="A39" s="19" t="s">
        <v>58</v>
      </c>
      <c r="B39" s="20">
        <f>([1]BASE_TAB_4!B39)/1000</f>
        <v>2377.07033</v>
      </c>
      <c r="C39" s="20">
        <f>([1]BASE_TAB_4!C39)/1000</f>
        <v>934.76585</v>
      </c>
      <c r="D39" s="20">
        <f>([1]BASE_TAB_4!D39)/1000</f>
        <v>1468.9284</v>
      </c>
      <c r="E39" s="20">
        <f>([1]BASE_TAB_4!E39)/1000</f>
        <v>1363.2274499999999</v>
      </c>
      <c r="F39" s="20">
        <f>([1]BASE_TAB_4!F39)/1000</f>
        <v>828.60425999999995</v>
      </c>
      <c r="G39" s="20">
        <f>([1]BASE_TAB_4!G39)/1000</f>
        <v>680.16800999999998</v>
      </c>
      <c r="H39" s="20">
        <f>([1]BASE_TAB_4!H39)/1000</f>
        <v>1108.59645</v>
      </c>
      <c r="I39" s="20">
        <f>([1]BASE_TAB_4!I39)/1000</f>
        <v>656.98926000000006</v>
      </c>
      <c r="J39" s="20">
        <f>([1]BASE_TAB_4!J39)/1000</f>
        <v>712.39382999999987</v>
      </c>
      <c r="K39" s="20">
        <f>([1]BASE_TAB_4!K39)/1000</f>
        <v>345.17710999999997</v>
      </c>
      <c r="L39" s="20">
        <f>([1]BASE_TAB_4!L39)/1000</f>
        <v>707.56191999999987</v>
      </c>
      <c r="M39" s="20">
        <f>([1]BASE_TAB_4!M39)/1000</f>
        <v>322.54841999999996</v>
      </c>
      <c r="N39" s="21">
        <f t="shared" si="0"/>
        <v>11506.031289999999</v>
      </c>
    </row>
    <row r="40" spans="1:14" ht="13.5" thickTop="1" x14ac:dyDescent="0.2">
      <c r="A40" s="22" t="s">
        <v>33</v>
      </c>
      <c r="B40" s="23">
        <f t="shared" ref="B40:N40" si="5">B5+B6+B7+B8+B9+B10+B17+B27+B37</f>
        <v>403637.70113</v>
      </c>
      <c r="C40" s="23">
        <f t="shared" si="5"/>
        <v>350549.54275999992</v>
      </c>
      <c r="D40" s="23">
        <f t="shared" si="5"/>
        <v>330727.42130000005</v>
      </c>
      <c r="E40" s="23">
        <f t="shared" si="5"/>
        <v>400291.50701</v>
      </c>
      <c r="F40" s="23">
        <f t="shared" si="5"/>
        <v>368370.15574000002</v>
      </c>
      <c r="G40" s="23">
        <f t="shared" si="5"/>
        <v>380913.75336000003</v>
      </c>
      <c r="H40" s="23">
        <f t="shared" si="5"/>
        <v>375826.94808000006</v>
      </c>
      <c r="I40" s="23">
        <f t="shared" si="5"/>
        <v>392475.35476000002</v>
      </c>
      <c r="J40" s="23">
        <f t="shared" si="5"/>
        <v>389452.12780000002</v>
      </c>
      <c r="K40" s="23">
        <f t="shared" si="5"/>
        <v>418714.47155999998</v>
      </c>
      <c r="L40" s="23">
        <f t="shared" si="5"/>
        <v>365127.33467000007</v>
      </c>
      <c r="M40" s="23">
        <f t="shared" si="5"/>
        <v>386796.95373999997</v>
      </c>
      <c r="N40" s="23">
        <f t="shared" si="5"/>
        <v>4562883.2719099997</v>
      </c>
    </row>
    <row r="41" spans="1:14" x14ac:dyDescent="0.2">
      <c r="A41" s="24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176" t="s">
        <v>79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4" x14ac:dyDescent="0.2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</row>
    <row r="44" spans="1:14" x14ac:dyDescent="0.2">
      <c r="A44" s="5" t="s">
        <v>86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7" spans="1:14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</sheetData>
  <mergeCells count="1">
    <mergeCell ref="A42:N43"/>
  </mergeCells>
  <phoneticPr fontId="13" type="noConversion"/>
  <pageMargins left="0.11811023622047245" right="0.2800000000000000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N45"/>
  <sheetViews>
    <sheetView workbookViewId="0"/>
  </sheetViews>
  <sheetFormatPr defaultRowHeight="12.75" x14ac:dyDescent="0.2"/>
  <cols>
    <col min="1" max="1" width="39.85546875" customWidth="1"/>
    <col min="2" max="2" width="15" bestFit="1" customWidth="1"/>
    <col min="3" max="6" width="9" customWidth="1"/>
    <col min="7" max="11" width="9" bestFit="1" customWidth="1"/>
    <col min="13" max="13" width="9.42578125" bestFit="1" customWidth="1"/>
    <col min="14" max="14" width="14.140625" customWidth="1"/>
  </cols>
  <sheetData>
    <row r="1" spans="1:14" x14ac:dyDescent="0.2">
      <c r="A1" s="1" t="s">
        <v>83</v>
      </c>
      <c r="J1" s="6"/>
      <c r="K1" s="6"/>
      <c r="L1" s="6"/>
    </row>
    <row r="3" spans="1:14" x14ac:dyDescent="0.2">
      <c r="N3" s="2" t="s">
        <v>31</v>
      </c>
    </row>
    <row r="4" spans="1:14" ht="13.5" thickBot="1" x14ac:dyDescent="0.25">
      <c r="A4" s="25" t="s">
        <v>34</v>
      </c>
      <c r="B4" s="26" t="s">
        <v>35</v>
      </c>
      <c r="C4" s="26" t="s">
        <v>36</v>
      </c>
      <c r="D4" s="26" t="s">
        <v>37</v>
      </c>
      <c r="E4" s="26" t="s">
        <v>38</v>
      </c>
      <c r="F4" s="26" t="s">
        <v>39</v>
      </c>
      <c r="G4" s="26" t="s">
        <v>40</v>
      </c>
      <c r="H4" s="26" t="s">
        <v>41</v>
      </c>
      <c r="I4" s="26" t="s">
        <v>42</v>
      </c>
      <c r="J4" s="26" t="s">
        <v>43</v>
      </c>
      <c r="K4" s="26" t="s">
        <v>44</v>
      </c>
      <c r="L4" s="26" t="s">
        <v>45</v>
      </c>
      <c r="M4" s="26" t="s">
        <v>46</v>
      </c>
      <c r="N4" s="27">
        <v>2011</v>
      </c>
    </row>
    <row r="5" spans="1:14" ht="13.5" thickTop="1" x14ac:dyDescent="0.2">
      <c r="A5" s="1" t="s">
        <v>47</v>
      </c>
      <c r="B5" s="14">
        <v>15774.40611</v>
      </c>
      <c r="C5" s="14">
        <v>30368.006390000002</v>
      </c>
      <c r="D5" s="14">
        <v>31318.930230000002</v>
      </c>
      <c r="E5" s="14">
        <v>31057.376960000001</v>
      </c>
      <c r="F5" s="14">
        <v>29912.63622</v>
      </c>
      <c r="G5" s="14">
        <v>29221.8148</v>
      </c>
      <c r="H5" s="14">
        <v>32126.941039999998</v>
      </c>
      <c r="I5" s="14">
        <v>32263.141500000002</v>
      </c>
      <c r="J5" s="14">
        <v>29139.918450000001</v>
      </c>
      <c r="K5" s="14">
        <f>[3]BASE_TAB_4!W44/1000</f>
        <v>31586.382040000004</v>
      </c>
      <c r="L5" s="14">
        <v>2590.3957999999998</v>
      </c>
      <c r="M5" s="14">
        <v>63550.101670000004</v>
      </c>
      <c r="N5" s="45">
        <v>359112.62488000002</v>
      </c>
    </row>
    <row r="6" spans="1:14" x14ac:dyDescent="0.2">
      <c r="A6" s="1" t="s">
        <v>48</v>
      </c>
      <c r="B6" s="14">
        <v>84058.71848000001</v>
      </c>
      <c r="C6" s="14">
        <v>70921.260559999995</v>
      </c>
      <c r="D6" s="14">
        <v>76688.348440000002</v>
      </c>
      <c r="E6" s="14">
        <v>81509.424579999992</v>
      </c>
      <c r="F6" s="14">
        <v>86740.734120000008</v>
      </c>
      <c r="G6" s="14">
        <v>88603.274369999999</v>
      </c>
      <c r="H6" s="14">
        <v>83721.217449999996</v>
      </c>
      <c r="I6" s="14">
        <v>84848.240919999997</v>
      </c>
      <c r="J6" s="14">
        <v>92890.278150000013</v>
      </c>
      <c r="K6" s="14">
        <f>[3]BASE_TAB_4!W42/1000</f>
        <v>91296.389110000004</v>
      </c>
      <c r="L6" s="14">
        <v>83727.037230000002</v>
      </c>
      <c r="M6" s="14">
        <v>90720.679250000001</v>
      </c>
      <c r="N6" s="45">
        <v>1018202.49492</v>
      </c>
    </row>
    <row r="7" spans="1:14" x14ac:dyDescent="0.2">
      <c r="A7" s="1" t="s">
        <v>49</v>
      </c>
      <c r="B7" s="14">
        <v>84043.555139999997</v>
      </c>
      <c r="C7" s="14">
        <v>69090.969430000012</v>
      </c>
      <c r="D7" s="14">
        <v>75477.155859999999</v>
      </c>
      <c r="E7" s="14">
        <v>67660.820650000009</v>
      </c>
      <c r="F7" s="14">
        <v>72548.523939999999</v>
      </c>
      <c r="G7" s="14">
        <v>82239.061119999984</v>
      </c>
      <c r="H7" s="14">
        <v>71300.938750000016</v>
      </c>
      <c r="I7" s="14">
        <v>67871.642989999993</v>
      </c>
      <c r="J7" s="14">
        <v>74155.967250000002</v>
      </c>
      <c r="K7" s="14">
        <f>([3]BASE_TAB_4!W43)/1000</f>
        <v>79454.375080000013</v>
      </c>
      <c r="L7" s="14">
        <v>77936.756069999989</v>
      </c>
      <c r="M7" s="14">
        <v>133756.46708999999</v>
      </c>
      <c r="N7" s="45">
        <v>956079.26377000008</v>
      </c>
    </row>
    <row r="8" spans="1:14" x14ac:dyDescent="0.2">
      <c r="A8" s="1" t="s">
        <v>50</v>
      </c>
      <c r="B8" s="14">
        <v>40043.847259999995</v>
      </c>
      <c r="C8" s="14">
        <v>30080.11205</v>
      </c>
      <c r="D8" s="14">
        <v>34218.041700000002</v>
      </c>
      <c r="E8" s="14">
        <v>36589.068850000003</v>
      </c>
      <c r="F8" s="14">
        <v>33106.890050000002</v>
      </c>
      <c r="G8" s="14">
        <v>32829.534930000002</v>
      </c>
      <c r="H8" s="14">
        <v>32018.226039999998</v>
      </c>
      <c r="I8" s="14">
        <v>31977.5717</v>
      </c>
      <c r="J8" s="14">
        <v>35935.648850000005</v>
      </c>
      <c r="K8" s="14">
        <f>[3]BASE_TAB_4!W45/1000</f>
        <v>32359.400029999997</v>
      </c>
      <c r="L8" s="14">
        <v>31103.147529999998</v>
      </c>
      <c r="M8" s="14">
        <v>33204.304670000012</v>
      </c>
      <c r="N8" s="45">
        <v>404125.80476000009</v>
      </c>
    </row>
    <row r="9" spans="1:14" x14ac:dyDescent="0.2">
      <c r="A9" s="1" t="s">
        <v>51</v>
      </c>
      <c r="B9" s="14">
        <v>258.37073000000004</v>
      </c>
      <c r="C9" s="14">
        <v>268.01294000000001</v>
      </c>
      <c r="D9" s="14">
        <v>302.74442999999997</v>
      </c>
      <c r="E9" s="14">
        <v>288.71184000000005</v>
      </c>
      <c r="F9" s="14">
        <v>266.16987999999998</v>
      </c>
      <c r="G9" s="14">
        <v>264.18448999999998</v>
      </c>
      <c r="H9" s="14">
        <v>295.31471999999997</v>
      </c>
      <c r="I9" s="14">
        <v>256.97874000000002</v>
      </c>
      <c r="J9" s="14">
        <v>294.61892999999998</v>
      </c>
      <c r="K9" s="14">
        <f>[3]BASE_TAB_4!W3/1000</f>
        <v>316.92220000000003</v>
      </c>
      <c r="L9" s="14">
        <v>277.87878000000001</v>
      </c>
      <c r="M9" s="14">
        <v>255.79698999999999</v>
      </c>
      <c r="N9" s="45">
        <v>3345.93021</v>
      </c>
    </row>
    <row r="10" spans="1:14" x14ac:dyDescent="0.2">
      <c r="A10" s="1" t="s">
        <v>52</v>
      </c>
      <c r="B10" s="14">
        <v>34008.951399999998</v>
      </c>
      <c r="C10" s="14">
        <v>31785.658329999998</v>
      </c>
      <c r="D10" s="14">
        <v>33511.929040000003</v>
      </c>
      <c r="E10" s="14">
        <v>42369.263079999997</v>
      </c>
      <c r="F10" s="14">
        <v>31686.07548</v>
      </c>
      <c r="G10" s="14">
        <v>79003.735049999988</v>
      </c>
      <c r="H10" s="14">
        <v>45123.208980000003</v>
      </c>
      <c r="I10" s="14">
        <v>44089.046740000005</v>
      </c>
      <c r="J10" s="14">
        <v>39575.989560000002</v>
      </c>
      <c r="K10" s="14">
        <f>SUM(K11:K16)</f>
        <v>46049.835860000007</v>
      </c>
      <c r="L10" s="14">
        <v>40347.161719999989</v>
      </c>
      <c r="M10" s="14">
        <v>59447.502219999995</v>
      </c>
      <c r="N10" s="45">
        <v>524463.67059999995</v>
      </c>
    </row>
    <row r="11" spans="1:14" x14ac:dyDescent="0.2">
      <c r="A11" s="4" t="s">
        <v>53</v>
      </c>
      <c r="B11" s="17">
        <v>14550.18649</v>
      </c>
      <c r="C11" s="17">
        <v>13980.862160000001</v>
      </c>
      <c r="D11" s="17">
        <v>12444.35518</v>
      </c>
      <c r="E11" s="17">
        <v>12643.65662</v>
      </c>
      <c r="F11" s="17">
        <v>12290.762289999999</v>
      </c>
      <c r="G11" s="17">
        <v>50290.084369999997</v>
      </c>
      <c r="H11" s="17">
        <v>13108.68873</v>
      </c>
      <c r="I11" s="17">
        <v>14856.90416</v>
      </c>
      <c r="J11" s="17">
        <v>14800.71847</v>
      </c>
      <c r="K11" s="17">
        <f>[3]BASE_TAB_4!W5/1000</f>
        <v>16742.66043</v>
      </c>
      <c r="L11" s="17">
        <v>17244.446</v>
      </c>
      <c r="M11" s="17">
        <v>13468.19492</v>
      </c>
      <c r="N11" s="45">
        <v>206421.51981999999</v>
      </c>
    </row>
    <row r="12" spans="1:14" x14ac:dyDescent="0.2">
      <c r="A12" s="4" t="s">
        <v>54</v>
      </c>
      <c r="B12" s="17">
        <v>6584.4453800000001</v>
      </c>
      <c r="C12" s="17">
        <v>6026.0555599999998</v>
      </c>
      <c r="D12" s="17">
        <v>5924.0675499999998</v>
      </c>
      <c r="E12" s="17">
        <v>6019.4632799999999</v>
      </c>
      <c r="F12" s="17">
        <v>6201.6193400000002</v>
      </c>
      <c r="G12" s="17">
        <v>11202.243380000002</v>
      </c>
      <c r="H12" s="17">
        <v>17609.413670000002</v>
      </c>
      <c r="I12" s="17">
        <v>12924.23619</v>
      </c>
      <c r="J12" s="17">
        <v>8091.2706799999996</v>
      </c>
      <c r="K12" s="17">
        <f>[3]BASE_TAB_4!W6/1000</f>
        <v>12668.725560000001</v>
      </c>
      <c r="L12" s="17">
        <v>7659.4294199999995</v>
      </c>
      <c r="M12" s="17">
        <v>16121.099880000002</v>
      </c>
      <c r="N12" s="45">
        <v>117032.06989000001</v>
      </c>
    </row>
    <row r="13" spans="1:14" x14ac:dyDescent="0.2">
      <c r="A13" t="s">
        <v>55</v>
      </c>
      <c r="B13" s="17">
        <v>2145.0946800000002</v>
      </c>
      <c r="C13" s="17">
        <v>2095.8802500000002</v>
      </c>
      <c r="D13" s="17">
        <v>2359.97874</v>
      </c>
      <c r="E13" s="17">
        <v>3039.5294800000001</v>
      </c>
      <c r="F13" s="17">
        <v>2583.5880000000002</v>
      </c>
      <c r="G13" s="17">
        <v>2986.4958500000002</v>
      </c>
      <c r="H13" s="17">
        <v>2193.9530600000003</v>
      </c>
      <c r="I13" s="17">
        <v>2757.1714200000001</v>
      </c>
      <c r="J13" s="17">
        <v>2822.8020799999999</v>
      </c>
      <c r="K13" s="17">
        <f>[3]BASE_TAB_4!W4/1000</f>
        <v>2339.0265299999996</v>
      </c>
      <c r="L13" s="17">
        <v>2247.0862900000002</v>
      </c>
      <c r="M13" s="17">
        <v>2875.2688199999998</v>
      </c>
      <c r="N13" s="45">
        <v>30412.656610000002</v>
      </c>
    </row>
    <row r="14" spans="1:14" x14ac:dyDescent="0.2">
      <c r="A14" t="s">
        <v>56</v>
      </c>
      <c r="B14" s="17">
        <v>1987.34699</v>
      </c>
      <c r="C14" s="17">
        <v>1981.4990400000002</v>
      </c>
      <c r="D14" s="17">
        <v>2817.5721000000003</v>
      </c>
      <c r="E14" s="17">
        <v>2380.2018499999999</v>
      </c>
      <c r="F14" s="17">
        <v>2012.81404</v>
      </c>
      <c r="G14" s="17">
        <v>2624.0250699999997</v>
      </c>
      <c r="H14" s="17">
        <v>2686.1472999999996</v>
      </c>
      <c r="I14" s="17">
        <v>2224.7629300000003</v>
      </c>
      <c r="J14" s="17">
        <v>2991.4102799999996</v>
      </c>
      <c r="K14" s="17">
        <f>[3]BASE_TAB_4!W12/1000</f>
        <v>3405.7174100000002</v>
      </c>
      <c r="L14" s="17">
        <v>2330.9786099999997</v>
      </c>
      <c r="M14" s="17">
        <v>2698.5850099999998</v>
      </c>
      <c r="N14" s="45">
        <v>30142.150259999999</v>
      </c>
    </row>
    <row r="15" spans="1:14" x14ac:dyDescent="0.2">
      <c r="A15" t="s">
        <v>57</v>
      </c>
      <c r="B15" s="17">
        <v>1859.2344699999999</v>
      </c>
      <c r="C15" s="17">
        <v>912.99112000000002</v>
      </c>
      <c r="D15" s="17">
        <v>4059.7508499999999</v>
      </c>
      <c r="E15" s="17">
        <v>11635.32043</v>
      </c>
      <c r="F15" s="17">
        <v>2454.2061899999999</v>
      </c>
      <c r="G15" s="17">
        <v>4890.8143799999998</v>
      </c>
      <c r="H15" s="17">
        <v>2511.66642</v>
      </c>
      <c r="I15" s="17">
        <v>4229.8584000000001</v>
      </c>
      <c r="J15" s="17">
        <v>2712.9312099999997</v>
      </c>
      <c r="K15" s="17">
        <f>[3]BASE_TAB_4!W9/1000</f>
        <v>2885.3364700000002</v>
      </c>
      <c r="L15" s="17">
        <v>3197.3114100000003</v>
      </c>
      <c r="M15" s="17">
        <v>10514.756889999999</v>
      </c>
      <c r="N15" s="45">
        <v>51864.178240000001</v>
      </c>
    </row>
    <row r="16" spans="1:14" x14ac:dyDescent="0.2">
      <c r="A16" t="s">
        <v>58</v>
      </c>
      <c r="B16" s="17">
        <v>6882.6433899999993</v>
      </c>
      <c r="C16" s="17">
        <v>6788.3702000000003</v>
      </c>
      <c r="D16" s="17">
        <v>5906.2046200000004</v>
      </c>
      <c r="E16" s="17">
        <v>6651.0914199999997</v>
      </c>
      <c r="F16" s="17">
        <v>6143.0856199999998</v>
      </c>
      <c r="G16" s="17">
        <v>7010.0720000000001</v>
      </c>
      <c r="H16" s="17">
        <v>7013.3398000000007</v>
      </c>
      <c r="I16" s="17">
        <v>7096.1136400000005</v>
      </c>
      <c r="J16" s="17">
        <v>8156.8568399999995</v>
      </c>
      <c r="K16" s="17">
        <f>([3]BASE_TAB_4!W7+[3]BASE_TAB_4!W8+[3]BASE_TAB_4!W10+[3]BASE_TAB_4!W11)/1000</f>
        <v>8008.369459999999</v>
      </c>
      <c r="L16" s="17">
        <v>7667.9099899999965</v>
      </c>
      <c r="M16" s="17">
        <v>13769.596699999993</v>
      </c>
      <c r="N16" s="45">
        <v>88591.095779999974</v>
      </c>
    </row>
    <row r="17" spans="1:14" x14ac:dyDescent="0.2">
      <c r="A17" s="1" t="s">
        <v>59</v>
      </c>
      <c r="B17" s="14">
        <v>68584.769140000004</v>
      </c>
      <c r="C17" s="14">
        <v>57830.848389999992</v>
      </c>
      <c r="D17" s="14">
        <v>56392.539380000002</v>
      </c>
      <c r="E17" s="14">
        <v>62265.297999999995</v>
      </c>
      <c r="F17" s="14">
        <v>61995.275249999992</v>
      </c>
      <c r="G17" s="14">
        <v>76536.554759999999</v>
      </c>
      <c r="H17" s="14">
        <v>61021.83943</v>
      </c>
      <c r="I17" s="14">
        <v>57881.16085</v>
      </c>
      <c r="J17" s="14">
        <v>74188.251899999988</v>
      </c>
      <c r="K17" s="14">
        <f>SUM(K18:K26)</f>
        <v>63170.328429999987</v>
      </c>
      <c r="L17" s="14">
        <v>62061.536789999998</v>
      </c>
      <c r="M17" s="14">
        <v>84765.674780000001</v>
      </c>
      <c r="N17" s="45">
        <v>785967.71937999991</v>
      </c>
    </row>
    <row r="18" spans="1:14" x14ac:dyDescent="0.2">
      <c r="A18" s="4" t="s">
        <v>57</v>
      </c>
      <c r="B18" s="17">
        <v>12761.882460000001</v>
      </c>
      <c r="C18" s="17">
        <v>7153.7460099999998</v>
      </c>
      <c r="D18" s="17">
        <v>8721.8117200000015</v>
      </c>
      <c r="E18" s="17">
        <v>10300.215039999999</v>
      </c>
      <c r="F18" s="17">
        <v>7879.9144100000003</v>
      </c>
      <c r="G18" s="17">
        <v>13164.28614</v>
      </c>
      <c r="H18" s="17">
        <v>9740.9087200000013</v>
      </c>
      <c r="I18" s="17">
        <v>9952.9753699999983</v>
      </c>
      <c r="J18" s="17">
        <v>18464.674719999999</v>
      </c>
      <c r="K18" s="17">
        <f>[3]BASE_TAB_4!W20/1000</f>
        <v>10168.684110000002</v>
      </c>
      <c r="L18" s="17">
        <v>9125.956900000001</v>
      </c>
      <c r="M18" s="17">
        <v>26270.866410000002</v>
      </c>
      <c r="N18" s="45">
        <v>143654.3676</v>
      </c>
    </row>
    <row r="19" spans="1:14" x14ac:dyDescent="0.2">
      <c r="A19" s="4" t="s">
        <v>55</v>
      </c>
      <c r="B19" s="17">
        <v>15922.913259999999</v>
      </c>
      <c r="C19" s="17">
        <v>13855.912699999999</v>
      </c>
      <c r="D19" s="17">
        <v>12773.7814</v>
      </c>
      <c r="E19" s="17">
        <v>15900.632539999999</v>
      </c>
      <c r="F19" s="17">
        <v>14056.49634</v>
      </c>
      <c r="G19" s="17">
        <v>25017.53213</v>
      </c>
      <c r="H19" s="17">
        <v>13093.627980000001</v>
      </c>
      <c r="I19" s="17">
        <v>13659.237150000001</v>
      </c>
      <c r="J19" s="17">
        <v>16291.141380000001</v>
      </c>
      <c r="K19" s="17">
        <f>[3]BASE_TAB_4!W14/1000</f>
        <v>15317.844659999997</v>
      </c>
      <c r="L19" s="17">
        <v>15493.410520000001</v>
      </c>
      <c r="M19" s="17">
        <v>17025.284680000001</v>
      </c>
      <c r="N19" s="45">
        <v>188421.21841</v>
      </c>
    </row>
    <row r="20" spans="1:14" x14ac:dyDescent="0.2">
      <c r="A20" s="4" t="s">
        <v>53</v>
      </c>
      <c r="B20" s="17">
        <v>13436.207460000001</v>
      </c>
      <c r="C20" s="17">
        <v>8981.832910000001</v>
      </c>
      <c r="D20" s="17">
        <v>10782.229509999999</v>
      </c>
      <c r="E20" s="17">
        <v>10369.597659999999</v>
      </c>
      <c r="F20" s="17">
        <v>10399.690859999999</v>
      </c>
      <c r="G20" s="17">
        <v>10636.559449999999</v>
      </c>
      <c r="H20" s="17">
        <v>9726.5783599999995</v>
      </c>
      <c r="I20" s="17">
        <v>9597.3584300000002</v>
      </c>
      <c r="J20" s="17">
        <v>10453.26174</v>
      </c>
      <c r="K20" s="17">
        <f>[3]BASE_TAB_4!W16/1000</f>
        <v>11379.074059999999</v>
      </c>
      <c r="L20" s="17">
        <v>10121.746519999999</v>
      </c>
      <c r="M20" s="17">
        <v>9493.2113100000006</v>
      </c>
      <c r="N20" s="45">
        <v>125377.27696000002</v>
      </c>
    </row>
    <row r="21" spans="1:14" x14ac:dyDescent="0.2">
      <c r="A21" s="4" t="s">
        <v>60</v>
      </c>
      <c r="B21" s="17">
        <v>1693.8684899999998</v>
      </c>
      <c r="C21" s="17">
        <v>4701.3172000000004</v>
      </c>
      <c r="D21" s="17">
        <v>2929.1886499999996</v>
      </c>
      <c r="E21" s="17">
        <v>1814.8688600000003</v>
      </c>
      <c r="F21" s="17">
        <v>3142.02</v>
      </c>
      <c r="G21" s="17">
        <v>1971.6708399999998</v>
      </c>
      <c r="H21" s="17">
        <v>5140.3866499999986</v>
      </c>
      <c r="I21" s="17">
        <v>1423.6306499999998</v>
      </c>
      <c r="J21" s="17">
        <v>1510.7490899999998</v>
      </c>
      <c r="K21" s="17">
        <f>([3]BASE_TAB_4!W23)/1000</f>
        <v>1820.1189499999998</v>
      </c>
      <c r="L21" s="17">
        <v>1860.3985999999995</v>
      </c>
      <c r="M21" s="17">
        <v>1663.7093500000015</v>
      </c>
      <c r="N21" s="45">
        <v>29185.722370000003</v>
      </c>
    </row>
    <row r="22" spans="1:14" x14ac:dyDescent="0.2">
      <c r="A22" s="4" t="s">
        <v>61</v>
      </c>
      <c r="B22" s="17">
        <v>4087.7146899999998</v>
      </c>
      <c r="C22" s="17">
        <v>3979.77916</v>
      </c>
      <c r="D22" s="17">
        <v>3414.59159</v>
      </c>
      <c r="E22" s="17">
        <v>3846.0151900000001</v>
      </c>
      <c r="F22" s="17">
        <v>3079.9643900000001</v>
      </c>
      <c r="G22" s="17">
        <v>4884.03496</v>
      </c>
      <c r="H22" s="17">
        <v>2555.0038799999998</v>
      </c>
      <c r="I22" s="17">
        <v>2825.0978399999999</v>
      </c>
      <c r="J22" s="17">
        <v>4427.1832199999999</v>
      </c>
      <c r="K22" s="17">
        <f>[3]BASE_TAB_4!W15/1000</f>
        <v>4013.7214599999998</v>
      </c>
      <c r="L22" s="17">
        <v>4278.6369199999999</v>
      </c>
      <c r="M22" s="17">
        <v>4416.3631599999999</v>
      </c>
      <c r="N22" s="45">
        <v>45289.995730000002</v>
      </c>
    </row>
    <row r="23" spans="1:14" x14ac:dyDescent="0.2">
      <c r="A23" s="4" t="s">
        <v>62</v>
      </c>
      <c r="B23" s="17">
        <v>6882.2321199999997</v>
      </c>
      <c r="C23" s="17">
        <v>8139.7634900000003</v>
      </c>
      <c r="D23" s="17">
        <v>5086.8661400000001</v>
      </c>
      <c r="E23" s="17">
        <v>7199.7982099999999</v>
      </c>
      <c r="F23" s="17">
        <v>6319.3654299999998</v>
      </c>
      <c r="G23" s="17">
        <v>6607.8752400000003</v>
      </c>
      <c r="H23" s="17">
        <v>6924.8285800000003</v>
      </c>
      <c r="I23" s="17">
        <v>6490.8260899999996</v>
      </c>
      <c r="J23" s="17">
        <v>8129.3699100000003</v>
      </c>
      <c r="K23" s="17">
        <f>[3]BASE_TAB_4!W17/1000</f>
        <v>7271.4652400000004</v>
      </c>
      <c r="L23" s="17">
        <v>7591.6365700000006</v>
      </c>
      <c r="M23" s="17">
        <v>7010.6784400000006</v>
      </c>
      <c r="N23" s="45">
        <v>83654.705460000012</v>
      </c>
    </row>
    <row r="24" spans="1:14" x14ac:dyDescent="0.2">
      <c r="A24" s="4" t="s">
        <v>63</v>
      </c>
      <c r="B24" s="17">
        <v>3050.9465099999998</v>
      </c>
      <c r="C24" s="17">
        <v>2251.3934599999998</v>
      </c>
      <c r="D24" s="17">
        <v>2514.0906600000003</v>
      </c>
      <c r="E24" s="17">
        <v>3301.2975799999999</v>
      </c>
      <c r="F24" s="17">
        <v>3650.1134900000002</v>
      </c>
      <c r="G24" s="17">
        <v>3066.7759999999998</v>
      </c>
      <c r="H24" s="17">
        <v>3226.3921</v>
      </c>
      <c r="I24" s="17">
        <v>2960.3626300000001</v>
      </c>
      <c r="J24" s="17">
        <v>3727.2187200000003</v>
      </c>
      <c r="K24" s="17">
        <f>[3]BASE_TAB_4!W18/1000</f>
        <v>3298.4779600000002</v>
      </c>
      <c r="L24" s="17">
        <v>3934.3582999999999</v>
      </c>
      <c r="M24" s="17">
        <v>4797.8719600000004</v>
      </c>
      <c r="N24" s="45">
        <v>39795.660430000004</v>
      </c>
    </row>
    <row r="25" spans="1:14" x14ac:dyDescent="0.2">
      <c r="A25" t="s">
        <v>64</v>
      </c>
      <c r="B25" s="17">
        <v>2628.3876700000001</v>
      </c>
      <c r="C25" s="17">
        <v>2985.6642400000001</v>
      </c>
      <c r="D25" s="17">
        <v>3522.8135899999997</v>
      </c>
      <c r="E25" s="17">
        <v>3655.2664100000002</v>
      </c>
      <c r="F25" s="17">
        <v>7092.3850499999999</v>
      </c>
      <c r="G25" s="17">
        <v>3727.2723500000002</v>
      </c>
      <c r="H25" s="17">
        <v>4384.72793</v>
      </c>
      <c r="I25" s="17">
        <v>3751.6174900000001</v>
      </c>
      <c r="J25" s="17">
        <v>3841.7694500000002</v>
      </c>
      <c r="K25" s="17">
        <f>[3]BASE_TAB_4!W19/1000</f>
        <v>3446.0346199999999</v>
      </c>
      <c r="L25" s="17">
        <v>3108.6503299999999</v>
      </c>
      <c r="M25" s="17">
        <v>5064.1499699999995</v>
      </c>
      <c r="N25" s="45">
        <v>47424.16588</v>
      </c>
    </row>
    <row r="26" spans="1:14" x14ac:dyDescent="0.2">
      <c r="A26" t="s">
        <v>58</v>
      </c>
      <c r="B26" s="17">
        <v>8120.6164800000006</v>
      </c>
      <c r="C26" s="17">
        <v>5781.4392200000011</v>
      </c>
      <c r="D26" s="17">
        <v>6647.1661199999999</v>
      </c>
      <c r="E26" s="17">
        <v>5877.6065099999996</v>
      </c>
      <c r="F26" s="17">
        <v>6375.32528</v>
      </c>
      <c r="G26" s="17">
        <v>7460.5476499999995</v>
      </c>
      <c r="H26" s="17">
        <v>6229.3852300000008</v>
      </c>
      <c r="I26" s="17">
        <v>7220.0551999999989</v>
      </c>
      <c r="J26" s="17">
        <v>7342.8836700000002</v>
      </c>
      <c r="K26" s="17">
        <f>([3]BASE_TAB_4!W22+[3]BASE_TAB_4!W21+[3]BASE_TAB_4!W24)/1000</f>
        <v>6454.9073699999999</v>
      </c>
      <c r="L26" s="17">
        <v>6546.7421299999987</v>
      </c>
      <c r="M26" s="17">
        <v>9023.539499999999</v>
      </c>
      <c r="N26" s="45">
        <v>83164.606540000008</v>
      </c>
    </row>
    <row r="27" spans="1:14" x14ac:dyDescent="0.2">
      <c r="A27" s="1" t="s">
        <v>65</v>
      </c>
      <c r="B27" s="14">
        <v>106256.86063999997</v>
      </c>
      <c r="C27" s="14">
        <v>77101.69958</v>
      </c>
      <c r="D27" s="14">
        <v>70722.189299999998</v>
      </c>
      <c r="E27" s="14">
        <v>69753.910390000005</v>
      </c>
      <c r="F27" s="14">
        <v>78646.590880000003</v>
      </c>
      <c r="G27" s="14">
        <v>76199.516269999993</v>
      </c>
      <c r="H27" s="14">
        <v>79545.505540000013</v>
      </c>
      <c r="I27" s="14">
        <v>85400.904480000012</v>
      </c>
      <c r="J27" s="14">
        <v>78283.706900000005</v>
      </c>
      <c r="K27" s="14">
        <f>SUM(K28:K36)</f>
        <v>75507.139410000003</v>
      </c>
      <c r="L27" s="14">
        <v>81771.81044999999</v>
      </c>
      <c r="M27" s="14">
        <v>82092.308279999997</v>
      </c>
      <c r="N27" s="45">
        <v>961511.30754999979</v>
      </c>
    </row>
    <row r="28" spans="1:14" x14ac:dyDescent="0.2">
      <c r="A28" s="4" t="s">
        <v>66</v>
      </c>
      <c r="B28" s="17">
        <v>26069.973489999997</v>
      </c>
      <c r="C28" s="17">
        <v>13511.84326</v>
      </c>
      <c r="D28" s="17">
        <v>12126.85375</v>
      </c>
      <c r="E28" s="17">
        <v>10660.591900000001</v>
      </c>
      <c r="F28" s="17">
        <v>11479.67951</v>
      </c>
      <c r="G28" s="17">
        <v>13774.611510000001</v>
      </c>
      <c r="H28" s="17">
        <v>14700.39878</v>
      </c>
      <c r="I28" s="17">
        <v>14635.19349</v>
      </c>
      <c r="J28" s="17">
        <v>12881.386259999999</v>
      </c>
      <c r="K28" s="17">
        <f>[3]BASE_TAB_4!W37/1000</f>
        <v>11243.641029999999</v>
      </c>
      <c r="L28" s="17">
        <v>12543.302280000002</v>
      </c>
      <c r="M28" s="17">
        <v>13068.67613</v>
      </c>
      <c r="N28" s="45">
        <v>166752.67069</v>
      </c>
    </row>
    <row r="29" spans="1:14" x14ac:dyDescent="0.2">
      <c r="A29" s="4" t="s">
        <v>67</v>
      </c>
      <c r="B29" s="17">
        <v>26435.931089999998</v>
      </c>
      <c r="C29" s="17">
        <v>18376.30416</v>
      </c>
      <c r="D29" s="17">
        <v>17301.709489999997</v>
      </c>
      <c r="E29" s="17">
        <v>16941.100710000002</v>
      </c>
      <c r="F29" s="17">
        <v>22665.995079999997</v>
      </c>
      <c r="G29" s="17">
        <v>16649.93578</v>
      </c>
      <c r="H29" s="17">
        <v>20232.69673</v>
      </c>
      <c r="I29" s="17">
        <v>21557.510059999997</v>
      </c>
      <c r="J29" s="17">
        <v>18936.119360000001</v>
      </c>
      <c r="K29" s="17">
        <f>[3]BASE_TAB_4!W29/1000</f>
        <v>18975.690619999998</v>
      </c>
      <c r="L29" s="17">
        <v>21701.74553</v>
      </c>
      <c r="M29" s="17">
        <v>17566.35831</v>
      </c>
      <c r="N29" s="45">
        <v>237296.52489</v>
      </c>
    </row>
    <row r="30" spans="1:14" x14ac:dyDescent="0.2">
      <c r="A30" s="4" t="s">
        <v>68</v>
      </c>
      <c r="B30" s="17">
        <v>6008.52315</v>
      </c>
      <c r="C30" s="17">
        <v>2758.0193899999999</v>
      </c>
      <c r="D30" s="17">
        <v>2622.5764700000004</v>
      </c>
      <c r="E30" s="17">
        <v>2492.10914</v>
      </c>
      <c r="F30" s="17">
        <v>6434.9859500000002</v>
      </c>
      <c r="G30" s="17">
        <v>7579.9234999999999</v>
      </c>
      <c r="H30" s="17">
        <v>7437.1879300000001</v>
      </c>
      <c r="I30" s="17">
        <v>7075.8547199999994</v>
      </c>
      <c r="J30" s="17">
        <v>6892.0561200000002</v>
      </c>
      <c r="K30" s="17">
        <f>[3]BASE_TAB_4!W30/1000</f>
        <v>6818.4764500000001</v>
      </c>
      <c r="L30" s="17">
        <v>8530.5032699999992</v>
      </c>
      <c r="M30" s="17">
        <v>8515.7584399999996</v>
      </c>
      <c r="N30" s="45">
        <v>73165.582049999997</v>
      </c>
    </row>
    <row r="31" spans="1:14" x14ac:dyDescent="0.2">
      <c r="A31" s="4" t="s">
        <v>69</v>
      </c>
      <c r="B31" s="17">
        <v>8193.0504999999994</v>
      </c>
      <c r="C31" s="17">
        <v>7738.9686400000001</v>
      </c>
      <c r="D31" s="17">
        <v>6529.6031600000006</v>
      </c>
      <c r="E31" s="17">
        <v>6612.0188399999997</v>
      </c>
      <c r="F31" s="17">
        <v>3647.5254300000001</v>
      </c>
      <c r="G31" s="17">
        <v>2578.77027</v>
      </c>
      <c r="H31" s="17">
        <v>2197.0052000000001</v>
      </c>
      <c r="I31" s="17">
        <v>3382.7102500000001</v>
      </c>
      <c r="J31" s="17">
        <v>2548.19686</v>
      </c>
      <c r="K31" s="17">
        <f>[3]BASE_TAB_4!W33/1000</f>
        <v>2490.45318</v>
      </c>
      <c r="L31" s="17">
        <v>2537.9112300000002</v>
      </c>
      <c r="M31" s="17">
        <v>2557.9524799999999</v>
      </c>
      <c r="N31" s="45">
        <v>50956.272639999996</v>
      </c>
    </row>
    <row r="32" spans="1:14" x14ac:dyDescent="0.2">
      <c r="A32" s="4" t="s">
        <v>60</v>
      </c>
      <c r="B32" s="17">
        <v>7657.0647199999994</v>
      </c>
      <c r="C32" s="17">
        <v>8547.4064399999988</v>
      </c>
      <c r="D32" s="17">
        <v>7148.1080999999995</v>
      </c>
      <c r="E32" s="17">
        <v>6995.7524800000001</v>
      </c>
      <c r="F32" s="17">
        <v>6851.1354299999994</v>
      </c>
      <c r="G32" s="17">
        <v>6179.9201199999998</v>
      </c>
      <c r="H32" s="17">
        <v>8034.9158200000002</v>
      </c>
      <c r="I32" s="17">
        <v>7195.7565000000004</v>
      </c>
      <c r="J32" s="17">
        <v>7801.6942099999997</v>
      </c>
      <c r="K32" s="17">
        <f>[3]BASE_TAB_4!W35/1000</f>
        <v>8126.62417</v>
      </c>
      <c r="L32" s="17">
        <v>7987.4306400000005</v>
      </c>
      <c r="M32" s="17">
        <v>7949.2008699999988</v>
      </c>
      <c r="N32" s="45">
        <v>90412.15290999999</v>
      </c>
    </row>
    <row r="33" spans="1:14" x14ac:dyDescent="0.2">
      <c r="A33" t="s">
        <v>64</v>
      </c>
      <c r="B33" s="17">
        <v>6951.9297999999999</v>
      </c>
      <c r="C33" s="17">
        <v>6954.4645599999994</v>
      </c>
      <c r="D33" s="17">
        <v>6676.4892599999994</v>
      </c>
      <c r="E33" s="17">
        <v>7086.0983299999998</v>
      </c>
      <c r="F33" s="17">
        <v>7559.8897300000008</v>
      </c>
      <c r="G33" s="17">
        <v>7930.0080399999997</v>
      </c>
      <c r="H33" s="17">
        <v>7135.4945900000002</v>
      </c>
      <c r="I33" s="17">
        <v>9194.6174900000005</v>
      </c>
      <c r="J33" s="17">
        <v>7964.7242200000001</v>
      </c>
      <c r="K33" s="17">
        <f>[3]BASE_TAB_4!W31/1000</f>
        <v>7936.0700400000005</v>
      </c>
      <c r="L33" s="17">
        <v>8088.6990400000013</v>
      </c>
      <c r="M33" s="17">
        <v>7937.873050000002</v>
      </c>
      <c r="N33" s="45">
        <v>91153.246429999999</v>
      </c>
    </row>
    <row r="34" spans="1:14" x14ac:dyDescent="0.2">
      <c r="A34" t="s">
        <v>57</v>
      </c>
      <c r="B34" s="17">
        <v>2720.2570799999999</v>
      </c>
      <c r="C34" s="17">
        <v>2526.4504999999999</v>
      </c>
      <c r="D34" s="17">
        <v>2868.8765099999996</v>
      </c>
      <c r="E34" s="17">
        <v>3002.4659300000003</v>
      </c>
      <c r="F34" s="17">
        <v>3224.2456400000001</v>
      </c>
      <c r="G34" s="17">
        <v>3303.26278</v>
      </c>
      <c r="H34" s="17">
        <v>3024.1044200000001</v>
      </c>
      <c r="I34" s="17">
        <v>3365.7350000000001</v>
      </c>
      <c r="J34" s="17">
        <v>3526.8583799999997</v>
      </c>
      <c r="K34" s="17">
        <f>[3]BASE_TAB_4!W32/1000</f>
        <v>3079.0185000000001</v>
      </c>
      <c r="L34" s="17">
        <v>2928.9921600000002</v>
      </c>
      <c r="M34" s="17">
        <v>3036.4507999999996</v>
      </c>
      <c r="N34" s="45">
        <v>36626.262199999997</v>
      </c>
    </row>
    <row r="35" spans="1:14" x14ac:dyDescent="0.2">
      <c r="A35" s="8" t="s">
        <v>78</v>
      </c>
      <c r="B35" s="17">
        <v>4514.7565199999999</v>
      </c>
      <c r="C35" s="17">
        <v>3787.0165000000002</v>
      </c>
      <c r="D35" s="17">
        <v>3880.4072500000002</v>
      </c>
      <c r="E35" s="17">
        <v>3856.1208199999996</v>
      </c>
      <c r="F35" s="17">
        <v>4585.3025700000007</v>
      </c>
      <c r="G35" s="17">
        <v>4422.0210199999992</v>
      </c>
      <c r="H35" s="17">
        <v>4025.1382400000002</v>
      </c>
      <c r="I35" s="17">
        <v>4817.4997599999997</v>
      </c>
      <c r="J35" s="17">
        <v>4355.6152599999996</v>
      </c>
      <c r="K35" s="17">
        <f>[3]BASE_TAB_4!W36/1000</f>
        <v>4361.9795400000003</v>
      </c>
      <c r="L35" s="17">
        <v>4497.14066</v>
      </c>
      <c r="M35" s="17">
        <v>4815.8888999999999</v>
      </c>
      <c r="N35" s="45">
        <v>52213.135349999997</v>
      </c>
    </row>
    <row r="36" spans="1:14" x14ac:dyDescent="0.2">
      <c r="A36" t="s">
        <v>58</v>
      </c>
      <c r="B36" s="17">
        <v>17705.37429</v>
      </c>
      <c r="C36" s="17">
        <v>12901.226130000003</v>
      </c>
      <c r="D36" s="17">
        <v>11567.56531</v>
      </c>
      <c r="E36" s="17">
        <v>12107.652239999999</v>
      </c>
      <c r="F36" s="17">
        <v>12197.831539999999</v>
      </c>
      <c r="G36" s="17">
        <v>13781.063249999999</v>
      </c>
      <c r="H36" s="17">
        <v>12758.563830000001</v>
      </c>
      <c r="I36" s="17">
        <v>14176.02721</v>
      </c>
      <c r="J36" s="17">
        <v>13377.05623</v>
      </c>
      <c r="K36" s="17">
        <f>([3]BASE_TAB_4!W34+[3]BASE_TAB_4!W26+[3]BASE_TAB_4!W27+[3]BASE_TAB_4!W28)/1000</f>
        <v>12475.185880000006</v>
      </c>
      <c r="L36" s="17">
        <v>12956.085639999996</v>
      </c>
      <c r="M36" s="17">
        <v>16644.149300000001</v>
      </c>
      <c r="N36" s="45">
        <v>162935.46038999999</v>
      </c>
    </row>
    <row r="37" spans="1:14" x14ac:dyDescent="0.2">
      <c r="A37" s="1" t="s">
        <v>70</v>
      </c>
      <c r="B37" s="14">
        <v>5260.42929</v>
      </c>
      <c r="C37" s="14">
        <v>3791.6745299999998</v>
      </c>
      <c r="D37" s="14">
        <v>3237.17326</v>
      </c>
      <c r="E37" s="14">
        <v>3513.0551399999999</v>
      </c>
      <c r="F37" s="14">
        <v>5315.90996</v>
      </c>
      <c r="G37" s="14">
        <v>3880.47012</v>
      </c>
      <c r="H37" s="14">
        <v>3451.6917700000004</v>
      </c>
      <c r="I37" s="14">
        <v>3633.0281400000003</v>
      </c>
      <c r="J37" s="14">
        <v>3266.6764800000001</v>
      </c>
      <c r="K37" s="14">
        <f>SUM(K38:K39)</f>
        <v>3621.8419599999997</v>
      </c>
      <c r="L37" s="14">
        <v>3551.4084699999999</v>
      </c>
      <c r="M37" s="14">
        <v>4688.5530699999999</v>
      </c>
      <c r="N37" s="45">
        <v>47239.510760000005</v>
      </c>
    </row>
    <row r="38" spans="1:14" x14ac:dyDescent="0.2">
      <c r="A38" t="s">
        <v>71</v>
      </c>
      <c r="B38" s="17">
        <v>4214.6159299999999</v>
      </c>
      <c r="C38" s="17">
        <v>3127.4241299999999</v>
      </c>
      <c r="D38" s="17">
        <v>2803.3451700000001</v>
      </c>
      <c r="E38" s="17">
        <v>2867.3100199999999</v>
      </c>
      <c r="F38" s="17">
        <v>4886.4330099999997</v>
      </c>
      <c r="G38" s="17">
        <v>3135.37725</v>
      </c>
      <c r="H38" s="17">
        <v>3008.1225800000002</v>
      </c>
      <c r="I38" s="17">
        <v>3202.8929900000003</v>
      </c>
      <c r="J38" s="17">
        <v>2771.4291699999999</v>
      </c>
      <c r="K38" s="17">
        <f>[3]BASE_TAB_4!W40/1000</f>
        <v>3182.5350099999996</v>
      </c>
      <c r="L38" s="17">
        <v>3036.4577799999997</v>
      </c>
      <c r="M38" s="17">
        <v>4099.0397300000004</v>
      </c>
      <c r="N38" s="45">
        <v>40349.897060000003</v>
      </c>
    </row>
    <row r="39" spans="1:14" ht="13.5" thickBot="1" x14ac:dyDescent="0.25">
      <c r="A39" s="28" t="s">
        <v>58</v>
      </c>
      <c r="B39" s="20">
        <v>1045.8133599999999</v>
      </c>
      <c r="C39" s="17">
        <v>664.25040000000001</v>
      </c>
      <c r="D39" s="17">
        <v>433.82809000000003</v>
      </c>
      <c r="E39" s="20">
        <v>645.74512000000004</v>
      </c>
      <c r="F39" s="17">
        <v>429.47694999999999</v>
      </c>
      <c r="G39" s="20">
        <v>745.09286999999983</v>
      </c>
      <c r="H39" s="20">
        <v>443.56918999999999</v>
      </c>
      <c r="I39" s="20">
        <v>430.13515000000001</v>
      </c>
      <c r="J39" s="20">
        <v>495.24730999999997</v>
      </c>
      <c r="K39" s="20">
        <f>([3]BASE_TAB_4!W39)/1000</f>
        <v>439.30695000000003</v>
      </c>
      <c r="L39" s="20">
        <v>514.95069000000001</v>
      </c>
      <c r="M39" s="20">
        <v>589.51333999999997</v>
      </c>
      <c r="N39" s="46">
        <v>6889.6136999999999</v>
      </c>
    </row>
    <row r="40" spans="1:14" ht="13.5" thickTop="1" x14ac:dyDescent="0.2">
      <c r="A40" s="48" t="s">
        <v>33</v>
      </c>
      <c r="B40" s="47">
        <v>438289.90818999993</v>
      </c>
      <c r="C40" s="47">
        <v>371238.24220000004</v>
      </c>
      <c r="D40" s="47">
        <v>381869.05164000002</v>
      </c>
      <c r="E40" s="47">
        <v>395006.92949000007</v>
      </c>
      <c r="F40" s="47">
        <v>400218.80578</v>
      </c>
      <c r="G40" s="47">
        <v>468778.14591000002</v>
      </c>
      <c r="H40" s="47">
        <v>408604.88371999998</v>
      </c>
      <c r="I40" s="47">
        <v>408221.71606000001</v>
      </c>
      <c r="J40" s="47">
        <v>427731.05647000001</v>
      </c>
      <c r="K40" s="47">
        <f>K5+K6+K7+K8+K9+K10+K17+K27+K37</f>
        <v>423362.61411999998</v>
      </c>
      <c r="L40" s="47">
        <f>L5+L6+L7+L8+L9+L10+L17+L27+L37</f>
        <v>383367.13283999998</v>
      </c>
      <c r="M40" s="47">
        <f>M5+M6+M7+M8+M9+M10+M17+M27+M37</f>
        <v>552481.38801999995</v>
      </c>
      <c r="N40" s="47">
        <f>N5+N6+N7+N8+N9+N10+N17+N27+N37</f>
        <v>5060048.3268299997</v>
      </c>
    </row>
    <row r="41" spans="1:14" x14ac:dyDescent="0.2">
      <c r="A41" s="5" t="s">
        <v>72</v>
      </c>
      <c r="G41" s="6"/>
    </row>
    <row r="42" spans="1:14" x14ac:dyDescent="0.2">
      <c r="A42" s="178" t="s">
        <v>88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</row>
    <row r="43" spans="1:14" x14ac:dyDescent="0.2">
      <c r="A43" s="178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</row>
    <row r="44" spans="1:14" x14ac:dyDescent="0.2">
      <c r="A44" s="5" t="s">
        <v>86</v>
      </c>
    </row>
    <row r="45" spans="1:14" x14ac:dyDescent="0.2">
      <c r="I45" s="6"/>
    </row>
  </sheetData>
  <mergeCells count="1">
    <mergeCell ref="A42:N43"/>
  </mergeCells>
  <phoneticPr fontId="0" type="noConversion"/>
  <pageMargins left="0.19685039370078741" right="0.19685039370078741" top="0.98425196850393704" bottom="0.98425196850393704" header="0.51181102362204722" footer="0.51181102362204722"/>
  <pageSetup paperSize="9" scale="7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23"/>
  </sheetPr>
  <dimension ref="A1:O82"/>
  <sheetViews>
    <sheetView workbookViewId="0"/>
  </sheetViews>
  <sheetFormatPr defaultRowHeight="12.75" x14ac:dyDescent="0.2"/>
  <cols>
    <col min="1" max="1" width="31.140625" customWidth="1"/>
    <col min="2" max="2" width="9.28515625" customWidth="1"/>
    <col min="3" max="3" width="9" customWidth="1"/>
    <col min="4" max="4" width="9" bestFit="1" customWidth="1"/>
    <col min="6" max="9" width="9" bestFit="1" customWidth="1"/>
    <col min="10" max="10" width="8.85546875" customWidth="1"/>
    <col min="11" max="11" width="9" bestFit="1" customWidth="1"/>
    <col min="13" max="13" width="9.42578125" bestFit="1" customWidth="1"/>
    <col min="14" max="14" width="11.28515625" customWidth="1"/>
  </cols>
  <sheetData>
    <row r="1" spans="1:14" x14ac:dyDescent="0.2">
      <c r="A1" s="1" t="s">
        <v>90</v>
      </c>
      <c r="J1" s="6"/>
      <c r="K1" s="6"/>
      <c r="L1" s="6"/>
    </row>
    <row r="3" spans="1:14" x14ac:dyDescent="0.2">
      <c r="N3" s="2" t="s">
        <v>31</v>
      </c>
    </row>
    <row r="4" spans="1:14" ht="13.5" thickBot="1" x14ac:dyDescent="0.25">
      <c r="A4" s="25" t="s">
        <v>34</v>
      </c>
      <c r="B4" s="26" t="s">
        <v>35</v>
      </c>
      <c r="C4" s="26" t="s">
        <v>36</v>
      </c>
      <c r="D4" s="26" t="s">
        <v>37</v>
      </c>
      <c r="E4" s="26" t="s">
        <v>38</v>
      </c>
      <c r="F4" s="26" t="s">
        <v>39</v>
      </c>
      <c r="G4" s="26" t="s">
        <v>40</v>
      </c>
      <c r="H4" s="26" t="s">
        <v>41</v>
      </c>
      <c r="I4" s="26" t="s">
        <v>42</v>
      </c>
      <c r="J4" s="26" t="s">
        <v>43</v>
      </c>
      <c r="K4" s="26" t="s">
        <v>44</v>
      </c>
      <c r="L4" s="26" t="s">
        <v>45</v>
      </c>
      <c r="M4" s="26" t="s">
        <v>46</v>
      </c>
      <c r="N4" s="27">
        <v>2012</v>
      </c>
    </row>
    <row r="5" spans="1:14" ht="13.5" thickTop="1" x14ac:dyDescent="0.2">
      <c r="A5" s="1" t="s">
        <v>47</v>
      </c>
      <c r="B5" s="14">
        <v>35514.194360000009</v>
      </c>
      <c r="C5" s="14">
        <v>33094.950550000001</v>
      </c>
      <c r="D5" s="14">
        <v>34056.027219999996</v>
      </c>
      <c r="E5" s="14">
        <v>32435.22507</v>
      </c>
      <c r="F5" s="14">
        <v>32237.535939999994</v>
      </c>
      <c r="G5" s="14">
        <v>34487.920009999994</v>
      </c>
      <c r="H5" s="14">
        <v>35242.789419999994</v>
      </c>
      <c r="I5" s="14">
        <v>36505.798249999993</v>
      </c>
      <c r="J5" s="14">
        <v>36991.377399999998</v>
      </c>
      <c r="K5" s="14">
        <v>32861.484589999993</v>
      </c>
      <c r="L5" s="14">
        <v>35255.438899999994</v>
      </c>
      <c r="M5" s="14">
        <v>70864.582290000006</v>
      </c>
      <c r="N5" s="45">
        <f>SUM(B5:M5)</f>
        <v>449547.32400000002</v>
      </c>
    </row>
    <row r="6" spans="1:14" x14ac:dyDescent="0.2">
      <c r="A6" s="1" t="s">
        <v>48</v>
      </c>
      <c r="B6" s="14">
        <v>98559.358429999978</v>
      </c>
      <c r="C6" s="14">
        <v>80064.807509999984</v>
      </c>
      <c r="D6" s="14">
        <v>85432.324339999992</v>
      </c>
      <c r="E6" s="14">
        <v>100085.69180000002</v>
      </c>
      <c r="F6" s="14">
        <v>89249.033229999972</v>
      </c>
      <c r="G6" s="14">
        <v>94959.854549999989</v>
      </c>
      <c r="H6" s="14">
        <v>95748.331909999994</v>
      </c>
      <c r="I6" s="14">
        <v>90619.972650000025</v>
      </c>
      <c r="J6" s="14">
        <v>98390.475160000002</v>
      </c>
      <c r="K6" s="14">
        <v>90520.192439999984</v>
      </c>
      <c r="L6" s="14">
        <v>93763.823690000019</v>
      </c>
      <c r="M6" s="14">
        <v>100348.62424999998</v>
      </c>
      <c r="N6" s="45">
        <f t="shared" ref="N6:N39" si="0">SUM(B6:M6)</f>
        <v>1117742.4899599999</v>
      </c>
    </row>
    <row r="7" spans="1:14" x14ac:dyDescent="0.2">
      <c r="A7" s="1" t="s">
        <v>49</v>
      </c>
      <c r="B7" s="14">
        <v>93672.440510000015</v>
      </c>
      <c r="C7" s="14">
        <v>79323.29942000001</v>
      </c>
      <c r="D7" s="14">
        <v>83156.26473000001</v>
      </c>
      <c r="E7" s="14">
        <v>78353.383540000039</v>
      </c>
      <c r="F7" s="14">
        <v>84741.367820000014</v>
      </c>
      <c r="G7" s="14">
        <v>78585.094230000017</v>
      </c>
      <c r="H7" s="14">
        <v>75173.188340000008</v>
      </c>
      <c r="I7" s="14">
        <v>74513.20885000001</v>
      </c>
      <c r="J7" s="14">
        <v>81090.09302</v>
      </c>
      <c r="K7" s="14">
        <v>78617.457079999993</v>
      </c>
      <c r="L7" s="14">
        <v>73946.143190000003</v>
      </c>
      <c r="M7" s="14">
        <v>66492.279889999991</v>
      </c>
      <c r="N7" s="45">
        <f t="shared" si="0"/>
        <v>947664.22062000015</v>
      </c>
    </row>
    <row r="8" spans="1:14" x14ac:dyDescent="0.2">
      <c r="A8" s="1" t="s">
        <v>50</v>
      </c>
      <c r="B8" s="14">
        <v>41032.240999999995</v>
      </c>
      <c r="C8" s="14">
        <v>26193.076909999996</v>
      </c>
      <c r="D8" s="14">
        <v>30113.841760000003</v>
      </c>
      <c r="E8" s="14">
        <v>37459.315729999995</v>
      </c>
      <c r="F8" s="14">
        <v>30950.10571</v>
      </c>
      <c r="G8" s="14">
        <v>32015.877759999999</v>
      </c>
      <c r="H8" s="14">
        <v>33849.904709999995</v>
      </c>
      <c r="I8" s="14">
        <v>35640.792719999983</v>
      </c>
      <c r="J8" s="14">
        <v>47688.814910000001</v>
      </c>
      <c r="K8" s="14">
        <v>34706.760419999991</v>
      </c>
      <c r="L8" s="14">
        <v>35964.724359999993</v>
      </c>
      <c r="M8" s="14">
        <v>40434.136549999996</v>
      </c>
      <c r="N8" s="45">
        <f t="shared" si="0"/>
        <v>426049.59253999998</v>
      </c>
    </row>
    <row r="9" spans="1:14" x14ac:dyDescent="0.2">
      <c r="A9" s="1" t="s">
        <v>51</v>
      </c>
      <c r="B9" s="14">
        <v>384.28390000000002</v>
      </c>
      <c r="C9" s="14">
        <v>408.85816999999997</v>
      </c>
      <c r="D9" s="14">
        <v>289.33373999999998</v>
      </c>
      <c r="E9" s="14">
        <v>330.48899</v>
      </c>
      <c r="F9" s="14">
        <v>477.34390000000002</v>
      </c>
      <c r="G9" s="14">
        <v>308.10815000000002</v>
      </c>
      <c r="H9" s="14">
        <v>306.69082000000003</v>
      </c>
      <c r="I9" s="14">
        <v>431.37488000000002</v>
      </c>
      <c r="J9" s="14">
        <v>458.29183</v>
      </c>
      <c r="K9" s="14">
        <v>715.88902000000007</v>
      </c>
      <c r="L9" s="14">
        <v>383.36958000000004</v>
      </c>
      <c r="M9" s="14">
        <v>339.28967999999998</v>
      </c>
      <c r="N9" s="45">
        <f t="shared" si="0"/>
        <v>4833.3226599999998</v>
      </c>
    </row>
    <row r="10" spans="1:14" x14ac:dyDescent="0.2">
      <c r="A10" s="1" t="s">
        <v>52</v>
      </c>
      <c r="B10" s="14">
        <v>40964.230589999999</v>
      </c>
      <c r="C10" s="14">
        <v>33246.238839999991</v>
      </c>
      <c r="D10" s="14">
        <v>61903.280659999989</v>
      </c>
      <c r="E10" s="14">
        <v>54529.448550000008</v>
      </c>
      <c r="F10" s="14">
        <v>38614.320939999998</v>
      </c>
      <c r="G10" s="14">
        <v>45093.456559999999</v>
      </c>
      <c r="H10" s="14">
        <v>42302.174930000008</v>
      </c>
      <c r="I10" s="14">
        <v>39713.429510000002</v>
      </c>
      <c r="J10" s="14">
        <v>44848.116759999997</v>
      </c>
      <c r="K10" s="14">
        <v>42764.408700000007</v>
      </c>
      <c r="L10" s="14">
        <v>46485.33339</v>
      </c>
      <c r="M10" s="14">
        <v>44438.186509999992</v>
      </c>
      <c r="N10" s="45">
        <f t="shared" si="0"/>
        <v>534902.62594000006</v>
      </c>
    </row>
    <row r="11" spans="1:14" x14ac:dyDescent="0.2">
      <c r="A11" s="4" t="s">
        <v>53</v>
      </c>
      <c r="B11" s="17">
        <v>14828.523559999998</v>
      </c>
      <c r="C11" s="17">
        <v>13850.435389999999</v>
      </c>
      <c r="D11" s="17">
        <v>21071.282159999999</v>
      </c>
      <c r="E11" s="17">
        <v>14882.822840000001</v>
      </c>
      <c r="F11" s="17">
        <v>15541.260479999999</v>
      </c>
      <c r="G11" s="17">
        <v>17915.524850000002</v>
      </c>
      <c r="H11" s="17">
        <v>13825.901800000001</v>
      </c>
      <c r="I11" s="17">
        <v>14700.00965</v>
      </c>
      <c r="J11" s="17">
        <v>16979.18548</v>
      </c>
      <c r="K11" s="17">
        <v>19424.552969999997</v>
      </c>
      <c r="L11" s="17">
        <v>19598.128479999999</v>
      </c>
      <c r="M11" s="17">
        <v>14877.770789999999</v>
      </c>
      <c r="N11" s="62">
        <f t="shared" si="0"/>
        <v>197495.39845000001</v>
      </c>
    </row>
    <row r="12" spans="1:14" x14ac:dyDescent="0.2">
      <c r="A12" s="4" t="s">
        <v>54</v>
      </c>
      <c r="B12" s="17">
        <v>9100.5776900000001</v>
      </c>
      <c r="C12" s="17">
        <v>7340.4415899999995</v>
      </c>
      <c r="D12" s="17">
        <v>7685.6068299999997</v>
      </c>
      <c r="E12" s="17">
        <v>10597.814189999999</v>
      </c>
      <c r="F12" s="17">
        <v>8801.2205599999998</v>
      </c>
      <c r="G12" s="17">
        <v>12096.59124</v>
      </c>
      <c r="H12" s="17">
        <v>10948.55149</v>
      </c>
      <c r="I12" s="17">
        <v>9613.1813399999992</v>
      </c>
      <c r="J12" s="17">
        <v>9832.2772199999999</v>
      </c>
      <c r="K12" s="17">
        <v>7840.8484200000003</v>
      </c>
      <c r="L12" s="17">
        <v>10032.09813</v>
      </c>
      <c r="M12" s="17">
        <v>7787.9588300000005</v>
      </c>
      <c r="N12" s="62">
        <f t="shared" si="0"/>
        <v>111677.16753000001</v>
      </c>
    </row>
    <row r="13" spans="1:14" x14ac:dyDescent="0.2">
      <c r="A13" t="s">
        <v>55</v>
      </c>
      <c r="B13" s="17">
        <v>3102.0096100000001</v>
      </c>
      <c r="C13" s="17">
        <v>1495.8313799999999</v>
      </c>
      <c r="D13" s="17">
        <v>3107.5155499999996</v>
      </c>
      <c r="E13" s="17">
        <v>3723.2008900000001</v>
      </c>
      <c r="F13" s="17">
        <v>2547.7143799999999</v>
      </c>
      <c r="G13" s="17">
        <v>2664.3510000000001</v>
      </c>
      <c r="H13" s="17">
        <v>2599.47804</v>
      </c>
      <c r="I13" s="17">
        <v>3174.1442000000002</v>
      </c>
      <c r="J13" s="17">
        <v>3222.4195299999997</v>
      </c>
      <c r="K13" s="17">
        <v>2012.93029</v>
      </c>
      <c r="L13" s="17">
        <v>2012.2148300000001</v>
      </c>
      <c r="M13" s="17">
        <v>2542.5631699999999</v>
      </c>
      <c r="N13" s="62">
        <f t="shared" si="0"/>
        <v>32204.372869999996</v>
      </c>
    </row>
    <row r="14" spans="1:14" x14ac:dyDescent="0.2">
      <c r="A14" t="s">
        <v>56</v>
      </c>
      <c r="B14" s="17">
        <v>2301.8465000000001</v>
      </c>
      <c r="C14" s="17">
        <v>1662.10185</v>
      </c>
      <c r="D14" s="17">
        <v>2301.38004</v>
      </c>
      <c r="E14" s="17">
        <v>3071.5609399999998</v>
      </c>
      <c r="F14" s="17">
        <v>1903.84698</v>
      </c>
      <c r="G14" s="17">
        <v>2386.0820800000001</v>
      </c>
      <c r="H14" s="17">
        <v>3011.9321299999997</v>
      </c>
      <c r="I14" s="17">
        <v>2558.0862099999999</v>
      </c>
      <c r="J14" s="17">
        <v>2737.82186</v>
      </c>
      <c r="K14" s="17">
        <v>2931.3405299999999</v>
      </c>
      <c r="L14" s="17">
        <v>3080.67245</v>
      </c>
      <c r="M14" s="17">
        <v>2606.61967</v>
      </c>
      <c r="N14" s="62">
        <f t="shared" si="0"/>
        <v>30553.291240000006</v>
      </c>
    </row>
    <row r="15" spans="1:14" x14ac:dyDescent="0.2">
      <c r="A15" t="s">
        <v>57</v>
      </c>
      <c r="B15" s="17">
        <v>3467.1645400000002</v>
      </c>
      <c r="C15" s="17">
        <v>2063.0675700000002</v>
      </c>
      <c r="D15" s="17">
        <v>13235.687820000001</v>
      </c>
      <c r="E15" s="17">
        <v>2250.4674100000002</v>
      </c>
      <c r="F15" s="17">
        <v>2468.8686200000002</v>
      </c>
      <c r="G15" s="17">
        <v>2416.5264500000003</v>
      </c>
      <c r="H15" s="17">
        <v>3641.5022200000003</v>
      </c>
      <c r="I15" s="17">
        <v>2280.2656899999997</v>
      </c>
      <c r="J15" s="17">
        <v>3323.8289399999999</v>
      </c>
      <c r="K15" s="17">
        <v>2594.5834300000001</v>
      </c>
      <c r="L15" s="17">
        <v>2709.5281</v>
      </c>
      <c r="M15" s="17">
        <v>3557.52387</v>
      </c>
      <c r="N15" s="62">
        <f t="shared" si="0"/>
        <v>44009.014660000008</v>
      </c>
    </row>
    <row r="16" spans="1:14" x14ac:dyDescent="0.2">
      <c r="A16" t="s">
        <v>58</v>
      </c>
      <c r="B16" s="17">
        <v>8164.1086900000009</v>
      </c>
      <c r="C16" s="17">
        <v>6834.3610599999993</v>
      </c>
      <c r="D16" s="17">
        <v>14501.808259999993</v>
      </c>
      <c r="E16" s="17">
        <v>20003.58228000001</v>
      </c>
      <c r="F16" s="17">
        <v>7351.4099199999991</v>
      </c>
      <c r="G16" s="17">
        <v>7614.38094</v>
      </c>
      <c r="H16" s="17">
        <v>8274.8092500000021</v>
      </c>
      <c r="I16" s="17">
        <v>7387.7424200000005</v>
      </c>
      <c r="J16" s="17">
        <v>8752.5837299999985</v>
      </c>
      <c r="K16" s="17">
        <v>7960.1530600000024</v>
      </c>
      <c r="L16" s="17">
        <v>9052.6913999999961</v>
      </c>
      <c r="M16" s="17">
        <v>13065.75017999999</v>
      </c>
      <c r="N16" s="62">
        <f t="shared" si="0"/>
        <v>118963.38118999999</v>
      </c>
    </row>
    <row r="17" spans="1:14" x14ac:dyDescent="0.2">
      <c r="A17" s="1" t="s">
        <v>59</v>
      </c>
      <c r="B17" s="14">
        <v>69972.322810000012</v>
      </c>
      <c r="C17" s="14">
        <v>63138.099370000011</v>
      </c>
      <c r="D17" s="14">
        <v>69775.675359999994</v>
      </c>
      <c r="E17" s="14">
        <v>76909.993700000006</v>
      </c>
      <c r="F17" s="14">
        <v>64880.729250000011</v>
      </c>
      <c r="G17" s="14">
        <v>73976.111799999999</v>
      </c>
      <c r="H17" s="14">
        <v>73134.749190000017</v>
      </c>
      <c r="I17" s="14">
        <v>73493.860919999992</v>
      </c>
      <c r="J17" s="14">
        <v>73729.544079999992</v>
      </c>
      <c r="K17" s="14">
        <v>72451.698959999994</v>
      </c>
      <c r="L17" s="14">
        <v>80649.488260000013</v>
      </c>
      <c r="M17" s="14">
        <v>124426.28257</v>
      </c>
      <c r="N17" s="45">
        <f t="shared" si="0"/>
        <v>916538.55627000006</v>
      </c>
    </row>
    <row r="18" spans="1:14" x14ac:dyDescent="0.2">
      <c r="A18" s="4" t="s">
        <v>57</v>
      </c>
      <c r="B18" s="17">
        <v>11306.128199999999</v>
      </c>
      <c r="C18" s="17">
        <v>9789.3833599999998</v>
      </c>
      <c r="D18" s="17">
        <v>9733.5334099999982</v>
      </c>
      <c r="E18" s="17">
        <v>10353.284220000001</v>
      </c>
      <c r="F18" s="17">
        <v>10571.975329999997</v>
      </c>
      <c r="G18" s="17">
        <v>10382.940690000001</v>
      </c>
      <c r="H18" s="17">
        <v>12262.879720000001</v>
      </c>
      <c r="I18" s="17">
        <v>15093.10476</v>
      </c>
      <c r="J18" s="17">
        <v>12705.081689999999</v>
      </c>
      <c r="K18" s="17">
        <v>14300.295820000001</v>
      </c>
      <c r="L18" s="17">
        <v>8710.8069800000012</v>
      </c>
      <c r="M18" s="17">
        <v>11507.514830000002</v>
      </c>
      <c r="N18" s="62">
        <f t="shared" si="0"/>
        <v>136716.92900999999</v>
      </c>
    </row>
    <row r="19" spans="1:14" x14ac:dyDescent="0.2">
      <c r="A19" s="4" t="s">
        <v>55</v>
      </c>
      <c r="B19" s="17">
        <v>17210.855300000003</v>
      </c>
      <c r="C19" s="17">
        <v>15168.937210000002</v>
      </c>
      <c r="D19" s="17">
        <v>22255.724000000002</v>
      </c>
      <c r="E19" s="17">
        <v>19531.578879999997</v>
      </c>
      <c r="F19" s="17">
        <v>18737.059310000004</v>
      </c>
      <c r="G19" s="17">
        <v>19650.918120000006</v>
      </c>
      <c r="H19" s="17">
        <v>18819.998889999995</v>
      </c>
      <c r="I19" s="17">
        <v>19595.10988</v>
      </c>
      <c r="J19" s="17">
        <v>18792.079760000001</v>
      </c>
      <c r="K19" s="17">
        <v>19889.519189999999</v>
      </c>
      <c r="L19" s="17">
        <v>21128.848349999997</v>
      </c>
      <c r="M19" s="17">
        <v>44066.337640000005</v>
      </c>
      <c r="N19" s="62">
        <f t="shared" si="0"/>
        <v>254846.96653000001</v>
      </c>
    </row>
    <row r="20" spans="1:14" x14ac:dyDescent="0.2">
      <c r="A20" s="4" t="s">
        <v>53</v>
      </c>
      <c r="B20" s="17">
        <v>12274.998680000001</v>
      </c>
      <c r="C20" s="17">
        <v>9797.0504000000001</v>
      </c>
      <c r="D20" s="17">
        <v>10504.362529999999</v>
      </c>
      <c r="E20" s="17">
        <v>12418.496510000001</v>
      </c>
      <c r="F20" s="17">
        <v>10594.554169999999</v>
      </c>
      <c r="G20" s="17">
        <v>11129.430399999999</v>
      </c>
      <c r="H20" s="17">
        <v>11963.09908</v>
      </c>
      <c r="I20" s="17">
        <v>11037.022729999999</v>
      </c>
      <c r="J20" s="17">
        <v>11770.283810000001</v>
      </c>
      <c r="K20" s="17">
        <v>10693.638150000001</v>
      </c>
      <c r="L20" s="17">
        <v>14447.270600000002</v>
      </c>
      <c r="M20" s="17">
        <v>32134.261569999999</v>
      </c>
      <c r="N20" s="62">
        <f t="shared" si="0"/>
        <v>158764.46862999999</v>
      </c>
    </row>
    <row r="21" spans="1:14" x14ac:dyDescent="0.2">
      <c r="A21" s="4" t="s">
        <v>60</v>
      </c>
      <c r="B21" s="17">
        <v>1246.2993200000012</v>
      </c>
      <c r="C21" s="17">
        <v>6195.914069999998</v>
      </c>
      <c r="D21" s="17">
        <v>1811.8383899999992</v>
      </c>
      <c r="E21" s="17">
        <v>4184.8495100000018</v>
      </c>
      <c r="F21" s="17">
        <v>1574.0927000000001</v>
      </c>
      <c r="G21" s="17">
        <v>2832.0044900000003</v>
      </c>
      <c r="H21" s="17">
        <v>851.39990999999964</v>
      </c>
      <c r="I21" s="17">
        <v>1085.83662</v>
      </c>
      <c r="J21" s="17">
        <v>1827.4298199999985</v>
      </c>
      <c r="K21" s="17">
        <v>2035.8532900000009</v>
      </c>
      <c r="L21" s="17">
        <v>7815.2380300000004</v>
      </c>
      <c r="M21" s="17">
        <v>3588.9808599999997</v>
      </c>
      <c r="N21" s="62">
        <f t="shared" si="0"/>
        <v>35049.737009999997</v>
      </c>
    </row>
    <row r="22" spans="1:14" x14ac:dyDescent="0.2">
      <c r="A22" s="4" t="s">
        <v>61</v>
      </c>
      <c r="B22" s="17">
        <v>4683.7749100000001</v>
      </c>
      <c r="C22" s="17">
        <v>4395.9610000000002</v>
      </c>
      <c r="D22" s="17">
        <v>4621.5024100000001</v>
      </c>
      <c r="E22" s="17">
        <v>4824.0674000000008</v>
      </c>
      <c r="F22" s="17">
        <v>3541.5197400000002</v>
      </c>
      <c r="G22" s="17">
        <v>4309.9944500000001</v>
      </c>
      <c r="H22" s="17">
        <v>4271.2925500000001</v>
      </c>
      <c r="I22" s="17">
        <v>4008.8534199999999</v>
      </c>
      <c r="J22" s="17">
        <v>4077.69821</v>
      </c>
      <c r="K22" s="17">
        <v>4010.7124800000001</v>
      </c>
      <c r="L22" s="17">
        <v>4460.5809200000003</v>
      </c>
      <c r="M22" s="17">
        <v>4430.7852899999998</v>
      </c>
      <c r="N22" s="62">
        <f t="shared" si="0"/>
        <v>51636.74278</v>
      </c>
    </row>
    <row r="23" spans="1:14" x14ac:dyDescent="0.2">
      <c r="A23" s="4" t="s">
        <v>62</v>
      </c>
      <c r="B23" s="17">
        <v>7674.0556100000003</v>
      </c>
      <c r="C23" s="17">
        <v>6252.9217099999996</v>
      </c>
      <c r="D23" s="17">
        <v>6338.5412400000005</v>
      </c>
      <c r="E23" s="17">
        <v>8051.7225099999996</v>
      </c>
      <c r="F23" s="17">
        <v>7327.3328799999999</v>
      </c>
      <c r="G23" s="17">
        <v>8834.1733199999999</v>
      </c>
      <c r="H23" s="17">
        <v>6699.4661599999999</v>
      </c>
      <c r="I23" s="17">
        <v>7276.4609700000001</v>
      </c>
      <c r="J23" s="17">
        <v>8547.4874799999998</v>
      </c>
      <c r="K23" s="17">
        <v>7221.1107000000002</v>
      </c>
      <c r="L23" s="17">
        <v>8288.8794400000006</v>
      </c>
      <c r="M23" s="17">
        <v>9912.1102699999992</v>
      </c>
      <c r="N23" s="62">
        <f t="shared" si="0"/>
        <v>92424.262290000013</v>
      </c>
    </row>
    <row r="24" spans="1:14" x14ac:dyDescent="0.2">
      <c r="A24" s="4" t="s">
        <v>63</v>
      </c>
      <c r="B24" s="17">
        <v>3503.4080800000002</v>
      </c>
      <c r="C24" s="17">
        <v>2543.1716800000004</v>
      </c>
      <c r="D24" s="17">
        <v>2865.76773</v>
      </c>
      <c r="E24" s="17">
        <v>5303.1664700000001</v>
      </c>
      <c r="F24" s="17">
        <v>3188.6801</v>
      </c>
      <c r="G24" s="17">
        <v>4683.2949400000007</v>
      </c>
      <c r="H24" s="17">
        <v>3414.6404600000001</v>
      </c>
      <c r="I24" s="17">
        <v>3287.0996299999997</v>
      </c>
      <c r="J24" s="17">
        <v>3656.6777599999996</v>
      </c>
      <c r="K24" s="17">
        <v>3581.8447900000001</v>
      </c>
      <c r="L24" s="17">
        <v>3998.1856699999998</v>
      </c>
      <c r="M24" s="17">
        <v>5722.2568300000012</v>
      </c>
      <c r="N24" s="62">
        <f t="shared" si="0"/>
        <v>45748.19414</v>
      </c>
    </row>
    <row r="25" spans="1:14" x14ac:dyDescent="0.2">
      <c r="A25" t="s">
        <v>64</v>
      </c>
      <c r="B25" s="17">
        <v>2597.3930399999999</v>
      </c>
      <c r="C25" s="17">
        <v>2898.6059599999999</v>
      </c>
      <c r="D25" s="17">
        <v>3539.0889999999999</v>
      </c>
      <c r="E25" s="17">
        <v>4206.9639299999999</v>
      </c>
      <c r="F25" s="17">
        <v>3938.24253</v>
      </c>
      <c r="G25" s="17">
        <v>4229.5558600000004</v>
      </c>
      <c r="H25" s="17">
        <v>8016.2968100000007</v>
      </c>
      <c r="I25" s="17">
        <v>4844.0226700000003</v>
      </c>
      <c r="J25" s="17">
        <v>5037.5243600000003</v>
      </c>
      <c r="K25" s="17">
        <v>3927.1967400000003</v>
      </c>
      <c r="L25" s="17">
        <v>4693.8219000000008</v>
      </c>
      <c r="M25" s="17">
        <v>5094.9099299999998</v>
      </c>
      <c r="N25" s="62">
        <f t="shared" si="0"/>
        <v>53023.62273000001</v>
      </c>
    </row>
    <row r="26" spans="1:14" x14ac:dyDescent="0.2">
      <c r="A26" t="s">
        <v>58</v>
      </c>
      <c r="B26" s="17">
        <v>9475.4096700000009</v>
      </c>
      <c r="C26" s="17">
        <v>6096.15398</v>
      </c>
      <c r="D26" s="17">
        <v>8105.3166499999988</v>
      </c>
      <c r="E26" s="17">
        <v>8035.8642699999991</v>
      </c>
      <c r="F26" s="17">
        <v>5407.2724900000003</v>
      </c>
      <c r="G26" s="17">
        <v>7923.7995300000011</v>
      </c>
      <c r="H26" s="17">
        <v>6835.6756099999993</v>
      </c>
      <c r="I26" s="17">
        <v>7266.3502400000007</v>
      </c>
      <c r="J26" s="17">
        <v>7315.2811900000006</v>
      </c>
      <c r="K26" s="17">
        <v>6791.5277999999998</v>
      </c>
      <c r="L26" s="17">
        <v>7105.8563700000013</v>
      </c>
      <c r="M26" s="17">
        <v>7969.1253499999975</v>
      </c>
      <c r="N26" s="62">
        <f t="shared" si="0"/>
        <v>88327.633149999994</v>
      </c>
    </row>
    <row r="27" spans="1:14" x14ac:dyDescent="0.2">
      <c r="A27" s="1" t="s">
        <v>65</v>
      </c>
      <c r="B27" s="14">
        <v>112311.90438000001</v>
      </c>
      <c r="C27" s="14">
        <v>76316.501229999994</v>
      </c>
      <c r="D27" s="14">
        <v>86810.308489999996</v>
      </c>
      <c r="E27" s="14">
        <v>80272.63695</v>
      </c>
      <c r="F27" s="14">
        <v>81810.33786</v>
      </c>
      <c r="G27" s="14">
        <v>87149.757020000005</v>
      </c>
      <c r="H27" s="14">
        <v>83788.721209999989</v>
      </c>
      <c r="I27" s="14">
        <v>89181.995720000006</v>
      </c>
      <c r="J27" s="14">
        <v>85488.798310000013</v>
      </c>
      <c r="K27" s="14">
        <v>78617.290929999988</v>
      </c>
      <c r="L27" s="14">
        <v>79132.338260000019</v>
      </c>
      <c r="M27" s="14">
        <v>83620.800000000003</v>
      </c>
      <c r="N27" s="45">
        <f t="shared" si="0"/>
        <v>1024501.3903600001</v>
      </c>
    </row>
    <row r="28" spans="1:14" x14ac:dyDescent="0.2">
      <c r="A28" s="4" t="s">
        <v>66</v>
      </c>
      <c r="B28" s="17">
        <v>24137.539639999999</v>
      </c>
      <c r="C28" s="17">
        <v>13375.311679999999</v>
      </c>
      <c r="D28" s="17">
        <v>12857.692419999999</v>
      </c>
      <c r="E28" s="17">
        <v>11709.793469999999</v>
      </c>
      <c r="F28" s="17">
        <v>10846.694850000002</v>
      </c>
      <c r="G28" s="17">
        <v>14713.597090000001</v>
      </c>
      <c r="H28" s="17">
        <v>14724.492759999999</v>
      </c>
      <c r="I28" s="17">
        <v>15635.225629999999</v>
      </c>
      <c r="J28" s="17">
        <v>14143.336180000002</v>
      </c>
      <c r="K28" s="17">
        <v>12522.81451</v>
      </c>
      <c r="L28" s="17">
        <v>11763.3554</v>
      </c>
      <c r="M28" s="17">
        <v>13607.35744</v>
      </c>
      <c r="N28" s="62">
        <f t="shared" si="0"/>
        <v>170037.21106999999</v>
      </c>
    </row>
    <row r="29" spans="1:14" x14ac:dyDescent="0.2">
      <c r="A29" s="4" t="s">
        <v>67</v>
      </c>
      <c r="B29" s="17">
        <v>26617.21602</v>
      </c>
      <c r="C29" s="17">
        <v>21372.195079999998</v>
      </c>
      <c r="D29" s="17">
        <v>21708.260459999998</v>
      </c>
      <c r="E29" s="17">
        <v>19544.535750000003</v>
      </c>
      <c r="F29" s="17">
        <v>24427.00432</v>
      </c>
      <c r="G29" s="17">
        <v>21230.99264</v>
      </c>
      <c r="H29" s="17">
        <v>22584.531919999998</v>
      </c>
      <c r="I29" s="17">
        <v>22589.774099999999</v>
      </c>
      <c r="J29" s="17">
        <v>19136.845420000001</v>
      </c>
      <c r="K29" s="17">
        <v>19851.398840000002</v>
      </c>
      <c r="L29" s="17">
        <v>18508.79909</v>
      </c>
      <c r="M29" s="17">
        <v>19077.232019999999</v>
      </c>
      <c r="N29" s="62">
        <f t="shared" si="0"/>
        <v>256648.78566000005</v>
      </c>
    </row>
    <row r="30" spans="1:14" x14ac:dyDescent="0.2">
      <c r="A30" s="4" t="s">
        <v>68</v>
      </c>
      <c r="B30" s="17">
        <v>11304.534029999999</v>
      </c>
      <c r="C30" s="17">
        <v>8910.1267699999989</v>
      </c>
      <c r="D30" s="17">
        <v>7186.9855299999999</v>
      </c>
      <c r="E30" s="17">
        <v>7665.4639100000004</v>
      </c>
      <c r="F30" s="17">
        <v>8105.1708699999999</v>
      </c>
      <c r="G30" s="17">
        <v>9232.8770100000002</v>
      </c>
      <c r="H30" s="17">
        <v>8023.2055099999998</v>
      </c>
      <c r="I30" s="17">
        <v>8123.6766200000002</v>
      </c>
      <c r="J30" s="17">
        <v>8446.6257299999997</v>
      </c>
      <c r="K30" s="17">
        <v>8232.8166399999991</v>
      </c>
      <c r="L30" s="17">
        <v>8393.08223</v>
      </c>
      <c r="M30" s="17">
        <v>9118.3709399999989</v>
      </c>
      <c r="N30" s="62">
        <f t="shared" si="0"/>
        <v>102742.93578999999</v>
      </c>
    </row>
    <row r="31" spans="1:14" x14ac:dyDescent="0.2">
      <c r="A31" s="4" t="s">
        <v>69</v>
      </c>
      <c r="B31" s="17">
        <v>3734.7842500000002</v>
      </c>
      <c r="C31" s="17">
        <v>2886.31583</v>
      </c>
      <c r="D31" s="17">
        <v>2777.12797</v>
      </c>
      <c r="E31" s="17">
        <v>2595.0612000000001</v>
      </c>
      <c r="F31" s="17">
        <v>2564.9542799999999</v>
      </c>
      <c r="G31" s="17">
        <v>2671.1737799999996</v>
      </c>
      <c r="H31" s="17">
        <v>2493.5297799999998</v>
      </c>
      <c r="I31" s="17">
        <v>2758.13049</v>
      </c>
      <c r="J31" s="17">
        <v>2820.3498399999999</v>
      </c>
      <c r="K31" s="17">
        <v>2865.8580499999998</v>
      </c>
      <c r="L31" s="17">
        <v>2977.0563399999996</v>
      </c>
      <c r="M31" s="17">
        <v>3028.5784399999998</v>
      </c>
      <c r="N31" s="62">
        <f t="shared" si="0"/>
        <v>34172.920249999996</v>
      </c>
    </row>
    <row r="32" spans="1:14" x14ac:dyDescent="0.2">
      <c r="A32" s="4" t="s">
        <v>60</v>
      </c>
      <c r="B32" s="17">
        <v>13020.28097</v>
      </c>
      <c r="C32" s="17">
        <v>8596.8277500000004</v>
      </c>
      <c r="D32" s="17">
        <v>9470.4988299999986</v>
      </c>
      <c r="E32" s="17">
        <v>8907.9042299999983</v>
      </c>
      <c r="F32" s="17">
        <v>7462.8504399999983</v>
      </c>
      <c r="G32" s="17">
        <v>8909.2966300000007</v>
      </c>
      <c r="H32" s="17">
        <v>8406.5966000000008</v>
      </c>
      <c r="I32" s="17">
        <v>7805.5759799999996</v>
      </c>
      <c r="J32" s="17">
        <v>10403.94542</v>
      </c>
      <c r="K32" s="17">
        <v>7724.0085100000006</v>
      </c>
      <c r="L32" s="17">
        <v>6576.2618300000004</v>
      </c>
      <c r="M32" s="17">
        <v>8041.4599199999993</v>
      </c>
      <c r="N32" s="62">
        <f t="shared" si="0"/>
        <v>105325.50710999999</v>
      </c>
    </row>
    <row r="33" spans="1:15" x14ac:dyDescent="0.2">
      <c r="A33" t="s">
        <v>64</v>
      </c>
      <c r="B33" s="17">
        <v>7039.7266300000001</v>
      </c>
      <c r="C33" s="17">
        <v>6254.1589400000003</v>
      </c>
      <c r="D33" s="17">
        <v>8864.624389999999</v>
      </c>
      <c r="E33" s="17">
        <v>8671.3816999999999</v>
      </c>
      <c r="F33" s="17">
        <v>8287.9045800000004</v>
      </c>
      <c r="G33" s="17">
        <v>7997.5575499999995</v>
      </c>
      <c r="H33" s="17">
        <v>7162.0475500000011</v>
      </c>
      <c r="I33" s="17">
        <v>9285.5550800000001</v>
      </c>
      <c r="J33" s="17">
        <v>8583.7232100000001</v>
      </c>
      <c r="K33" s="17">
        <v>7192.1624999999995</v>
      </c>
      <c r="L33" s="17">
        <v>7802.9303499999996</v>
      </c>
      <c r="M33" s="17">
        <v>7603.01656</v>
      </c>
      <c r="N33" s="62">
        <f t="shared" si="0"/>
        <v>94744.789040000003</v>
      </c>
    </row>
    <row r="34" spans="1:15" x14ac:dyDescent="0.2">
      <c r="A34" t="s">
        <v>57</v>
      </c>
      <c r="B34" s="17">
        <v>3386.35529</v>
      </c>
      <c r="C34" s="17">
        <v>2933.51361</v>
      </c>
      <c r="D34" s="17">
        <v>3297.0528199999999</v>
      </c>
      <c r="E34" s="17">
        <v>3623.6236400000003</v>
      </c>
      <c r="F34" s="17">
        <v>3336.0144500000001</v>
      </c>
      <c r="G34" s="17">
        <v>3595.2041400000003</v>
      </c>
      <c r="H34" s="17">
        <v>3304.2857899999999</v>
      </c>
      <c r="I34" s="17">
        <v>3638.8509599999998</v>
      </c>
      <c r="J34" s="17">
        <v>3359.3402299999998</v>
      </c>
      <c r="K34" s="17">
        <v>3597.0959600000001</v>
      </c>
      <c r="L34" s="17">
        <v>3244.4906800000003</v>
      </c>
      <c r="M34" s="17">
        <v>2932.8224100000002</v>
      </c>
      <c r="N34" s="62">
        <f t="shared" si="0"/>
        <v>40248.649980000002</v>
      </c>
    </row>
    <row r="35" spans="1:15" x14ac:dyDescent="0.2">
      <c r="A35" s="8" t="s">
        <v>78</v>
      </c>
      <c r="B35" s="17">
        <v>4796.8906999999999</v>
      </c>
      <c r="C35" s="17">
        <v>2025.4312500000001</v>
      </c>
      <c r="D35" s="17">
        <v>5905.3515799999996</v>
      </c>
      <c r="E35" s="17">
        <v>4452.4309699999994</v>
      </c>
      <c r="F35" s="17">
        <v>4782.9097999999994</v>
      </c>
      <c r="G35" s="17">
        <v>4498.2558499999996</v>
      </c>
      <c r="H35" s="17">
        <v>4619.3802100000003</v>
      </c>
      <c r="I35" s="17">
        <v>5324.7999099999997</v>
      </c>
      <c r="J35" s="17">
        <v>4735.2505799999999</v>
      </c>
      <c r="K35" s="17">
        <v>4561.8206300000002</v>
      </c>
      <c r="L35" s="17">
        <v>4805.5813399999997</v>
      </c>
      <c r="M35" s="17">
        <v>5438.8685299999997</v>
      </c>
      <c r="N35" s="62">
        <f t="shared" si="0"/>
        <v>55946.97135</v>
      </c>
    </row>
    <row r="36" spans="1:15" x14ac:dyDescent="0.2">
      <c r="A36" t="s">
        <v>58</v>
      </c>
      <c r="B36" s="17">
        <v>18274.576850000001</v>
      </c>
      <c r="C36" s="17">
        <v>9962.6203200000018</v>
      </c>
      <c r="D36" s="17">
        <v>14742.714489999991</v>
      </c>
      <c r="E36" s="17">
        <v>13102.442080000004</v>
      </c>
      <c r="F36" s="17">
        <v>11996.834270000001</v>
      </c>
      <c r="G36" s="17">
        <v>14300.80233</v>
      </c>
      <c r="H36" s="17">
        <v>12470.651089999999</v>
      </c>
      <c r="I36" s="17">
        <v>14020.406949999997</v>
      </c>
      <c r="J36" s="17">
        <v>13859.3817</v>
      </c>
      <c r="K36" s="17">
        <v>12069.315289999991</v>
      </c>
      <c r="L36" s="17">
        <v>15060.781000000004</v>
      </c>
      <c r="M36" s="17">
        <v>14773.09374</v>
      </c>
      <c r="N36" s="62">
        <f t="shared" si="0"/>
        <v>164633.62011000005</v>
      </c>
    </row>
    <row r="37" spans="1:15" x14ac:dyDescent="0.2">
      <c r="A37" s="1" t="s">
        <v>70</v>
      </c>
      <c r="B37" s="14">
        <v>4534.3393900000001</v>
      </c>
      <c r="C37" s="14">
        <v>4266.8314900000005</v>
      </c>
      <c r="D37" s="14">
        <v>2939.9732899999999</v>
      </c>
      <c r="E37" s="14">
        <v>3656.9761200000003</v>
      </c>
      <c r="F37" s="14">
        <v>4220.8300799999997</v>
      </c>
      <c r="G37" s="14">
        <v>4256.8484500000004</v>
      </c>
      <c r="H37" s="14">
        <v>3712.9441099999999</v>
      </c>
      <c r="I37" s="14">
        <v>4140.2309599999999</v>
      </c>
      <c r="J37" s="14">
        <v>4573.7704599999997</v>
      </c>
      <c r="K37" s="14">
        <v>4397.1749199999995</v>
      </c>
      <c r="L37" s="14">
        <v>4087.2525299999998</v>
      </c>
      <c r="M37" s="14">
        <v>4380.07773</v>
      </c>
      <c r="N37" s="45">
        <f t="shared" si="0"/>
        <v>49167.249530000001</v>
      </c>
    </row>
    <row r="38" spans="1:15" x14ac:dyDescent="0.2">
      <c r="A38" t="s">
        <v>71</v>
      </c>
      <c r="B38" s="17">
        <v>4226.2226000000001</v>
      </c>
      <c r="C38" s="17">
        <v>3548.2494700000002</v>
      </c>
      <c r="D38" s="17">
        <v>2760.3045299999999</v>
      </c>
      <c r="E38" s="17">
        <v>3282.0347200000001</v>
      </c>
      <c r="F38" s="17">
        <v>3685.88445</v>
      </c>
      <c r="G38" s="17">
        <v>3816.88184</v>
      </c>
      <c r="H38" s="17">
        <v>3334.9940099999999</v>
      </c>
      <c r="I38" s="17">
        <v>3744.88069</v>
      </c>
      <c r="J38" s="17">
        <v>4084.4193999999998</v>
      </c>
      <c r="K38" s="17">
        <v>3937.1407599999998</v>
      </c>
      <c r="L38" s="17">
        <v>3593.9078799999997</v>
      </c>
      <c r="M38" s="17">
        <v>4130.7355600000001</v>
      </c>
      <c r="N38" s="62">
        <f t="shared" si="0"/>
        <v>44145.655910000001</v>
      </c>
    </row>
    <row r="39" spans="1:15" ht="13.5" thickBot="1" x14ac:dyDescent="0.25">
      <c r="A39" s="28" t="s">
        <v>58</v>
      </c>
      <c r="B39" s="20">
        <v>308.11678999999998</v>
      </c>
      <c r="C39" s="20">
        <v>718.58202000000006</v>
      </c>
      <c r="D39" s="20">
        <v>179.66876000000002</v>
      </c>
      <c r="E39" s="20">
        <v>374.94139999999999</v>
      </c>
      <c r="F39" s="20">
        <v>534.94563000000005</v>
      </c>
      <c r="G39" s="20">
        <v>439.96661</v>
      </c>
      <c r="H39" s="20">
        <v>377.95009999999996</v>
      </c>
      <c r="I39" s="20">
        <v>395.35027000000002</v>
      </c>
      <c r="J39" s="20">
        <v>489.35106000000002</v>
      </c>
      <c r="K39" s="20">
        <v>460.03415999999999</v>
      </c>
      <c r="L39" s="20">
        <v>493.34465</v>
      </c>
      <c r="M39" s="20">
        <v>249.34217000000001</v>
      </c>
      <c r="N39" s="62">
        <f t="shared" si="0"/>
        <v>5021.5936199999996</v>
      </c>
    </row>
    <row r="40" spans="1:15" ht="14.25" thickTop="1" thickBot="1" x14ac:dyDescent="0.25">
      <c r="A40" s="48" t="s">
        <v>33</v>
      </c>
      <c r="B40" s="47">
        <f t="shared" ref="B40:M40" si="1">B5+B6+B7+B8+B9+B10+B17+B27+B37</f>
        <v>496945.31537000003</v>
      </c>
      <c r="C40" s="47">
        <f t="shared" si="1"/>
        <v>396052.66349000001</v>
      </c>
      <c r="D40" s="47">
        <f t="shared" si="1"/>
        <v>454477.02958999993</v>
      </c>
      <c r="E40" s="47">
        <f t="shared" si="1"/>
        <v>464033.16045000008</v>
      </c>
      <c r="F40" s="47">
        <f t="shared" si="1"/>
        <v>427181.60473000002</v>
      </c>
      <c r="G40" s="47">
        <f t="shared" si="1"/>
        <v>450833.02853000007</v>
      </c>
      <c r="H40" s="47">
        <f t="shared" si="1"/>
        <v>443259.49463999999</v>
      </c>
      <c r="I40" s="47">
        <f t="shared" si="1"/>
        <v>444240.66446000006</v>
      </c>
      <c r="J40" s="47">
        <f t="shared" si="1"/>
        <v>473259.28193000006</v>
      </c>
      <c r="K40" s="47">
        <f t="shared" si="1"/>
        <v>435652.35706000007</v>
      </c>
      <c r="L40" s="47">
        <f t="shared" si="1"/>
        <v>449667.91216000001</v>
      </c>
      <c r="M40" s="47">
        <f t="shared" si="1"/>
        <v>535344.25946999993</v>
      </c>
      <c r="N40" s="47">
        <f>N5+N6+N7+N8+N9+N10+N17+N27+N37</f>
        <v>5470946.7718799999</v>
      </c>
      <c r="O40" s="6"/>
    </row>
    <row r="41" spans="1:15" ht="13.5" thickTop="1" x14ac:dyDescent="0.2">
      <c r="A41" s="180" t="s">
        <v>89</v>
      </c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</row>
    <row r="42" spans="1:15" x14ac:dyDescent="0.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5" x14ac:dyDescent="0.2">
      <c r="A43" s="5" t="s">
        <v>86</v>
      </c>
      <c r="E43" s="16"/>
      <c r="F43" s="16"/>
      <c r="G43" s="34"/>
      <c r="H43" s="16"/>
      <c r="I43" s="16"/>
      <c r="J43" s="35"/>
      <c r="K43" s="16"/>
      <c r="L43" s="16"/>
      <c r="M43" s="16"/>
      <c r="N43" s="16"/>
    </row>
    <row r="44" spans="1:15" x14ac:dyDescent="0.2">
      <c r="A44" s="5"/>
    </row>
    <row r="45" spans="1:15" x14ac:dyDescent="0.2">
      <c r="I45" s="6"/>
    </row>
    <row r="47" spans="1:15" x14ac:dyDescent="0.2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5" x14ac:dyDescent="0.2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4" x14ac:dyDescent="0.2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1:14" x14ac:dyDescent="0.2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1:14" x14ac:dyDescent="0.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</row>
    <row r="53" spans="1:14" x14ac:dyDescent="0.2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  <row r="54" spans="1:14" x14ac:dyDescent="0.2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</row>
    <row r="55" spans="1:14" x14ac:dyDescent="0.2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</row>
    <row r="56" spans="1:14" x14ac:dyDescent="0.2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</row>
    <row r="57" spans="1:14" x14ac:dyDescent="0.2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</row>
    <row r="58" spans="1:14" x14ac:dyDescent="0.2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1:14" x14ac:dyDescent="0.2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1:14" x14ac:dyDescent="0.2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</row>
    <row r="61" spans="1:14" x14ac:dyDescent="0.2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1:14" x14ac:dyDescent="0.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</row>
    <row r="63" spans="1:14" x14ac:dyDescent="0.2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</row>
    <row r="64" spans="1:14" x14ac:dyDescent="0.2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</row>
    <row r="65" spans="1:14" x14ac:dyDescent="0.2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1:14" x14ac:dyDescent="0.2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</row>
    <row r="67" spans="1:14" x14ac:dyDescent="0.2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1:14" x14ac:dyDescent="0.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</row>
    <row r="69" spans="1:14" x14ac:dyDescent="0.2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</row>
    <row r="70" spans="1:14" x14ac:dyDescent="0.2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</row>
    <row r="71" spans="1:14" x14ac:dyDescent="0.2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  <row r="72" spans="1:14" x14ac:dyDescent="0.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</row>
    <row r="73" spans="1:14" x14ac:dyDescent="0.2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74" spans="1:14" x14ac:dyDescent="0.2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</row>
    <row r="75" spans="1:14" x14ac:dyDescent="0.2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</row>
    <row r="76" spans="1:14" x14ac:dyDescent="0.2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</row>
    <row r="77" spans="1:14" x14ac:dyDescent="0.2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1:14" x14ac:dyDescent="0.2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</row>
    <row r="79" spans="1:14" x14ac:dyDescent="0.2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</row>
    <row r="80" spans="1:14" x14ac:dyDescent="0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1:14" x14ac:dyDescent="0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</row>
    <row r="82" spans="1:14" x14ac:dyDescent="0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</row>
  </sheetData>
  <mergeCells count="1">
    <mergeCell ref="A41:N42"/>
  </mergeCells>
  <phoneticPr fontId="13" type="noConversion"/>
  <pageMargins left="0.19685039370078741" right="0.54" top="0.15748031496062992" bottom="0.19685039370078741" header="0.15748031496062992" footer="0.23622047244094491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6"/>
  <sheetViews>
    <sheetView workbookViewId="0">
      <selection activeCell="G38" sqref="G38"/>
    </sheetView>
  </sheetViews>
  <sheetFormatPr defaultColWidth="9.140625" defaultRowHeight="12.75" x14ac:dyDescent="0.2"/>
  <cols>
    <col min="1" max="1" width="45.7109375" style="4" customWidth="1"/>
    <col min="2" max="11" width="10.5703125" style="4" bestFit="1" customWidth="1"/>
    <col min="12" max="12" width="12" style="4" customWidth="1"/>
    <col min="13" max="13" width="10.5703125" style="4" bestFit="1" customWidth="1"/>
    <col min="14" max="14" width="11.28515625" style="4" bestFit="1" customWidth="1"/>
    <col min="15" max="16384" width="9.140625" style="4"/>
  </cols>
  <sheetData>
    <row r="1" spans="1:14" x14ac:dyDescent="0.2">
      <c r="A1" s="30" t="s">
        <v>80</v>
      </c>
      <c r="B1" s="3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">
      <c r="A2" s="7"/>
      <c r="B2" s="16"/>
      <c r="C2" s="16"/>
      <c r="D2" s="16"/>
      <c r="E2" s="16"/>
      <c r="F2" s="16"/>
      <c r="G2" s="16"/>
      <c r="H2" s="16"/>
      <c r="I2" s="16"/>
      <c r="J2" s="16"/>
      <c r="K2" s="16"/>
      <c r="L2" s="30" t="s">
        <v>31</v>
      </c>
      <c r="M2" s="16"/>
      <c r="N2" s="16"/>
    </row>
    <row r="3" spans="1:14" s="3" customFormat="1" ht="13.5" thickBot="1" x14ac:dyDescent="0.25">
      <c r="A3" s="32" t="s">
        <v>34</v>
      </c>
      <c r="B3" s="33" t="s">
        <v>35</v>
      </c>
      <c r="C3" s="33" t="s">
        <v>36</v>
      </c>
      <c r="D3" s="33" t="s">
        <v>37</v>
      </c>
      <c r="E3" s="33" t="s">
        <v>38</v>
      </c>
      <c r="F3" s="33" t="s">
        <v>39</v>
      </c>
      <c r="G3" s="33" t="s">
        <v>40</v>
      </c>
      <c r="H3" s="33" t="s">
        <v>41</v>
      </c>
      <c r="I3" s="33" t="s">
        <v>42</v>
      </c>
      <c r="J3" s="33" t="s">
        <v>43</v>
      </c>
      <c r="K3" s="33" t="s">
        <v>44</v>
      </c>
      <c r="L3" s="33" t="s">
        <v>45</v>
      </c>
      <c r="M3" s="33" t="s">
        <v>46</v>
      </c>
      <c r="N3" s="13">
        <v>2010</v>
      </c>
    </row>
    <row r="4" spans="1:14" ht="13.5" thickTop="1" x14ac:dyDescent="0.2">
      <c r="A4" s="59" t="s">
        <v>0</v>
      </c>
      <c r="B4" s="64">
        <v>403.50617</v>
      </c>
      <c r="C4" s="64">
        <v>353.30243000000002</v>
      </c>
      <c r="D4" s="64">
        <v>390.62959000000001</v>
      </c>
      <c r="E4" s="64">
        <v>358.43356</v>
      </c>
      <c r="F4" s="64">
        <v>381.61689000000001</v>
      </c>
      <c r="G4" s="64">
        <v>388.23748000000001</v>
      </c>
      <c r="H4" s="64">
        <v>413.95627000000002</v>
      </c>
      <c r="I4" s="64">
        <v>382.50134000000003</v>
      </c>
      <c r="J4" s="64">
        <v>387.09186</v>
      </c>
      <c r="K4" s="64">
        <v>405.72816999999998</v>
      </c>
      <c r="L4" s="64">
        <v>401.53057000000001</v>
      </c>
      <c r="M4" s="64">
        <v>421.16207000000003</v>
      </c>
      <c r="N4" s="65">
        <v>4687.6964000000007</v>
      </c>
    </row>
    <row r="5" spans="1:14" x14ac:dyDescent="0.2">
      <c r="A5" s="59" t="s">
        <v>1</v>
      </c>
      <c r="B5" s="64">
        <v>497.45562000000001</v>
      </c>
      <c r="C5" s="64">
        <v>756.13990000000001</v>
      </c>
      <c r="D5" s="64">
        <v>785.57267000000002</v>
      </c>
      <c r="E5" s="64">
        <v>827.37685999999997</v>
      </c>
      <c r="F5" s="64">
        <v>810.02422999999999</v>
      </c>
      <c r="G5" s="64">
        <v>922.33346999999992</v>
      </c>
      <c r="H5" s="64">
        <v>871.15081000000009</v>
      </c>
      <c r="I5" s="64">
        <v>949.30142000000001</v>
      </c>
      <c r="J5" s="64">
        <v>966.31541000000004</v>
      </c>
      <c r="K5" s="64">
        <v>964.23228000000006</v>
      </c>
      <c r="L5" s="64">
        <v>851.18915000000004</v>
      </c>
      <c r="M5" s="64">
        <v>804.98856999999998</v>
      </c>
      <c r="N5" s="65">
        <v>10006.080390000001</v>
      </c>
    </row>
    <row r="6" spans="1:14" x14ac:dyDescent="0.2">
      <c r="A6" s="59" t="s">
        <v>22</v>
      </c>
      <c r="B6" s="64">
        <v>59.353879999999997</v>
      </c>
      <c r="C6" s="64">
        <v>16.715509999999998</v>
      </c>
      <c r="D6" s="64">
        <v>28.299790000000002</v>
      </c>
      <c r="E6" s="64">
        <v>52.7988</v>
      </c>
      <c r="F6" s="64">
        <v>46.101529999999997</v>
      </c>
      <c r="G6" s="64">
        <v>67.019890000000004</v>
      </c>
      <c r="H6" s="64">
        <v>53.16825</v>
      </c>
      <c r="I6" s="64">
        <v>55.063540000000003</v>
      </c>
      <c r="J6" s="64">
        <v>47.847110000000001</v>
      </c>
      <c r="K6" s="64">
        <v>42.978279999999998</v>
      </c>
      <c r="L6" s="64">
        <v>45.876100000000001</v>
      </c>
      <c r="M6" s="64">
        <v>43.171150000000004</v>
      </c>
      <c r="N6" s="65">
        <v>558.39382999999998</v>
      </c>
    </row>
    <row r="7" spans="1:14" x14ac:dyDescent="0.2">
      <c r="A7" s="59" t="s">
        <v>23</v>
      </c>
      <c r="B7" s="64">
        <v>15.93108</v>
      </c>
      <c r="C7" s="64">
        <v>8.6880300000000013</v>
      </c>
      <c r="D7" s="64">
        <v>16.95889</v>
      </c>
      <c r="E7" s="64">
        <v>13.329739999999999</v>
      </c>
      <c r="F7" s="64">
        <v>13.43131</v>
      </c>
      <c r="G7" s="64">
        <v>22.620619999999999</v>
      </c>
      <c r="H7" s="64">
        <v>19.011689999999998</v>
      </c>
      <c r="I7" s="64">
        <v>11.830110000000001</v>
      </c>
      <c r="J7" s="64">
        <v>14.719149999999999</v>
      </c>
      <c r="K7" s="64">
        <v>15.26229</v>
      </c>
      <c r="L7" s="64">
        <v>17.529880000000002</v>
      </c>
      <c r="M7" s="64">
        <v>21.292999999999999</v>
      </c>
      <c r="N7" s="65">
        <v>190.60579000000001</v>
      </c>
    </row>
    <row r="8" spans="1:14" x14ac:dyDescent="0.2">
      <c r="A8" s="59" t="s">
        <v>2</v>
      </c>
      <c r="B8" s="64">
        <v>401.88340999999997</v>
      </c>
      <c r="C8" s="64">
        <v>310.35586000000001</v>
      </c>
      <c r="D8" s="64">
        <v>319.00378999999998</v>
      </c>
      <c r="E8" s="64">
        <v>364.01529999999997</v>
      </c>
      <c r="F8" s="64">
        <v>382.767</v>
      </c>
      <c r="G8" s="64">
        <v>436.47373999999996</v>
      </c>
      <c r="H8" s="64">
        <v>416.90578999999997</v>
      </c>
      <c r="I8" s="64">
        <v>399.95393000000001</v>
      </c>
      <c r="J8" s="64">
        <v>360.76635999999996</v>
      </c>
      <c r="K8" s="64">
        <v>389.13522999999998</v>
      </c>
      <c r="L8" s="64">
        <v>373.28578999999996</v>
      </c>
      <c r="M8" s="64">
        <v>427.50015000000002</v>
      </c>
      <c r="N8" s="65">
        <v>4582.0463499999996</v>
      </c>
    </row>
    <row r="9" spans="1:14" x14ac:dyDescent="0.2">
      <c r="A9" s="59" t="s">
        <v>24</v>
      </c>
      <c r="B9" s="64">
        <v>18.45824</v>
      </c>
      <c r="C9" s="64">
        <v>16.628040000000002</v>
      </c>
      <c r="D9" s="64">
        <v>17.790220000000001</v>
      </c>
      <c r="E9" s="64">
        <v>21.919139999999999</v>
      </c>
      <c r="F9" s="64">
        <v>22.907330000000002</v>
      </c>
      <c r="G9" s="64">
        <v>26.4558</v>
      </c>
      <c r="H9" s="64">
        <v>33.677500000000002</v>
      </c>
      <c r="I9" s="64">
        <v>26.76436</v>
      </c>
      <c r="J9" s="64">
        <v>27.052379999999999</v>
      </c>
      <c r="K9" s="64">
        <v>26.012430000000002</v>
      </c>
      <c r="L9" s="64">
        <v>21.58032</v>
      </c>
      <c r="M9" s="64">
        <v>25.26398</v>
      </c>
      <c r="N9" s="65">
        <v>284.50973999999997</v>
      </c>
    </row>
    <row r="10" spans="1:14" x14ac:dyDescent="0.2">
      <c r="A10" s="59" t="s">
        <v>49</v>
      </c>
      <c r="B10" s="64">
        <v>2217.8206299999997</v>
      </c>
      <c r="C10" s="64">
        <v>1220.4133400000001</v>
      </c>
      <c r="D10" s="64">
        <v>1134.8946799999999</v>
      </c>
      <c r="E10" s="64">
        <v>2058.17569</v>
      </c>
      <c r="F10" s="64">
        <v>1489.6722400000001</v>
      </c>
      <c r="G10" s="64">
        <v>1906.2625500000001</v>
      </c>
      <c r="H10" s="64">
        <v>1418.09546</v>
      </c>
      <c r="I10" s="64">
        <v>1424.9873700000001</v>
      </c>
      <c r="J10" s="64">
        <v>1513.9935600000001</v>
      </c>
      <c r="K10" s="64">
        <v>1559.3786499999999</v>
      </c>
      <c r="L10" s="64">
        <v>1572.8462400000001</v>
      </c>
      <c r="M10" s="64">
        <v>2536.60259</v>
      </c>
      <c r="N10" s="65">
        <v>20053.143</v>
      </c>
    </row>
    <row r="11" spans="1:14" x14ac:dyDescent="0.2">
      <c r="A11" s="59" t="s">
        <v>25</v>
      </c>
      <c r="B11" s="64">
        <v>138.4924</v>
      </c>
      <c r="C11" s="64">
        <v>141.61732000000001</v>
      </c>
      <c r="D11" s="64">
        <v>165.85123000000002</v>
      </c>
      <c r="E11" s="64">
        <v>180.06848000000002</v>
      </c>
      <c r="F11" s="64">
        <v>154.63423999999998</v>
      </c>
      <c r="G11" s="64">
        <v>160.77812</v>
      </c>
      <c r="H11" s="64">
        <v>158.89157</v>
      </c>
      <c r="I11" s="64">
        <v>175.16349</v>
      </c>
      <c r="J11" s="64">
        <v>200.28635999999997</v>
      </c>
      <c r="K11" s="64">
        <v>187.57859999999999</v>
      </c>
      <c r="L11" s="64">
        <v>193.35924</v>
      </c>
      <c r="M11" s="64">
        <v>175.56863000000001</v>
      </c>
      <c r="N11" s="65">
        <v>2032.2896799999999</v>
      </c>
    </row>
    <row r="12" spans="1:14" x14ac:dyDescent="0.2">
      <c r="A12" s="59" t="s">
        <v>76</v>
      </c>
      <c r="B12" s="64">
        <v>5804.6501499999995</v>
      </c>
      <c r="C12" s="64">
        <v>4577.8938499999995</v>
      </c>
      <c r="D12" s="64">
        <v>5535.1366300000009</v>
      </c>
      <c r="E12" s="64">
        <v>5955.8822600000003</v>
      </c>
      <c r="F12" s="64">
        <v>5911.2902100000001</v>
      </c>
      <c r="G12" s="64">
        <v>6335.0702899999997</v>
      </c>
      <c r="H12" s="64">
        <v>5848.30314</v>
      </c>
      <c r="I12" s="64">
        <v>5062.0967899999996</v>
      </c>
      <c r="J12" s="64">
        <v>5539.7631800000008</v>
      </c>
      <c r="K12" s="64">
        <v>6510.8863500000007</v>
      </c>
      <c r="L12" s="64">
        <v>5718.4662500000004</v>
      </c>
      <c r="M12" s="64">
        <v>5208.5600199999999</v>
      </c>
      <c r="N12" s="65">
        <v>68007.999120000008</v>
      </c>
    </row>
    <row r="13" spans="1:14" x14ac:dyDescent="0.2">
      <c r="A13" s="59" t="s">
        <v>3</v>
      </c>
      <c r="B13" s="64">
        <v>1623.4746100000002</v>
      </c>
      <c r="C13" s="64">
        <v>1466.2248100000002</v>
      </c>
      <c r="D13" s="64">
        <v>1177.51208</v>
      </c>
      <c r="E13" s="64">
        <v>1347.07429</v>
      </c>
      <c r="F13" s="64">
        <v>1436.6299099999999</v>
      </c>
      <c r="G13" s="64">
        <v>1479.01368</v>
      </c>
      <c r="H13" s="64">
        <v>1531.15921</v>
      </c>
      <c r="I13" s="64">
        <v>1548.8293000000001</v>
      </c>
      <c r="J13" s="64">
        <v>1485.9936699999998</v>
      </c>
      <c r="K13" s="64">
        <v>1485.11528</v>
      </c>
      <c r="L13" s="64">
        <v>1461.7429399999999</v>
      </c>
      <c r="M13" s="64">
        <v>1564.6351599999998</v>
      </c>
      <c r="N13" s="65">
        <v>17607.404939999997</v>
      </c>
    </row>
    <row r="14" spans="1:14" x14ac:dyDescent="0.2">
      <c r="A14" s="59" t="s">
        <v>4</v>
      </c>
      <c r="B14" s="64">
        <v>673.62198999999998</v>
      </c>
      <c r="C14" s="64">
        <v>752.95001000000002</v>
      </c>
      <c r="D14" s="64">
        <v>738.03598</v>
      </c>
      <c r="E14" s="64">
        <v>655.90028000000007</v>
      </c>
      <c r="F14" s="64">
        <v>509.74786</v>
      </c>
      <c r="G14" s="64">
        <v>507.62184999999999</v>
      </c>
      <c r="H14" s="64">
        <v>686.67663000000005</v>
      </c>
      <c r="I14" s="64">
        <v>502.40690000000001</v>
      </c>
      <c r="J14" s="64">
        <v>862.56723</v>
      </c>
      <c r="K14" s="64">
        <v>678.83542</v>
      </c>
      <c r="L14" s="64">
        <v>904.42823999999996</v>
      </c>
      <c r="M14" s="64">
        <v>519.07446000000004</v>
      </c>
      <c r="N14" s="65">
        <v>7991.8668500000003</v>
      </c>
    </row>
    <row r="15" spans="1:14" x14ac:dyDescent="0.2">
      <c r="A15" s="59" t="s">
        <v>5</v>
      </c>
      <c r="B15" s="64">
        <v>1718.4560100000001</v>
      </c>
      <c r="C15" s="64">
        <v>1734.8398300000001</v>
      </c>
      <c r="D15" s="64">
        <v>1894.5855200000001</v>
      </c>
      <c r="E15" s="64">
        <v>2131.72687</v>
      </c>
      <c r="F15" s="64">
        <v>2089.8550100000002</v>
      </c>
      <c r="G15" s="64">
        <v>2128.5399400000001</v>
      </c>
      <c r="H15" s="64">
        <v>2076.1261100000002</v>
      </c>
      <c r="I15" s="64">
        <v>1952.72793</v>
      </c>
      <c r="J15" s="64">
        <v>2044.13536</v>
      </c>
      <c r="K15" s="64">
        <v>1909.78199</v>
      </c>
      <c r="L15" s="64">
        <v>2017.1976399999999</v>
      </c>
      <c r="M15" s="64">
        <v>1897.8120700000002</v>
      </c>
      <c r="N15" s="65">
        <v>23595.784279999996</v>
      </c>
    </row>
    <row r="16" spans="1:14" x14ac:dyDescent="0.2">
      <c r="A16" s="59" t="s">
        <v>6</v>
      </c>
      <c r="B16" s="64">
        <v>153.58848</v>
      </c>
      <c r="C16" s="64">
        <v>136.49610000000001</v>
      </c>
      <c r="D16" s="64">
        <v>126.78144999999999</v>
      </c>
      <c r="E16" s="64">
        <v>284.04509999999999</v>
      </c>
      <c r="F16" s="64">
        <v>175.58589000000001</v>
      </c>
      <c r="G16" s="64">
        <v>219.31366</v>
      </c>
      <c r="H16" s="64">
        <v>231.45498000000001</v>
      </c>
      <c r="I16" s="64">
        <v>163.22181</v>
      </c>
      <c r="J16" s="64">
        <v>184.31873999999999</v>
      </c>
      <c r="K16" s="64">
        <v>180.27092999999999</v>
      </c>
      <c r="L16" s="64">
        <v>173.44120000000001</v>
      </c>
      <c r="M16" s="64">
        <v>213.81235999999998</v>
      </c>
      <c r="N16" s="65">
        <v>2242.3307</v>
      </c>
    </row>
    <row r="17" spans="1:14" x14ac:dyDescent="0.2">
      <c r="A17" s="59" t="s">
        <v>26</v>
      </c>
      <c r="B17" s="64">
        <v>40.546289999999999</v>
      </c>
      <c r="C17" s="64">
        <v>34.42906</v>
      </c>
      <c r="D17" s="64">
        <v>26.623889999999999</v>
      </c>
      <c r="E17" s="64">
        <v>34.205220000000004</v>
      </c>
      <c r="F17" s="64">
        <v>29.98441</v>
      </c>
      <c r="G17" s="64">
        <v>37.573819999999998</v>
      </c>
      <c r="H17" s="64">
        <v>37.319369999999999</v>
      </c>
      <c r="I17" s="64">
        <v>35.290289999999999</v>
      </c>
      <c r="J17" s="64">
        <v>26.664429999999999</v>
      </c>
      <c r="K17" s="64">
        <v>49.898240000000001</v>
      </c>
      <c r="L17" s="64">
        <v>37.152010000000004</v>
      </c>
      <c r="M17" s="64">
        <v>33.962230000000005</v>
      </c>
      <c r="N17" s="65">
        <v>423.64926000000003</v>
      </c>
    </row>
    <row r="18" spans="1:14" x14ac:dyDescent="0.2">
      <c r="A18" s="59" t="s">
        <v>7</v>
      </c>
      <c r="B18" s="64">
        <v>689.92601000000002</v>
      </c>
      <c r="C18" s="64">
        <v>344.64159000000001</v>
      </c>
      <c r="D18" s="64">
        <v>451.34315000000004</v>
      </c>
      <c r="E18" s="64">
        <v>725.24558999999999</v>
      </c>
      <c r="F18" s="64">
        <v>580.12803000000008</v>
      </c>
      <c r="G18" s="64">
        <v>584.93164999999999</v>
      </c>
      <c r="H18" s="64">
        <v>483.22615999999999</v>
      </c>
      <c r="I18" s="64">
        <v>586.41883999999993</v>
      </c>
      <c r="J18" s="64">
        <v>705.28375000000005</v>
      </c>
      <c r="K18" s="64">
        <v>735.58749</v>
      </c>
      <c r="L18" s="64">
        <v>522.01818000000003</v>
      </c>
      <c r="M18" s="64">
        <v>630.58217000000002</v>
      </c>
      <c r="N18" s="65">
        <v>7039.3326100000004</v>
      </c>
    </row>
    <row r="19" spans="1:14" ht="13.5" customHeight="1" x14ac:dyDescent="0.2">
      <c r="A19" s="59" t="s">
        <v>8</v>
      </c>
      <c r="B19" s="64">
        <v>1484.89282</v>
      </c>
      <c r="C19" s="64">
        <v>786.58087999999998</v>
      </c>
      <c r="D19" s="64">
        <v>1019.40092</v>
      </c>
      <c r="E19" s="64">
        <v>1669.4629299999999</v>
      </c>
      <c r="F19" s="64">
        <v>1595.17508</v>
      </c>
      <c r="G19" s="64">
        <v>1986.29027</v>
      </c>
      <c r="H19" s="64">
        <v>1698.0554299999999</v>
      </c>
      <c r="I19" s="64">
        <v>1796.4080100000001</v>
      </c>
      <c r="J19" s="64">
        <v>1702.41552</v>
      </c>
      <c r="K19" s="64">
        <v>1485.2265500000001</v>
      </c>
      <c r="L19" s="64">
        <v>1513.7535800000001</v>
      </c>
      <c r="M19" s="64">
        <v>1714.7896499999999</v>
      </c>
      <c r="N19" s="65">
        <v>18452.451639999999</v>
      </c>
    </row>
    <row r="20" spans="1:14" x14ac:dyDescent="0.2">
      <c r="A20" s="59" t="s">
        <v>9</v>
      </c>
      <c r="B20" s="64">
        <v>2091.3017</v>
      </c>
      <c r="C20" s="64">
        <v>919.72582</v>
      </c>
      <c r="D20" s="64">
        <v>830.17150000000004</v>
      </c>
      <c r="E20" s="64">
        <v>1031.8819599999999</v>
      </c>
      <c r="F20" s="64">
        <v>960.69378000000006</v>
      </c>
      <c r="G20" s="64">
        <v>969.78796</v>
      </c>
      <c r="H20" s="64">
        <v>1193.0919899999999</v>
      </c>
      <c r="I20" s="64">
        <v>1090.8093100000001</v>
      </c>
      <c r="J20" s="64">
        <v>1193.74755</v>
      </c>
      <c r="K20" s="64">
        <v>1197.8131699999999</v>
      </c>
      <c r="L20" s="64">
        <v>1006.87933</v>
      </c>
      <c r="M20" s="64">
        <v>1565.60032</v>
      </c>
      <c r="N20" s="65">
        <v>14051.504390000002</v>
      </c>
    </row>
    <row r="21" spans="1:14" x14ac:dyDescent="0.2">
      <c r="A21" s="59" t="s">
        <v>10</v>
      </c>
      <c r="B21" s="64">
        <v>5311.19</v>
      </c>
      <c r="C21" s="64">
        <v>3647.1368499999999</v>
      </c>
      <c r="D21" s="64">
        <v>5700.3203700000013</v>
      </c>
      <c r="E21" s="64">
        <v>5212.3862800000006</v>
      </c>
      <c r="F21" s="64">
        <v>6831.469720000001</v>
      </c>
      <c r="G21" s="64">
        <v>4896.3321299999998</v>
      </c>
      <c r="H21" s="64">
        <v>5212.4644600000001</v>
      </c>
      <c r="I21" s="64">
        <v>4695.2874599999996</v>
      </c>
      <c r="J21" s="64">
        <v>7097.6719199999998</v>
      </c>
      <c r="K21" s="64">
        <v>5061.4180900000001</v>
      </c>
      <c r="L21" s="64">
        <v>5904.8013499999997</v>
      </c>
      <c r="M21" s="64">
        <v>5156.9166399999995</v>
      </c>
      <c r="N21" s="65">
        <v>64727.395270000001</v>
      </c>
    </row>
    <row r="22" spans="1:14" x14ac:dyDescent="0.2">
      <c r="A22" s="59" t="s">
        <v>73</v>
      </c>
      <c r="B22" s="64">
        <v>20061.26698</v>
      </c>
      <c r="C22" s="64">
        <v>19086.141060000002</v>
      </c>
      <c r="D22" s="64">
        <v>16989.605990000004</v>
      </c>
      <c r="E22" s="64">
        <v>20379.89417</v>
      </c>
      <c r="F22" s="64">
        <v>29197.720929999992</v>
      </c>
      <c r="G22" s="64">
        <v>21327.028400000003</v>
      </c>
      <c r="H22" s="64">
        <v>21863.38365</v>
      </c>
      <c r="I22" s="64">
        <v>21951.63542000001</v>
      </c>
      <c r="J22" s="64">
        <v>21282.834470000002</v>
      </c>
      <c r="K22" s="64">
        <v>21465.815450000009</v>
      </c>
      <c r="L22" s="64">
        <v>21629.037519999998</v>
      </c>
      <c r="M22" s="64">
        <v>21701.058559999994</v>
      </c>
      <c r="N22" s="65">
        <v>256935.42260000005</v>
      </c>
    </row>
    <row r="23" spans="1:14" x14ac:dyDescent="0.2">
      <c r="A23" s="59" t="s">
        <v>27</v>
      </c>
      <c r="B23" s="64">
        <v>98.362210000000005</v>
      </c>
      <c r="C23" s="64">
        <v>78.436779999999999</v>
      </c>
      <c r="D23" s="64">
        <v>72.40594999999999</v>
      </c>
      <c r="E23" s="64">
        <v>80.537940000000006</v>
      </c>
      <c r="F23" s="64">
        <v>96.79858999999999</v>
      </c>
      <c r="G23" s="64">
        <v>122.6016</v>
      </c>
      <c r="H23" s="64">
        <v>136.54876000000002</v>
      </c>
      <c r="I23" s="64">
        <v>101.23299</v>
      </c>
      <c r="J23" s="64">
        <v>103.71697</v>
      </c>
      <c r="K23" s="64">
        <v>95.301479999999998</v>
      </c>
      <c r="L23" s="64">
        <v>98.68983999999999</v>
      </c>
      <c r="M23" s="64">
        <v>98.021850000000001</v>
      </c>
      <c r="N23" s="65">
        <v>1182.6549600000001</v>
      </c>
    </row>
    <row r="24" spans="1:14" x14ac:dyDescent="0.2">
      <c r="A24" s="59" t="s">
        <v>11</v>
      </c>
      <c r="B24" s="64">
        <v>694.33897000000002</v>
      </c>
      <c r="C24" s="64">
        <v>1325.04809</v>
      </c>
      <c r="D24" s="64">
        <v>1633.7488600000001</v>
      </c>
      <c r="E24" s="64">
        <v>1757.11141</v>
      </c>
      <c r="F24" s="64">
        <v>1990.97261</v>
      </c>
      <c r="G24" s="64">
        <v>1857.2539400000001</v>
      </c>
      <c r="H24" s="64">
        <v>1758.8256799999999</v>
      </c>
      <c r="I24" s="64">
        <v>1405.3714499999999</v>
      </c>
      <c r="J24" s="64">
        <v>1983.6278500000001</v>
      </c>
      <c r="K24" s="64">
        <v>1807.1938500000001</v>
      </c>
      <c r="L24" s="64">
        <v>2293.7925399999999</v>
      </c>
      <c r="M24" s="64">
        <v>1415.0210199999999</v>
      </c>
      <c r="N24" s="65">
        <v>19922.306270000001</v>
      </c>
    </row>
    <row r="25" spans="1:14" x14ac:dyDescent="0.2">
      <c r="A25" s="59" t="s">
        <v>12</v>
      </c>
      <c r="B25" s="64">
        <v>190.30629000000002</v>
      </c>
      <c r="C25" s="64">
        <v>469.94069000000002</v>
      </c>
      <c r="D25" s="64">
        <v>212.53782000000001</v>
      </c>
      <c r="E25" s="64">
        <v>758.83339999999998</v>
      </c>
      <c r="F25" s="64">
        <v>226.23604999999998</v>
      </c>
      <c r="G25" s="64">
        <v>228.37344000000002</v>
      </c>
      <c r="H25" s="64">
        <v>290.40868</v>
      </c>
      <c r="I25" s="64">
        <v>214.51004</v>
      </c>
      <c r="J25" s="64">
        <v>244.53577999999999</v>
      </c>
      <c r="K25" s="64">
        <v>294.84057999999999</v>
      </c>
      <c r="L25" s="64">
        <v>788.17478000000006</v>
      </c>
      <c r="M25" s="64">
        <v>274.63634999999999</v>
      </c>
      <c r="N25" s="65">
        <v>4193.3338999999996</v>
      </c>
    </row>
    <row r="26" spans="1:14" x14ac:dyDescent="0.2">
      <c r="A26" s="59" t="s">
        <v>75</v>
      </c>
      <c r="B26" s="64">
        <v>1617.39561</v>
      </c>
      <c r="C26" s="64">
        <v>1466.0207399999999</v>
      </c>
      <c r="D26" s="64">
        <v>1804.9677199999999</v>
      </c>
      <c r="E26" s="64">
        <v>1759.86454</v>
      </c>
      <c r="F26" s="64">
        <v>1678.75062</v>
      </c>
      <c r="G26" s="64">
        <v>1883.8840600000001</v>
      </c>
      <c r="H26" s="64">
        <v>1728.33554</v>
      </c>
      <c r="I26" s="64">
        <v>1877.51412</v>
      </c>
      <c r="J26" s="64">
        <v>2069.3877400000001</v>
      </c>
      <c r="K26" s="64">
        <v>1981.3788200000001</v>
      </c>
      <c r="L26" s="64">
        <v>1940.17785</v>
      </c>
      <c r="M26" s="64">
        <v>2014.8182400000001</v>
      </c>
      <c r="N26" s="65">
        <v>21822.495600000002</v>
      </c>
    </row>
    <row r="27" spans="1:14" x14ac:dyDescent="0.2">
      <c r="A27" s="59" t="s">
        <v>28</v>
      </c>
      <c r="B27" s="64">
        <v>3.6152299999999999</v>
      </c>
      <c r="C27" s="64">
        <v>3.58704</v>
      </c>
      <c r="D27" s="64">
        <v>3.4916</v>
      </c>
      <c r="E27" s="64">
        <v>2.10995</v>
      </c>
      <c r="F27" s="64">
        <v>1.3288900000000001</v>
      </c>
      <c r="G27" s="64">
        <v>0.53422000000000003</v>
      </c>
      <c r="H27" s="64">
        <v>1.42811</v>
      </c>
      <c r="I27" s="64">
        <v>0.38141000000000003</v>
      </c>
      <c r="J27" s="64">
        <v>0.41446</v>
      </c>
      <c r="K27" s="64">
        <v>0.37669999999999998</v>
      </c>
      <c r="L27" s="64">
        <v>0.38788</v>
      </c>
      <c r="M27" s="64">
        <v>0.91791999999999996</v>
      </c>
      <c r="N27" s="65">
        <v>18.573409999999999</v>
      </c>
    </row>
    <row r="28" spans="1:14" x14ac:dyDescent="0.2">
      <c r="A28" s="59" t="s">
        <v>13</v>
      </c>
      <c r="B28" s="64">
        <v>4023.60581</v>
      </c>
      <c r="C28" s="64">
        <v>4410.7141900000006</v>
      </c>
      <c r="D28" s="64">
        <v>4109.6097049999989</v>
      </c>
      <c r="E28" s="64">
        <v>4686.2275499999996</v>
      </c>
      <c r="F28" s="64">
        <v>4591.9823799999995</v>
      </c>
      <c r="G28" s="64">
        <v>5017.6083799999997</v>
      </c>
      <c r="H28" s="64">
        <v>4805.1991799999996</v>
      </c>
      <c r="I28" s="64">
        <v>4506.02675</v>
      </c>
      <c r="J28" s="64">
        <v>4891.0880900000002</v>
      </c>
      <c r="K28" s="64">
        <v>4621.9379900000004</v>
      </c>
      <c r="L28" s="64">
        <v>4615.6246700000002</v>
      </c>
      <c r="M28" s="64">
        <v>4969.7187199999998</v>
      </c>
      <c r="N28" s="65">
        <v>55249.343414999996</v>
      </c>
    </row>
    <row r="29" spans="1:14" x14ac:dyDescent="0.2">
      <c r="A29" s="59" t="s">
        <v>29</v>
      </c>
      <c r="B29" s="64">
        <v>273.11946999999998</v>
      </c>
      <c r="C29" s="64">
        <v>196.13002</v>
      </c>
      <c r="D29" s="64">
        <v>353.31218000000001</v>
      </c>
      <c r="E29" s="64">
        <v>366.30174</v>
      </c>
      <c r="F29" s="64">
        <v>373.01908000000003</v>
      </c>
      <c r="G29" s="64">
        <v>344.06709999999998</v>
      </c>
      <c r="H29" s="64">
        <v>626.84400000000005</v>
      </c>
      <c r="I29" s="64">
        <v>193.12776000000002</v>
      </c>
      <c r="J29" s="64">
        <v>710.33490000000006</v>
      </c>
      <c r="K29" s="64">
        <v>710.47944999999993</v>
      </c>
      <c r="L29" s="64">
        <v>715.15310999999997</v>
      </c>
      <c r="M29" s="64">
        <v>201.99515</v>
      </c>
      <c r="N29" s="65">
        <v>5063.8839600000001</v>
      </c>
    </row>
    <row r="30" spans="1:14" x14ac:dyDescent="0.2">
      <c r="A30" s="59" t="s">
        <v>14</v>
      </c>
      <c r="B30" s="64">
        <v>2044.1903600000001</v>
      </c>
      <c r="C30" s="64">
        <v>1284.7320099999999</v>
      </c>
      <c r="D30" s="64">
        <v>1489.6891599999999</v>
      </c>
      <c r="E30" s="64">
        <v>1391.67391</v>
      </c>
      <c r="F30" s="64">
        <v>1418.6349700000001</v>
      </c>
      <c r="G30" s="64">
        <v>1659.5406200000002</v>
      </c>
      <c r="H30" s="64">
        <v>1622.42021</v>
      </c>
      <c r="I30" s="64">
        <v>1636.0403799999999</v>
      </c>
      <c r="J30" s="64">
        <v>1819.3723600000001</v>
      </c>
      <c r="K30" s="64">
        <v>1545.95688</v>
      </c>
      <c r="L30" s="64">
        <v>1346.3212900000001</v>
      </c>
      <c r="M30" s="64">
        <v>1183.05126</v>
      </c>
      <c r="N30" s="65">
        <v>18441.62341</v>
      </c>
    </row>
    <row r="31" spans="1:14" x14ac:dyDescent="0.2">
      <c r="A31" s="59" t="s">
        <v>15</v>
      </c>
      <c r="B31" s="64">
        <v>1139.97282</v>
      </c>
      <c r="C31" s="64">
        <v>1047.25523</v>
      </c>
      <c r="D31" s="64">
        <v>996.06561999999997</v>
      </c>
      <c r="E31" s="64">
        <v>1218.80133</v>
      </c>
      <c r="F31" s="64">
        <v>1228.9551799999999</v>
      </c>
      <c r="G31" s="64">
        <v>1310.85401</v>
      </c>
      <c r="H31" s="64">
        <v>1134.3921699999999</v>
      </c>
      <c r="I31" s="64">
        <v>1250.4642200000001</v>
      </c>
      <c r="J31" s="64">
        <v>1233.55378</v>
      </c>
      <c r="K31" s="64">
        <v>1386.7076499999998</v>
      </c>
      <c r="L31" s="64">
        <v>1233.25117</v>
      </c>
      <c r="M31" s="64">
        <v>1310.5770400000001</v>
      </c>
      <c r="N31" s="65">
        <v>14490.850219999998</v>
      </c>
    </row>
    <row r="32" spans="1:14" x14ac:dyDescent="0.2">
      <c r="A32" s="59" t="s">
        <v>16</v>
      </c>
      <c r="B32" s="64">
        <v>286.41982999999999</v>
      </c>
      <c r="C32" s="64">
        <v>291.60340000000002</v>
      </c>
      <c r="D32" s="64">
        <v>335.40790999999996</v>
      </c>
      <c r="E32" s="64">
        <v>335.81545</v>
      </c>
      <c r="F32" s="64">
        <v>369.14740999999998</v>
      </c>
      <c r="G32" s="64">
        <v>505.03128000000004</v>
      </c>
      <c r="H32" s="64">
        <v>549.15877</v>
      </c>
      <c r="I32" s="64">
        <v>302.59719000000001</v>
      </c>
      <c r="J32" s="64">
        <v>370.59059000000002</v>
      </c>
      <c r="K32" s="64">
        <v>335.33737000000002</v>
      </c>
      <c r="L32" s="64">
        <v>342.30617000000001</v>
      </c>
      <c r="M32" s="64">
        <v>351.68890000000005</v>
      </c>
      <c r="N32" s="65">
        <v>4375.1042699999998</v>
      </c>
    </row>
    <row r="33" spans="1:14" x14ac:dyDescent="0.2">
      <c r="A33" s="59" t="s">
        <v>17</v>
      </c>
      <c r="B33" s="64">
        <v>549.99161000000004</v>
      </c>
      <c r="C33" s="64">
        <v>813.97296999999992</v>
      </c>
      <c r="D33" s="64">
        <v>352.77924999999999</v>
      </c>
      <c r="E33" s="64">
        <v>736.02824999999996</v>
      </c>
      <c r="F33" s="64">
        <v>576.14756999999997</v>
      </c>
      <c r="G33" s="64">
        <v>759.74540999999999</v>
      </c>
      <c r="H33" s="64">
        <v>683.74568999999997</v>
      </c>
      <c r="I33" s="64">
        <v>736.91377999999997</v>
      </c>
      <c r="J33" s="64">
        <v>660.51897999999994</v>
      </c>
      <c r="K33" s="64">
        <v>724.83958999999993</v>
      </c>
      <c r="L33" s="64">
        <v>636.16863999999998</v>
      </c>
      <c r="M33" s="64">
        <v>367.24276000000003</v>
      </c>
      <c r="N33" s="65">
        <v>7598.0944999999992</v>
      </c>
    </row>
    <row r="34" spans="1:14" x14ac:dyDescent="0.2">
      <c r="A34" s="59" t="s">
        <v>74</v>
      </c>
      <c r="B34" s="64">
        <v>3648.6785099999997</v>
      </c>
      <c r="C34" s="64">
        <v>4179.6434900000004</v>
      </c>
      <c r="D34" s="64">
        <v>3764.2736199999999</v>
      </c>
      <c r="E34" s="64">
        <v>4278.5914299999995</v>
      </c>
      <c r="F34" s="64">
        <v>4177.5278500000004</v>
      </c>
      <c r="G34" s="64">
        <v>4488.3134500000006</v>
      </c>
      <c r="H34" s="64">
        <v>4453.5937899999999</v>
      </c>
      <c r="I34" s="64">
        <v>4365.4690799999998</v>
      </c>
      <c r="J34" s="64">
        <v>4463.3171400000001</v>
      </c>
      <c r="K34" s="64">
        <v>4624.3502800000006</v>
      </c>
      <c r="L34" s="64">
        <v>4387.9717699999992</v>
      </c>
      <c r="M34" s="64">
        <v>4387.0138200000001</v>
      </c>
      <c r="N34" s="65">
        <v>51218.744229999997</v>
      </c>
    </row>
    <row r="35" spans="1:14" x14ac:dyDescent="0.2">
      <c r="A35" s="59" t="s">
        <v>18</v>
      </c>
      <c r="B35" s="64">
        <v>1028.3614499999999</v>
      </c>
      <c r="C35" s="64">
        <v>1787.7235600000001</v>
      </c>
      <c r="D35" s="64">
        <v>2680.0051899999999</v>
      </c>
      <c r="E35" s="64">
        <v>2495.0246099999999</v>
      </c>
      <c r="F35" s="64">
        <v>2486.7445899999998</v>
      </c>
      <c r="G35" s="64">
        <v>2720.5173100000002</v>
      </c>
      <c r="H35" s="64">
        <v>2604.23612</v>
      </c>
      <c r="I35" s="64">
        <v>1635.38042</v>
      </c>
      <c r="J35" s="64">
        <v>3064.1685600000001</v>
      </c>
      <c r="K35" s="64">
        <v>2647.6866400000004</v>
      </c>
      <c r="L35" s="64">
        <v>3248.2262799999999</v>
      </c>
      <c r="M35" s="64">
        <v>1544.8629799999999</v>
      </c>
      <c r="N35" s="65">
        <v>27942.937710000002</v>
      </c>
    </row>
    <row r="36" spans="1:14" x14ac:dyDescent="0.2">
      <c r="A36" s="59" t="s">
        <v>30</v>
      </c>
      <c r="B36" s="64">
        <v>0</v>
      </c>
      <c r="C36" s="64">
        <v>0.15</v>
      </c>
      <c r="D36" s="64">
        <v>1.35E-2</v>
      </c>
      <c r="E36" s="64">
        <v>0</v>
      </c>
      <c r="F36" s="64">
        <v>0.11975</v>
      </c>
      <c r="G36" s="64">
        <v>0.14649999999999999</v>
      </c>
      <c r="H36" s="64">
        <v>0.12740000000000001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5">
        <v>0.55714999999999992</v>
      </c>
    </row>
    <row r="37" spans="1:14" x14ac:dyDescent="0.2">
      <c r="A37" s="59" t="s">
        <v>19</v>
      </c>
      <c r="B37" s="64">
        <v>1093.8351299999999</v>
      </c>
      <c r="C37" s="64">
        <v>998.39778999999999</v>
      </c>
      <c r="D37" s="64">
        <v>1112.55521</v>
      </c>
      <c r="E37" s="64">
        <v>1175.3739699999999</v>
      </c>
      <c r="F37" s="64">
        <v>1389.19282</v>
      </c>
      <c r="G37" s="64">
        <v>1305.61322</v>
      </c>
      <c r="H37" s="64">
        <v>1277.39518</v>
      </c>
      <c r="I37" s="64">
        <v>1215.80492</v>
      </c>
      <c r="J37" s="64">
        <v>1329.46299</v>
      </c>
      <c r="K37" s="64">
        <v>1414.40075</v>
      </c>
      <c r="L37" s="64">
        <v>1340.30089</v>
      </c>
      <c r="M37" s="64">
        <v>1394.9252200000001</v>
      </c>
      <c r="N37" s="65">
        <v>15047.258089999999</v>
      </c>
    </row>
    <row r="38" spans="1:14" x14ac:dyDescent="0.2">
      <c r="A38" s="59" t="s">
        <v>20</v>
      </c>
      <c r="B38" s="64">
        <v>468.37592999999998</v>
      </c>
      <c r="C38" s="64">
        <v>400.35109999999997</v>
      </c>
      <c r="D38" s="64">
        <v>497.12293</v>
      </c>
      <c r="E38" s="64">
        <v>544.69812000000002</v>
      </c>
      <c r="F38" s="64">
        <v>511.24874</v>
      </c>
      <c r="G38" s="64">
        <v>563.83924999999999</v>
      </c>
      <c r="H38" s="64">
        <v>571.13452000000007</v>
      </c>
      <c r="I38" s="64">
        <v>623.50193999999999</v>
      </c>
      <c r="J38" s="64">
        <v>528.73729000000003</v>
      </c>
      <c r="K38" s="64">
        <v>518.87025000000006</v>
      </c>
      <c r="L38" s="64">
        <v>582.69150999999999</v>
      </c>
      <c r="M38" s="64">
        <v>439.14904999999999</v>
      </c>
      <c r="N38" s="65">
        <v>6249.7206299999998</v>
      </c>
    </row>
    <row r="39" spans="1:14" x14ac:dyDescent="0.2">
      <c r="A39" s="59" t="s">
        <v>21</v>
      </c>
      <c r="B39" s="64">
        <v>590.42110000000002</v>
      </c>
      <c r="C39" s="64">
        <v>292.6542</v>
      </c>
      <c r="D39" s="64">
        <v>277.71845000000002</v>
      </c>
      <c r="E39" s="64">
        <v>377.56539000000004</v>
      </c>
      <c r="F39" s="64">
        <v>904.83762999999999</v>
      </c>
      <c r="G39" s="64">
        <v>500.04142999999999</v>
      </c>
      <c r="H39" s="64">
        <v>340.83853999999997</v>
      </c>
      <c r="I39" s="64">
        <v>513.26156000000003</v>
      </c>
      <c r="J39" s="64">
        <v>889.26609999999994</v>
      </c>
      <c r="K39" s="64">
        <v>611.92272000000003</v>
      </c>
      <c r="L39" s="66">
        <v>531.74745999999993</v>
      </c>
      <c r="M39" s="64">
        <v>457.91548999999998</v>
      </c>
      <c r="N39" s="65">
        <v>6288.1900700000006</v>
      </c>
    </row>
    <row r="40" spans="1:14" ht="13.5" thickBot="1" x14ac:dyDescent="0.25">
      <c r="A40" s="42" t="s">
        <v>33</v>
      </c>
      <c r="B40" s="57">
        <v>61156.806799999998</v>
      </c>
      <c r="C40" s="57">
        <v>55357.281590000021</v>
      </c>
      <c r="D40" s="57">
        <v>57044.223015000003</v>
      </c>
      <c r="E40" s="57">
        <v>65268.381509999985</v>
      </c>
      <c r="F40" s="57">
        <v>74641.080329999968</v>
      </c>
      <c r="G40" s="57">
        <v>67669.650539999973</v>
      </c>
      <c r="H40" s="57">
        <v>66830.750809999998</v>
      </c>
      <c r="I40" s="57">
        <v>63388.295630000008</v>
      </c>
      <c r="J40" s="57">
        <v>70005.561589999983</v>
      </c>
      <c r="K40" s="57">
        <v>67672.535890000043</v>
      </c>
      <c r="L40" s="49">
        <v>68467.101379999978</v>
      </c>
      <c r="M40" s="49">
        <v>65073.909549999989</v>
      </c>
      <c r="N40" s="49">
        <v>782575.57863500004</v>
      </c>
    </row>
    <row r="41" spans="1:14" ht="13.5" customHeight="1" thickTop="1" x14ac:dyDescent="0.2">
      <c r="A41" s="180" t="s">
        <v>84</v>
      </c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</row>
    <row r="42" spans="1:14" x14ac:dyDescent="0.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4" x14ac:dyDescent="0.2">
      <c r="A43" s="5" t="s">
        <v>86</v>
      </c>
      <c r="B43"/>
      <c r="C43"/>
      <c r="D43"/>
      <c r="E43" s="16"/>
      <c r="F43" s="16"/>
      <c r="G43" s="34"/>
      <c r="H43" s="16"/>
      <c r="I43" s="16"/>
      <c r="J43" s="35"/>
      <c r="K43" s="16"/>
      <c r="L43" s="16"/>
      <c r="M43" s="16"/>
      <c r="N43" s="16"/>
    </row>
    <row r="44" spans="1:14" x14ac:dyDescent="0.2">
      <c r="F44" s="36"/>
      <c r="G44" s="37"/>
    </row>
    <row r="45" spans="1:14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14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14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14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2:14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2:14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2:14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spans="2:14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spans="2:14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2:14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2:14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2:14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spans="2:14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spans="2:14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spans="2:14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2:14" x14ac:dyDescent="0.2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2:14" x14ac:dyDescent="0.2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2:14" x14ac:dyDescent="0.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2:14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2:14" x14ac:dyDescent="0.2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2:14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spans="2:14" x14ac:dyDescent="0.2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spans="2:14" x14ac:dyDescent="0.2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spans="2:14" x14ac:dyDescent="0.2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2:14" x14ac:dyDescent="0.2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2:14" x14ac:dyDescent="0.2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2:14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2:14" x14ac:dyDescent="0.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2:14" x14ac:dyDescent="0.2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spans="2:14" x14ac:dyDescent="0.2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spans="2:14" x14ac:dyDescent="0.2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2:14" x14ac:dyDescent="0.2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spans="2:14" x14ac:dyDescent="0.2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spans="2:14" x14ac:dyDescent="0.2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spans="2:14" x14ac:dyDescent="0.2">
      <c r="B79" s="36"/>
    </row>
    <row r="80" spans="2:14" x14ac:dyDescent="0.2">
      <c r="B80" s="36"/>
    </row>
    <row r="81" spans="2:2" x14ac:dyDescent="0.2">
      <c r="B81" s="36"/>
    </row>
    <row r="82" spans="2:2" x14ac:dyDescent="0.2">
      <c r="B82" s="36"/>
    </row>
    <row r="83" spans="2:2" x14ac:dyDescent="0.2">
      <c r="B83" s="36"/>
    </row>
    <row r="84" spans="2:2" x14ac:dyDescent="0.2">
      <c r="B84" s="36"/>
    </row>
    <row r="85" spans="2:2" x14ac:dyDescent="0.2">
      <c r="B85" s="36"/>
    </row>
    <row r="86" spans="2:2" x14ac:dyDescent="0.2">
      <c r="B86" s="36"/>
    </row>
  </sheetData>
  <mergeCells count="1">
    <mergeCell ref="A41:N42"/>
  </mergeCells>
  <phoneticPr fontId="0" type="noConversion"/>
  <pageMargins left="0.31" right="0.19685039370078741" top="0.98425196850393704" bottom="0.98425196850393704" header="0.51181102362204722" footer="0.51181102362204722"/>
  <pageSetup paperSize="9" scale="75" orientation="landscape" horizontalDpi="300" verticalDpi="300" r:id="rId1"/>
  <headerFooter alignWithMargins="0"/>
  <colBreaks count="1" manualBreakCount="1">
    <brk id="14" max="4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6"/>
  <sheetViews>
    <sheetView workbookViewId="0">
      <selection activeCell="G38" sqref="G38"/>
    </sheetView>
  </sheetViews>
  <sheetFormatPr defaultColWidth="9.140625" defaultRowHeight="12.75" x14ac:dyDescent="0.2"/>
  <cols>
    <col min="1" max="1" width="38" style="4" customWidth="1"/>
    <col min="2" max="11" width="10.42578125" style="4" bestFit="1" customWidth="1"/>
    <col min="12" max="12" width="11.85546875" style="4" customWidth="1"/>
    <col min="13" max="13" width="10.42578125" style="4" bestFit="1" customWidth="1"/>
    <col min="14" max="14" width="11.28515625" style="4" bestFit="1" customWidth="1"/>
    <col min="15" max="15" width="27.28515625" style="4" customWidth="1"/>
    <col min="16" max="16" width="42.140625" style="4" bestFit="1" customWidth="1"/>
    <col min="17" max="17" width="14.28515625" style="29" bestFit="1" customWidth="1"/>
    <col min="18" max="20" width="9.42578125" style="4" bestFit="1" customWidth="1"/>
    <col min="21" max="21" width="9.140625" style="4"/>
    <col min="22" max="22" width="14.28515625" style="4" bestFit="1" customWidth="1"/>
    <col min="23" max="16384" width="9.140625" style="4"/>
  </cols>
  <sheetData>
    <row r="1" spans="1:22" x14ac:dyDescent="0.2">
      <c r="A1" s="30" t="s">
        <v>81</v>
      </c>
      <c r="B1" s="3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2" x14ac:dyDescent="0.2">
      <c r="A2" s="7"/>
      <c r="B2" s="16"/>
      <c r="C2" s="16"/>
      <c r="D2" s="16"/>
      <c r="E2" s="16"/>
      <c r="F2" s="16"/>
      <c r="G2" s="16"/>
      <c r="H2" s="16"/>
      <c r="I2" s="16"/>
      <c r="J2" s="16"/>
      <c r="K2" s="16"/>
      <c r="L2" s="30" t="s">
        <v>31</v>
      </c>
      <c r="M2" s="16"/>
      <c r="N2" s="10"/>
    </row>
    <row r="3" spans="1:22" s="3" customFormat="1" ht="13.5" thickBot="1" x14ac:dyDescent="0.25">
      <c r="A3" s="32" t="s">
        <v>34</v>
      </c>
      <c r="B3" s="33" t="s">
        <v>35</v>
      </c>
      <c r="C3" s="33" t="s">
        <v>36</v>
      </c>
      <c r="D3" s="33" t="s">
        <v>37</v>
      </c>
      <c r="E3" s="33" t="s">
        <v>38</v>
      </c>
      <c r="F3" s="33" t="s">
        <v>39</v>
      </c>
      <c r="G3" s="33" t="s">
        <v>40</v>
      </c>
      <c r="H3" s="33" t="s">
        <v>41</v>
      </c>
      <c r="I3" s="33" t="s">
        <v>42</v>
      </c>
      <c r="J3" s="33" t="s">
        <v>43</v>
      </c>
      <c r="K3" s="33" t="s">
        <v>44</v>
      </c>
      <c r="L3" s="33" t="s">
        <v>45</v>
      </c>
      <c r="M3" s="33" t="s">
        <v>46</v>
      </c>
      <c r="N3" s="13">
        <v>2011</v>
      </c>
      <c r="P3"/>
      <c r="Q3" s="50"/>
      <c r="R3" s="51"/>
      <c r="S3"/>
    </row>
    <row r="4" spans="1:22" ht="13.5" thickTop="1" x14ac:dyDescent="0.2">
      <c r="A4" s="59" t="s">
        <v>0</v>
      </c>
      <c r="B4" s="64">
        <v>431.23917</v>
      </c>
      <c r="C4" s="64">
        <v>427.18277</v>
      </c>
      <c r="D4" s="64">
        <v>465.37953000000005</v>
      </c>
      <c r="E4" s="64">
        <v>413.92447999999996</v>
      </c>
      <c r="F4" s="64">
        <v>494.60378000000003</v>
      </c>
      <c r="G4" s="64">
        <v>467.34928000000002</v>
      </c>
      <c r="H4" s="64">
        <v>470.30349999999999</v>
      </c>
      <c r="I4" s="64">
        <v>461.81781999999998</v>
      </c>
      <c r="J4" s="64">
        <v>482.49975000000001</v>
      </c>
      <c r="K4" s="64">
        <v>491.88954999999999</v>
      </c>
      <c r="L4" s="64">
        <v>488.51044000000002</v>
      </c>
      <c r="M4" s="64">
        <v>577.84573999999998</v>
      </c>
      <c r="N4" s="65">
        <v>296942.36328000005</v>
      </c>
      <c r="P4" s="50"/>
      <c r="Q4" s="50"/>
      <c r="R4" s="52"/>
      <c r="S4" s="53"/>
      <c r="T4" s="54"/>
      <c r="U4" s="36"/>
      <c r="V4" s="55"/>
    </row>
    <row r="5" spans="1:22" x14ac:dyDescent="0.2">
      <c r="A5" s="59" t="s">
        <v>1</v>
      </c>
      <c r="B5" s="64">
        <v>389.56650000000002</v>
      </c>
      <c r="C5" s="64">
        <v>500.80422999999996</v>
      </c>
      <c r="D5" s="64">
        <v>699.23023000000001</v>
      </c>
      <c r="E5" s="64">
        <v>554.67831000000001</v>
      </c>
      <c r="F5" s="64">
        <v>676.01247000000001</v>
      </c>
      <c r="G5" s="64">
        <v>513.29777000000001</v>
      </c>
      <c r="H5" s="64">
        <v>608.09272999999996</v>
      </c>
      <c r="I5" s="64">
        <v>470.95889</v>
      </c>
      <c r="J5" s="64">
        <v>544.67806000000007</v>
      </c>
      <c r="K5" s="64">
        <v>559.26943999999992</v>
      </c>
      <c r="L5" s="64">
        <v>386.95598999999999</v>
      </c>
      <c r="M5" s="64">
        <v>661.47964999999999</v>
      </c>
      <c r="N5" s="65">
        <v>74047.902529999992</v>
      </c>
      <c r="P5" s="50"/>
      <c r="Q5" s="50"/>
      <c r="R5" s="52"/>
      <c r="S5" s="53"/>
      <c r="T5" s="54"/>
      <c r="U5" s="36"/>
      <c r="V5" s="55"/>
    </row>
    <row r="6" spans="1:22" x14ac:dyDescent="0.2">
      <c r="A6" s="59" t="s">
        <v>22</v>
      </c>
      <c r="B6" s="64">
        <v>79.640450000000001</v>
      </c>
      <c r="C6" s="64">
        <v>34.134279999999997</v>
      </c>
      <c r="D6" s="64">
        <v>32.335760000000001</v>
      </c>
      <c r="E6" s="64">
        <v>65.765450000000001</v>
      </c>
      <c r="F6" s="64">
        <v>55.745750000000001</v>
      </c>
      <c r="G6" s="64">
        <v>60.875519999999995</v>
      </c>
      <c r="H6" s="64">
        <v>65.667619999999999</v>
      </c>
      <c r="I6" s="64">
        <v>43.013809999999999</v>
      </c>
      <c r="J6" s="64">
        <v>50.365389999999998</v>
      </c>
      <c r="K6" s="64">
        <v>49.282609999999998</v>
      </c>
      <c r="L6" s="64">
        <v>65.939809999999994</v>
      </c>
      <c r="M6" s="64">
        <v>53.33352</v>
      </c>
      <c r="N6" s="65">
        <v>63849.491979999999</v>
      </c>
      <c r="P6" s="50"/>
      <c r="Q6" s="50"/>
      <c r="R6" s="52"/>
      <c r="S6" s="53"/>
      <c r="T6" s="54"/>
      <c r="U6" s="36"/>
      <c r="V6" s="55"/>
    </row>
    <row r="7" spans="1:22" x14ac:dyDescent="0.2">
      <c r="A7" s="59" t="s">
        <v>23</v>
      </c>
      <c r="B7" s="64">
        <v>25.06559</v>
      </c>
      <c r="C7" s="64">
        <v>12.18187</v>
      </c>
      <c r="D7" s="64">
        <v>21.6341</v>
      </c>
      <c r="E7" s="64">
        <v>19.05884</v>
      </c>
      <c r="F7" s="64">
        <v>44.684739999999998</v>
      </c>
      <c r="G7" s="64">
        <v>15.983309999999999</v>
      </c>
      <c r="H7" s="64">
        <v>31.467700000000001</v>
      </c>
      <c r="I7" s="64">
        <v>15.086</v>
      </c>
      <c r="J7" s="64">
        <v>16.245650000000001</v>
      </c>
      <c r="K7" s="64">
        <v>23.851880000000001</v>
      </c>
      <c r="L7" s="64">
        <v>18.15503</v>
      </c>
      <c r="M7" s="64">
        <v>18.11572</v>
      </c>
      <c r="N7" s="65">
        <v>67126.315754999989</v>
      </c>
      <c r="P7" s="50"/>
      <c r="Q7" s="50"/>
      <c r="R7" s="52"/>
      <c r="S7" s="53"/>
      <c r="T7" s="54"/>
      <c r="U7" s="36"/>
      <c r="V7" s="55"/>
    </row>
    <row r="8" spans="1:22" x14ac:dyDescent="0.2">
      <c r="A8" s="59" t="s">
        <v>2</v>
      </c>
      <c r="B8" s="64">
        <v>500.44430999999997</v>
      </c>
      <c r="C8" s="64">
        <v>359.71445</v>
      </c>
      <c r="D8" s="64">
        <v>401.41876000000002</v>
      </c>
      <c r="E8" s="64">
        <v>404.10471999999999</v>
      </c>
      <c r="F8" s="64">
        <v>504.77865000000003</v>
      </c>
      <c r="G8" s="64">
        <v>457.97603999999995</v>
      </c>
      <c r="H8" s="64">
        <v>437.73884000000004</v>
      </c>
      <c r="I8" s="64">
        <v>462.61408</v>
      </c>
      <c r="J8" s="64">
        <v>463.75397999999996</v>
      </c>
      <c r="K8" s="64">
        <v>471.24628000000001</v>
      </c>
      <c r="L8" s="64">
        <v>437.28971999999999</v>
      </c>
      <c r="M8" s="64">
        <v>466.38711000000001</v>
      </c>
      <c r="N8" s="65">
        <v>58669.945530000005</v>
      </c>
      <c r="P8" s="50"/>
      <c r="Q8" s="50"/>
      <c r="R8" s="52"/>
      <c r="S8" s="53"/>
      <c r="T8" s="54"/>
      <c r="U8" s="36"/>
      <c r="V8" s="55"/>
    </row>
    <row r="9" spans="1:22" x14ac:dyDescent="0.2">
      <c r="A9" s="59" t="s">
        <v>24</v>
      </c>
      <c r="B9" s="64">
        <v>27.09686</v>
      </c>
      <c r="C9" s="64">
        <v>23.297310000000003</v>
      </c>
      <c r="D9" s="64">
        <v>24.814619999999998</v>
      </c>
      <c r="E9" s="64">
        <v>23.413160000000001</v>
      </c>
      <c r="F9" s="64">
        <v>25.877950000000002</v>
      </c>
      <c r="G9" s="64">
        <v>26.557040000000001</v>
      </c>
      <c r="H9" s="64">
        <v>25.008029999999998</v>
      </c>
      <c r="I9" s="64">
        <v>25.250209999999999</v>
      </c>
      <c r="J9" s="64">
        <v>27.696740000000002</v>
      </c>
      <c r="K9" s="64">
        <v>24.721900000000002</v>
      </c>
      <c r="L9" s="64">
        <v>23.88777</v>
      </c>
      <c r="M9" s="64">
        <v>25.977919999999997</v>
      </c>
      <c r="N9" s="65">
        <v>26907.751809999998</v>
      </c>
      <c r="P9" s="50"/>
      <c r="Q9" s="50"/>
      <c r="R9" s="52"/>
      <c r="S9" s="53"/>
      <c r="T9" s="54"/>
      <c r="U9" s="36"/>
      <c r="V9" s="55"/>
    </row>
    <row r="10" spans="1:22" x14ac:dyDescent="0.2">
      <c r="A10" s="59" t="s">
        <v>49</v>
      </c>
      <c r="B10" s="64">
        <v>2401.00684</v>
      </c>
      <c r="C10" s="64">
        <v>1254.7395300000001</v>
      </c>
      <c r="D10" s="64">
        <v>1582.99803</v>
      </c>
      <c r="E10" s="64">
        <v>1833.38825</v>
      </c>
      <c r="F10" s="64">
        <v>1813.36565</v>
      </c>
      <c r="G10" s="64">
        <v>1602.2748999999999</v>
      </c>
      <c r="H10" s="64">
        <v>1940.4118700000001</v>
      </c>
      <c r="I10" s="64">
        <v>1777.36916</v>
      </c>
      <c r="J10" s="64">
        <v>1800.5796699999999</v>
      </c>
      <c r="K10" s="64">
        <v>1946.36916</v>
      </c>
      <c r="L10" s="64">
        <v>1495.8856799999999</v>
      </c>
      <c r="M10" s="64">
        <v>1771.0365400000001</v>
      </c>
      <c r="N10" s="65">
        <v>23738.705610000001</v>
      </c>
      <c r="P10" s="50"/>
      <c r="Q10" s="50"/>
      <c r="R10" s="52"/>
      <c r="S10" s="53"/>
      <c r="T10" s="54"/>
      <c r="U10" s="36"/>
      <c r="V10" s="55"/>
    </row>
    <row r="11" spans="1:22" x14ac:dyDescent="0.2">
      <c r="A11" s="59" t="s">
        <v>25</v>
      </c>
      <c r="B11" s="64">
        <v>189.04689999999999</v>
      </c>
      <c r="C11" s="64">
        <v>197.91476999999998</v>
      </c>
      <c r="D11" s="64">
        <v>211.26364999999998</v>
      </c>
      <c r="E11" s="64">
        <v>203.09120000000001</v>
      </c>
      <c r="F11" s="64">
        <v>219.19997000000001</v>
      </c>
      <c r="G11" s="64">
        <v>261.32362999999998</v>
      </c>
      <c r="H11" s="64">
        <v>198.13556</v>
      </c>
      <c r="I11" s="64">
        <v>278.53823999999997</v>
      </c>
      <c r="J11" s="64">
        <v>244.61875000000001</v>
      </c>
      <c r="K11" s="64">
        <v>222.97085999999999</v>
      </c>
      <c r="L11" s="64">
        <v>268.48815999999999</v>
      </c>
      <c r="M11" s="64">
        <v>242.19226999999998</v>
      </c>
      <c r="N11" s="65">
        <v>22325.1132</v>
      </c>
      <c r="P11" s="50"/>
      <c r="Q11" s="50"/>
      <c r="R11" s="52"/>
      <c r="S11" s="53"/>
      <c r="T11" s="54"/>
      <c r="U11" s="36"/>
      <c r="V11" s="55"/>
    </row>
    <row r="12" spans="1:22" x14ac:dyDescent="0.2">
      <c r="A12" s="59" t="s">
        <v>76</v>
      </c>
      <c r="B12" s="64">
        <v>6561.108339999998</v>
      </c>
      <c r="C12" s="64">
        <v>4360.0635400000001</v>
      </c>
      <c r="D12" s="64">
        <v>5661.6768099999999</v>
      </c>
      <c r="E12" s="64">
        <v>5109.2456500000008</v>
      </c>
      <c r="F12" s="64">
        <v>5730.9138899999989</v>
      </c>
      <c r="G12" s="64">
        <v>5009.8846700000004</v>
      </c>
      <c r="H12" s="64">
        <v>5894.0470699999987</v>
      </c>
      <c r="I12" s="64">
        <v>5202.6505099999995</v>
      </c>
      <c r="J12" s="64">
        <v>5200.1494499999999</v>
      </c>
      <c r="K12" s="64">
        <v>5065.7831200000001</v>
      </c>
      <c r="L12" s="64">
        <v>5174.9709299999995</v>
      </c>
      <c r="M12" s="64">
        <v>4878.9979999999996</v>
      </c>
      <c r="N12" s="65">
        <v>21219.425279999996</v>
      </c>
      <c r="P12" s="50"/>
      <c r="Q12" s="50"/>
      <c r="R12" s="52"/>
      <c r="S12" s="53"/>
      <c r="T12" s="54"/>
      <c r="U12" s="36"/>
      <c r="V12" s="55"/>
    </row>
    <row r="13" spans="1:22" x14ac:dyDescent="0.2">
      <c r="A13" s="59" t="s">
        <v>3</v>
      </c>
      <c r="B13" s="64">
        <v>1692.3416399999999</v>
      </c>
      <c r="C13" s="64">
        <v>1335.59878</v>
      </c>
      <c r="D13" s="64">
        <v>2159.3291899999999</v>
      </c>
      <c r="E13" s="64">
        <v>1708.99018</v>
      </c>
      <c r="F13" s="64">
        <v>1799.49811</v>
      </c>
      <c r="G13" s="64">
        <v>1729.0823500000001</v>
      </c>
      <c r="H13" s="64">
        <v>1713.3493600000002</v>
      </c>
      <c r="I13" s="64">
        <v>1632.2644299999999</v>
      </c>
      <c r="J13" s="64">
        <v>1538.5126200000002</v>
      </c>
      <c r="K13" s="64">
        <v>1634.5503999999999</v>
      </c>
      <c r="L13" s="64">
        <v>1548.4973799999998</v>
      </c>
      <c r="M13" s="64">
        <v>1779.0022099999999</v>
      </c>
      <c r="N13" s="65">
        <v>20684.652899999997</v>
      </c>
      <c r="P13" s="50"/>
      <c r="Q13" s="50"/>
      <c r="R13" s="52"/>
      <c r="S13" s="53"/>
      <c r="T13" s="54"/>
      <c r="U13" s="36"/>
      <c r="V13" s="56"/>
    </row>
    <row r="14" spans="1:22" x14ac:dyDescent="0.2">
      <c r="A14" s="59" t="s">
        <v>4</v>
      </c>
      <c r="B14" s="64">
        <v>679.01784999999995</v>
      </c>
      <c r="C14" s="64">
        <v>999.32718999999997</v>
      </c>
      <c r="D14" s="64">
        <v>459.83103000000006</v>
      </c>
      <c r="E14" s="64">
        <v>477.37184999999999</v>
      </c>
      <c r="F14" s="64">
        <v>539.39536999999996</v>
      </c>
      <c r="G14" s="64">
        <v>557.99545000000001</v>
      </c>
      <c r="H14" s="64">
        <v>506.51026000000002</v>
      </c>
      <c r="I14" s="64">
        <v>623.95064000000002</v>
      </c>
      <c r="J14" s="64">
        <v>476.00261999999998</v>
      </c>
      <c r="K14" s="64">
        <v>575.11865999999998</v>
      </c>
      <c r="L14" s="64">
        <v>390.00845000000004</v>
      </c>
      <c r="M14" s="64">
        <v>573.38923999999997</v>
      </c>
      <c r="N14" s="65">
        <v>20271.016649999994</v>
      </c>
      <c r="P14" s="50"/>
      <c r="Q14" s="50"/>
      <c r="R14" s="52"/>
      <c r="S14" s="53"/>
      <c r="T14" s="54"/>
      <c r="U14" s="36"/>
      <c r="V14" s="56"/>
    </row>
    <row r="15" spans="1:22" x14ac:dyDescent="0.2">
      <c r="A15" s="59" t="s">
        <v>5</v>
      </c>
      <c r="B15" s="64">
        <v>2237.2741900000001</v>
      </c>
      <c r="C15" s="64">
        <v>1875.7375099999999</v>
      </c>
      <c r="D15" s="64">
        <v>2341.6493100000002</v>
      </c>
      <c r="E15" s="64">
        <v>2275.1272300000001</v>
      </c>
      <c r="F15" s="64">
        <v>2142.9248600000001</v>
      </c>
      <c r="G15" s="64">
        <v>2486.9475499999999</v>
      </c>
      <c r="H15" s="64">
        <v>2294.48641</v>
      </c>
      <c r="I15" s="64">
        <v>2197.34022</v>
      </c>
      <c r="J15" s="64">
        <v>2352.3937999999998</v>
      </c>
      <c r="K15" s="64">
        <v>2272.9808800000001</v>
      </c>
      <c r="L15" s="64">
        <v>2263.5456899999999</v>
      </c>
      <c r="M15" s="64">
        <v>2167.3441600000001</v>
      </c>
      <c r="N15" s="65">
        <v>18805.452229999999</v>
      </c>
      <c r="P15" s="50"/>
      <c r="Q15" s="50"/>
      <c r="R15" s="52"/>
      <c r="S15" s="53"/>
      <c r="T15" s="54"/>
      <c r="U15" s="36"/>
      <c r="V15" s="56"/>
    </row>
    <row r="16" spans="1:22" x14ac:dyDescent="0.2">
      <c r="A16" s="59" t="s">
        <v>6</v>
      </c>
      <c r="B16" s="64">
        <v>203.77991</v>
      </c>
      <c r="C16" s="64">
        <v>173.47708</v>
      </c>
      <c r="D16" s="64">
        <v>228.11926</v>
      </c>
      <c r="E16" s="64">
        <v>186.66363000000001</v>
      </c>
      <c r="F16" s="64">
        <v>183.52442000000002</v>
      </c>
      <c r="G16" s="64">
        <v>223.55741</v>
      </c>
      <c r="H16" s="64">
        <v>212.48585</v>
      </c>
      <c r="I16" s="64">
        <v>249.38451000000001</v>
      </c>
      <c r="J16" s="64">
        <v>194.76426000000001</v>
      </c>
      <c r="K16" s="64">
        <v>189.04026000000002</v>
      </c>
      <c r="L16" s="64">
        <v>277.99387000000002</v>
      </c>
      <c r="M16" s="64">
        <v>217.78251999999998</v>
      </c>
      <c r="N16" s="65">
        <v>18162.784560000004</v>
      </c>
      <c r="P16" s="50"/>
      <c r="Q16" s="50"/>
      <c r="R16" s="52"/>
      <c r="S16" s="53"/>
      <c r="T16" s="54"/>
      <c r="U16" s="36"/>
      <c r="V16" s="56"/>
    </row>
    <row r="17" spans="1:22" x14ac:dyDescent="0.2">
      <c r="A17" s="59" t="s">
        <v>26</v>
      </c>
      <c r="B17" s="64">
        <v>37.486800000000002</v>
      </c>
      <c r="C17" s="64">
        <v>36.751559999999998</v>
      </c>
      <c r="D17" s="64">
        <v>31.680540000000001</v>
      </c>
      <c r="E17" s="64">
        <v>29.100630000000002</v>
      </c>
      <c r="F17" s="64">
        <v>37.305349999999997</v>
      </c>
      <c r="G17" s="64">
        <v>38.595459999999996</v>
      </c>
      <c r="H17" s="64">
        <v>41.944189999999999</v>
      </c>
      <c r="I17" s="64">
        <v>54.145960000000002</v>
      </c>
      <c r="J17" s="64">
        <v>54.052199999999999</v>
      </c>
      <c r="K17" s="64">
        <v>51.595669999999998</v>
      </c>
      <c r="L17" s="64">
        <v>45.226529999999997</v>
      </c>
      <c r="M17" s="64">
        <v>67.697879999999998</v>
      </c>
      <c r="N17" s="65">
        <v>17748.20017</v>
      </c>
      <c r="P17"/>
      <c r="Q17" s="50"/>
      <c r="R17" s="52"/>
      <c r="S17" s="53"/>
      <c r="T17" s="54"/>
      <c r="U17" s="36"/>
      <c r="V17" s="56"/>
    </row>
    <row r="18" spans="1:22" x14ac:dyDescent="0.2">
      <c r="A18" s="59" t="s">
        <v>7</v>
      </c>
      <c r="B18" s="64">
        <v>615.04749000000004</v>
      </c>
      <c r="C18" s="64">
        <v>432.52508</v>
      </c>
      <c r="D18" s="64">
        <v>511.63615999999996</v>
      </c>
      <c r="E18" s="64">
        <v>428.60048999999998</v>
      </c>
      <c r="F18" s="64">
        <v>509.41775999999999</v>
      </c>
      <c r="G18" s="64">
        <v>542.06776000000002</v>
      </c>
      <c r="H18" s="64">
        <v>486.34616999999997</v>
      </c>
      <c r="I18" s="64">
        <v>447.50395000000003</v>
      </c>
      <c r="J18" s="64">
        <v>549.74249999999995</v>
      </c>
      <c r="K18" s="64">
        <v>453.67750000000001</v>
      </c>
      <c r="L18" s="64">
        <v>468.20780999999999</v>
      </c>
      <c r="M18" s="64">
        <v>553.46749</v>
      </c>
      <c r="N18" s="65">
        <v>16580.88536</v>
      </c>
      <c r="P18"/>
      <c r="Q18" s="50"/>
      <c r="R18" s="52"/>
      <c r="S18" s="52"/>
      <c r="T18" s="54"/>
      <c r="U18" s="36"/>
      <c r="V18" s="56"/>
    </row>
    <row r="19" spans="1:22" x14ac:dyDescent="0.2">
      <c r="A19" s="59" t="s">
        <v>8</v>
      </c>
      <c r="B19" s="64">
        <v>1593.0834600000001</v>
      </c>
      <c r="C19" s="64">
        <v>1086.4357</v>
      </c>
      <c r="D19" s="64">
        <v>1351.5799299999999</v>
      </c>
      <c r="E19" s="64">
        <v>1290.8568899999998</v>
      </c>
      <c r="F19" s="64">
        <v>1581.6711799999998</v>
      </c>
      <c r="G19" s="64">
        <v>1827.4547</v>
      </c>
      <c r="H19" s="64">
        <v>1534.1390800000001</v>
      </c>
      <c r="I19" s="64">
        <v>1718.5874099999999</v>
      </c>
      <c r="J19" s="64">
        <v>1767.75746</v>
      </c>
      <c r="K19" s="64">
        <v>1869.3750500000001</v>
      </c>
      <c r="L19" s="64">
        <v>1573.35941</v>
      </c>
      <c r="M19" s="64">
        <v>1611.1519599999999</v>
      </c>
      <c r="N19" s="65">
        <v>15787.977010000001</v>
      </c>
      <c r="P19"/>
      <c r="Q19" s="50"/>
      <c r="R19"/>
      <c r="S19" s="52"/>
      <c r="T19" s="54"/>
      <c r="U19" s="36"/>
      <c r="V19" s="56"/>
    </row>
    <row r="20" spans="1:22" x14ac:dyDescent="0.2">
      <c r="A20" s="59" t="s">
        <v>9</v>
      </c>
      <c r="B20" s="64">
        <v>1486.0190500000001</v>
      </c>
      <c r="C20" s="64">
        <v>1014.78895</v>
      </c>
      <c r="D20" s="64">
        <v>1300.3361599999998</v>
      </c>
      <c r="E20" s="64">
        <v>1435.0331200000001</v>
      </c>
      <c r="F20" s="64">
        <v>1517.0276299999998</v>
      </c>
      <c r="G20" s="64">
        <v>1559.6469399999999</v>
      </c>
      <c r="H20" s="64">
        <v>1451.00415</v>
      </c>
      <c r="I20" s="64">
        <v>1792.239</v>
      </c>
      <c r="J20" s="64">
        <v>1554.82635</v>
      </c>
      <c r="K20" s="64">
        <v>1575.8841299999999</v>
      </c>
      <c r="L20" s="64">
        <v>1584.8797400000001</v>
      </c>
      <c r="M20" s="64">
        <v>1891.09934</v>
      </c>
      <c r="N20" s="65">
        <v>6565.0242699999999</v>
      </c>
      <c r="P20"/>
      <c r="Q20" s="50"/>
      <c r="R20" s="52"/>
      <c r="S20" s="52"/>
      <c r="T20" s="54"/>
      <c r="U20" s="36"/>
      <c r="V20" s="56"/>
    </row>
    <row r="21" spans="1:22" x14ac:dyDescent="0.2">
      <c r="A21" s="59" t="s">
        <v>10</v>
      </c>
      <c r="B21" s="64">
        <v>5881.1454599999997</v>
      </c>
      <c r="C21" s="64">
        <v>5348.1393699999999</v>
      </c>
      <c r="D21" s="64">
        <v>5910.6119500000013</v>
      </c>
      <c r="E21" s="64">
        <v>5813.3799599999993</v>
      </c>
      <c r="F21" s="64">
        <v>6501.2973499999998</v>
      </c>
      <c r="G21" s="64">
        <v>6701.6781700000001</v>
      </c>
      <c r="H21" s="64">
        <v>7321.331619999999</v>
      </c>
      <c r="I21" s="64">
        <v>6094.1598599999998</v>
      </c>
      <c r="J21" s="64">
        <v>6293.3554299999996</v>
      </c>
      <c r="K21" s="64">
        <v>7043.3635500000009</v>
      </c>
      <c r="L21" s="64">
        <v>4821.9510999999993</v>
      </c>
      <c r="M21" s="64">
        <v>6317.4887099999996</v>
      </c>
      <c r="N21" s="65">
        <v>6833.9922100000003</v>
      </c>
      <c r="P21"/>
      <c r="Q21" s="50"/>
      <c r="R21"/>
      <c r="S21" s="52"/>
      <c r="T21" s="54"/>
      <c r="U21" s="36"/>
      <c r="V21" s="56"/>
    </row>
    <row r="22" spans="1:22" x14ac:dyDescent="0.2">
      <c r="A22" s="59" t="s">
        <v>73</v>
      </c>
      <c r="B22" s="64">
        <v>25689.724789999993</v>
      </c>
      <c r="C22" s="64">
        <v>23689.349710000002</v>
      </c>
      <c r="D22" s="64">
        <v>23407.703080000007</v>
      </c>
      <c r="E22" s="64">
        <v>22794.484540000005</v>
      </c>
      <c r="F22" s="64">
        <v>23631.198770000003</v>
      </c>
      <c r="G22" s="64">
        <v>25339.914619999996</v>
      </c>
      <c r="H22" s="64">
        <v>26912.136760000001</v>
      </c>
      <c r="I22" s="64">
        <v>25117.266660000001</v>
      </c>
      <c r="J22" s="64">
        <v>28096.975710000006</v>
      </c>
      <c r="K22" s="64">
        <v>25263.819540000008</v>
      </c>
      <c r="L22" s="64">
        <v>23223.216749999996</v>
      </c>
      <c r="M22" s="64">
        <v>23776.572350000002</v>
      </c>
      <c r="N22" s="65">
        <v>7074.8770400000003</v>
      </c>
      <c r="P22"/>
      <c r="Q22" s="50"/>
      <c r="R22" s="52"/>
      <c r="S22" s="52"/>
      <c r="T22" s="54"/>
      <c r="U22" s="36"/>
      <c r="V22" s="56"/>
    </row>
    <row r="23" spans="1:22" x14ac:dyDescent="0.2">
      <c r="A23" s="59" t="s">
        <v>27</v>
      </c>
      <c r="B23" s="64">
        <v>105.30945</v>
      </c>
      <c r="C23" s="64">
        <v>90.86506</v>
      </c>
      <c r="D23" s="64">
        <v>107.42477000000001</v>
      </c>
      <c r="E23" s="64">
        <v>102.62651</v>
      </c>
      <c r="F23" s="64">
        <v>107.82641000000001</v>
      </c>
      <c r="G23" s="64">
        <v>158.68922000000001</v>
      </c>
      <c r="H23" s="64">
        <v>108.02402000000001</v>
      </c>
      <c r="I23" s="64">
        <v>111.69407000000001</v>
      </c>
      <c r="J23" s="64">
        <v>107.22489</v>
      </c>
      <c r="K23" s="64">
        <v>127.9705</v>
      </c>
      <c r="L23" s="64">
        <v>123.40217</v>
      </c>
      <c r="M23" s="64">
        <v>103.23822</v>
      </c>
      <c r="N23" s="65">
        <v>6857.9186100000006</v>
      </c>
      <c r="P23" s="52"/>
      <c r="Q23" s="50"/>
      <c r="R23" s="52"/>
      <c r="S23" s="52"/>
      <c r="T23" s="54"/>
      <c r="U23" s="36"/>
      <c r="V23" s="56"/>
    </row>
    <row r="24" spans="1:22" x14ac:dyDescent="0.2">
      <c r="A24" s="59" t="s">
        <v>11</v>
      </c>
      <c r="B24" s="64">
        <v>1111.5231299999998</v>
      </c>
      <c r="C24" s="64">
        <v>1873.0055500000001</v>
      </c>
      <c r="D24" s="64">
        <v>2836.9075699999999</v>
      </c>
      <c r="E24" s="64">
        <v>2468.9574300000004</v>
      </c>
      <c r="F24" s="64">
        <v>2692.4188300000001</v>
      </c>
      <c r="G24" s="64">
        <v>1806.26954</v>
      </c>
      <c r="H24" s="64">
        <v>2456.0413100000001</v>
      </c>
      <c r="I24" s="64">
        <v>1676.8341399999999</v>
      </c>
      <c r="J24" s="64">
        <v>1709.2297599999999</v>
      </c>
      <c r="K24" s="64">
        <v>1697.22595</v>
      </c>
      <c r="L24" s="64">
        <v>1559.3841499999999</v>
      </c>
      <c r="M24" s="64">
        <v>1850.90825</v>
      </c>
      <c r="N24" s="65">
        <v>5998.2401600000003</v>
      </c>
      <c r="P24" s="52"/>
      <c r="Q24" s="50"/>
      <c r="R24"/>
      <c r="S24" s="52"/>
      <c r="T24" s="54"/>
      <c r="U24" s="36"/>
      <c r="V24" s="56"/>
    </row>
    <row r="25" spans="1:22" x14ac:dyDescent="0.2">
      <c r="A25" s="59" t="s">
        <v>12</v>
      </c>
      <c r="B25" s="64">
        <v>313.99615</v>
      </c>
      <c r="C25" s="64">
        <v>464.01281</v>
      </c>
      <c r="D25" s="64">
        <v>320.51077000000004</v>
      </c>
      <c r="E25" s="64">
        <v>843.29474000000005</v>
      </c>
      <c r="F25" s="64">
        <v>299.30546999999996</v>
      </c>
      <c r="G25" s="64">
        <v>258.37495999999999</v>
      </c>
      <c r="H25" s="64">
        <v>266.1497</v>
      </c>
      <c r="I25" s="64">
        <v>227.57454999999999</v>
      </c>
      <c r="J25" s="64">
        <v>266.01071999999999</v>
      </c>
      <c r="K25" s="64">
        <v>250.14792</v>
      </c>
      <c r="L25" s="64">
        <v>108.27658</v>
      </c>
      <c r="M25" s="64">
        <v>208.63892000000001</v>
      </c>
      <c r="N25" s="65">
        <v>5672.5458100000005</v>
      </c>
      <c r="P25" s="52"/>
      <c r="Q25" s="50"/>
      <c r="R25"/>
      <c r="S25" s="52"/>
      <c r="T25" s="54"/>
      <c r="U25" s="36"/>
      <c r="V25" s="56"/>
    </row>
    <row r="26" spans="1:22" x14ac:dyDescent="0.2">
      <c r="A26" s="59" t="s">
        <v>75</v>
      </c>
      <c r="B26" s="64">
        <v>1895.1540299999999</v>
      </c>
      <c r="C26" s="64">
        <v>1908.7380700000001</v>
      </c>
      <c r="D26" s="64">
        <v>1763.1422700000001</v>
      </c>
      <c r="E26" s="64">
        <v>1880.2496999999998</v>
      </c>
      <c r="F26" s="64">
        <v>1980.10277</v>
      </c>
      <c r="G26" s="64">
        <v>2293.7022900000002</v>
      </c>
      <c r="H26" s="64">
        <v>1892.99398</v>
      </c>
      <c r="I26" s="64">
        <v>1880.3376599999999</v>
      </c>
      <c r="J26" s="64">
        <v>1772.8156299999998</v>
      </c>
      <c r="K26" s="64">
        <v>1763.1949099999999</v>
      </c>
      <c r="L26" s="64">
        <v>1649.1200800000001</v>
      </c>
      <c r="M26" s="64">
        <v>1645.5618100000002</v>
      </c>
      <c r="N26" s="65">
        <v>5367.4669400000002</v>
      </c>
      <c r="P26" s="52"/>
      <c r="Q26" s="50"/>
      <c r="R26"/>
      <c r="S26" s="52"/>
      <c r="T26" s="54"/>
      <c r="U26" s="36"/>
      <c r="V26" s="56"/>
    </row>
    <row r="27" spans="1:22" x14ac:dyDescent="0.2">
      <c r="A27" s="59" t="s">
        <v>28</v>
      </c>
      <c r="B27" s="64">
        <v>0.30187000000000003</v>
      </c>
      <c r="C27" s="64">
        <v>3.0449499999999996</v>
      </c>
      <c r="D27" s="64">
        <v>0.20671</v>
      </c>
      <c r="E27" s="64">
        <v>0.13611000000000001</v>
      </c>
      <c r="F27" s="64">
        <v>0.10174</v>
      </c>
      <c r="G27" s="64">
        <v>8.5519999999999999E-2</v>
      </c>
      <c r="H27" s="64">
        <v>1.84765</v>
      </c>
      <c r="I27" s="64">
        <v>0.21163999999999999</v>
      </c>
      <c r="J27" s="64">
        <v>0.14329</v>
      </c>
      <c r="K27" s="64">
        <v>0.14582000000000001</v>
      </c>
      <c r="L27" s="64">
        <v>0.26195000000000002</v>
      </c>
      <c r="M27" s="64">
        <v>5.1830699999999998</v>
      </c>
      <c r="N27" s="65">
        <v>4301.4791399999995</v>
      </c>
      <c r="P27" s="50"/>
      <c r="Q27" s="50"/>
      <c r="R27"/>
      <c r="S27" s="52"/>
      <c r="T27" s="54"/>
      <c r="U27" s="36"/>
      <c r="V27" s="56"/>
    </row>
    <row r="28" spans="1:22" x14ac:dyDescent="0.2">
      <c r="A28" s="59" t="s">
        <v>13</v>
      </c>
      <c r="B28" s="64">
        <v>5219.12781</v>
      </c>
      <c r="C28" s="64">
        <v>4936.1170199999997</v>
      </c>
      <c r="D28" s="64">
        <v>6852.035925000001</v>
      </c>
      <c r="E28" s="64">
        <v>4908.9662699999999</v>
      </c>
      <c r="F28" s="64">
        <v>4981.9494699999996</v>
      </c>
      <c r="G28" s="64">
        <v>6264.6419300000007</v>
      </c>
      <c r="H28" s="64">
        <v>5472.6466599999994</v>
      </c>
      <c r="I28" s="64">
        <v>5416.084249999999</v>
      </c>
      <c r="J28" s="64">
        <v>6075.2622799999972</v>
      </c>
      <c r="K28" s="64">
        <v>5375.0392200000006</v>
      </c>
      <c r="L28" s="64">
        <v>4851.7898600000008</v>
      </c>
      <c r="M28" s="64">
        <v>6772.6550599999991</v>
      </c>
      <c r="N28" s="65">
        <v>4389.57881</v>
      </c>
      <c r="P28" s="52"/>
      <c r="Q28" s="50"/>
      <c r="R28"/>
      <c r="S28" s="52"/>
      <c r="T28" s="54"/>
      <c r="U28" s="36"/>
      <c r="V28" s="56"/>
    </row>
    <row r="29" spans="1:22" x14ac:dyDescent="0.2">
      <c r="A29" s="59" t="s">
        <v>29</v>
      </c>
      <c r="B29" s="64">
        <v>273.75542999999999</v>
      </c>
      <c r="C29" s="64">
        <v>192.11985000000001</v>
      </c>
      <c r="D29" s="64">
        <v>385.51159999999999</v>
      </c>
      <c r="E29" s="64">
        <v>332.48722999999995</v>
      </c>
      <c r="F29" s="64">
        <v>379.90598999999997</v>
      </c>
      <c r="G29" s="64">
        <v>209.66836999999998</v>
      </c>
      <c r="H29" s="64">
        <v>675.54395</v>
      </c>
      <c r="I29" s="64">
        <v>208.58904000000001</v>
      </c>
      <c r="J29" s="64">
        <v>243.26205999999999</v>
      </c>
      <c r="K29" s="64">
        <v>242.5754</v>
      </c>
      <c r="L29" s="64">
        <v>208.83007000000001</v>
      </c>
      <c r="M29" s="64">
        <v>400.11527000000001</v>
      </c>
      <c r="N29" s="65">
        <v>3826.2932900000001</v>
      </c>
      <c r="P29" s="52"/>
      <c r="Q29" s="50"/>
      <c r="R29"/>
      <c r="S29" s="52"/>
      <c r="T29" s="54"/>
      <c r="U29" s="36"/>
      <c r="V29" s="56"/>
    </row>
    <row r="30" spans="1:22" x14ac:dyDescent="0.2">
      <c r="A30" s="59" t="s">
        <v>14</v>
      </c>
      <c r="B30" s="64">
        <v>1497.0543</v>
      </c>
      <c r="C30" s="64">
        <v>1111.03296</v>
      </c>
      <c r="D30" s="64">
        <v>1267.8971000000001</v>
      </c>
      <c r="E30" s="64">
        <v>1197.87817</v>
      </c>
      <c r="F30" s="64">
        <v>1238.1525800000002</v>
      </c>
      <c r="G30" s="64">
        <v>1296.1807200000001</v>
      </c>
      <c r="H30" s="64">
        <v>1465.24577</v>
      </c>
      <c r="I30" s="64">
        <v>1217.97424</v>
      </c>
      <c r="J30" s="64">
        <v>1400.6954499999999</v>
      </c>
      <c r="K30" s="64">
        <v>1276.58593</v>
      </c>
      <c r="L30" s="64">
        <v>1393.9803200000001</v>
      </c>
      <c r="M30" s="64">
        <v>1425.2994699999999</v>
      </c>
      <c r="N30" s="65">
        <v>3752.3642599999998</v>
      </c>
      <c r="P30" s="52"/>
      <c r="Q30" s="50"/>
      <c r="R30"/>
      <c r="S30" s="52"/>
      <c r="T30" s="54"/>
      <c r="U30" s="36"/>
      <c r="V30" s="56"/>
    </row>
    <row r="31" spans="1:22" x14ac:dyDescent="0.2">
      <c r="A31" s="59" t="s">
        <v>15</v>
      </c>
      <c r="B31" s="64">
        <v>1471.8194799999999</v>
      </c>
      <c r="C31" s="64">
        <v>1212.2376299999999</v>
      </c>
      <c r="D31" s="64">
        <v>1198.9586100000001</v>
      </c>
      <c r="E31" s="64">
        <v>1256.49146</v>
      </c>
      <c r="F31" s="64">
        <v>1262.97559</v>
      </c>
      <c r="G31" s="64">
        <v>1378.5011399999999</v>
      </c>
      <c r="H31" s="64">
        <v>1379.16923</v>
      </c>
      <c r="I31" s="64">
        <v>1536.3041000000001</v>
      </c>
      <c r="J31" s="64">
        <v>1541.38924</v>
      </c>
      <c r="K31" s="64">
        <v>1481.09148</v>
      </c>
      <c r="L31" s="64">
        <v>1394.5183500000001</v>
      </c>
      <c r="M31" s="64">
        <v>1467.42905</v>
      </c>
      <c r="N31" s="65">
        <v>2736.7839600000002</v>
      </c>
      <c r="P31" s="40"/>
      <c r="Q31" s="41"/>
      <c r="S31" s="56"/>
      <c r="T31" s="54"/>
      <c r="U31" s="36"/>
      <c r="V31" s="56"/>
    </row>
    <row r="32" spans="1:22" x14ac:dyDescent="0.2">
      <c r="A32" s="59" t="s">
        <v>16</v>
      </c>
      <c r="B32" s="64">
        <v>368.67500999999999</v>
      </c>
      <c r="C32" s="64">
        <v>336.05134999999996</v>
      </c>
      <c r="D32" s="64">
        <v>382.26796999999999</v>
      </c>
      <c r="E32" s="64">
        <v>325.79674</v>
      </c>
      <c r="F32" s="64">
        <v>365.09201999999999</v>
      </c>
      <c r="G32" s="64">
        <v>342.02796999999998</v>
      </c>
      <c r="H32" s="64">
        <v>368.03903000000003</v>
      </c>
      <c r="I32" s="64">
        <v>337.61273</v>
      </c>
      <c r="J32" s="64">
        <v>362.91687000000002</v>
      </c>
      <c r="K32" s="64">
        <v>346.51138000000003</v>
      </c>
      <c r="L32" s="64">
        <v>466.03465</v>
      </c>
      <c r="M32" s="64">
        <v>388.55309</v>
      </c>
      <c r="N32" s="65">
        <v>2540.5729799999999</v>
      </c>
      <c r="P32" s="40"/>
      <c r="Q32" s="41"/>
      <c r="S32" s="56"/>
      <c r="T32" s="54"/>
      <c r="U32" s="36"/>
      <c r="V32" s="56"/>
    </row>
    <row r="33" spans="1:22" x14ac:dyDescent="0.2">
      <c r="A33" s="59" t="s">
        <v>17</v>
      </c>
      <c r="B33" s="64">
        <v>675.39814999999999</v>
      </c>
      <c r="C33" s="64">
        <v>251.50099</v>
      </c>
      <c r="D33" s="64">
        <v>783.85143999999991</v>
      </c>
      <c r="E33" s="64">
        <v>549.89823000000001</v>
      </c>
      <c r="F33" s="64">
        <v>481.75315999999998</v>
      </c>
      <c r="G33" s="64">
        <v>388.85699</v>
      </c>
      <c r="H33" s="64">
        <v>513.34359000000006</v>
      </c>
      <c r="I33" s="64">
        <v>604.19763999999998</v>
      </c>
      <c r="J33" s="64">
        <v>548.3655</v>
      </c>
      <c r="K33" s="64">
        <v>1113.1878999999999</v>
      </c>
      <c r="L33" s="64">
        <v>533.65406999999993</v>
      </c>
      <c r="M33" s="64">
        <v>389.98455000000001</v>
      </c>
      <c r="N33" s="65">
        <v>1354.2952899999998</v>
      </c>
      <c r="P33" s="40"/>
      <c r="Q33" s="41"/>
      <c r="S33" s="56"/>
      <c r="T33" s="54"/>
      <c r="U33" s="36"/>
      <c r="V33" s="56"/>
    </row>
    <row r="34" spans="1:22" x14ac:dyDescent="0.2">
      <c r="A34" s="59" t="s">
        <v>74</v>
      </c>
      <c r="B34" s="64">
        <v>4331.7511900000009</v>
      </c>
      <c r="C34" s="64">
        <v>4824.0129400000005</v>
      </c>
      <c r="D34" s="64">
        <v>4331.8923399999994</v>
      </c>
      <c r="E34" s="64">
        <v>4877.1710000000003</v>
      </c>
      <c r="F34" s="64">
        <v>4713.1882500000002</v>
      </c>
      <c r="G34" s="64">
        <v>4811.7289900000005</v>
      </c>
      <c r="H34" s="64">
        <v>4922.5839100000003</v>
      </c>
      <c r="I34" s="64">
        <v>5472.1266199999991</v>
      </c>
      <c r="J34" s="64">
        <v>5123.7414400000007</v>
      </c>
      <c r="K34" s="64">
        <v>5128.8583499999995</v>
      </c>
      <c r="L34" s="64">
        <v>4948.69272</v>
      </c>
      <c r="M34" s="64">
        <v>5184.1977800000004</v>
      </c>
      <c r="N34" s="65">
        <v>656.09996999999998</v>
      </c>
      <c r="P34" s="40"/>
      <c r="Q34" s="41"/>
      <c r="S34" s="56"/>
      <c r="T34" s="54"/>
      <c r="U34" s="36"/>
      <c r="V34" s="56"/>
    </row>
    <row r="35" spans="1:22" x14ac:dyDescent="0.2">
      <c r="A35" s="59" t="s">
        <v>18</v>
      </c>
      <c r="B35" s="64">
        <v>881.98193000000003</v>
      </c>
      <c r="C35" s="64">
        <v>1610.9896699999999</v>
      </c>
      <c r="D35" s="64">
        <v>2908.9632700000002</v>
      </c>
      <c r="E35" s="64">
        <v>2460.6208999999999</v>
      </c>
      <c r="F35" s="64">
        <v>2125.2104300000001</v>
      </c>
      <c r="G35" s="64">
        <v>1519.8008</v>
      </c>
      <c r="H35" s="64">
        <v>2391.8339300000002</v>
      </c>
      <c r="I35" s="64">
        <v>1519.94973</v>
      </c>
      <c r="J35" s="64">
        <v>1244.25278</v>
      </c>
      <c r="K35" s="64">
        <v>1344.83125</v>
      </c>
      <c r="L35" s="64">
        <v>1309.11626</v>
      </c>
      <c r="M35" s="64">
        <v>1367.10195</v>
      </c>
      <c r="N35" s="65">
        <v>525.58276999999998</v>
      </c>
      <c r="P35" s="40"/>
      <c r="Q35" s="41"/>
      <c r="S35" s="56"/>
      <c r="T35" s="54"/>
      <c r="U35" s="36"/>
      <c r="V35" s="56"/>
    </row>
    <row r="36" spans="1:22" x14ac:dyDescent="0.2">
      <c r="A36" s="59" t="s">
        <v>30</v>
      </c>
      <c r="B36" s="64">
        <v>19.793900000000001</v>
      </c>
      <c r="C36" s="64">
        <v>37.237610000000004</v>
      </c>
      <c r="D36" s="64">
        <v>62.819710000000001</v>
      </c>
      <c r="E36" s="64">
        <v>68.601420000000005</v>
      </c>
      <c r="F36" s="64">
        <v>55.347919999999995</v>
      </c>
      <c r="G36" s="64">
        <v>52.23019</v>
      </c>
      <c r="H36" s="64">
        <v>24.134889999999999</v>
      </c>
      <c r="I36" s="64">
        <v>22.79646</v>
      </c>
      <c r="J36" s="64">
        <v>33.885179999999998</v>
      </c>
      <c r="K36" s="64">
        <v>34.388829999999999</v>
      </c>
      <c r="L36" s="64">
        <v>35.116099999999996</v>
      </c>
      <c r="M36" s="64">
        <v>34.446069999999999</v>
      </c>
      <c r="N36" s="65">
        <v>480.79828000000003</v>
      </c>
      <c r="P36" s="40"/>
      <c r="Q36" s="41"/>
      <c r="S36" s="56"/>
      <c r="T36" s="54"/>
      <c r="U36" s="36"/>
      <c r="V36" s="56"/>
    </row>
    <row r="37" spans="1:22" x14ac:dyDescent="0.2">
      <c r="A37" s="59" t="s">
        <v>19</v>
      </c>
      <c r="B37" s="64">
        <v>1551.4204199999999</v>
      </c>
      <c r="C37" s="64">
        <v>1366.7299499999999</v>
      </c>
      <c r="D37" s="64">
        <v>1399.18049</v>
      </c>
      <c r="E37" s="64">
        <v>1409.3232800000001</v>
      </c>
      <c r="F37" s="64">
        <v>1431.4670800000001</v>
      </c>
      <c r="G37" s="64">
        <v>1497.9339499999999</v>
      </c>
      <c r="H37" s="64">
        <v>1541.5346999999999</v>
      </c>
      <c r="I37" s="64">
        <v>1460.98243</v>
      </c>
      <c r="J37" s="64">
        <v>1504.4723799999999</v>
      </c>
      <c r="K37" s="64">
        <v>1491.8016100000002</v>
      </c>
      <c r="L37" s="64">
        <v>1553.5982099999999</v>
      </c>
      <c r="M37" s="64">
        <v>1539.75567</v>
      </c>
      <c r="N37" s="65">
        <v>261.53042999999997</v>
      </c>
      <c r="P37" s="40"/>
      <c r="Q37" s="41"/>
      <c r="S37" s="56"/>
      <c r="T37" s="54"/>
      <c r="U37" s="36"/>
      <c r="V37" s="56"/>
    </row>
    <row r="38" spans="1:22" x14ac:dyDescent="0.2">
      <c r="A38" s="59" t="s">
        <v>20</v>
      </c>
      <c r="B38" s="64">
        <v>736.62093999999991</v>
      </c>
      <c r="C38" s="64">
        <v>689.12231999999995</v>
      </c>
      <c r="D38" s="64">
        <v>549.06682999999998</v>
      </c>
      <c r="E38" s="64">
        <v>495.19286999999997</v>
      </c>
      <c r="F38" s="64">
        <v>462.73096999999996</v>
      </c>
      <c r="G38" s="64">
        <v>477.85336999999998</v>
      </c>
      <c r="H38" s="64">
        <v>515.11549000000002</v>
      </c>
      <c r="I38" s="64">
        <v>616.59753000000001</v>
      </c>
      <c r="J38" s="64">
        <v>500.62133</v>
      </c>
      <c r="K38" s="64">
        <v>669.44864000000007</v>
      </c>
      <c r="L38" s="64">
        <v>764.83250999999996</v>
      </c>
      <c r="M38" s="64">
        <v>597.67423999999994</v>
      </c>
      <c r="N38" s="65">
        <v>303.59950999999995</v>
      </c>
      <c r="P38" s="40"/>
      <c r="Q38" s="41"/>
      <c r="S38" s="56"/>
      <c r="T38" s="54"/>
      <c r="U38" s="36"/>
      <c r="V38" s="56"/>
    </row>
    <row r="39" spans="1:22" x14ac:dyDescent="0.2">
      <c r="A39" s="59" t="s">
        <v>21</v>
      </c>
      <c r="B39" s="64">
        <v>539.70916</v>
      </c>
      <c r="C39" s="64">
        <v>303.67989</v>
      </c>
      <c r="D39" s="64">
        <v>368.77348000000001</v>
      </c>
      <c r="E39" s="64">
        <v>328.38683000000003</v>
      </c>
      <c r="F39" s="64">
        <v>283.67246</v>
      </c>
      <c r="G39" s="64">
        <v>319.76571999999999</v>
      </c>
      <c r="H39" s="64">
        <v>337.10496999999998</v>
      </c>
      <c r="I39" s="64">
        <v>325.75180999999998</v>
      </c>
      <c r="J39" s="64">
        <v>579.75535000000002</v>
      </c>
      <c r="K39" s="64">
        <v>256.11714999999998</v>
      </c>
      <c r="L39" s="66">
        <v>278.28327000000002</v>
      </c>
      <c r="M39" s="64">
        <v>380.47904999999997</v>
      </c>
      <c r="N39" s="65">
        <v>11.67032</v>
      </c>
      <c r="P39" s="40"/>
      <c r="Q39" s="41"/>
      <c r="S39" s="56"/>
      <c r="T39" s="54"/>
      <c r="U39" s="36"/>
      <c r="V39" s="56"/>
    </row>
    <row r="40" spans="1:22" s="1" customFormat="1" ht="13.5" thickBot="1" x14ac:dyDescent="0.25">
      <c r="A40" s="42" t="s">
        <v>33</v>
      </c>
      <c r="B40" s="49">
        <v>71712.527950000003</v>
      </c>
      <c r="C40" s="49">
        <v>64372.662300000025</v>
      </c>
      <c r="D40" s="49">
        <v>72322.638955000031</v>
      </c>
      <c r="E40" s="49">
        <v>68572.357470000003</v>
      </c>
      <c r="F40" s="49">
        <v>70869.644789999977</v>
      </c>
      <c r="G40" s="49">
        <v>72498.774239999999</v>
      </c>
      <c r="H40" s="49">
        <v>76475.959550000014</v>
      </c>
      <c r="I40" s="49">
        <v>71299.759999999995</v>
      </c>
      <c r="J40" s="49">
        <v>74723.014540000033</v>
      </c>
      <c r="K40" s="49">
        <v>72383.912680000009</v>
      </c>
      <c r="L40" s="49">
        <v>65735.861579999997</v>
      </c>
      <c r="M40" s="49">
        <v>71411.583849999966</v>
      </c>
      <c r="N40" s="49">
        <v>852378.69790499983</v>
      </c>
      <c r="P40" s="40"/>
      <c r="Q40" s="41"/>
      <c r="R40" s="4"/>
      <c r="S40" s="56"/>
      <c r="T40" s="54"/>
      <c r="U40" s="58"/>
    </row>
    <row r="41" spans="1:22" ht="13.5" customHeight="1" thickTop="1" x14ac:dyDescent="0.2">
      <c r="A41" s="180" t="s">
        <v>87</v>
      </c>
      <c r="B41" s="180"/>
      <c r="C41" s="180"/>
      <c r="D41" s="180"/>
      <c r="E41" s="180"/>
      <c r="F41" s="180"/>
      <c r="G41" s="180"/>
      <c r="H41" s="180"/>
      <c r="I41" s="177"/>
      <c r="J41" s="177"/>
      <c r="K41" s="180"/>
      <c r="L41" s="180"/>
      <c r="M41" s="177"/>
      <c r="N41" s="177"/>
      <c r="P41" s="40"/>
      <c r="Q41" s="41"/>
      <c r="S41" s="56"/>
      <c r="T41" s="54"/>
    </row>
    <row r="42" spans="1:22" x14ac:dyDescent="0.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P42" s="1"/>
      <c r="Q42" s="43"/>
      <c r="R42" s="1"/>
      <c r="S42" s="1"/>
      <c r="T42" s="1"/>
    </row>
    <row r="43" spans="1:22" x14ac:dyDescent="0.2">
      <c r="A43" s="5" t="s">
        <v>86</v>
      </c>
      <c r="B43"/>
      <c r="C43"/>
      <c r="D43"/>
      <c r="E43" s="16"/>
      <c r="F43" s="16"/>
      <c r="G43" s="34"/>
      <c r="H43" s="16"/>
      <c r="I43" s="16"/>
      <c r="J43" s="35"/>
      <c r="K43" s="16"/>
      <c r="L43" s="16"/>
      <c r="M43" s="16"/>
      <c r="N43" s="16"/>
      <c r="Q43" s="44"/>
    </row>
    <row r="44" spans="1:22" x14ac:dyDescent="0.2">
      <c r="F44" s="36"/>
      <c r="G44" s="37"/>
    </row>
    <row r="45" spans="1:22" x14ac:dyDescent="0.2">
      <c r="B45" s="36"/>
      <c r="C45" s="36"/>
      <c r="D45" s="36"/>
      <c r="E45" s="38"/>
      <c r="F45" s="38"/>
      <c r="G45" s="39"/>
      <c r="H45" s="36"/>
      <c r="I45" s="36"/>
      <c r="J45" s="36"/>
      <c r="K45" s="36"/>
      <c r="L45" s="36"/>
      <c r="M45" s="36"/>
      <c r="N45" s="36"/>
    </row>
    <row r="46" spans="1:22" x14ac:dyDescent="0.2">
      <c r="B46" s="36"/>
      <c r="F46" s="36"/>
      <c r="G46" s="29"/>
      <c r="H46" s="36"/>
    </row>
  </sheetData>
  <mergeCells count="1">
    <mergeCell ref="A41:N42"/>
  </mergeCells>
  <phoneticPr fontId="0" type="noConversion"/>
  <pageMargins left="0.19685039370078741" right="0" top="0.98425196850393704" bottom="0.98425196850393704" header="0.51181102362204722" footer="0.51181102362204722"/>
  <pageSetup paperSize="9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1"/>
  <sheetViews>
    <sheetView view="pageBreakPreview" zoomScaleSheetLayoutView="100" workbookViewId="0">
      <pane xSplit="1" ySplit="3" topLeftCell="B4" activePane="bottomRight" state="frozen"/>
      <selection activeCell="G38" sqref="G38"/>
      <selection pane="topRight" activeCell="G38" sqref="G38"/>
      <selection pane="bottomLeft" activeCell="G38" sqref="G38"/>
      <selection pane="bottomRight" activeCell="G38" sqref="G38"/>
    </sheetView>
  </sheetViews>
  <sheetFormatPr defaultColWidth="9.140625" defaultRowHeight="12.75" x14ac:dyDescent="0.2"/>
  <cols>
    <col min="1" max="1" width="31.5703125" style="4" customWidth="1"/>
    <col min="2" max="11" width="10.28515625" style="4" bestFit="1" customWidth="1"/>
    <col min="12" max="12" width="11.5703125" style="4" customWidth="1"/>
    <col min="13" max="13" width="10.28515625" style="4" bestFit="1" customWidth="1"/>
    <col min="14" max="14" width="11.28515625" style="4" bestFit="1" customWidth="1"/>
    <col min="15" max="16384" width="9.140625" style="4"/>
  </cols>
  <sheetData>
    <row r="1" spans="1:14" x14ac:dyDescent="0.2">
      <c r="A1" s="30" t="s">
        <v>91</v>
      </c>
      <c r="B1" s="3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">
      <c r="A2" s="7"/>
      <c r="B2" s="16"/>
      <c r="C2" s="16"/>
      <c r="D2" s="16"/>
      <c r="E2" s="16"/>
      <c r="F2" s="16"/>
      <c r="G2" s="16"/>
      <c r="H2" s="16"/>
      <c r="I2" s="16"/>
      <c r="J2" s="16"/>
      <c r="K2" s="16"/>
      <c r="L2" s="30" t="s">
        <v>31</v>
      </c>
      <c r="M2" s="16"/>
      <c r="N2" s="10"/>
    </row>
    <row r="3" spans="1:14" s="3" customFormat="1" ht="13.5" thickBot="1" x14ac:dyDescent="0.25">
      <c r="A3" s="32" t="s">
        <v>34</v>
      </c>
      <c r="B3" s="33" t="s">
        <v>35</v>
      </c>
      <c r="C3" s="33" t="s">
        <v>36</v>
      </c>
      <c r="D3" s="33" t="s">
        <v>37</v>
      </c>
      <c r="E3" s="33" t="s">
        <v>38</v>
      </c>
      <c r="F3" s="33" t="s">
        <v>39</v>
      </c>
      <c r="G3" s="33" t="s">
        <v>40</v>
      </c>
      <c r="H3" s="33" t="s">
        <v>41</v>
      </c>
      <c r="I3" s="33" t="s">
        <v>42</v>
      </c>
      <c r="J3" s="33" t="s">
        <v>43</v>
      </c>
      <c r="K3" s="33" t="s">
        <v>44</v>
      </c>
      <c r="L3" s="33" t="s">
        <v>45</v>
      </c>
      <c r="M3" s="33" t="s">
        <v>46</v>
      </c>
      <c r="N3" s="13">
        <v>2012</v>
      </c>
    </row>
    <row r="4" spans="1:14" ht="13.5" thickTop="1" x14ac:dyDescent="0.2">
      <c r="A4" s="63" t="str">
        <f>'[4]BASE TAB 6'!A4</f>
        <v>ADVOCACIA</v>
      </c>
      <c r="B4" s="67">
        <v>517.95731999999998</v>
      </c>
      <c r="C4" s="67">
        <v>486.61500000000001</v>
      </c>
      <c r="D4" s="67">
        <v>490.38577000000004</v>
      </c>
      <c r="E4" s="67">
        <v>526.55777999999998</v>
      </c>
      <c r="F4" s="67">
        <v>538.43171999999993</v>
      </c>
      <c r="G4" s="67">
        <v>536.71404000000007</v>
      </c>
      <c r="H4" s="67">
        <v>533.78720999999996</v>
      </c>
      <c r="I4" s="67">
        <v>579.72203000000002</v>
      </c>
      <c r="J4" s="67">
        <v>563.67002000000002</v>
      </c>
      <c r="K4" s="67">
        <v>554.92399999999998</v>
      </c>
      <c r="L4" s="67">
        <v>571.84132999999997</v>
      </c>
      <c r="M4" s="67">
        <v>568.94592</v>
      </c>
      <c r="N4" s="68">
        <v>6469.5521400000007</v>
      </c>
    </row>
    <row r="5" spans="1:14" ht="22.5" x14ac:dyDescent="0.2">
      <c r="A5" s="63" t="str">
        <f>'[4]BASE TAB 6'!A5</f>
        <v>AGENCIAMENTO DE MÃO-DE-OBRA E SIMILARES</v>
      </c>
      <c r="B5" s="67">
        <v>411.31569999999999</v>
      </c>
      <c r="C5" s="67">
        <v>801.05668999999989</v>
      </c>
      <c r="D5" s="67">
        <v>840.60974999999996</v>
      </c>
      <c r="E5" s="67">
        <v>756.18368999999996</v>
      </c>
      <c r="F5" s="67">
        <v>755.44257999999991</v>
      </c>
      <c r="G5" s="67">
        <v>711.61529000000007</v>
      </c>
      <c r="H5" s="67">
        <v>807.20007999999996</v>
      </c>
      <c r="I5" s="67">
        <v>785.76565000000005</v>
      </c>
      <c r="J5" s="67">
        <v>734.24247000000003</v>
      </c>
      <c r="K5" s="67">
        <v>922.95600999999999</v>
      </c>
      <c r="L5" s="67">
        <v>813.89745999999991</v>
      </c>
      <c r="M5" s="67">
        <v>791.85524999999996</v>
      </c>
      <c r="N5" s="68">
        <v>9132.1406200000019</v>
      </c>
    </row>
    <row r="6" spans="1:14" x14ac:dyDescent="0.2">
      <c r="A6" s="63" t="str">
        <f>'[4]BASE TAB 6'!A6</f>
        <v>ALIMENTAÇÃO</v>
      </c>
      <c r="B6" s="67">
        <v>114.309</v>
      </c>
      <c r="C6" s="67">
        <v>9.0310400000000008</v>
      </c>
      <c r="D6" s="67">
        <v>42.986839999999994</v>
      </c>
      <c r="E6" s="67">
        <v>52.200319999999998</v>
      </c>
      <c r="F6" s="67">
        <v>39.780720000000002</v>
      </c>
      <c r="G6" s="67">
        <v>65.185019999999994</v>
      </c>
      <c r="H6" s="67">
        <v>68.208939999999998</v>
      </c>
      <c r="I6" s="67">
        <v>76.708089999999999</v>
      </c>
      <c r="J6" s="67">
        <v>52.269910000000003</v>
      </c>
      <c r="K6" s="67">
        <v>72.582009999999997</v>
      </c>
      <c r="L6" s="67">
        <v>89.001589999999993</v>
      </c>
      <c r="M6" s="67">
        <v>94.923559999999995</v>
      </c>
      <c r="N6" s="68">
        <v>777.18704000000002</v>
      </c>
    </row>
    <row r="7" spans="1:14" x14ac:dyDescent="0.2">
      <c r="A7" s="63" t="str">
        <f>'[4]BASE TAB 6'!A7</f>
        <v>ASSISTÊNCIA SOCIAL</v>
      </c>
      <c r="B7" s="67">
        <v>15.302860000000001</v>
      </c>
      <c r="C7" s="67">
        <v>10.30255</v>
      </c>
      <c r="D7" s="67">
        <v>11.558620000000001</v>
      </c>
      <c r="E7" s="67">
        <v>14.550330000000001</v>
      </c>
      <c r="F7" s="67">
        <v>18.147220000000001</v>
      </c>
      <c r="G7" s="67">
        <v>13.634600000000001</v>
      </c>
      <c r="H7" s="67">
        <v>18.31203</v>
      </c>
      <c r="I7" s="67">
        <v>18.73808</v>
      </c>
      <c r="J7" s="67">
        <v>10.1724</v>
      </c>
      <c r="K7" s="67">
        <v>18.91338</v>
      </c>
      <c r="L7" s="67">
        <v>334.39064000000002</v>
      </c>
      <c r="M7" s="67">
        <v>352.87392</v>
      </c>
      <c r="N7" s="68">
        <v>836.89662999999996</v>
      </c>
    </row>
    <row r="8" spans="1:14" x14ac:dyDescent="0.2">
      <c r="A8" s="63" t="str">
        <f>'[4]BASE TAB 6'!A8</f>
        <v>CABELEIREIROS E SIMILARES</v>
      </c>
      <c r="B8" s="67">
        <v>557.06800999999996</v>
      </c>
      <c r="C8" s="67">
        <v>99.960340000000002</v>
      </c>
      <c r="D8" s="67">
        <v>676.38231999999994</v>
      </c>
      <c r="E8" s="67">
        <v>497.22543999999999</v>
      </c>
      <c r="F8" s="67">
        <v>459.22154999999998</v>
      </c>
      <c r="G8" s="67">
        <v>454.50572</v>
      </c>
      <c r="H8" s="67">
        <v>493.87976000000003</v>
      </c>
      <c r="I8" s="67">
        <v>606.81529</v>
      </c>
      <c r="J8" s="67">
        <v>508.08165000000002</v>
      </c>
      <c r="K8" s="67">
        <v>559.33852999999999</v>
      </c>
      <c r="L8" s="67">
        <v>501.35984999999999</v>
      </c>
      <c r="M8" s="67">
        <v>520.61298999999997</v>
      </c>
      <c r="N8" s="68">
        <v>5934.4514500000005</v>
      </c>
    </row>
    <row r="9" spans="1:14" x14ac:dyDescent="0.2">
      <c r="A9" s="63" t="str">
        <f>'[4]BASE TAB 6'!A9</f>
        <v>CARTÓRIOS</v>
      </c>
      <c r="B9" s="67">
        <v>27.809560000000001</v>
      </c>
      <c r="C9" s="67">
        <v>25.603159999999999</v>
      </c>
      <c r="D9" s="67">
        <v>33.712339999999998</v>
      </c>
      <c r="E9" s="67">
        <v>34.453230000000005</v>
      </c>
      <c r="F9" s="67">
        <v>30.753450000000001</v>
      </c>
      <c r="G9" s="67">
        <v>35.202739999999999</v>
      </c>
      <c r="H9" s="67">
        <v>36.069749999999999</v>
      </c>
      <c r="I9" s="67">
        <v>39.497160000000001</v>
      </c>
      <c r="J9" s="67">
        <v>42.58802</v>
      </c>
      <c r="K9" s="67">
        <v>42.283269999999995</v>
      </c>
      <c r="L9" s="67">
        <v>89.241339999999994</v>
      </c>
      <c r="M9" s="67">
        <v>39.752389999999998</v>
      </c>
      <c r="N9" s="68">
        <v>476.96641000000005</v>
      </c>
    </row>
    <row r="10" spans="1:14" x14ac:dyDescent="0.2">
      <c r="A10" s="63" t="str">
        <f>'[4]BASE TAB 6'!A10</f>
        <v>COMUNICAÇÃO</v>
      </c>
      <c r="B10" s="67">
        <v>2440.0443799999998</v>
      </c>
      <c r="C10" s="67">
        <v>1454.0485800000001</v>
      </c>
      <c r="D10" s="67">
        <v>1557.4320500000001</v>
      </c>
      <c r="E10" s="67">
        <v>1391.9318500000002</v>
      </c>
      <c r="F10" s="67">
        <v>2122.0929900000001</v>
      </c>
      <c r="G10" s="67">
        <v>1708.02936</v>
      </c>
      <c r="H10" s="67">
        <v>2196.4627500000001</v>
      </c>
      <c r="I10" s="67">
        <v>1927.1590900000001</v>
      </c>
      <c r="J10" s="67">
        <v>1610.52782</v>
      </c>
      <c r="K10" s="67">
        <v>1877.2131100000001</v>
      </c>
      <c r="L10" s="67">
        <v>1791.6576299999999</v>
      </c>
      <c r="M10" s="67">
        <v>1483.9637499999999</v>
      </c>
      <c r="N10" s="68">
        <v>21560.56336</v>
      </c>
    </row>
    <row r="11" spans="1:14" x14ac:dyDescent="0.2">
      <c r="A11" s="63" t="str">
        <f>'[4]BASE TAB 6'!A11</f>
        <v>CONDICIONAMENTO FISICO</v>
      </c>
      <c r="B11" s="67">
        <v>240.69604999999999</v>
      </c>
      <c r="C11" s="67">
        <v>189.96910999999997</v>
      </c>
      <c r="D11" s="67">
        <v>362.09590999999995</v>
      </c>
      <c r="E11" s="67">
        <v>385.97952000000004</v>
      </c>
      <c r="F11" s="67">
        <v>288.49937</v>
      </c>
      <c r="G11" s="67">
        <v>272.18569000000002</v>
      </c>
      <c r="H11" s="67">
        <v>270.95312000000001</v>
      </c>
      <c r="I11" s="67">
        <v>358.21487000000002</v>
      </c>
      <c r="J11" s="67">
        <v>348.84285</v>
      </c>
      <c r="K11" s="67">
        <v>359.64713</v>
      </c>
      <c r="L11" s="67">
        <v>358.81329999999997</v>
      </c>
      <c r="M11" s="67">
        <v>291.46638000000002</v>
      </c>
      <c r="N11" s="68">
        <v>3727.3633</v>
      </c>
    </row>
    <row r="12" spans="1:14" x14ac:dyDescent="0.2">
      <c r="A12" s="63" t="str">
        <f>'[4]BASE TAB 6'!A12</f>
        <v>CONSTRUÇÃO CIVIL</v>
      </c>
      <c r="B12" s="67">
        <v>5829.2150799999981</v>
      </c>
      <c r="C12" s="67">
        <v>4775.3749299999999</v>
      </c>
      <c r="D12" s="67">
        <v>5924.2611199999983</v>
      </c>
      <c r="E12" s="67">
        <v>6296.5149499999989</v>
      </c>
      <c r="F12" s="67">
        <v>5677.9670600000009</v>
      </c>
      <c r="G12" s="67">
        <v>5714.8491400000003</v>
      </c>
      <c r="H12" s="67">
        <v>5616.7542600000006</v>
      </c>
      <c r="I12" s="67">
        <v>6781.9413799999993</v>
      </c>
      <c r="J12" s="67">
        <v>5604.3603600000006</v>
      </c>
      <c r="K12" s="67">
        <v>6506.5352800000028</v>
      </c>
      <c r="L12" s="67">
        <v>6221.4316400000016</v>
      </c>
      <c r="M12" s="67">
        <v>5299.9096100000006</v>
      </c>
      <c r="N12" s="68">
        <v>70249.114809999985</v>
      </c>
    </row>
    <row r="13" spans="1:14" x14ac:dyDescent="0.2">
      <c r="A13" s="63" t="str">
        <f>'[4]BASE TAB 6'!A13</f>
        <v>CONSULTORIA E CONTABILIDADE</v>
      </c>
      <c r="B13" s="67">
        <v>2142.7786000000001</v>
      </c>
      <c r="C13" s="67">
        <v>2207.3672200000001</v>
      </c>
      <c r="D13" s="67">
        <v>2868.73929</v>
      </c>
      <c r="E13" s="67">
        <v>2279.51566</v>
      </c>
      <c r="F13" s="67">
        <v>1754.24559</v>
      </c>
      <c r="G13" s="67">
        <v>1760.3797199999999</v>
      </c>
      <c r="H13" s="67">
        <v>1665.08023</v>
      </c>
      <c r="I13" s="67">
        <v>1871.0416399999999</v>
      </c>
      <c r="J13" s="67">
        <v>1885.0154199999999</v>
      </c>
      <c r="K13" s="67">
        <v>1943.93983</v>
      </c>
      <c r="L13" s="67">
        <v>1988.0382</v>
      </c>
      <c r="M13" s="67">
        <v>2447.41939</v>
      </c>
      <c r="N13" s="68">
        <v>24813.560790000003</v>
      </c>
    </row>
    <row r="14" spans="1:14" x14ac:dyDescent="0.2">
      <c r="A14" s="63" t="str">
        <f>'[4]BASE TAB 6'!A14</f>
        <v>DIVERSÕES</v>
      </c>
      <c r="B14" s="67">
        <v>864.30088000000001</v>
      </c>
      <c r="C14" s="67">
        <v>557.42200000000003</v>
      </c>
      <c r="D14" s="67">
        <v>497.85102000000001</v>
      </c>
      <c r="E14" s="67">
        <v>447.43364000000003</v>
      </c>
      <c r="F14" s="67">
        <v>441.83974999999998</v>
      </c>
      <c r="G14" s="67">
        <v>530.47001</v>
      </c>
      <c r="H14" s="67">
        <v>680.70693000000006</v>
      </c>
      <c r="I14" s="67">
        <v>862.63373000000001</v>
      </c>
      <c r="J14" s="67">
        <v>658.22870999999998</v>
      </c>
      <c r="K14" s="67">
        <v>732.63118000000009</v>
      </c>
      <c r="L14" s="67">
        <v>775.80342000000007</v>
      </c>
      <c r="M14" s="67">
        <v>639.69256999999993</v>
      </c>
      <c r="N14" s="68">
        <v>7689.0138399999996</v>
      </c>
    </row>
    <row r="15" spans="1:14" x14ac:dyDescent="0.2">
      <c r="A15" s="63" t="str">
        <f>'[4]BASE TAB 6'!A15</f>
        <v>ENSINO</v>
      </c>
      <c r="B15" s="67">
        <v>2376.1423999999997</v>
      </c>
      <c r="C15" s="67">
        <v>1446.8555900000001</v>
      </c>
      <c r="D15" s="67">
        <v>2955.3718199999998</v>
      </c>
      <c r="E15" s="67">
        <v>2738.4589599999999</v>
      </c>
      <c r="F15" s="67">
        <v>2674.2617</v>
      </c>
      <c r="G15" s="67">
        <v>2396.2998900000002</v>
      </c>
      <c r="H15" s="67">
        <v>2412.2401600000003</v>
      </c>
      <c r="I15" s="67">
        <v>2882.9226600000002</v>
      </c>
      <c r="J15" s="67">
        <v>2561.4897500000002</v>
      </c>
      <c r="K15" s="67">
        <v>2586.1551400000003</v>
      </c>
      <c r="L15" s="67">
        <v>2549.4341400000003</v>
      </c>
      <c r="M15" s="67">
        <v>2640.35419</v>
      </c>
      <c r="N15" s="68">
        <v>30219.986400000002</v>
      </c>
    </row>
    <row r="16" spans="1:14" x14ac:dyDescent="0.2">
      <c r="A16" s="63" t="str">
        <f>'[4]BASE TAB 6'!A16</f>
        <v>ESTACIONAMENTOS DE VEÍCULOS</v>
      </c>
      <c r="B16" s="67">
        <v>284.93232</v>
      </c>
      <c r="C16" s="67">
        <v>181.53422</v>
      </c>
      <c r="D16" s="67">
        <v>240.13612000000001</v>
      </c>
      <c r="E16" s="67">
        <v>219.23369</v>
      </c>
      <c r="F16" s="67">
        <v>211.17717999999999</v>
      </c>
      <c r="G16" s="67">
        <v>240.02807000000001</v>
      </c>
      <c r="H16" s="67">
        <v>224.55860000000001</v>
      </c>
      <c r="I16" s="67">
        <v>246.53395999999998</v>
      </c>
      <c r="J16" s="67">
        <v>234.98697000000001</v>
      </c>
      <c r="K16" s="67">
        <v>213.42992999999998</v>
      </c>
      <c r="L16" s="67">
        <v>234.47505999999998</v>
      </c>
      <c r="M16" s="67">
        <v>224.39682999999999</v>
      </c>
      <c r="N16" s="68">
        <v>2755.4229500000001</v>
      </c>
    </row>
    <row r="17" spans="1:14" x14ac:dyDescent="0.2">
      <c r="A17" s="63" t="str">
        <f>'[4]BASE TAB 6'!A17</f>
        <v>FUNERÁRIAS</v>
      </c>
      <c r="B17" s="67">
        <v>57.880949999999999</v>
      </c>
      <c r="C17" s="67">
        <v>37.371760000000002</v>
      </c>
      <c r="D17" s="67">
        <v>52.199930000000002</v>
      </c>
      <c r="E17" s="67">
        <v>49.531469999999999</v>
      </c>
      <c r="F17" s="67">
        <v>45.613519999999994</v>
      </c>
      <c r="G17" s="67">
        <v>52.592080000000003</v>
      </c>
      <c r="H17" s="67">
        <v>47.323180000000001</v>
      </c>
      <c r="I17" s="67">
        <v>52.434650000000005</v>
      </c>
      <c r="J17" s="67">
        <v>43.934599999999996</v>
      </c>
      <c r="K17" s="67">
        <v>45.30921</v>
      </c>
      <c r="L17" s="67">
        <v>68.048140000000004</v>
      </c>
      <c r="M17" s="67">
        <v>52.7956</v>
      </c>
      <c r="N17" s="68">
        <v>605.03508999999997</v>
      </c>
    </row>
    <row r="18" spans="1:14" x14ac:dyDescent="0.2">
      <c r="A18" s="63" t="str">
        <f>'[4]BASE TAB 6'!A18</f>
        <v>GRÁFICA E EDITORAÇÃO</v>
      </c>
      <c r="B18" s="67">
        <v>504.21244000000002</v>
      </c>
      <c r="C18" s="67">
        <v>259.56511999999998</v>
      </c>
      <c r="D18" s="67">
        <v>583.37781000000007</v>
      </c>
      <c r="E18" s="67">
        <v>526.15347999999994</v>
      </c>
      <c r="F18" s="67">
        <v>504.87852000000004</v>
      </c>
      <c r="G18" s="67">
        <v>415.51551000000001</v>
      </c>
      <c r="H18" s="67">
        <v>525.6104499999999</v>
      </c>
      <c r="I18" s="67">
        <v>569.72050999999999</v>
      </c>
      <c r="J18" s="67">
        <v>555.03561000000002</v>
      </c>
      <c r="K18" s="67">
        <v>945.94150999999999</v>
      </c>
      <c r="L18" s="67">
        <v>566.10235</v>
      </c>
      <c r="M18" s="67">
        <v>642.4846</v>
      </c>
      <c r="N18" s="68">
        <v>6598.5979099999995</v>
      </c>
    </row>
    <row r="19" spans="1:14" x14ac:dyDescent="0.2">
      <c r="A19" s="63" t="str">
        <f>'[4]BASE TAB 6'!A19</f>
        <v>HOTELARIA</v>
      </c>
      <c r="B19" s="67">
        <v>1597.8213400000002</v>
      </c>
      <c r="C19" s="67">
        <v>708.66102999999998</v>
      </c>
      <c r="D19" s="67">
        <v>1224.1302700000001</v>
      </c>
      <c r="E19" s="67">
        <v>1891.5486899999999</v>
      </c>
      <c r="F19" s="67">
        <v>1828.5488899999998</v>
      </c>
      <c r="G19" s="67">
        <v>1885.88149</v>
      </c>
      <c r="H19" s="67">
        <v>1781.0685000000001</v>
      </c>
      <c r="I19" s="67">
        <v>1686.0121399999998</v>
      </c>
      <c r="J19" s="67">
        <v>1931.9436499999999</v>
      </c>
      <c r="K19" s="67">
        <v>1631.71037</v>
      </c>
      <c r="L19" s="67">
        <v>1743.36734</v>
      </c>
      <c r="M19" s="67">
        <v>1930.76484</v>
      </c>
      <c r="N19" s="68">
        <v>19841.458549999999</v>
      </c>
    </row>
    <row r="20" spans="1:14" x14ac:dyDescent="0.2">
      <c r="A20" s="63" t="str">
        <f>'[4]BASE TAB 6'!A20</f>
        <v>IMOBILIÁRIA</v>
      </c>
      <c r="B20" s="67">
        <v>2048.1338300000002</v>
      </c>
      <c r="C20" s="67">
        <v>1582.4909</v>
      </c>
      <c r="D20" s="67">
        <v>1706.66056</v>
      </c>
      <c r="E20" s="67">
        <v>2015.38834</v>
      </c>
      <c r="F20" s="67">
        <v>1687.1482599999999</v>
      </c>
      <c r="G20" s="67">
        <v>2053.7728999999999</v>
      </c>
      <c r="H20" s="67">
        <v>1961.3126200000002</v>
      </c>
      <c r="I20" s="67">
        <v>1966.0313600000002</v>
      </c>
      <c r="J20" s="67">
        <v>1971.7260000000001</v>
      </c>
      <c r="K20" s="67">
        <v>2136.0673099999999</v>
      </c>
      <c r="L20" s="67">
        <v>2130.2824900000001</v>
      </c>
      <c r="M20" s="67">
        <v>2112.92688</v>
      </c>
      <c r="N20" s="68">
        <v>23371.941449999998</v>
      </c>
    </row>
    <row r="21" spans="1:14" x14ac:dyDescent="0.2">
      <c r="A21" s="63" t="str">
        <f>'[4]BASE TAB 6'!A21</f>
        <v>INFORMÁTICA</v>
      </c>
      <c r="B21" s="67">
        <v>7607.0472700000009</v>
      </c>
      <c r="C21" s="67">
        <v>4582.2938400000003</v>
      </c>
      <c r="D21" s="67">
        <v>7291.0764600000002</v>
      </c>
      <c r="E21" s="67">
        <v>6188.4733800000022</v>
      </c>
      <c r="F21" s="67">
        <v>7480.0314200000012</v>
      </c>
      <c r="G21" s="67">
        <v>7403.7033999999994</v>
      </c>
      <c r="H21" s="67">
        <v>6890.9058800000003</v>
      </c>
      <c r="I21" s="67">
        <v>7991.5040399999998</v>
      </c>
      <c r="J21" s="67">
        <v>5925.4918700000007</v>
      </c>
      <c r="K21" s="67">
        <v>8501.0033199999998</v>
      </c>
      <c r="L21" s="67">
        <v>8162.4857099999981</v>
      </c>
      <c r="M21" s="67">
        <v>6706.2237799999994</v>
      </c>
      <c r="N21" s="68">
        <v>84730.240369999985</v>
      </c>
    </row>
    <row r="22" spans="1:14" ht="22.5" x14ac:dyDescent="0.2">
      <c r="A22" s="63" t="str">
        <f>'[4]BASE TAB 6'!A22</f>
        <v>INSTITUIÇÕES FINANCEIRAS E DE SEGURO</v>
      </c>
      <c r="B22" s="67">
        <v>35991.325900000003</v>
      </c>
      <c r="C22" s="67">
        <v>27617.654780000001</v>
      </c>
      <c r="D22" s="67">
        <v>23722.196429999993</v>
      </c>
      <c r="E22" s="67">
        <v>27896.390179999999</v>
      </c>
      <c r="F22" s="67">
        <v>24417.553220000009</v>
      </c>
      <c r="G22" s="67">
        <v>25713.452760000004</v>
      </c>
      <c r="H22" s="67">
        <v>25022.515480000005</v>
      </c>
      <c r="I22" s="67">
        <v>26992.562219999996</v>
      </c>
      <c r="J22" s="67">
        <v>26275.30113</v>
      </c>
      <c r="K22" s="67">
        <v>25845.010340000008</v>
      </c>
      <c r="L22" s="67">
        <v>27261.007660000003</v>
      </c>
      <c r="M22" s="67">
        <v>26007.877350000002</v>
      </c>
      <c r="N22" s="68">
        <v>322762.84745000006</v>
      </c>
    </row>
    <row r="23" spans="1:14" x14ac:dyDescent="0.2">
      <c r="A23" s="63" t="str">
        <f>'[4]BASE TAB 6'!A23</f>
        <v>LAVANDERIAS</v>
      </c>
      <c r="B23" s="67">
        <v>102.4658</v>
      </c>
      <c r="C23" s="67">
        <v>20.400749999999999</v>
      </c>
      <c r="D23" s="67">
        <v>193.27267000000001</v>
      </c>
      <c r="E23" s="67">
        <v>139.20728</v>
      </c>
      <c r="F23" s="67">
        <v>111.54158</v>
      </c>
      <c r="G23" s="67">
        <v>117.31864999999999</v>
      </c>
      <c r="H23" s="67">
        <v>134.60974999999999</v>
      </c>
      <c r="I23" s="67">
        <v>184.56401</v>
      </c>
      <c r="J23" s="67">
        <v>128.89759000000001</v>
      </c>
      <c r="K23" s="67">
        <v>132.12458999999998</v>
      </c>
      <c r="L23" s="67">
        <v>114.91801</v>
      </c>
      <c r="M23" s="67">
        <v>121.30549000000001</v>
      </c>
      <c r="N23" s="68">
        <v>1500.6261700000002</v>
      </c>
    </row>
    <row r="24" spans="1:14" x14ac:dyDescent="0.2">
      <c r="A24" s="63" t="str">
        <f>'[4]BASE TAB 6'!A24</f>
        <v>LIMPEZA</v>
      </c>
      <c r="B24" s="67">
        <v>1733.7580500000001</v>
      </c>
      <c r="C24" s="67">
        <v>1637.8869399999999</v>
      </c>
      <c r="D24" s="67">
        <v>2375.5341100000001</v>
      </c>
      <c r="E24" s="67">
        <v>1852.6867400000001</v>
      </c>
      <c r="F24" s="67">
        <v>1904.6024199999999</v>
      </c>
      <c r="G24" s="67">
        <v>1799.59773</v>
      </c>
      <c r="H24" s="67">
        <v>1947.2864199999999</v>
      </c>
      <c r="I24" s="67">
        <v>1896.85699</v>
      </c>
      <c r="J24" s="67">
        <v>1546.5975900000001</v>
      </c>
      <c r="K24" s="67">
        <v>2030.4700600000001</v>
      </c>
      <c r="L24" s="67">
        <v>1889.57817</v>
      </c>
      <c r="M24" s="67">
        <v>1713.6805900000002</v>
      </c>
      <c r="N24" s="68">
        <v>22328.535809999998</v>
      </c>
    </row>
    <row r="25" spans="1:14" x14ac:dyDescent="0.2">
      <c r="A25" s="63" t="str">
        <f>'[4]BASE TAB 6'!A25</f>
        <v>LOCAÇÃO DE VEÍCULOS</v>
      </c>
      <c r="B25" s="67">
        <v>203.84419</v>
      </c>
      <c r="C25" s="67">
        <v>143.23962</v>
      </c>
      <c r="D25" s="67">
        <v>256.72126000000003</v>
      </c>
      <c r="E25" s="67">
        <v>177.58607999999998</v>
      </c>
      <c r="F25" s="67">
        <v>230.71879000000001</v>
      </c>
      <c r="G25" s="67">
        <v>196.28964999999999</v>
      </c>
      <c r="H25" s="67">
        <v>209.41691</v>
      </c>
      <c r="I25" s="67">
        <v>189.15577999999999</v>
      </c>
      <c r="J25" s="67">
        <v>176.28126999999998</v>
      </c>
      <c r="K25" s="67">
        <v>247.56232999999997</v>
      </c>
      <c r="L25" s="67">
        <v>156.26311999999999</v>
      </c>
      <c r="M25" s="67">
        <v>191.54928000000001</v>
      </c>
      <c r="N25" s="68">
        <v>2378.6282799999999</v>
      </c>
    </row>
    <row r="26" spans="1:14" x14ac:dyDescent="0.2">
      <c r="A26" s="63" t="str">
        <f>'[4]BASE TAB 6'!A26</f>
        <v>MANUTENÇÃO E ASSISTÊNCIA TÉCNICA</v>
      </c>
      <c r="B26" s="67">
        <v>2524.08</v>
      </c>
      <c r="C26" s="67">
        <v>1557.76559</v>
      </c>
      <c r="D26" s="67">
        <v>2754.5593399999998</v>
      </c>
      <c r="E26" s="67">
        <v>2217.0309400000001</v>
      </c>
      <c r="F26" s="67">
        <v>2936.1293599999999</v>
      </c>
      <c r="G26" s="67">
        <v>2410.1250499999996</v>
      </c>
      <c r="H26" s="67">
        <v>2042.3778</v>
      </c>
      <c r="I26" s="67">
        <v>2793.1271000000002</v>
      </c>
      <c r="J26" s="67">
        <v>2241.8539500000002</v>
      </c>
      <c r="K26" s="67">
        <v>2837.05987</v>
      </c>
      <c r="L26" s="67">
        <v>2756.5998199999999</v>
      </c>
      <c r="M26" s="67">
        <v>2529.6505400000001</v>
      </c>
      <c r="N26" s="68">
        <v>29600.359359999999</v>
      </c>
    </row>
    <row r="27" spans="1:14" x14ac:dyDescent="0.2">
      <c r="A27" s="63" t="str">
        <f>'[4]BASE TAB 6'!A27</f>
        <v>ÓTICAS</v>
      </c>
      <c r="B27" s="67">
        <v>6.9979199999999997</v>
      </c>
      <c r="C27" s="67">
        <v>3.4498099999999998</v>
      </c>
      <c r="D27" s="67">
        <v>4.8155000000000001</v>
      </c>
      <c r="E27" s="67">
        <v>7.7200000000000005E-2</v>
      </c>
      <c r="F27" s="67">
        <v>3.8027699999999998</v>
      </c>
      <c r="G27" s="67">
        <v>3.75393</v>
      </c>
      <c r="H27" s="67">
        <v>3.5280200000000002</v>
      </c>
      <c r="I27" s="67">
        <v>4.0961600000000002</v>
      </c>
      <c r="J27" s="67">
        <v>4.7296700000000005</v>
      </c>
      <c r="K27" s="67">
        <v>8.5844699999999996</v>
      </c>
      <c r="L27" s="67">
        <v>4.4851700000000001</v>
      </c>
      <c r="M27" s="67">
        <v>4.5006300000000001</v>
      </c>
      <c r="N27" s="68">
        <v>52.821249999999999</v>
      </c>
    </row>
    <row r="28" spans="1:14" x14ac:dyDescent="0.2">
      <c r="A28" s="63" t="str">
        <f>'[4]BASE TAB 6'!A28</f>
        <v>OUTROS SERVIÇOS</v>
      </c>
      <c r="B28" s="67">
        <v>5878.0546700000032</v>
      </c>
      <c r="C28" s="67">
        <v>4679.4282300000004</v>
      </c>
      <c r="D28" s="67">
        <v>7320.3632150000012</v>
      </c>
      <c r="E28" s="67">
        <v>5309.06095</v>
      </c>
      <c r="F28" s="67">
        <v>5617.3774099999991</v>
      </c>
      <c r="G28" s="67">
        <v>6385.0251599999992</v>
      </c>
      <c r="H28" s="67">
        <v>5454.9162000000006</v>
      </c>
      <c r="I28" s="67">
        <v>6226.0950800000001</v>
      </c>
      <c r="J28" s="67">
        <v>6497.2821499999973</v>
      </c>
      <c r="K28" s="67">
        <v>6199.866579999999</v>
      </c>
      <c r="L28" s="67">
        <v>5738.0022899999967</v>
      </c>
      <c r="M28" s="67">
        <v>7045.94157</v>
      </c>
      <c r="N28" s="68">
        <v>72351.41350499999</v>
      </c>
    </row>
    <row r="29" spans="1:14" x14ac:dyDescent="0.2">
      <c r="A29" s="63" t="str">
        <f>'[4]BASE TAB 6'!A29</f>
        <v>OUTROS SETORES</v>
      </c>
      <c r="B29" s="67">
        <v>408.37347</v>
      </c>
      <c r="C29" s="67">
        <v>248.26482000000001</v>
      </c>
      <c r="D29" s="67">
        <v>419.59411</v>
      </c>
      <c r="E29" s="67">
        <v>342.40584999999999</v>
      </c>
      <c r="F29" s="67">
        <v>267.81453999999997</v>
      </c>
      <c r="G29" s="67">
        <v>376.95047999999997</v>
      </c>
      <c r="H29" s="67">
        <v>391.86205999999999</v>
      </c>
      <c r="I29" s="67">
        <v>487.52251000000001</v>
      </c>
      <c r="J29" s="67">
        <v>358.30528999999996</v>
      </c>
      <c r="K29" s="67">
        <v>320.00063</v>
      </c>
      <c r="L29" s="67">
        <v>493.21227000000005</v>
      </c>
      <c r="M29" s="67">
        <v>454.81339000000003</v>
      </c>
      <c r="N29" s="68">
        <v>4569.11942</v>
      </c>
    </row>
    <row r="30" spans="1:14" x14ac:dyDescent="0.2">
      <c r="A30" s="63" t="str">
        <f>'[4]BASE TAB 6'!A30</f>
        <v>PUBLICIDADE</v>
      </c>
      <c r="B30" s="67">
        <v>1530.66543</v>
      </c>
      <c r="C30" s="67">
        <v>1068.7633999999998</v>
      </c>
      <c r="D30" s="67">
        <v>1533.0650000000001</v>
      </c>
      <c r="E30" s="67">
        <v>1434.06726</v>
      </c>
      <c r="F30" s="67">
        <v>1411.4042099999999</v>
      </c>
      <c r="G30" s="67">
        <v>1505.8928500000002</v>
      </c>
      <c r="H30" s="67">
        <v>1677.9168</v>
      </c>
      <c r="I30" s="67">
        <v>1463.94876</v>
      </c>
      <c r="J30" s="67">
        <v>1536.48974</v>
      </c>
      <c r="K30" s="67">
        <v>1937.6026000000002</v>
      </c>
      <c r="L30" s="67">
        <v>1153.6082200000001</v>
      </c>
      <c r="M30" s="67">
        <v>1472.11718</v>
      </c>
      <c r="N30" s="68">
        <v>17725.541450000004</v>
      </c>
    </row>
    <row r="31" spans="1:14" x14ac:dyDescent="0.2">
      <c r="A31" s="63" t="str">
        <f>'[4]BASE TAB 6'!A31</f>
        <v xml:space="preserve">REPARAÇÃO DE VEÍCULOS </v>
      </c>
      <c r="B31" s="67">
        <v>1653.42643</v>
      </c>
      <c r="C31" s="67">
        <v>1202.4803400000001</v>
      </c>
      <c r="D31" s="67">
        <v>1528.0339899999999</v>
      </c>
      <c r="E31" s="67">
        <v>1486.6237699999999</v>
      </c>
      <c r="F31" s="67">
        <v>1328.12742</v>
      </c>
      <c r="G31" s="67">
        <v>1625.59133</v>
      </c>
      <c r="H31" s="67">
        <v>1714.03468</v>
      </c>
      <c r="I31" s="67">
        <v>1771.41165</v>
      </c>
      <c r="J31" s="67">
        <v>1692.93272</v>
      </c>
      <c r="K31" s="67">
        <v>1689.2449299999998</v>
      </c>
      <c r="L31" s="67">
        <v>1691.8336899999999</v>
      </c>
      <c r="M31" s="67">
        <v>1581.8504499999999</v>
      </c>
      <c r="N31" s="68">
        <v>18965.591399999998</v>
      </c>
    </row>
    <row r="32" spans="1:14" x14ac:dyDescent="0.2">
      <c r="A32" s="63" t="str">
        <f>'[4]BASE TAB 6'!A32</f>
        <v>REPRESENTAÇÃO COMERCIAL</v>
      </c>
      <c r="B32" s="67">
        <v>370.19190000000003</v>
      </c>
      <c r="C32" s="67">
        <v>344.82234000000005</v>
      </c>
      <c r="D32" s="67">
        <v>394.13809000000003</v>
      </c>
      <c r="E32" s="67">
        <v>378.07640999999995</v>
      </c>
      <c r="F32" s="67">
        <v>335.20389</v>
      </c>
      <c r="G32" s="67">
        <v>371.49421999999998</v>
      </c>
      <c r="H32" s="67">
        <v>385.78646999999995</v>
      </c>
      <c r="I32" s="67">
        <v>447.24113</v>
      </c>
      <c r="J32" s="67">
        <v>367.41859000000005</v>
      </c>
      <c r="K32" s="67">
        <v>401.13423999999998</v>
      </c>
      <c r="L32" s="67">
        <v>332.69933000000003</v>
      </c>
      <c r="M32" s="67">
        <v>413.28984000000003</v>
      </c>
      <c r="N32" s="68">
        <v>4541.4964499999996</v>
      </c>
    </row>
    <row r="33" spans="1:14" x14ac:dyDescent="0.2">
      <c r="A33" s="63" t="str">
        <f>'[4]BASE TAB 6'!A33</f>
        <v>SANEAMENTO BÁSICO</v>
      </c>
      <c r="B33" s="67">
        <v>625.15242000000001</v>
      </c>
      <c r="C33" s="67">
        <v>379.84237999999999</v>
      </c>
      <c r="D33" s="67">
        <v>371.88400999999999</v>
      </c>
      <c r="E33" s="67">
        <v>532.12743999999998</v>
      </c>
      <c r="F33" s="67">
        <v>1340.6886000000002</v>
      </c>
      <c r="G33" s="67">
        <v>195.53503000000001</v>
      </c>
      <c r="H33" s="67">
        <v>514.59299999999996</v>
      </c>
      <c r="I33" s="67">
        <v>669.7825600000001</v>
      </c>
      <c r="J33" s="67">
        <v>784.95232999999996</v>
      </c>
      <c r="K33" s="67">
        <v>512.46493999999996</v>
      </c>
      <c r="L33" s="67">
        <v>715.00243999999998</v>
      </c>
      <c r="M33" s="67">
        <v>636.77250000000004</v>
      </c>
      <c r="N33" s="68">
        <v>7278.7976500000004</v>
      </c>
    </row>
    <row r="34" spans="1:14" x14ac:dyDescent="0.2">
      <c r="A34" s="63" t="str">
        <f>'[4]BASE TAB 6'!A34</f>
        <v>SAÚDE E VETERINÁRIA</v>
      </c>
      <c r="B34" s="67">
        <v>5452.5201800000004</v>
      </c>
      <c r="C34" s="67">
        <v>4965.0656300000001</v>
      </c>
      <c r="D34" s="67">
        <v>5359.2134599999999</v>
      </c>
      <c r="E34" s="67">
        <v>5636.2390000000005</v>
      </c>
      <c r="F34" s="67">
        <v>5840.6696600000014</v>
      </c>
      <c r="G34" s="67">
        <v>5836.5993399999988</v>
      </c>
      <c r="H34" s="67">
        <v>6107.1061</v>
      </c>
      <c r="I34" s="67">
        <v>6622.7004699999989</v>
      </c>
      <c r="J34" s="67">
        <v>6277.7333500000004</v>
      </c>
      <c r="K34" s="67">
        <v>6173.0876300000027</v>
      </c>
      <c r="L34" s="67">
        <v>6584.7664300000006</v>
      </c>
      <c r="M34" s="67">
        <v>6635.2022399999996</v>
      </c>
      <c r="N34" s="68">
        <v>71490.903489999997</v>
      </c>
    </row>
    <row r="35" spans="1:14" x14ac:dyDescent="0.2">
      <c r="A35" s="63" t="str">
        <f>'[4]BASE TAB 6'!A35</f>
        <v>SEGURANÇA</v>
      </c>
      <c r="B35" s="67">
        <v>1140.73722</v>
      </c>
      <c r="C35" s="67">
        <v>1271.42974</v>
      </c>
      <c r="D35" s="67">
        <v>1597.3943400000001</v>
      </c>
      <c r="E35" s="67">
        <v>1468.89093</v>
      </c>
      <c r="F35" s="67">
        <v>1783.32952</v>
      </c>
      <c r="G35" s="67">
        <v>1703.5424499999999</v>
      </c>
      <c r="H35" s="67">
        <v>1793.8947700000001</v>
      </c>
      <c r="I35" s="67">
        <v>1931.8524399999999</v>
      </c>
      <c r="J35" s="67">
        <v>1614.42749</v>
      </c>
      <c r="K35" s="67">
        <v>2039.1226299999998</v>
      </c>
      <c r="L35" s="67">
        <v>1692.4541299999999</v>
      </c>
      <c r="M35" s="67">
        <v>1854.9858999999999</v>
      </c>
      <c r="N35" s="68">
        <v>19892.061559999995</v>
      </c>
    </row>
    <row r="36" spans="1:14" x14ac:dyDescent="0.2">
      <c r="A36" s="63" t="str">
        <f>'[4]BASE TAB 6'!A36</f>
        <v>SERVIÇO PÚBLICO</v>
      </c>
      <c r="B36" s="67">
        <v>18.191759999999999</v>
      </c>
      <c r="C36" s="67">
        <v>26.445930000000001</v>
      </c>
      <c r="D36" s="67">
        <v>30.092749999999999</v>
      </c>
      <c r="E36" s="67">
        <v>26.830509999999997</v>
      </c>
      <c r="F36" s="67">
        <v>44.411709999999999</v>
      </c>
      <c r="G36" s="67">
        <v>25.33145</v>
      </c>
      <c r="H36" s="67">
        <v>37.723819999999996</v>
      </c>
      <c r="I36" s="67">
        <v>63.18168</v>
      </c>
      <c r="J36" s="67">
        <v>54.122019999999999</v>
      </c>
      <c r="K36" s="67">
        <v>33.285629999999998</v>
      </c>
      <c r="L36" s="67">
        <v>37.444110000000002</v>
      </c>
      <c r="M36" s="67">
        <v>32.918980000000005</v>
      </c>
      <c r="N36" s="68">
        <v>429.98035000000004</v>
      </c>
    </row>
    <row r="37" spans="1:14" x14ac:dyDescent="0.2">
      <c r="A37" s="63" t="str">
        <f>'[4]BASE TAB 6'!A37</f>
        <v>TRANSPORTE</v>
      </c>
      <c r="B37" s="67">
        <v>1793.14912</v>
      </c>
      <c r="C37" s="67">
        <v>996.05597999999998</v>
      </c>
      <c r="D37" s="67">
        <v>1529.2103300000001</v>
      </c>
      <c r="E37" s="67">
        <v>1412.08447</v>
      </c>
      <c r="F37" s="67">
        <v>1686.13356</v>
      </c>
      <c r="G37" s="67">
        <v>1494.84007</v>
      </c>
      <c r="H37" s="67">
        <v>1626.0218799999998</v>
      </c>
      <c r="I37" s="67">
        <v>2054.2273799999998</v>
      </c>
      <c r="J37" s="67">
        <v>1545.77801</v>
      </c>
      <c r="K37" s="67">
        <v>1775.55477</v>
      </c>
      <c r="L37" s="67">
        <v>1834.33791</v>
      </c>
      <c r="M37" s="67">
        <v>1537.7825700000001</v>
      </c>
      <c r="N37" s="68">
        <v>19285.176049999998</v>
      </c>
    </row>
    <row r="38" spans="1:14" x14ac:dyDescent="0.2">
      <c r="A38" s="63" t="str">
        <f>'[4]BASE TAB 6'!A38</f>
        <v>TURISMO</v>
      </c>
      <c r="B38" s="67">
        <v>725.49473999999998</v>
      </c>
      <c r="C38" s="67">
        <v>758.43263999999999</v>
      </c>
      <c r="D38" s="67">
        <v>748.10159999999996</v>
      </c>
      <c r="E38" s="67">
        <v>565.06346999999994</v>
      </c>
      <c r="F38" s="67">
        <v>654.58515</v>
      </c>
      <c r="G38" s="67">
        <v>575.40820999999994</v>
      </c>
      <c r="H38" s="67">
        <v>570.87644999999998</v>
      </c>
      <c r="I38" s="67">
        <v>952.61363000000006</v>
      </c>
      <c r="J38" s="67">
        <v>643.48304000000007</v>
      </c>
      <c r="K38" s="67">
        <v>624.33699000000001</v>
      </c>
      <c r="L38" s="67">
        <v>1343.56996</v>
      </c>
      <c r="M38" s="67">
        <v>712.45438999999999</v>
      </c>
      <c r="N38" s="68">
        <v>8874.4202699999987</v>
      </c>
    </row>
    <row r="39" spans="1:14" x14ac:dyDescent="0.2">
      <c r="A39" s="63" t="str">
        <f>'[4]BASE TAB 6'!A39</f>
        <v>VÍDEO, FOTO E SIMILARES</v>
      </c>
      <c r="B39" s="67">
        <v>419.41631000000001</v>
      </c>
      <c r="C39" s="67">
        <v>336.34189000000003</v>
      </c>
      <c r="D39" s="67">
        <v>329.44736</v>
      </c>
      <c r="E39" s="67">
        <v>318.32519000000002</v>
      </c>
      <c r="F39" s="67">
        <v>352.31477000000001</v>
      </c>
      <c r="G39" s="67">
        <v>518.10953000000006</v>
      </c>
      <c r="H39" s="67">
        <v>676.48120999999992</v>
      </c>
      <c r="I39" s="67">
        <v>582.01745999999991</v>
      </c>
      <c r="J39" s="67">
        <v>344.84937000000002</v>
      </c>
      <c r="K39" s="67">
        <v>721.20332999999994</v>
      </c>
      <c r="L39" s="67">
        <v>346.22634000000005</v>
      </c>
      <c r="M39" s="67">
        <v>315.21947999999998</v>
      </c>
      <c r="N39" s="68">
        <v>5259.9522400000005</v>
      </c>
    </row>
    <row r="40" spans="1:14" s="1" customFormat="1" ht="13.5" thickBot="1" x14ac:dyDescent="0.25">
      <c r="A40" s="42" t="s">
        <v>33</v>
      </c>
      <c r="B40" s="57">
        <v>88214.813500000033</v>
      </c>
      <c r="C40" s="57">
        <v>66673.293890000001</v>
      </c>
      <c r="D40" s="57">
        <v>77826.605564999976</v>
      </c>
      <c r="E40" s="57">
        <v>77504.108090000023</v>
      </c>
      <c r="F40" s="57">
        <v>76824.490070000014</v>
      </c>
      <c r="G40" s="57">
        <v>77105.422559999992</v>
      </c>
      <c r="H40" s="57">
        <v>76541.382269999987</v>
      </c>
      <c r="I40" s="57">
        <v>84636.353340000001</v>
      </c>
      <c r="J40" s="57">
        <v>77334.043380000017</v>
      </c>
      <c r="K40" s="57">
        <v>83178.297080000004</v>
      </c>
      <c r="L40" s="57">
        <v>83135.680699999983</v>
      </c>
      <c r="M40" s="57">
        <v>80103.274820000006</v>
      </c>
      <c r="N40" s="57">
        <f>SUM(N4:N39)</f>
        <v>949077.76526499982</v>
      </c>
    </row>
    <row r="41" spans="1:14" ht="13.5" customHeight="1" thickTop="1" x14ac:dyDescent="0.2">
      <c r="A41" s="180" t="s">
        <v>89</v>
      </c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</row>
    <row r="42" spans="1:14" x14ac:dyDescent="0.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4" x14ac:dyDescent="0.2">
      <c r="A43" s="5" t="s">
        <v>86</v>
      </c>
      <c r="B43"/>
      <c r="C43"/>
      <c r="D43"/>
      <c r="E43" s="16"/>
      <c r="F43" s="16"/>
      <c r="G43" s="34"/>
      <c r="H43" s="16"/>
      <c r="I43" s="16"/>
      <c r="J43" s="35"/>
      <c r="K43" s="16"/>
      <c r="L43" s="16"/>
      <c r="M43" s="16"/>
      <c r="N43" s="16"/>
    </row>
    <row r="44" spans="1:14" x14ac:dyDescent="0.2">
      <c r="F44" s="36"/>
      <c r="G44" s="37"/>
    </row>
    <row r="45" spans="1:14" x14ac:dyDescent="0.2">
      <c r="B45" s="36"/>
      <c r="C45" s="36"/>
      <c r="D45" s="36"/>
      <c r="E45" s="38"/>
      <c r="F45" s="38"/>
      <c r="G45" s="39"/>
      <c r="H45" s="36"/>
      <c r="I45" s="36"/>
      <c r="J45" s="36"/>
      <c r="K45" s="36"/>
      <c r="L45" s="36"/>
      <c r="M45" s="36"/>
      <c r="N45" s="36"/>
    </row>
    <row r="46" spans="1:14" x14ac:dyDescent="0.2">
      <c r="B46" s="36"/>
      <c r="C46" s="29"/>
      <c r="F46" s="36"/>
      <c r="G46" s="29"/>
      <c r="H46" s="36"/>
    </row>
    <row r="47" spans="1:14" x14ac:dyDescent="0.2">
      <c r="C47" s="29"/>
    </row>
    <row r="48" spans="1:14" x14ac:dyDescent="0.2">
      <c r="C48" s="29"/>
    </row>
    <row r="49" spans="3:3" x14ac:dyDescent="0.2">
      <c r="C49" s="29"/>
    </row>
    <row r="50" spans="3:3" x14ac:dyDescent="0.2">
      <c r="C50" s="29"/>
    </row>
    <row r="51" spans="3:3" x14ac:dyDescent="0.2">
      <c r="C51" s="29"/>
    </row>
    <row r="52" spans="3:3" x14ac:dyDescent="0.2">
      <c r="C52" s="29"/>
    </row>
    <row r="53" spans="3:3" x14ac:dyDescent="0.2">
      <c r="C53" s="29"/>
    </row>
    <row r="54" spans="3:3" x14ac:dyDescent="0.2">
      <c r="C54" s="29"/>
    </row>
    <row r="55" spans="3:3" x14ac:dyDescent="0.2">
      <c r="C55" s="29"/>
    </row>
    <row r="56" spans="3:3" x14ac:dyDescent="0.2">
      <c r="C56" s="29"/>
    </row>
    <row r="57" spans="3:3" x14ac:dyDescent="0.2">
      <c r="C57" s="29"/>
    </row>
    <row r="58" spans="3:3" x14ac:dyDescent="0.2">
      <c r="C58" s="29"/>
    </row>
    <row r="59" spans="3:3" x14ac:dyDescent="0.2">
      <c r="C59" s="29"/>
    </row>
    <row r="60" spans="3:3" x14ac:dyDescent="0.2">
      <c r="C60" s="29"/>
    </row>
    <row r="61" spans="3:3" x14ac:dyDescent="0.2">
      <c r="C61" s="29"/>
    </row>
    <row r="62" spans="3:3" x14ac:dyDescent="0.2">
      <c r="C62" s="29"/>
    </row>
    <row r="63" spans="3:3" x14ac:dyDescent="0.2">
      <c r="C63" s="29"/>
    </row>
    <row r="64" spans="3:3" x14ac:dyDescent="0.2">
      <c r="C64" s="29"/>
    </row>
    <row r="65" spans="3:3" x14ac:dyDescent="0.2">
      <c r="C65" s="29"/>
    </row>
    <row r="66" spans="3:3" x14ac:dyDescent="0.2">
      <c r="C66" s="29"/>
    </row>
    <row r="67" spans="3:3" x14ac:dyDescent="0.2">
      <c r="C67" s="29"/>
    </row>
    <row r="68" spans="3:3" x14ac:dyDescent="0.2">
      <c r="C68" s="29"/>
    </row>
    <row r="69" spans="3:3" x14ac:dyDescent="0.2">
      <c r="C69" s="29"/>
    </row>
    <row r="70" spans="3:3" x14ac:dyDescent="0.2">
      <c r="C70" s="29"/>
    </row>
    <row r="71" spans="3:3" x14ac:dyDescent="0.2">
      <c r="C71" s="29"/>
    </row>
    <row r="72" spans="3:3" x14ac:dyDescent="0.2">
      <c r="C72" s="29"/>
    </row>
    <row r="73" spans="3:3" x14ac:dyDescent="0.2">
      <c r="C73" s="29"/>
    </row>
    <row r="74" spans="3:3" x14ac:dyDescent="0.2">
      <c r="C74" s="29"/>
    </row>
    <row r="75" spans="3:3" x14ac:dyDescent="0.2">
      <c r="C75" s="29"/>
    </row>
    <row r="76" spans="3:3" x14ac:dyDescent="0.2">
      <c r="C76" s="29"/>
    </row>
    <row r="77" spans="3:3" x14ac:dyDescent="0.2">
      <c r="C77" s="29"/>
    </row>
    <row r="78" spans="3:3" x14ac:dyDescent="0.2">
      <c r="C78" s="29"/>
    </row>
    <row r="79" spans="3:3" x14ac:dyDescent="0.2">
      <c r="C79" s="29"/>
    </row>
    <row r="80" spans="3:3" x14ac:dyDescent="0.2">
      <c r="C80" s="29"/>
    </row>
    <row r="81" spans="3:3" x14ac:dyDescent="0.2">
      <c r="C81" s="29"/>
    </row>
  </sheetData>
  <mergeCells count="1">
    <mergeCell ref="A41:N42"/>
  </mergeCells>
  <phoneticPr fontId="13" type="noConversion"/>
  <pageMargins left="0.21" right="0.2" top="0.21" bottom="0.21" header="0.23" footer="0.49212598499999999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14</vt:i4>
      </vt:variant>
    </vt:vector>
  </HeadingPairs>
  <TitlesOfParts>
    <vt:vector size="28" baseType="lpstr">
      <vt:lpstr>TAB_1</vt:lpstr>
      <vt:lpstr>TAB_2</vt:lpstr>
      <vt:lpstr>ICMS</vt:lpstr>
      <vt:lpstr>ICMS_At_2010</vt:lpstr>
      <vt:lpstr>ICMS_At_2011</vt:lpstr>
      <vt:lpstr>ICMS_At_2012</vt:lpstr>
      <vt:lpstr>TABELA 6.1_2010</vt:lpstr>
      <vt:lpstr>TABELA 6.2_2011</vt:lpstr>
      <vt:lpstr>TABELA 6.3_2012</vt:lpstr>
      <vt:lpstr>ICMS_At_2022 </vt:lpstr>
      <vt:lpstr>ICMS_At_2023</vt:lpstr>
      <vt:lpstr>ISS</vt:lpstr>
      <vt:lpstr>ISS_At_2022</vt:lpstr>
      <vt:lpstr>ISS_At_2023</vt:lpstr>
      <vt:lpstr>ICMS!Area_de_impressao</vt:lpstr>
      <vt:lpstr>ICMS_At_2010!Area_de_impressao</vt:lpstr>
      <vt:lpstr>ICMS_At_2011!Area_de_impressao</vt:lpstr>
      <vt:lpstr>'ICMS_At_2022 '!Area_de_impressao</vt:lpstr>
      <vt:lpstr>ISS!Area_de_impressao</vt:lpstr>
      <vt:lpstr>ISS_At_2022!Area_de_impressao</vt:lpstr>
      <vt:lpstr>ISS_At_2023!Area_de_impressao</vt:lpstr>
      <vt:lpstr>TAB_2!Area_de_impressao</vt:lpstr>
      <vt:lpstr>'TABELA 6.1_2010'!Area_de_impressao</vt:lpstr>
      <vt:lpstr>'TABELA 6.2_2011'!Area_de_impressao</vt:lpstr>
      <vt:lpstr>ICMS!Titulos_de_impressao</vt:lpstr>
      <vt:lpstr>ISS!Titulos_de_impressao</vt:lpstr>
      <vt:lpstr>TAB_1!Titulos_de_impressao</vt:lpstr>
      <vt:lpstr>TAB_2!Titulos_de_impressao</vt:lpstr>
    </vt:vector>
  </TitlesOfParts>
  <Company>SEFP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acportugal</dc:creator>
  <cp:lastModifiedBy>Nyvea</cp:lastModifiedBy>
  <cp:lastPrinted>2023-09-18T21:05:39Z</cp:lastPrinted>
  <dcterms:created xsi:type="dcterms:W3CDTF">2009-02-12T18:51:07Z</dcterms:created>
  <dcterms:modified xsi:type="dcterms:W3CDTF">2023-11-27T23:07:59Z</dcterms:modified>
</cp:coreProperties>
</file>