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4506EFEA-3C3F-46D8-9B87-0E2226087849}" xr6:coauthVersionLast="47" xr6:coauthVersionMax="47" xr10:uidLastSave="{00000000-0000-0000-0000-000000000000}"/>
  <bookViews>
    <workbookView xWindow="5691" yWindow="3763" windowWidth="19749" windowHeight="1211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G4" i="1"/>
  <c r="P4" i="1"/>
  <c r="R4" i="1" s="1"/>
  <c r="U4" i="1" s="1"/>
  <c r="O4" i="1"/>
  <c r="Q4" i="1" s="1"/>
  <c r="N4" i="1"/>
  <c r="F4" i="1"/>
  <c r="J4" i="1" s="1"/>
  <c r="V4" i="1" l="1"/>
  <c r="T4" i="1"/>
  <c r="S4" i="1"/>
</calcChain>
</file>

<file path=xl/sharedStrings.xml><?xml version="1.0" encoding="utf-8"?>
<sst xmlns="http://schemas.openxmlformats.org/spreadsheetml/2006/main" count="46" uniqueCount="43">
  <si>
    <t>新增</t>
  </si>
  <si>
    <t>ID</t>
  </si>
  <si>
    <t>日期</t>
  </si>
  <si>
    <t>总订单</t>
  </si>
  <si>
    <t>新客订单</t>
  </si>
  <si>
    <t>老客订单</t>
  </si>
  <si>
    <t>成交单数</t>
  </si>
  <si>
    <t>通过金额</t>
  </si>
  <si>
    <t>新客通过金额</t>
  </si>
  <si>
    <t>老客通过金额</t>
  </si>
  <si>
    <t>总本金</t>
  </si>
  <si>
    <t>当日到期数</t>
  </si>
  <si>
    <t>新客结清单数</t>
  </si>
  <si>
    <t>老客结清单数</t>
  </si>
  <si>
    <t>未结清金额</t>
  </si>
  <si>
    <t>新客回款金额</t>
  </si>
  <si>
    <t>老客回款金额</t>
  </si>
  <si>
    <t>新客逾期金额</t>
  </si>
  <si>
    <t>老客逾期金额</t>
  </si>
  <si>
    <t>总逾期金额</t>
  </si>
  <si>
    <t>新客逾期率</t>
  </si>
  <si>
    <t>老客逾期率</t>
  </si>
  <si>
    <t>总逾期率</t>
  </si>
  <si>
    <t>正确</t>
  </si>
  <si>
    <t>新客+老客的订单总数</t>
    <phoneticPr fontId="3" type="noConversion"/>
  </si>
  <si>
    <t>今日新老客户总数订单汇总金额</t>
    <phoneticPr fontId="3" type="noConversion"/>
  </si>
  <si>
    <t>今日新客订单金额</t>
    <phoneticPr fontId="3" type="noConversion"/>
  </si>
  <si>
    <t>今日老客订单金额</t>
    <phoneticPr fontId="3" type="noConversion"/>
  </si>
  <si>
    <t>今日成本</t>
    <phoneticPr fontId="3" type="noConversion"/>
  </si>
  <si>
    <t>当日到期的单数</t>
    <phoneticPr fontId="3" type="noConversion"/>
  </si>
  <si>
    <t>新客结清单数</t>
    <phoneticPr fontId="3" type="noConversion"/>
  </si>
  <si>
    <t>当日待收金额</t>
    <phoneticPr fontId="3" type="noConversion"/>
  </si>
  <si>
    <t>今日新客的实收金额</t>
    <phoneticPr fontId="3" type="noConversion"/>
  </si>
  <si>
    <t>今日老客的实收金额</t>
    <phoneticPr fontId="3" type="noConversion"/>
  </si>
  <si>
    <t>老客到期金额-今日老客的实收金额</t>
    <phoneticPr fontId="3" type="noConversion"/>
  </si>
  <si>
    <t>今日总</t>
    <phoneticPr fontId="3" type="noConversion"/>
  </si>
  <si>
    <t>新客到期金额-今日新客的实收金额</t>
    <phoneticPr fontId="3" type="noConversion"/>
  </si>
  <si>
    <t>新客逾期金额除以到期数的总金额</t>
    <phoneticPr fontId="3" type="noConversion"/>
  </si>
  <si>
    <t>老客逾期金额除以到期数的总金额</t>
    <phoneticPr fontId="3" type="noConversion"/>
  </si>
  <si>
    <t>当日逾期总金额除以当日订单金额</t>
    <phoneticPr fontId="3" type="noConversion"/>
  </si>
  <si>
    <t>统计申请单</t>
    <phoneticPr fontId="3" type="noConversion"/>
  </si>
  <si>
    <t>通过审核的新客</t>
    <phoneticPr fontId="3" type="noConversion"/>
  </si>
  <si>
    <t>通过审核的老客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</si>
</sst>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31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0" fontId="4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"/>
  <sheetViews>
    <sheetView tabSelected="1" topLeftCell="J1" workbookViewId="0">
      <selection activeCell="S5" sqref="S5"/>
    </sheetView>
  </sheetViews>
  <sheetFormatPr defaultColWidth="9" defaultRowHeight="14.15" x14ac:dyDescent="0.3"/>
  <cols>
    <col min="1" max="1" width="5.15234375" customWidth="1"/>
    <col min="2" max="2" width="14.4609375" customWidth="1"/>
    <col min="3" max="3" width="10.84375" customWidth="1"/>
    <col min="4" max="5" width="8.84375" customWidth="1"/>
    <col min="6" max="6" width="8.84375" style="1" customWidth="1"/>
    <col min="7" max="7" width="8.84375" customWidth="1"/>
    <col min="8" max="9" width="12.84375" customWidth="1"/>
    <col min="10" max="10" width="7" customWidth="1"/>
    <col min="11" max="11" width="12.84375" style="1" customWidth="1"/>
    <col min="12" max="13" width="12.84375" customWidth="1"/>
    <col min="14" max="14" width="10.84375" customWidth="1"/>
    <col min="15" max="18" width="12.84375" customWidth="1"/>
    <col min="19" max="21" width="10.84375" customWidth="1"/>
    <col min="22" max="22" width="8.84375" customWidth="1"/>
  </cols>
  <sheetData>
    <row r="1" spans="1:22" x14ac:dyDescent="0.3">
      <c r="A1" s="2">
        <v>1</v>
      </c>
      <c r="B1" s="2">
        <v>2</v>
      </c>
      <c r="C1" s="2">
        <v>3</v>
      </c>
      <c r="D1" s="2">
        <v>4</v>
      </c>
      <c r="E1" s="2">
        <v>5</v>
      </c>
      <c r="F1" s="3" t="s">
        <v>0</v>
      </c>
      <c r="G1" s="2">
        <v>6</v>
      </c>
      <c r="H1" s="2">
        <v>7</v>
      </c>
      <c r="I1" s="2">
        <v>8</v>
      </c>
      <c r="J1" s="2">
        <v>9</v>
      </c>
      <c r="K1" s="3" t="s">
        <v>0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</row>
    <row r="2" spans="1:22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</row>
    <row r="3" spans="1:22" ht="128.15" customHeight="1" x14ac:dyDescent="0.3">
      <c r="A3" s="4" t="s">
        <v>23</v>
      </c>
      <c r="B3" s="4" t="s">
        <v>23</v>
      </c>
      <c r="C3" s="7" t="s">
        <v>40</v>
      </c>
      <c r="D3" s="7" t="s">
        <v>41</v>
      </c>
      <c r="E3" s="7" t="s">
        <v>42</v>
      </c>
      <c r="F3" s="8" t="s">
        <v>24</v>
      </c>
      <c r="G3" s="7" t="s">
        <v>25</v>
      </c>
      <c r="H3" s="7" t="s">
        <v>26</v>
      </c>
      <c r="I3" s="7" t="s">
        <v>27</v>
      </c>
      <c r="J3" s="7" t="s">
        <v>28</v>
      </c>
      <c r="K3" s="8" t="s">
        <v>29</v>
      </c>
      <c r="L3" s="7" t="s">
        <v>30</v>
      </c>
      <c r="M3" s="4" t="s">
        <v>13</v>
      </c>
      <c r="N3" s="7" t="s">
        <v>31</v>
      </c>
      <c r="O3" s="7" t="s">
        <v>32</v>
      </c>
      <c r="P3" s="4" t="s">
        <v>33</v>
      </c>
      <c r="Q3" s="7" t="s">
        <v>36</v>
      </c>
      <c r="R3" s="7" t="s">
        <v>34</v>
      </c>
      <c r="S3" s="4" t="s">
        <v>35</v>
      </c>
      <c r="T3" s="4" t="s">
        <v>37</v>
      </c>
      <c r="U3" s="4" t="s">
        <v>38</v>
      </c>
      <c r="V3" s="7" t="s">
        <v>39</v>
      </c>
    </row>
    <row r="4" spans="1:22" x14ac:dyDescent="0.3">
      <c r="A4">
        <v>1</v>
      </c>
      <c r="B4" s="5">
        <v>45432</v>
      </c>
      <c r="C4">
        <v>50</v>
      </c>
      <c r="D4">
        <v>10</v>
      </c>
      <c r="E4">
        <v>8</v>
      </c>
      <c r="F4" s="1">
        <f>D4+E4</f>
        <v>18</v>
      </c>
      <c r="G4">
        <f>F4*2200</f>
        <v>39600</v>
      </c>
      <c r="H4">
        <f>D4*2200</f>
        <v>22000</v>
      </c>
      <c r="I4">
        <f>E4*2200</f>
        <v>17600</v>
      </c>
      <c r="J4">
        <f>G4*0.625</f>
        <v>24750</v>
      </c>
      <c r="K4" s="1">
        <v>30</v>
      </c>
      <c r="L4">
        <v>12</v>
      </c>
      <c r="M4">
        <v>10</v>
      </c>
      <c r="N4">
        <f>K4*2200-L4*2200-M4*2200</f>
        <v>17600</v>
      </c>
      <c r="O4">
        <f>L4*2200</f>
        <v>26400</v>
      </c>
      <c r="P4">
        <f>M4*2200</f>
        <v>22000</v>
      </c>
      <c r="Q4">
        <f>15*2200-O4</f>
        <v>6600</v>
      </c>
      <c r="R4">
        <f>15*2200-P4</f>
        <v>11000</v>
      </c>
      <c r="S4">
        <f>Q4+R4</f>
        <v>17600</v>
      </c>
      <c r="T4" s="6">
        <f>Q4/(30*2200)</f>
        <v>0.1</v>
      </c>
      <c r="U4" s="6">
        <f>R4/(30*2200)</f>
        <v>0.16666666666666666</v>
      </c>
      <c r="V4" s="6">
        <f>(Q4+R4)/(30*2200)</f>
        <v>0.26666666666666666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15" x14ac:dyDescent="0.3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15" x14ac:dyDescent="0.3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杜发毅</dc:creator>
  <cp:lastModifiedBy>发毅 杜</cp:lastModifiedBy>
  <dcterms:created xsi:type="dcterms:W3CDTF">2023-05-12T11:15:00Z</dcterms:created>
  <dcterms:modified xsi:type="dcterms:W3CDTF">2024-05-20T12:30:53Z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14284AE736DC4059BD751A35190F4566_13</vt:lpwstr>
  </property>
</Properties>
</file>